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Dvp5no/07W5p5/TbSTYgSQ/oiuYQ9Rp79Vq4M/YdIY2EbNKny9c69GjitI9Dfsk3ohNGkPWx5Po/684KHDI0KA==" workbookSaltValue="y10vIEgWk/bYWOdkSXLlNg==" workbookSpinCount="100000" lockStructure="1"/>
  <bookViews>
    <workbookView xWindow="360" yWindow="300" windowWidth="18735" windowHeight="11700"/>
  </bookViews>
  <sheets>
    <sheet name="Predominant_size" sheetId="5" r:id="rId1"/>
    <sheet name="Credits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 localSheetId="1">[1]Absorption_packed!#REF!</definedName>
    <definedName name="A">[2]Absorption_plate!$E$15</definedName>
    <definedName name="A." localSheetId="1">[1]Absorption_packed!#REF!</definedName>
    <definedName name="A.">[3]Equilibrium!$H$3</definedName>
    <definedName name="A.." localSheetId="1">#REF!</definedName>
    <definedName name="A..">#REF!</definedName>
    <definedName name="AA">[4]Equilibrium!$B$23</definedName>
    <definedName name="alpha_v">Predominant_size!$B$2</definedName>
    <definedName name="B" localSheetId="1">#REF!</definedName>
    <definedName name="B">#REF!</definedName>
    <definedName name="B." localSheetId="1">[1]Absorption_packed!#REF!</definedName>
    <definedName name="B.">[3]Equilibrium!$H$4</definedName>
    <definedName name="B.." localSheetId="1">#REF!</definedName>
    <definedName name="B..">#REF!</definedName>
    <definedName name="BB">[4]Equilibrium!$B$24</definedName>
    <definedName name="Bo">Predominant_size!$B$11</definedName>
    <definedName name="C." localSheetId="1">[1]Absorption_packed!#REF!</definedName>
    <definedName name="C.">Predominant_size!$B$6</definedName>
    <definedName name="C_" localSheetId="1">#REF!</definedName>
    <definedName name="C_">Predominant_size!$B$6</definedName>
    <definedName name="C_Co">Predominant_size!$B$5</definedName>
    <definedName name="CC">[4]Equilibrium!$B$25</definedName>
    <definedName name="cL">'[3]Water-Cooling Tower'!$B$13</definedName>
    <definedName name="const1" localSheetId="1">#REF!</definedName>
    <definedName name="const1">#REF!</definedName>
    <definedName name="const10" localSheetId="1">#REF!</definedName>
    <definedName name="const10">#REF!</definedName>
    <definedName name="const11" localSheetId="1">#REF!</definedName>
    <definedName name="const11">#REF!</definedName>
    <definedName name="const12" localSheetId="1">#REF!</definedName>
    <definedName name="const12">#REF!</definedName>
    <definedName name="const13" localSheetId="1">#REF!</definedName>
    <definedName name="const13">#REF!</definedName>
    <definedName name="const14" localSheetId="1">#REF!</definedName>
    <definedName name="const14">#REF!</definedName>
    <definedName name="const15" localSheetId="1">#REF!</definedName>
    <definedName name="const15">#REF!</definedName>
    <definedName name="const16" localSheetId="1">#REF!</definedName>
    <definedName name="const16">#REF!</definedName>
    <definedName name="const17" localSheetId="1">#REF!</definedName>
    <definedName name="const17">#REF!</definedName>
    <definedName name="const18" localSheetId="1">#REF!</definedName>
    <definedName name="const18">#REF!</definedName>
    <definedName name="const19" localSheetId="1">#REF!</definedName>
    <definedName name="const19">#REF!</definedName>
    <definedName name="const2" localSheetId="1">#REF!</definedName>
    <definedName name="const2">#REF!</definedName>
    <definedName name="const20" localSheetId="1">#REF!</definedName>
    <definedName name="const20">#REF!</definedName>
    <definedName name="const3" localSheetId="1">#REF!</definedName>
    <definedName name="const3">#REF!</definedName>
    <definedName name="const4" localSheetId="1">#REF!</definedName>
    <definedName name="const4">#REF!</definedName>
    <definedName name="const5" localSheetId="1">#REF!</definedName>
    <definedName name="const5">#REF!</definedName>
    <definedName name="const6" localSheetId="1">#REF!</definedName>
    <definedName name="const6">#REF!</definedName>
    <definedName name="const7" localSheetId="1">#REF!</definedName>
    <definedName name="const7">#REF!</definedName>
    <definedName name="const8" localSheetId="1">#REF!</definedName>
    <definedName name="const8">#REF!</definedName>
    <definedName name="const9" localSheetId="1">#REF!</definedName>
    <definedName name="const9">#REF!</definedName>
    <definedName name="Cpl1.">[4]Rectification!#REF!</definedName>
    <definedName name="Cpl2.">[4]Rectification!#REF!</definedName>
    <definedName name="Cplm">[4]Rectification!#REF!</definedName>
    <definedName name="D." localSheetId="1">[1]Absorption_packed!#REF!</definedName>
    <definedName name="D.">'[3]Water-Cooling Tower'!#REF!</definedName>
    <definedName name="DD">[4]Equilibrium!$B$26</definedName>
    <definedName name="dm">#REF!</definedName>
    <definedName name="dV">#REF!</definedName>
    <definedName name="E.">'[3]Water-Cooling Tower'!#REF!</definedName>
    <definedName name="fv">[4]Rectification!#REF!</definedName>
    <definedName name="G" localSheetId="1">'[3]Water-Cooling Tower'!#REF!</definedName>
    <definedName name="G">Predominant_size!$B$7</definedName>
    <definedName name="G.">'[3]Water-Cooling Tower'!$B$3</definedName>
    <definedName name="H1.">'[3]Water-Cooling Tower'!$B$8</definedName>
    <definedName name="HG">[1]Absorption_packed!$F$38</definedName>
    <definedName name="HL">[1]Absorption_packed!$F$40</definedName>
    <definedName name="hlv1.">[4]Rectification!#REF!</definedName>
    <definedName name="hlv2.">[4]Rectification!#REF!</definedName>
    <definedName name="hlvm">[4]Rectification!#REF!</definedName>
    <definedName name="HOG">[1]Absorption_packed!$F$39</definedName>
    <definedName name="HOL">[1]Absorption_packed!$F$41</definedName>
    <definedName name="Hy1.">'[3]Water-Cooling Tower'!$F$6</definedName>
    <definedName name="interc_o">'[3]Water-Cooling Tower'!$F$8</definedName>
    <definedName name="K">#REF!</definedName>
    <definedName name="k_x" localSheetId="1">[1]Absorption_packed!#REF!</definedName>
    <definedName name="k_x">'[6]Mass-transfer_coefficients'!$B$7</definedName>
    <definedName name="K_x.">'[6]Mass-transfer_coefficients'!$H$31</definedName>
    <definedName name="k_x.a">[1]Absorption_packed!$E$7</definedName>
    <definedName name="K_x.a.">[1]Absorption_packed!$M$35</definedName>
    <definedName name="k_y" localSheetId="1">[1]Absorption_packed!#REF!</definedName>
    <definedName name="k_y">'[6]Mass-transfer_coefficients'!$B$6</definedName>
    <definedName name="K_y." localSheetId="1">[1]Absorption_packed!#REF!</definedName>
    <definedName name="K_y.">'[6]Mass-transfer_coefficients'!$B$31</definedName>
    <definedName name="k_y.a">[1]Absorption_packed!$E$6</definedName>
    <definedName name="K_y.a.">[1]Absorption_packed!$I$35</definedName>
    <definedName name="kG.a">'[3]Water-Cooling Tower'!$B$11</definedName>
    <definedName name="kx">'[6]Mass-transfer_coefficients'!$H$18</definedName>
    <definedName name="Kx.">'[6]Mass-transfer_coefficients'!$H$30</definedName>
    <definedName name="ky" localSheetId="1">[1]Absorption_packed!#REF!</definedName>
    <definedName name="ky">'[6]Mass-transfer_coefficients'!$B$18</definedName>
    <definedName name="Ky." localSheetId="1">[1]Absorption_packed!#REF!</definedName>
    <definedName name="Ky.">'[6]Mass-transfer_coefficients'!$B$30</definedName>
    <definedName name="L." localSheetId="1">[1]Absorption_packed!$B$6</definedName>
    <definedName name="L.">'[3]Water-Cooling Tower'!$B$4</definedName>
    <definedName name="L_" localSheetId="1">[1]Absorption_packed!#REF!</definedName>
    <definedName name="L_">'[3]Water-Cooling Tower'!#REF!</definedName>
    <definedName name="L_V" localSheetId="1">[1]Absorption_packed!#REF!</definedName>
    <definedName name="L_V">[2]Absorption_plate!#REF!</definedName>
    <definedName name="LA" localSheetId="1">#REF!</definedName>
    <definedName name="LA">#REF!</definedName>
    <definedName name="Lm">[1]Absorption_packed!$I$17</definedName>
    <definedName name="Ln" localSheetId="1">[1]Absorption_packed!#REF!</definedName>
    <definedName name="Ln">[2]Absorption_plate!$B$11</definedName>
    <definedName name="Ln." localSheetId="1">#REF!</definedName>
    <definedName name="Ln.">#REF!</definedName>
    <definedName name="Lo" localSheetId="1">[1]Absorption_packed!#REF!</definedName>
    <definedName name="Lo">[2]Absorption_plate!$B$2</definedName>
    <definedName name="Lo." localSheetId="1">#REF!</definedName>
    <definedName name="Lo.">#REF!</definedName>
    <definedName name="Lpr">Predominant_size!$B$3</definedName>
    <definedName name="m" localSheetId="1">[1]Absorption_packed!$B$12</definedName>
    <definedName name="m">'[6]Mass-transfer_coefficients'!#REF!</definedName>
    <definedName name="m.">'[6]Mass-transfer_coefficients'!$B$23</definedName>
    <definedName name="m..">'[6]Mass-transfer_coefficients'!$H$23</definedName>
    <definedName name="m_.">'[6]Mass-transfer_coefficients'!#REF!</definedName>
    <definedName name="m_cal">#REF!</definedName>
    <definedName name="m_empty">[7]Dados!#REF!</definedName>
    <definedName name="m_pic">#REF!</definedName>
    <definedName name="m_prov">#REF!</definedName>
    <definedName name="m1_">#REF!</definedName>
    <definedName name="MM_b">'[3]Water-Cooling Tower'!$B$10</definedName>
    <definedName name="MM1.">#REF!</definedName>
    <definedName name="MM2.">#REF!</definedName>
    <definedName name="mo">[7]Dados!#REF!</definedName>
    <definedName name="n">#REF!</definedName>
    <definedName name="Nd" localSheetId="1">#REF!</definedName>
    <definedName name="Nd">#REF!</definedName>
    <definedName name="NG">[1]Absorption_packed!$I$38</definedName>
    <definedName name="NL">[1]Absorption_packed!$I$40</definedName>
    <definedName name="NM" localSheetId="1">#REF!</definedName>
    <definedName name="NM">#REF!</definedName>
    <definedName name="Nn" localSheetId="1">#REF!</definedName>
    <definedName name="Nn">#REF!</definedName>
    <definedName name="Nn_1" localSheetId="1">#REF!</definedName>
    <definedName name="Nn_1">#REF!</definedName>
    <definedName name="No" localSheetId="1">#REF!</definedName>
    <definedName name="no">Predominant_size!$B$12</definedName>
    <definedName name="NOG">[1]Absorption_packed!$I$39</definedName>
    <definedName name="NOL">[1]Absorption_packed!$I$41</definedName>
    <definedName name="P">'[3]Water-Cooling Tower'!$B$12</definedName>
    <definedName name="q">[4]Rectification!$B$4</definedName>
    <definedName name="R.">[4]Rectification!$B$11</definedName>
    <definedName name="rho">Predominant_size!$B$4</definedName>
    <definedName name="rho_1">#REF!</definedName>
    <definedName name="rho_2">#REF!</definedName>
    <definedName name="S">[1]Absorption_packed!$E$2</definedName>
    <definedName name="slope">'[3]Water-Cooling Tower'!#REF!</definedName>
    <definedName name="slope_eq">'[3]Water-Cooling Tower'!$B$14</definedName>
    <definedName name="slope_n" localSheetId="1">#REF!</definedName>
    <definedName name="slope_n">#REF!</definedName>
    <definedName name="slope_o">'[3]Water-Cooling Tower'!$F$7</definedName>
    <definedName name="t">Predominant_size!$B$10</definedName>
    <definedName name="tau">Predominant_size!#REF!</definedName>
    <definedName name="tau1.">Predominant_size!#REF!</definedName>
    <definedName name="tau1_">Predominant_size!#REF!</definedName>
    <definedName name="Td">[4]Rectification!#REF!</definedName>
    <definedName name="Tf">[4]Rectification!#REF!</definedName>
    <definedName name="TL1.">'[3]Water-Cooling Tower'!$B$6</definedName>
    <definedName name="TL2.">'[3]Water-Cooling Tower'!$B$5</definedName>
    <definedName name="Tn">[4]Rectification!#REF!</definedName>
    <definedName name="Tw">[4]Rectification!#REF!</definedName>
    <definedName name="V" localSheetId="1">[1]Absorption_packed!#REF!</definedName>
    <definedName name="V">[2]Absorption_plate!#REF!</definedName>
    <definedName name="V." localSheetId="1">[1]Absorption_packed!$B$2</definedName>
    <definedName name="V.">[2]Absorption_plate!#REF!</definedName>
    <definedName name="V1." localSheetId="1">#REF!</definedName>
    <definedName name="V1.">#REF!</definedName>
    <definedName name="V1_" localSheetId="1">#REF!</definedName>
    <definedName name="V1_">#REF!</definedName>
    <definedName name="Vm">[1]Absorption_packed!$I$14</definedName>
    <definedName name="Vn_1" localSheetId="1">[1]Absorption_packed!#REF!</definedName>
    <definedName name="Vn_1">[2]Absorption_plate!$B$4</definedName>
    <definedName name="Vn_1." localSheetId="1">#REF!</definedName>
    <definedName name="Vn_1.">#REF!</definedName>
    <definedName name="x1.">[1]Absorption_packed!$B$9</definedName>
    <definedName name="x1_.">[1]Absorption_packed!$I$8</definedName>
    <definedName name="x2.">[1]Absorption_packed!$B$7</definedName>
    <definedName name="x2_.">[1]Absorption_packed!$I$9</definedName>
    <definedName name="xa">'[6]Mass-transfer_coefficients'!#REF!</definedName>
    <definedName name="xa.">'[6]Mass-transfer_coefficients'!$H$22</definedName>
    <definedName name="xai">'[6]Mass-transfer_coefficients'!$F$7</definedName>
    <definedName name="xai1.">[1]Absorption_packed!$E$13</definedName>
    <definedName name="xai2.">[1]Absorption_packed!$E$16</definedName>
    <definedName name="xaL" localSheetId="1">[1]Absorption_packed!#REF!</definedName>
    <definedName name="xaL">'[6]Mass-transfer_coefficients'!$B$5</definedName>
    <definedName name="xaM" localSheetId="1">#REF!</definedName>
    <definedName name="xaM">#REF!</definedName>
    <definedName name="xan" localSheetId="1">#REF!</definedName>
    <definedName name="xan">#REF!</definedName>
    <definedName name="xao" localSheetId="1">#REF!</definedName>
    <definedName name="xao">#REF!</definedName>
    <definedName name="xB">#REF!</definedName>
    <definedName name="xco" localSheetId="1">#REF!</definedName>
    <definedName name="xco">#REF!</definedName>
    <definedName name="xd" localSheetId="1">[4]Rectification!$B$13</definedName>
    <definedName name="xD">#REF!</definedName>
    <definedName name="xf" localSheetId="1">[4]Rectification!$B$12</definedName>
    <definedName name="xF">#REF!</definedName>
    <definedName name="xn" localSheetId="1">[1]Absorption_packed!#REF!</definedName>
    <definedName name="xn">[2]Absorption_plate!$B$12</definedName>
    <definedName name="xo" localSheetId="1">[1]Absorption_packed!#REF!</definedName>
    <definedName name="xo">[2]Absorption_plate!$B$3</definedName>
    <definedName name="xT">#REF!</definedName>
    <definedName name="xw">[4]Rectification!$B$14</definedName>
    <definedName name="y1.">[1]Absorption_packed!$B$3</definedName>
    <definedName name="y1_" localSheetId="1">[1]Absorption_packed!#REF!</definedName>
    <definedName name="y1_">[2]Absorption_plate!$B$10</definedName>
    <definedName name="y1_." localSheetId="1">[1]Absorption_packed!$I$6</definedName>
    <definedName name="y1_.">'[6]Mass-transfer_coefficients'!#REF!</definedName>
    <definedName name="y2.">[1]Absorption_packed!$B$4</definedName>
    <definedName name="y2_.">[1]Absorption_packed!$I$7</definedName>
    <definedName name="ya">'[6]Mass-transfer_coefficients'!#REF!</definedName>
    <definedName name="ya.">'[6]Mass-transfer_coefficients'!$B$22</definedName>
    <definedName name="ya1." localSheetId="1">#REF!</definedName>
    <definedName name="ya1.">#REF!</definedName>
    <definedName name="ya1_" localSheetId="1">#REF!</definedName>
    <definedName name="ya1_">#REF!</definedName>
    <definedName name="ya10." localSheetId="1">#REF!</definedName>
    <definedName name="ya10.">#REF!</definedName>
    <definedName name="ya2." localSheetId="1">#REF!</definedName>
    <definedName name="ya2.">#REF!</definedName>
    <definedName name="ya3." localSheetId="1">#REF!</definedName>
    <definedName name="ya3.">#REF!</definedName>
    <definedName name="ya4." localSheetId="1">#REF!</definedName>
    <definedName name="ya4.">#REF!</definedName>
    <definedName name="ya5." localSheetId="1">#REF!</definedName>
    <definedName name="ya5.">#REF!</definedName>
    <definedName name="ya6." localSheetId="1">#REF!</definedName>
    <definedName name="ya6.">#REF!</definedName>
    <definedName name="ya7." localSheetId="1">#REF!</definedName>
    <definedName name="ya7.">#REF!</definedName>
    <definedName name="ya8." localSheetId="1">#REF!</definedName>
    <definedName name="ya8.">#REF!</definedName>
    <definedName name="ya9." localSheetId="1">#REF!</definedName>
    <definedName name="ya9.">#REF!</definedName>
    <definedName name="yad" localSheetId="1">#REF!</definedName>
    <definedName name="yad">#REF!</definedName>
    <definedName name="yaG">'[6]Mass-transfer_coefficients'!$B$4</definedName>
    <definedName name="yai">'[6]Mass-transfer_coefficients'!$F$6</definedName>
    <definedName name="yai1.">[1]Absorption_packed!$E$14</definedName>
    <definedName name="yai2.">[1]Absorption_packed!$E$17</definedName>
    <definedName name="yaM" localSheetId="1">#REF!</definedName>
    <definedName name="yaM">#REF!</definedName>
    <definedName name="yan" localSheetId="1">#REF!</definedName>
    <definedName name="yan">#REF!</definedName>
    <definedName name="yan_1" localSheetId="1">#REF!</definedName>
    <definedName name="yan_1">#REF!</definedName>
    <definedName name="yao" localSheetId="1">#REF!</definedName>
    <definedName name="yao">#REF!</definedName>
    <definedName name="ycn_1" localSheetId="1">#REF!</definedName>
    <definedName name="ycn_1">#REF!</definedName>
    <definedName name="yco" localSheetId="1">#REF!</definedName>
    <definedName name="yco">#REF!</definedName>
    <definedName name="yn_1" localSheetId="1">[1]Absorption_packed!#REF!</definedName>
    <definedName name="yn_1">[2]Absorption_plate!$B$5</definedName>
    <definedName name="yw">[4]Rectification!#REF!</definedName>
  </definedNames>
  <calcPr calcId="171027"/>
</workbook>
</file>

<file path=xl/calcChain.xml><?xml version="1.0" encoding="utf-8"?>
<calcChain xmlns="http://schemas.openxmlformats.org/spreadsheetml/2006/main">
  <c r="B10" i="5" l="1"/>
  <c r="D21" i="5" s="1"/>
  <c r="G21" i="5" l="1"/>
  <c r="J21" i="5"/>
  <c r="I42" i="5" s="1"/>
  <c r="J42" i="5" s="1"/>
  <c r="I43" i="5"/>
  <c r="J43" i="5" s="1"/>
  <c r="I41" i="5"/>
  <c r="J41" i="5" s="1"/>
  <c r="I39" i="5"/>
  <c r="J39" i="5" s="1"/>
  <c r="I38" i="5"/>
  <c r="J38" i="5" s="1"/>
  <c r="I37" i="5"/>
  <c r="J37" i="5" s="1"/>
  <c r="I35" i="5"/>
  <c r="J35" i="5" s="1"/>
  <c r="I34" i="5"/>
  <c r="J34" i="5" s="1"/>
  <c r="I33" i="5"/>
  <c r="J33" i="5" s="1"/>
  <c r="I31" i="5"/>
  <c r="J31" i="5" s="1"/>
  <c r="I30" i="5"/>
  <c r="J30" i="5" s="1"/>
  <c r="I29" i="5"/>
  <c r="J29" i="5" s="1"/>
  <c r="I27" i="5"/>
  <c r="J27" i="5" s="1"/>
  <c r="I26" i="5"/>
  <c r="J26" i="5" s="1"/>
  <c r="I25" i="5"/>
  <c r="J25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E44" i="5" s="1"/>
  <c r="I24" i="5" l="1"/>
  <c r="J24" i="5" s="1"/>
  <c r="I28" i="5"/>
  <c r="J28" i="5" s="1"/>
  <c r="K28" i="5" s="1"/>
  <c r="I32" i="5"/>
  <c r="J32" i="5" s="1"/>
  <c r="K32" i="5" s="1"/>
  <c r="I36" i="5"/>
  <c r="J36" i="5" s="1"/>
  <c r="K36" i="5" s="1"/>
  <c r="I40" i="5"/>
  <c r="J40" i="5" s="1"/>
  <c r="E32" i="5"/>
  <c r="E28" i="5"/>
  <c r="E40" i="5"/>
  <c r="I44" i="5"/>
  <c r="J44" i="5" s="1"/>
  <c r="K44" i="5" s="1"/>
  <c r="E36" i="5"/>
  <c r="E39" i="5"/>
  <c r="E31" i="5"/>
  <c r="E42" i="5"/>
  <c r="E34" i="5"/>
  <c r="E26" i="5"/>
  <c r="E37" i="5"/>
  <c r="E29" i="5"/>
  <c r="E41" i="5"/>
  <c r="E33" i="5"/>
  <c r="E25" i="5"/>
  <c r="E38" i="5"/>
  <c r="E30" i="5"/>
  <c r="E23" i="5"/>
  <c r="E24" i="5"/>
  <c r="E43" i="5"/>
  <c r="E35" i="5"/>
  <c r="E27" i="5"/>
  <c r="K38" i="5"/>
  <c r="K37" i="5"/>
  <c r="K27" i="5"/>
  <c r="K29" i="5"/>
  <c r="K42" i="5"/>
  <c r="K25" i="5"/>
  <c r="K41" i="5"/>
  <c r="K31" i="5"/>
  <c r="K39" i="5"/>
  <c r="K23" i="5"/>
  <c r="K24" i="5"/>
  <c r="K26" i="5"/>
  <c r="K34" i="5"/>
  <c r="K33" i="5"/>
  <c r="K40" i="5"/>
  <c r="K30" i="5"/>
  <c r="B11" i="5"/>
  <c r="B12" i="5" s="1"/>
  <c r="K35" i="5" l="1"/>
  <c r="K43" i="5"/>
  <c r="F39" i="5"/>
  <c r="G39" i="5" s="1"/>
  <c r="F31" i="5"/>
  <c r="G31" i="5" s="1"/>
  <c r="F41" i="5"/>
  <c r="G41" i="5" s="1"/>
  <c r="F43" i="5"/>
  <c r="G43" i="5" s="1"/>
  <c r="F35" i="5"/>
  <c r="G35" i="5" s="1"/>
  <c r="F30" i="5"/>
  <c r="G30" i="5" s="1"/>
  <c r="F40" i="5"/>
  <c r="G40" i="5" s="1"/>
  <c r="F32" i="5"/>
  <c r="G32" i="5" s="1"/>
  <c r="F24" i="5"/>
  <c r="G24" i="5" s="1"/>
  <c r="F33" i="5"/>
  <c r="G33" i="5" s="1"/>
  <c r="F25" i="5"/>
  <c r="G25" i="5" s="1"/>
  <c r="F29" i="5"/>
  <c r="G29" i="5" s="1"/>
  <c r="F42" i="5"/>
  <c r="G42" i="5" s="1"/>
  <c r="F34" i="5"/>
  <c r="G34" i="5" s="1"/>
  <c r="F26" i="5"/>
  <c r="G26" i="5" s="1"/>
  <c r="F27" i="5"/>
  <c r="G27" i="5" s="1"/>
  <c r="F38" i="5"/>
  <c r="G38" i="5" s="1"/>
  <c r="H38" i="5" s="1"/>
  <c r="F44" i="5"/>
  <c r="G44" i="5" s="1"/>
  <c r="H44" i="5" s="1"/>
  <c r="F36" i="5"/>
  <c r="G36" i="5" s="1"/>
  <c r="F28" i="5"/>
  <c r="G28" i="5" s="1"/>
  <c r="F37" i="5"/>
  <c r="G37" i="5" s="1"/>
  <c r="H31" i="5" l="1"/>
  <c r="H28" i="5"/>
  <c r="H26" i="5"/>
  <c r="H39" i="5"/>
  <c r="H33" i="5"/>
  <c r="H29" i="5"/>
  <c r="H36" i="5"/>
  <c r="H25" i="5"/>
  <c r="H41" i="5"/>
  <c r="H34" i="5"/>
  <c r="H43" i="5"/>
  <c r="H37" i="5"/>
  <c r="H42" i="5"/>
  <c r="H35" i="5"/>
  <c r="H30" i="5"/>
  <c r="H23" i="5"/>
  <c r="H24" i="5"/>
  <c r="H40" i="5"/>
  <c r="H27" i="5"/>
  <c r="H32" i="5"/>
</calcChain>
</file>

<file path=xl/sharedStrings.xml><?xml version="1.0" encoding="utf-8"?>
<sst xmlns="http://schemas.openxmlformats.org/spreadsheetml/2006/main" count="46" uniqueCount="39">
  <si>
    <t>rho</t>
  </si>
  <si>
    <t>g/mm³</t>
  </si>
  <si>
    <t>mm</t>
  </si>
  <si>
    <t>alpha_v</t>
  </si>
  <si>
    <t>h</t>
  </si>
  <si>
    <t>G</t>
  </si>
  <si>
    <t>Initial Data:</t>
  </si>
  <si>
    <t>B°</t>
  </si>
  <si>
    <t>n°</t>
  </si>
  <si>
    <t>Lpr</t>
  </si>
  <si>
    <t>C/Co</t>
  </si>
  <si>
    <t>kg/h</t>
  </si>
  <si>
    <t>solubility</t>
  </si>
  <si>
    <t>mm/h</t>
  </si>
  <si>
    <t>wt%</t>
  </si>
  <si>
    <t>C.</t>
  </si>
  <si>
    <t>nuclei/mm³.h</t>
  </si>
  <si>
    <t>Mesh</t>
  </si>
  <si>
    <t>L (mm)</t>
  </si>
  <si>
    <t>x1</t>
  </si>
  <si>
    <t>φ1</t>
  </si>
  <si>
    <t>x2</t>
  </si>
  <si>
    <t>φ2</t>
  </si>
  <si>
    <t>diff1</t>
  </si>
  <si>
    <t>-</t>
  </si>
  <si>
    <t>diff2</t>
  </si>
  <si>
    <t>t</t>
  </si>
  <si>
    <t>t1</t>
  </si>
  <si>
    <t>t2</t>
  </si>
  <si>
    <t>Crystallization</t>
  </si>
  <si>
    <t>CSTC</t>
  </si>
  <si>
    <t>Predominant Crystal Size</t>
  </si>
  <si>
    <t>x</t>
  </si>
  <si>
    <t>φ</t>
  </si>
  <si>
    <t>diff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</si>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</sst>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diff1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Predominant_size!$B$24:$B$44</c:f>
              <c:numCache>
                <c:formatCode>General</c:formatCode>
                <c:ptCount val="21"/>
                <c:pt idx="0">
                  <c:v>3.327</c:v>
                </c:pt>
                <c:pt idx="1">
                  <c:v>2.794</c:v>
                </c:pt>
                <c:pt idx="2">
                  <c:v>2.3620000000000001</c:v>
                </c:pt>
                <c:pt idx="3">
                  <c:v>1.9810000000000001</c:v>
                </c:pt>
                <c:pt idx="4">
                  <c:v>1.651</c:v>
                </c:pt>
                <c:pt idx="5">
                  <c:v>1.397</c:v>
                </c:pt>
                <c:pt idx="6">
                  <c:v>1.1679999999999999</c:v>
                </c:pt>
                <c:pt idx="7">
                  <c:v>0.99099999999999999</c:v>
                </c:pt>
                <c:pt idx="8">
                  <c:v>0.83299999999999996</c:v>
                </c:pt>
                <c:pt idx="9">
                  <c:v>0.70099999999999996</c:v>
                </c:pt>
                <c:pt idx="10">
                  <c:v>0.58899999999999997</c:v>
                </c:pt>
                <c:pt idx="11">
                  <c:v>0.495</c:v>
                </c:pt>
                <c:pt idx="12">
                  <c:v>0.41699999999999998</c:v>
                </c:pt>
                <c:pt idx="13">
                  <c:v>0.35099999999999998</c:v>
                </c:pt>
                <c:pt idx="14">
                  <c:v>0.29499999999999998</c:v>
                </c:pt>
                <c:pt idx="15">
                  <c:v>0.246</c:v>
                </c:pt>
                <c:pt idx="16">
                  <c:v>0.20799999999999999</c:v>
                </c:pt>
                <c:pt idx="17">
                  <c:v>0.17499999999999999</c:v>
                </c:pt>
                <c:pt idx="18">
                  <c:v>0.14699999999999999</c:v>
                </c:pt>
                <c:pt idx="19">
                  <c:v>0.104</c:v>
                </c:pt>
                <c:pt idx="20">
                  <c:v>7.3999999999999996E-2</c:v>
                </c:pt>
              </c:numCache>
            </c:numRef>
          </c:xVal>
          <c:yVal>
            <c:numRef>
              <c:f>Predominant_size!$E$24:$E$44</c:f>
              <c:numCache>
                <c:formatCode>0.0000</c:formatCode>
                <c:ptCount val="21"/>
                <c:pt idx="0">
                  <c:v>1.4279155542418209E-6</c:v>
                </c:pt>
                <c:pt idx="1">
                  <c:v>2.1693102058017999E-5</c:v>
                </c:pt>
                <c:pt idx="2">
                  <c:v>2.214344320663475E-4</c:v>
                </c:pt>
                <c:pt idx="3">
                  <c:v>1.5004841603524222E-3</c:v>
                </c:pt>
                <c:pt idx="4">
                  <c:v>5.6652352344382928E-3</c:v>
                </c:pt>
                <c:pt idx="5">
                  <c:v>1.8103955805730654E-2</c:v>
                </c:pt>
                <c:pt idx="6">
                  <c:v>3.7064605488723479E-2</c:v>
                </c:pt>
                <c:pt idx="7">
                  <c:v>6.9098339616175508E-2</c:v>
                </c:pt>
                <c:pt idx="8">
                  <c:v>0.10070347014831105</c:v>
                </c:pt>
                <c:pt idx="9">
                  <c:v>0.12593808778335158</c:v>
                </c:pt>
                <c:pt idx="10">
                  <c:v>0.1351580243480075</c:v>
                </c:pt>
                <c:pt idx="11">
                  <c:v>0.12695803064644162</c:v>
                </c:pt>
                <c:pt idx="12">
                  <c:v>0.1099130515956358</c:v>
                </c:pt>
                <c:pt idx="13">
                  <c:v>8.7629760582342509E-2</c:v>
                </c:pt>
                <c:pt idx="14">
                  <c:v>6.6736480985855606E-2</c:v>
                </c:pt>
                <c:pt idx="15">
                  <c:v>4.2404768179067576E-2</c:v>
                </c:pt>
                <c:pt idx="16">
                  <c:v>2.8859323530372794E-2</c:v>
                </c:pt>
                <c:pt idx="17">
                  <c:v>1.8298375355574215E-2</c:v>
                </c:pt>
                <c:pt idx="18">
                  <c:v>1.7459791366992161E-2</c:v>
                </c:pt>
                <c:pt idx="19">
                  <c:v>5.7395005460030291E-3</c:v>
                </c:pt>
                <c:pt idx="20">
                  <c:v>2.5241141430912828E-3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2-481B-BA58-EA2A9583AF77}"/>
            </c:ext>
          </c:extLst>
        </c:ser>
        <c:ser>
          <c:idx val="2"/>
          <c:order val="1"/>
          <c:tx>
            <c:v>diff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Predominant_size!$B$24:$B$44</c:f>
              <c:numCache>
                <c:formatCode>General</c:formatCode>
                <c:ptCount val="21"/>
                <c:pt idx="0">
                  <c:v>3.327</c:v>
                </c:pt>
                <c:pt idx="1">
                  <c:v>2.794</c:v>
                </c:pt>
                <c:pt idx="2">
                  <c:v>2.3620000000000001</c:v>
                </c:pt>
                <c:pt idx="3">
                  <c:v>1.9810000000000001</c:v>
                </c:pt>
                <c:pt idx="4">
                  <c:v>1.651</c:v>
                </c:pt>
                <c:pt idx="5">
                  <c:v>1.397</c:v>
                </c:pt>
                <c:pt idx="6">
                  <c:v>1.1679999999999999</c:v>
                </c:pt>
                <c:pt idx="7">
                  <c:v>0.99099999999999999</c:v>
                </c:pt>
                <c:pt idx="8">
                  <c:v>0.83299999999999996</c:v>
                </c:pt>
                <c:pt idx="9">
                  <c:v>0.70099999999999996</c:v>
                </c:pt>
                <c:pt idx="10">
                  <c:v>0.58899999999999997</c:v>
                </c:pt>
                <c:pt idx="11">
                  <c:v>0.495</c:v>
                </c:pt>
                <c:pt idx="12">
                  <c:v>0.41699999999999998</c:v>
                </c:pt>
                <c:pt idx="13">
                  <c:v>0.35099999999999998</c:v>
                </c:pt>
                <c:pt idx="14">
                  <c:v>0.29499999999999998</c:v>
                </c:pt>
                <c:pt idx="15">
                  <c:v>0.246</c:v>
                </c:pt>
                <c:pt idx="16">
                  <c:v>0.20799999999999999</c:v>
                </c:pt>
                <c:pt idx="17">
                  <c:v>0.17499999999999999</c:v>
                </c:pt>
                <c:pt idx="18">
                  <c:v>0.14699999999999999</c:v>
                </c:pt>
                <c:pt idx="19">
                  <c:v>0.104</c:v>
                </c:pt>
                <c:pt idx="20">
                  <c:v>7.3999999999999996E-2</c:v>
                </c:pt>
              </c:numCache>
            </c:numRef>
          </c:xVal>
          <c:yVal>
            <c:numRef>
              <c:f>Predominant_size!$H$24:$H$44</c:f>
              <c:numCache>
                <c:formatCode>0.0000</c:formatCode>
                <c:ptCount val="21"/>
                <c:pt idx="0">
                  <c:v>7.5500112083716209E-3</c:v>
                </c:pt>
                <c:pt idx="1">
                  <c:v>2.0097984664588897E-2</c:v>
                </c:pt>
                <c:pt idx="2">
                  <c:v>4.5048269698917731E-2</c:v>
                </c:pt>
                <c:pt idx="3">
                  <c:v>8.1069862339064658E-2</c:v>
                </c:pt>
                <c:pt idx="4">
                  <c:v>0.10458181944108169</c:v>
                </c:pt>
                <c:pt idx="5">
                  <c:v>0.13353231114228559</c:v>
                </c:pt>
                <c:pt idx="6">
                  <c:v>0.12760942972671174</c:v>
                </c:pt>
                <c:pt idx="7">
                  <c:v>0.12541832890479576</c:v>
                </c:pt>
                <c:pt idx="8">
                  <c:v>0.1050708567195181</c:v>
                </c:pt>
                <c:pt idx="9">
                  <c:v>8.2305756210685477E-2</c:v>
                </c:pt>
                <c:pt idx="10">
                  <c:v>5.9444530074954205E-2</c:v>
                </c:pt>
                <c:pt idx="11">
                  <c:v>4.0078300693797697E-2</c:v>
                </c:pt>
                <c:pt idx="12">
                  <c:v>2.6271083801986839E-2</c:v>
                </c:pt>
                <c:pt idx="13">
                  <c:v>1.654068827309696E-2</c:v>
                </c:pt>
                <c:pt idx="14">
                  <c:v>1.028067390883447E-2</c:v>
                </c:pt>
                <c:pt idx="15">
                  <c:v>5.5139185655530554E-3</c:v>
                </c:pt>
                <c:pt idx="16">
                  <c:v>3.2696803742960912E-3</c:v>
                </c:pt>
                <c:pt idx="17">
                  <c:v>1.8413305868241192E-3</c:v>
                </c:pt>
                <c:pt idx="18">
                  <c:v>1.542421276031547E-3</c:v>
                </c:pt>
                <c:pt idx="19">
                  <c:v>4.3887251695140517E-4</c:v>
                </c:pt>
                <c:pt idx="20">
                  <c:v>1.6999821523877578E-4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C2-481B-BA58-EA2A9583AF77}"/>
            </c:ext>
          </c:extLst>
        </c:ser>
        <c:ser>
          <c:idx val="1"/>
          <c:order val="2"/>
          <c:tx>
            <c:v>diff2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Predominant_size!$B$24:$B$44</c:f>
              <c:numCache>
                <c:formatCode>General</c:formatCode>
                <c:ptCount val="21"/>
                <c:pt idx="0">
                  <c:v>3.327</c:v>
                </c:pt>
                <c:pt idx="1">
                  <c:v>2.794</c:v>
                </c:pt>
                <c:pt idx="2">
                  <c:v>2.3620000000000001</c:v>
                </c:pt>
                <c:pt idx="3">
                  <c:v>1.9810000000000001</c:v>
                </c:pt>
                <c:pt idx="4">
                  <c:v>1.651</c:v>
                </c:pt>
                <c:pt idx="5">
                  <c:v>1.397</c:v>
                </c:pt>
                <c:pt idx="6">
                  <c:v>1.1679999999999999</c:v>
                </c:pt>
                <c:pt idx="7">
                  <c:v>0.99099999999999999</c:v>
                </c:pt>
                <c:pt idx="8">
                  <c:v>0.83299999999999996</c:v>
                </c:pt>
                <c:pt idx="9">
                  <c:v>0.70099999999999996</c:v>
                </c:pt>
                <c:pt idx="10">
                  <c:v>0.58899999999999997</c:v>
                </c:pt>
                <c:pt idx="11">
                  <c:v>0.495</c:v>
                </c:pt>
                <c:pt idx="12">
                  <c:v>0.41699999999999998</c:v>
                </c:pt>
                <c:pt idx="13">
                  <c:v>0.35099999999999998</c:v>
                </c:pt>
                <c:pt idx="14">
                  <c:v>0.29499999999999998</c:v>
                </c:pt>
                <c:pt idx="15">
                  <c:v>0.246</c:v>
                </c:pt>
                <c:pt idx="16">
                  <c:v>0.20799999999999999</c:v>
                </c:pt>
                <c:pt idx="17">
                  <c:v>0.17499999999999999</c:v>
                </c:pt>
                <c:pt idx="18">
                  <c:v>0.14699999999999999</c:v>
                </c:pt>
                <c:pt idx="19">
                  <c:v>0.104</c:v>
                </c:pt>
                <c:pt idx="20">
                  <c:v>7.3999999999999996E-2</c:v>
                </c:pt>
              </c:numCache>
            </c:numRef>
          </c:xVal>
          <c:yVal>
            <c:numRef>
              <c:f>Predominant_size!$K$24:$K$44</c:f>
              <c:numCache>
                <c:formatCode>0.0000</c:formatCode>
                <c:ptCount val="21"/>
                <c:pt idx="0">
                  <c:v>5.7826821495468139E-2</c:v>
                </c:pt>
                <c:pt idx="1">
                  <c:v>8.698872583543904E-2</c:v>
                </c:pt>
                <c:pt idx="2">
                  <c:v>0.11954336805243326</c:v>
                </c:pt>
                <c:pt idx="3">
                  <c:v>0.14017266602379119</c:v>
                </c:pt>
                <c:pt idx="4">
                  <c:v>0.12729108499684372</c:v>
                </c:pt>
                <c:pt idx="5">
                  <c:v>0.1211547175864548</c:v>
                </c:pt>
                <c:pt idx="6">
                  <c:v>9.0452347552273493E-2</c:v>
                </c:pt>
                <c:pt idx="7">
                  <c:v>7.2452635484253736E-2</c:v>
                </c:pt>
                <c:pt idx="8">
                  <c:v>5.0828079790812164E-2</c:v>
                </c:pt>
                <c:pt idx="9">
                  <c:v>3.4284461632433372E-2</c:v>
                </c:pt>
                <c:pt idx="10">
                  <c:v>2.1818977908054205E-2</c:v>
                </c:pt>
                <c:pt idx="11">
                  <c:v>1.3233222608737383E-2</c:v>
                </c:pt>
                <c:pt idx="12">
                  <c:v>7.9385031960935715E-3</c:v>
                </c:pt>
                <c:pt idx="13">
                  <c:v>4.6363397126276684E-3</c:v>
                </c:pt>
                <c:pt idx="14">
                  <c:v>2.7013872408129247E-3</c:v>
                </c:pt>
                <c:pt idx="15">
                  <c:v>1.3727227994723146E-3</c:v>
                </c:pt>
                <c:pt idx="16">
                  <c:v>7.7915313829979294E-4</c:v>
                </c:pt>
                <c:pt idx="17">
                  <c:v>4.2256116392846987E-4</c:v>
                </c:pt>
                <c:pt idx="18">
                  <c:v>3.3973917213836469E-4</c:v>
                </c:pt>
                <c:pt idx="19">
                  <c:v>9.23213405195078E-5</c:v>
                </c:pt>
                <c:pt idx="20">
                  <c:v>3.4359418495943927E-5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C2-481B-BA58-EA2A9583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4528"/>
        <c:axId val="164616448"/>
      </c:scatterChart>
      <c:valAx>
        <c:axId val="1646145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dL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16448"/>
        <c:crosses val="autoZero"/>
        <c:crossBetween val="midCat"/>
      </c:valAx>
      <c:valAx>
        <c:axId val="1646164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Differential</a:t>
                </a:r>
                <a:r>
                  <a:rPr lang="en-US" sz="1200" baseline="0"/>
                  <a:t> distribution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461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9525</xdr:colOff>
      <xdr:row>17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  <row r="15">
          <cell r="E15">
            <v>1.7786561264822136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>
        <row r="3">
          <cell r="H3">
            <v>0.16812451685214266</v>
          </cell>
        </row>
        <row r="4">
          <cell r="H4">
            <v>-5.0217644807544461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abSelected="1" workbookViewId="0">
      <selection activeCell="G13" sqref="G13"/>
    </sheetView>
  </sheetViews>
  <sheetFormatPr defaultRowHeight="15" x14ac:dyDescent="0.25"/>
  <sheetData>
    <row r="1" spans="1:8" x14ac:dyDescent="0.25">
      <c r="A1" s="16" t="s">
        <v>6</v>
      </c>
      <c r="B1" s="16"/>
    </row>
    <row r="2" spans="1:8" x14ac:dyDescent="0.25">
      <c r="A2" s="1" t="s">
        <v>3</v>
      </c>
      <c r="B2" s="13">
        <v>1</v>
      </c>
      <c r="F2" s="17" t="s">
        <v>29</v>
      </c>
      <c r="G2" s="17"/>
      <c r="H2" s="17"/>
    </row>
    <row r="3" spans="1:8" x14ac:dyDescent="0.25">
      <c r="A3" s="1" t="s">
        <v>9</v>
      </c>
      <c r="B3" s="14">
        <v>0.83299999999999996</v>
      </c>
      <c r="C3" t="s">
        <v>2</v>
      </c>
      <c r="F3" s="18" t="s">
        <v>30</v>
      </c>
      <c r="G3" s="18"/>
      <c r="H3" s="18"/>
    </row>
    <row r="4" spans="1:8" x14ac:dyDescent="0.25">
      <c r="A4" s="1" t="s">
        <v>0</v>
      </c>
      <c r="B4" s="14">
        <v>1.54</v>
      </c>
      <c r="C4" t="s">
        <v>1</v>
      </c>
      <c r="F4" s="18" t="s">
        <v>31</v>
      </c>
      <c r="G4" s="18"/>
      <c r="H4" s="18"/>
    </row>
    <row r="5" spans="1:8" x14ac:dyDescent="0.25">
      <c r="A5" s="1" t="s">
        <v>10</v>
      </c>
      <c r="B5" s="14">
        <v>1.05</v>
      </c>
    </row>
    <row r="6" spans="1:8" x14ac:dyDescent="0.25">
      <c r="A6" s="1" t="s">
        <v>15</v>
      </c>
      <c r="B6" s="14">
        <v>15</v>
      </c>
      <c r="C6" t="s">
        <v>11</v>
      </c>
    </row>
    <row r="7" spans="1:8" x14ac:dyDescent="0.25">
      <c r="A7" s="1" t="s">
        <v>5</v>
      </c>
      <c r="B7" s="14">
        <v>0.14399999999999999</v>
      </c>
      <c r="C7" t="s">
        <v>13</v>
      </c>
    </row>
    <row r="8" spans="1:8" x14ac:dyDescent="0.25">
      <c r="A8" s="1" t="s">
        <v>12</v>
      </c>
      <c r="B8" s="14">
        <v>39</v>
      </c>
      <c r="C8" t="s">
        <v>14</v>
      </c>
    </row>
    <row r="10" spans="1:8" x14ac:dyDescent="0.25">
      <c r="A10" s="2" t="s">
        <v>26</v>
      </c>
      <c r="B10" s="3">
        <f>Lpr/(3*G)</f>
        <v>1.9282407407407409</v>
      </c>
      <c r="C10" t="s">
        <v>4</v>
      </c>
    </row>
    <row r="11" spans="1:8" x14ac:dyDescent="0.25">
      <c r="A11" s="2" t="s">
        <v>7</v>
      </c>
      <c r="B11" s="3">
        <f>1.5*C./(alpha_v*rho*Lpr^3)</f>
        <v>25.277073603700092</v>
      </c>
      <c r="C11" t="s">
        <v>16</v>
      </c>
    </row>
    <row r="12" spans="1:8" x14ac:dyDescent="0.25">
      <c r="A12" s="2" t="s">
        <v>8</v>
      </c>
      <c r="B12" s="3">
        <f>Bo/G</f>
        <v>175.53523335902844</v>
      </c>
      <c r="C12" t="s">
        <v>4</v>
      </c>
    </row>
    <row r="21" spans="1:11" x14ac:dyDescent="0.25">
      <c r="C21" s="9" t="s">
        <v>27</v>
      </c>
      <c r="D21" s="5">
        <f>t-1</f>
        <v>0.92824074074074092</v>
      </c>
      <c r="E21" t="s">
        <v>4</v>
      </c>
      <c r="F21" s="11" t="s">
        <v>26</v>
      </c>
      <c r="G21" s="5">
        <f>t</f>
        <v>1.9282407407407409</v>
      </c>
      <c r="H21" t="s">
        <v>4</v>
      </c>
      <c r="I21" s="7" t="s">
        <v>28</v>
      </c>
      <c r="J21" s="5">
        <f>t+1</f>
        <v>2.9282407407407409</v>
      </c>
      <c r="K21" t="s">
        <v>4</v>
      </c>
    </row>
    <row r="22" spans="1:11" x14ac:dyDescent="0.25">
      <c r="A22" s="1" t="s">
        <v>17</v>
      </c>
      <c r="B22" s="1" t="s">
        <v>18</v>
      </c>
      <c r="C22" s="9" t="s">
        <v>19</v>
      </c>
      <c r="D22" s="10" t="s">
        <v>20</v>
      </c>
      <c r="E22" s="10" t="s">
        <v>23</v>
      </c>
      <c r="F22" s="11" t="s">
        <v>32</v>
      </c>
      <c r="G22" s="12" t="s">
        <v>33</v>
      </c>
      <c r="H22" s="12" t="s">
        <v>34</v>
      </c>
      <c r="I22" s="7" t="s">
        <v>21</v>
      </c>
      <c r="J22" s="8" t="s">
        <v>22</v>
      </c>
      <c r="K22" s="8" t="s">
        <v>25</v>
      </c>
    </row>
    <row r="23" spans="1:11" x14ac:dyDescent="0.25">
      <c r="A23" s="15">
        <v>0</v>
      </c>
      <c r="B23" s="15">
        <v>0</v>
      </c>
      <c r="C23" s="4" t="s">
        <v>24</v>
      </c>
      <c r="D23" s="6">
        <v>1</v>
      </c>
      <c r="E23" s="6">
        <f>D23-D24</f>
        <v>4.5033854312315214E-8</v>
      </c>
      <c r="F23" s="4" t="s">
        <v>24</v>
      </c>
      <c r="G23" s="4">
        <v>1</v>
      </c>
      <c r="H23" s="6">
        <f t="shared" ref="H23:H43" si="0">G23-G24</f>
        <v>2.3238716564135675E-3</v>
      </c>
      <c r="I23" s="4" t="s">
        <v>24</v>
      </c>
      <c r="J23" s="4">
        <v>1</v>
      </c>
      <c r="K23" s="6">
        <f t="shared" ref="K23:K43" si="1">J23-J24</f>
        <v>4.5635803850616941E-2</v>
      </c>
    </row>
    <row r="24" spans="1:11" x14ac:dyDescent="0.25">
      <c r="A24" s="15">
        <v>6</v>
      </c>
      <c r="B24" s="15">
        <v>3.327</v>
      </c>
      <c r="C24" s="4">
        <f t="shared" ref="C24:C44" si="2">$B24/(G*D$21)</f>
        <v>24.890274314214459</v>
      </c>
      <c r="D24" s="6">
        <f t="shared" ref="D24:D44" si="3">1-EXP(-C24)*(1+C24+(C24^2)/2+(C24^3)/6)</f>
        <v>0.99999995496614569</v>
      </c>
      <c r="E24" s="6">
        <f t="shared" ref="E24:E44" si="4">D24-D25</f>
        <v>1.4279155542418209E-6</v>
      </c>
      <c r="F24" s="4">
        <f t="shared" ref="F24:F44" si="5">$B24/(G*G$21)</f>
        <v>11.981992797118847</v>
      </c>
      <c r="G24" s="4">
        <f>1-EXP(-F24)*(1+F24+(F24^2)/2+(F24^3)/6)</f>
        <v>0.99767612834358643</v>
      </c>
      <c r="H24" s="6">
        <f t="shared" si="0"/>
        <v>7.5500112083716209E-3</v>
      </c>
      <c r="I24" s="4">
        <f t="shared" ref="I24:I44" si="6">$B24/(G*J$21)</f>
        <v>7.890118577075099</v>
      </c>
      <c r="J24" s="4">
        <f t="shared" ref="J24:J44" si="7">1-EXP(-I24)*(1+I24+(I24^2)/2+(I24^3)/6)</f>
        <v>0.95436419614938306</v>
      </c>
      <c r="K24" s="6">
        <f t="shared" si="1"/>
        <v>5.7826821495468139E-2</v>
      </c>
    </row>
    <row r="25" spans="1:11" x14ac:dyDescent="0.25">
      <c r="A25" s="15">
        <v>7</v>
      </c>
      <c r="B25" s="15">
        <v>2.794</v>
      </c>
      <c r="C25" s="4">
        <f t="shared" si="2"/>
        <v>20.902743142144637</v>
      </c>
      <c r="D25" s="6">
        <f t="shared" si="3"/>
        <v>0.99999852705059145</v>
      </c>
      <c r="E25" s="6">
        <f t="shared" si="4"/>
        <v>2.1693102058017999E-5</v>
      </c>
      <c r="F25" s="4">
        <f t="shared" si="5"/>
        <v>10.062424969987996</v>
      </c>
      <c r="G25" s="4">
        <f t="shared" ref="G25" si="8">1-EXP(-F25)*(1+F25+(F25^2)/2+(F25^3)/6)</f>
        <v>0.99012611713521481</v>
      </c>
      <c r="H25" s="6">
        <f t="shared" si="0"/>
        <v>2.0097984664588897E-2</v>
      </c>
      <c r="I25" s="4">
        <f t="shared" si="6"/>
        <v>6.62608695652174</v>
      </c>
      <c r="J25" s="4">
        <f t="shared" si="7"/>
        <v>0.89653737465391492</v>
      </c>
      <c r="K25" s="6">
        <f t="shared" si="1"/>
        <v>8.698872583543904E-2</v>
      </c>
    </row>
    <row r="26" spans="1:11" x14ac:dyDescent="0.25">
      <c r="A26" s="15">
        <v>8</v>
      </c>
      <c r="B26" s="15">
        <v>2.3620000000000001</v>
      </c>
      <c r="C26" s="4">
        <f t="shared" si="2"/>
        <v>17.67082294264339</v>
      </c>
      <c r="D26" s="6">
        <f t="shared" si="3"/>
        <v>0.99997683394853343</v>
      </c>
      <c r="E26" s="6">
        <f t="shared" si="4"/>
        <v>2.214344320663475E-4</v>
      </c>
      <c r="F26" s="4">
        <f t="shared" si="5"/>
        <v>8.5066026410564231</v>
      </c>
      <c r="G26" s="4">
        <f t="shared" ref="G26" si="9">1-EXP(-F26)*(1+F26+(F26^2)/2+(F26^3)/6)</f>
        <v>0.97002813247062591</v>
      </c>
      <c r="H26" s="6">
        <f t="shared" si="0"/>
        <v>4.5048269698917731E-2</v>
      </c>
      <c r="I26" s="4">
        <f t="shared" si="6"/>
        <v>5.6015810276679847</v>
      </c>
      <c r="J26" s="4">
        <f t="shared" si="7"/>
        <v>0.80954864881847588</v>
      </c>
      <c r="K26" s="6">
        <f t="shared" si="1"/>
        <v>0.11954336805243326</v>
      </c>
    </row>
    <row r="27" spans="1:11" x14ac:dyDescent="0.25">
      <c r="A27" s="15">
        <v>9</v>
      </c>
      <c r="B27" s="15">
        <v>1.9810000000000001</v>
      </c>
      <c r="C27" s="4">
        <f t="shared" si="2"/>
        <v>14.820448877805486</v>
      </c>
      <c r="D27" s="6">
        <f t="shared" si="3"/>
        <v>0.99975539951646708</v>
      </c>
      <c r="E27" s="6">
        <f t="shared" si="4"/>
        <v>1.5004841603524222E-3</v>
      </c>
      <c r="F27" s="4">
        <f t="shared" si="5"/>
        <v>7.1344537815126055</v>
      </c>
      <c r="G27" s="4">
        <f t="shared" ref="G27" si="10">1-EXP(-F27)*(1+F27+(F27^2)/2+(F27^3)/6)</f>
        <v>0.92497986277170818</v>
      </c>
      <c r="H27" s="6">
        <f t="shared" si="0"/>
        <v>8.1069862339064658E-2</v>
      </c>
      <c r="I27" s="4">
        <f t="shared" si="6"/>
        <v>4.6980237154150206</v>
      </c>
      <c r="J27" s="4">
        <f t="shared" si="7"/>
        <v>0.69000528076604262</v>
      </c>
      <c r="K27" s="6">
        <f t="shared" si="1"/>
        <v>0.14017266602379119</v>
      </c>
    </row>
    <row r="28" spans="1:11" x14ac:dyDescent="0.25">
      <c r="A28" s="15">
        <v>10</v>
      </c>
      <c r="B28" s="15">
        <v>1.651</v>
      </c>
      <c r="C28" s="4">
        <f t="shared" si="2"/>
        <v>12.351620947630922</v>
      </c>
      <c r="D28" s="6">
        <f t="shared" si="3"/>
        <v>0.99825491535611466</v>
      </c>
      <c r="E28" s="6">
        <f t="shared" si="4"/>
        <v>5.6652352344382928E-3</v>
      </c>
      <c r="F28" s="4">
        <f t="shared" si="5"/>
        <v>5.9459783913565429</v>
      </c>
      <c r="G28" s="4">
        <f t="shared" ref="G28" si="11">1-EXP(-F28)*(1+F28+(F28^2)/2+(F28^3)/6)</f>
        <v>0.84391000043264353</v>
      </c>
      <c r="H28" s="6">
        <f t="shared" si="0"/>
        <v>0.10458181944108169</v>
      </c>
      <c r="I28" s="4">
        <f t="shared" si="6"/>
        <v>3.9154150197628463</v>
      </c>
      <c r="J28" s="4">
        <f t="shared" si="7"/>
        <v>0.54983261474225142</v>
      </c>
      <c r="K28" s="6">
        <f t="shared" si="1"/>
        <v>0.12729108499684372</v>
      </c>
    </row>
    <row r="29" spans="1:11" x14ac:dyDescent="0.25">
      <c r="A29" s="15">
        <v>12</v>
      </c>
      <c r="B29" s="15">
        <v>1.397</v>
      </c>
      <c r="C29" s="4">
        <f t="shared" si="2"/>
        <v>10.451371571072318</v>
      </c>
      <c r="D29" s="6">
        <f t="shared" si="3"/>
        <v>0.99258968012167637</v>
      </c>
      <c r="E29" s="6">
        <f t="shared" si="4"/>
        <v>1.8103955805730654E-2</v>
      </c>
      <c r="F29" s="4">
        <f t="shared" si="5"/>
        <v>5.0312124849939979</v>
      </c>
      <c r="G29" s="4">
        <f t="shared" ref="G29" si="12">1-EXP(-F29)*(1+F29+(F29^2)/2+(F29^3)/6)</f>
        <v>0.73932818099156183</v>
      </c>
      <c r="H29" s="6">
        <f t="shared" si="0"/>
        <v>0.13353231114228559</v>
      </c>
      <c r="I29" s="4">
        <f t="shared" si="6"/>
        <v>3.31304347826087</v>
      </c>
      <c r="J29" s="4">
        <f t="shared" si="7"/>
        <v>0.42254152974540771</v>
      </c>
      <c r="K29" s="6">
        <f t="shared" si="1"/>
        <v>0.1211547175864548</v>
      </c>
    </row>
    <row r="30" spans="1:11" x14ac:dyDescent="0.25">
      <c r="A30" s="15">
        <v>14</v>
      </c>
      <c r="B30" s="15">
        <v>1.1679999999999999</v>
      </c>
      <c r="C30" s="4">
        <f t="shared" si="2"/>
        <v>8.7381546134663317</v>
      </c>
      <c r="D30" s="6">
        <f t="shared" si="3"/>
        <v>0.97448572431594571</v>
      </c>
      <c r="E30" s="6">
        <f t="shared" si="4"/>
        <v>3.7064605488723479E-2</v>
      </c>
      <c r="F30" s="4">
        <f t="shared" si="5"/>
        <v>4.2064825930372143</v>
      </c>
      <c r="G30" s="4">
        <f t="shared" ref="G30" si="13">1-EXP(-F30)*(1+F30+(F30^2)/2+(F30^3)/6)</f>
        <v>0.60579586984927625</v>
      </c>
      <c r="H30" s="6">
        <f t="shared" si="0"/>
        <v>0.12760942972671174</v>
      </c>
      <c r="I30" s="4">
        <f t="shared" si="6"/>
        <v>2.7699604743083004</v>
      </c>
      <c r="J30" s="4">
        <f t="shared" si="7"/>
        <v>0.30138681215895291</v>
      </c>
      <c r="K30" s="6">
        <f t="shared" si="1"/>
        <v>9.0452347552273493E-2</v>
      </c>
    </row>
    <row r="31" spans="1:11" x14ac:dyDescent="0.25">
      <c r="A31" s="15">
        <v>16</v>
      </c>
      <c r="B31" s="15">
        <v>0.99099999999999999</v>
      </c>
      <c r="C31" s="4">
        <f t="shared" si="2"/>
        <v>7.4139650872817944</v>
      </c>
      <c r="D31" s="6">
        <f t="shared" si="3"/>
        <v>0.93742111882722223</v>
      </c>
      <c r="E31" s="6">
        <f t="shared" si="4"/>
        <v>6.9098339616175508E-2</v>
      </c>
      <c r="F31" s="4">
        <f t="shared" si="5"/>
        <v>3.5690276110444175</v>
      </c>
      <c r="G31" s="4">
        <f t="shared" ref="G31" si="14">1-EXP(-F31)*(1+F31+(F31^2)/2+(F31^3)/6)</f>
        <v>0.4781864401225645</v>
      </c>
      <c r="H31" s="6">
        <f t="shared" si="0"/>
        <v>0.12541832890479576</v>
      </c>
      <c r="I31" s="4">
        <f t="shared" si="6"/>
        <v>2.3501976284584982</v>
      </c>
      <c r="J31" s="4">
        <f t="shared" si="7"/>
        <v>0.21093446460667942</v>
      </c>
      <c r="K31" s="6">
        <f t="shared" si="1"/>
        <v>7.2452635484253736E-2</v>
      </c>
    </row>
    <row r="32" spans="1:11" x14ac:dyDescent="0.25">
      <c r="A32" s="15">
        <v>20</v>
      </c>
      <c r="B32" s="15">
        <v>0.83299999999999996</v>
      </c>
      <c r="C32" s="4">
        <f t="shared" si="2"/>
        <v>6.2319201995012454</v>
      </c>
      <c r="D32" s="6">
        <f t="shared" si="3"/>
        <v>0.86832277921104672</v>
      </c>
      <c r="E32" s="6">
        <f t="shared" si="4"/>
        <v>0.10070347014831105</v>
      </c>
      <c r="F32" s="4">
        <f t="shared" si="5"/>
        <v>3</v>
      </c>
      <c r="G32" s="4">
        <f t="shared" ref="G32" si="15">1-EXP(-F32)*(1+F32+(F32^2)/2+(F32^3)/6)</f>
        <v>0.35276811121776874</v>
      </c>
      <c r="H32" s="6">
        <f t="shared" si="0"/>
        <v>0.1050708567195181</v>
      </c>
      <c r="I32" s="4">
        <f t="shared" si="6"/>
        <v>1.9754940711462452</v>
      </c>
      <c r="J32" s="4">
        <f t="shared" si="7"/>
        <v>0.13848182912242568</v>
      </c>
      <c r="K32" s="6">
        <f t="shared" si="1"/>
        <v>5.0828079790812164E-2</v>
      </c>
    </row>
    <row r="33" spans="1:11" x14ac:dyDescent="0.25">
      <c r="A33" s="15">
        <v>24</v>
      </c>
      <c r="B33" s="15">
        <v>0.70099999999999996</v>
      </c>
      <c r="C33" s="4">
        <f t="shared" si="2"/>
        <v>5.2443890274314207</v>
      </c>
      <c r="D33" s="6">
        <f t="shared" si="3"/>
        <v>0.76761930906273568</v>
      </c>
      <c r="E33" s="6">
        <f t="shared" si="4"/>
        <v>0.12593808778335158</v>
      </c>
      <c r="F33" s="4">
        <f t="shared" si="5"/>
        <v>2.5246098439375748</v>
      </c>
      <c r="G33" s="4">
        <f t="shared" ref="G33" si="16">1-EXP(-F33)*(1+F33+(F33^2)/2+(F33^3)/6)</f>
        <v>0.24769725449825064</v>
      </c>
      <c r="H33" s="6">
        <f t="shared" si="0"/>
        <v>8.2305756210685477E-2</v>
      </c>
      <c r="I33" s="4">
        <f t="shared" si="6"/>
        <v>1.6624505928853754</v>
      </c>
      <c r="J33" s="4">
        <f t="shared" si="7"/>
        <v>8.7653749331613517E-2</v>
      </c>
      <c r="K33" s="6">
        <f t="shared" si="1"/>
        <v>3.4284461632433372E-2</v>
      </c>
    </row>
    <row r="34" spans="1:11" x14ac:dyDescent="0.25">
      <c r="A34" s="15">
        <v>28</v>
      </c>
      <c r="B34" s="15">
        <v>0.58899999999999997</v>
      </c>
      <c r="C34" s="4">
        <f t="shared" si="2"/>
        <v>4.4064837905236898</v>
      </c>
      <c r="D34" s="6">
        <f t="shared" si="3"/>
        <v>0.6416812212793841</v>
      </c>
      <c r="E34" s="6">
        <f t="shared" si="4"/>
        <v>0.1351580243480075</v>
      </c>
      <c r="F34" s="4">
        <f t="shared" si="5"/>
        <v>2.1212484993997598</v>
      </c>
      <c r="G34" s="4">
        <f t="shared" ref="G34" si="17">1-EXP(-F34)*(1+F34+(F34^2)/2+(F34^3)/6)</f>
        <v>0.16539149828756516</v>
      </c>
      <c r="H34" s="6">
        <f t="shared" si="0"/>
        <v>5.9444530074954205E-2</v>
      </c>
      <c r="I34" s="4">
        <f t="shared" si="6"/>
        <v>1.3968379446640315</v>
      </c>
      <c r="J34" s="4">
        <f t="shared" si="7"/>
        <v>5.3369287699180146E-2</v>
      </c>
      <c r="K34" s="6">
        <f t="shared" si="1"/>
        <v>2.1818977908054205E-2</v>
      </c>
    </row>
    <row r="35" spans="1:11" x14ac:dyDescent="0.25">
      <c r="A35" s="15">
        <v>32</v>
      </c>
      <c r="B35" s="15">
        <v>0.495</v>
      </c>
      <c r="C35" s="4">
        <f t="shared" si="2"/>
        <v>3.7032418952618449</v>
      </c>
      <c r="D35" s="6">
        <f t="shared" si="3"/>
        <v>0.5065231969313766</v>
      </c>
      <c r="E35" s="6">
        <f t="shared" si="4"/>
        <v>0.12695803064644162</v>
      </c>
      <c r="F35" s="4">
        <f t="shared" si="5"/>
        <v>1.7827130852340936</v>
      </c>
      <c r="G35" s="4">
        <f t="shared" ref="G35" si="18">1-EXP(-F35)*(1+F35+(F35^2)/2+(F35^3)/6)</f>
        <v>0.10594696821261096</v>
      </c>
      <c r="H35" s="6">
        <f t="shared" si="0"/>
        <v>4.0078300693797697E-2</v>
      </c>
      <c r="I35" s="4">
        <f t="shared" si="6"/>
        <v>1.173913043478261</v>
      </c>
      <c r="J35" s="4">
        <f t="shared" si="7"/>
        <v>3.1550309791125941E-2</v>
      </c>
      <c r="K35" s="6">
        <f t="shared" si="1"/>
        <v>1.3233222608737383E-2</v>
      </c>
    </row>
    <row r="36" spans="1:11" x14ac:dyDescent="0.25">
      <c r="A36" s="15">
        <v>35</v>
      </c>
      <c r="B36" s="15">
        <v>0.41699999999999998</v>
      </c>
      <c r="C36" s="4">
        <f t="shared" si="2"/>
        <v>3.1197007481296755</v>
      </c>
      <c r="D36" s="6">
        <f t="shared" si="3"/>
        <v>0.37956516628493497</v>
      </c>
      <c r="E36" s="6">
        <f t="shared" si="4"/>
        <v>0.1099130515956358</v>
      </c>
      <c r="F36" s="4">
        <f t="shared" si="5"/>
        <v>1.5018007202881152</v>
      </c>
      <c r="G36" s="4">
        <f t="shared" ref="G36" si="19">1-EXP(-F36)*(1+F36+(F36^2)/2+(F36^3)/6)</f>
        <v>6.5868667518813262E-2</v>
      </c>
      <c r="H36" s="6">
        <f t="shared" si="0"/>
        <v>2.6271083801986839E-2</v>
      </c>
      <c r="I36" s="4">
        <f t="shared" si="6"/>
        <v>0.98893280632411074</v>
      </c>
      <c r="J36" s="4">
        <f t="shared" si="7"/>
        <v>1.8317087182388558E-2</v>
      </c>
      <c r="K36" s="6">
        <f t="shared" si="1"/>
        <v>7.9385031960935715E-3</v>
      </c>
    </row>
    <row r="37" spans="1:11" x14ac:dyDescent="0.25">
      <c r="A37" s="15">
        <v>42</v>
      </c>
      <c r="B37" s="15">
        <v>0.35099999999999998</v>
      </c>
      <c r="C37" s="4">
        <f t="shared" si="2"/>
        <v>2.6259351620947626</v>
      </c>
      <c r="D37" s="6">
        <f t="shared" si="3"/>
        <v>0.26965211468929917</v>
      </c>
      <c r="E37" s="6">
        <f t="shared" si="4"/>
        <v>8.7629760582342509E-2</v>
      </c>
      <c r="F37" s="4">
        <f t="shared" si="5"/>
        <v>1.2641056422569026</v>
      </c>
      <c r="G37" s="4">
        <f t="shared" ref="G37" si="20">1-EXP(-F37)*(1+F37+(F37^2)/2+(F37^3)/6)</f>
        <v>3.9597583716826423E-2</v>
      </c>
      <c r="H37" s="6">
        <f t="shared" si="0"/>
        <v>1.654068827309696E-2</v>
      </c>
      <c r="I37" s="4">
        <f t="shared" si="6"/>
        <v>0.83241106719367586</v>
      </c>
      <c r="J37" s="4">
        <f t="shared" si="7"/>
        <v>1.0378583986294987E-2</v>
      </c>
      <c r="K37" s="6">
        <f t="shared" si="1"/>
        <v>4.6363397126276684E-3</v>
      </c>
    </row>
    <row r="38" spans="1:11" x14ac:dyDescent="0.25">
      <c r="A38" s="15">
        <v>48</v>
      </c>
      <c r="B38" s="15">
        <v>0.29499999999999998</v>
      </c>
      <c r="C38" s="4">
        <f t="shared" si="2"/>
        <v>2.2069825436408972</v>
      </c>
      <c r="D38" s="6">
        <f t="shared" si="3"/>
        <v>0.18202235410695666</v>
      </c>
      <c r="E38" s="6">
        <f t="shared" si="4"/>
        <v>6.6736480985855606E-2</v>
      </c>
      <c r="F38" s="4">
        <f t="shared" si="5"/>
        <v>1.0624249699879951</v>
      </c>
      <c r="G38" s="4">
        <f t="shared" ref="G38" si="21">1-EXP(-F38)*(1+F38+(F38^2)/2+(F38^3)/6)</f>
        <v>2.3056895443729464E-2</v>
      </c>
      <c r="H38" s="6">
        <f t="shared" si="0"/>
        <v>1.028067390883447E-2</v>
      </c>
      <c r="I38" s="4">
        <f t="shared" si="6"/>
        <v>0.69960474308300402</v>
      </c>
      <c r="J38" s="4">
        <f t="shared" si="7"/>
        <v>5.7422442736673185E-3</v>
      </c>
      <c r="K38" s="6">
        <f t="shared" si="1"/>
        <v>2.7013872408129247E-3</v>
      </c>
    </row>
    <row r="39" spans="1:11" x14ac:dyDescent="0.25">
      <c r="A39" s="15">
        <v>60</v>
      </c>
      <c r="B39" s="15">
        <v>0.246</v>
      </c>
      <c r="C39" s="4">
        <f t="shared" si="2"/>
        <v>1.8403990024937653</v>
      </c>
      <c r="D39" s="6">
        <f t="shared" si="3"/>
        <v>0.11528587312110106</v>
      </c>
      <c r="E39" s="6">
        <f t="shared" si="4"/>
        <v>4.2404768179067576E-2</v>
      </c>
      <c r="F39" s="4">
        <f t="shared" si="5"/>
        <v>0.88595438175270103</v>
      </c>
      <c r="G39" s="4">
        <f t="shared" ref="G39" si="22">1-EXP(-F39)*(1+F39+(F39^2)/2+(F39^3)/6)</f>
        <v>1.2776221534894994E-2</v>
      </c>
      <c r="H39" s="6">
        <f t="shared" si="0"/>
        <v>5.5139185655530554E-3</v>
      </c>
      <c r="I39" s="4">
        <f t="shared" si="6"/>
        <v>0.58339920948616608</v>
      </c>
      <c r="J39" s="4">
        <f t="shared" si="7"/>
        <v>3.0408570328543938E-3</v>
      </c>
      <c r="K39" s="6">
        <f t="shared" si="1"/>
        <v>1.3727227994723146E-3</v>
      </c>
    </row>
    <row r="40" spans="1:11" x14ac:dyDescent="0.25">
      <c r="A40" s="15">
        <v>65</v>
      </c>
      <c r="B40" s="15">
        <v>0.20799999999999999</v>
      </c>
      <c r="C40" s="4">
        <f t="shared" si="2"/>
        <v>1.5561097256857852</v>
      </c>
      <c r="D40" s="6">
        <f t="shared" si="3"/>
        <v>7.2881104942033481E-2</v>
      </c>
      <c r="E40" s="6">
        <f t="shared" si="4"/>
        <v>2.8859323530372794E-2</v>
      </c>
      <c r="F40" s="4">
        <f t="shared" si="5"/>
        <v>0.7490996398559423</v>
      </c>
      <c r="G40" s="4">
        <f t="shared" ref="G40" si="23">1-EXP(-F40)*(1+F40+(F40^2)/2+(F40^3)/6)</f>
        <v>7.2623029693419383E-3</v>
      </c>
      <c r="H40" s="6">
        <f t="shared" si="0"/>
        <v>3.2696803742960912E-3</v>
      </c>
      <c r="I40" s="4">
        <f t="shared" si="6"/>
        <v>0.49328063241106723</v>
      </c>
      <c r="J40" s="4">
        <f t="shared" si="7"/>
        <v>1.6681342333820792E-3</v>
      </c>
      <c r="K40" s="6">
        <f t="shared" si="1"/>
        <v>7.7915313829979294E-4</v>
      </c>
    </row>
    <row r="41" spans="1:11" x14ac:dyDescent="0.25">
      <c r="A41" s="15">
        <v>80</v>
      </c>
      <c r="B41" s="15">
        <v>0.17499999999999999</v>
      </c>
      <c r="C41" s="4">
        <f t="shared" si="2"/>
        <v>1.309226932668329</v>
      </c>
      <c r="D41" s="6">
        <f t="shared" si="3"/>
        <v>4.4021781411660688E-2</v>
      </c>
      <c r="E41" s="6">
        <f t="shared" si="4"/>
        <v>1.8298375355574215E-2</v>
      </c>
      <c r="F41" s="4">
        <f t="shared" si="5"/>
        <v>0.63025210084033612</v>
      </c>
      <c r="G41" s="4">
        <f t="shared" ref="G41" si="24">1-EXP(-F41)*(1+F41+(F41^2)/2+(F41^3)/6)</f>
        <v>3.9926225950458472E-3</v>
      </c>
      <c r="H41" s="6">
        <f t="shared" si="0"/>
        <v>1.8413305868241192E-3</v>
      </c>
      <c r="I41" s="4">
        <f t="shared" si="6"/>
        <v>0.41501976284584979</v>
      </c>
      <c r="J41" s="4">
        <f t="shared" si="7"/>
        <v>8.8898109508228629E-4</v>
      </c>
      <c r="K41" s="6">
        <f t="shared" si="1"/>
        <v>4.2256116392846987E-4</v>
      </c>
    </row>
    <row r="42" spans="1:11" x14ac:dyDescent="0.25">
      <c r="A42" s="15">
        <v>100</v>
      </c>
      <c r="B42" s="15">
        <v>0.14699999999999999</v>
      </c>
      <c r="C42" s="4">
        <f t="shared" si="2"/>
        <v>1.0997506234413963</v>
      </c>
      <c r="D42" s="6">
        <f t="shared" si="3"/>
        <v>2.5723406056086473E-2</v>
      </c>
      <c r="E42" s="6">
        <f t="shared" si="4"/>
        <v>1.7459791366992161E-2</v>
      </c>
      <c r="F42" s="4">
        <f t="shared" si="5"/>
        <v>0.52941176470588236</v>
      </c>
      <c r="G42" s="4">
        <f t="shared" ref="G42" si="25">1-EXP(-F42)*(1+F42+(F42^2)/2+(F42^3)/6)</f>
        <v>2.1512920082217279E-3</v>
      </c>
      <c r="H42" s="6">
        <f t="shared" si="0"/>
        <v>1.542421276031547E-3</v>
      </c>
      <c r="I42" s="4">
        <f t="shared" si="6"/>
        <v>0.34861660079051382</v>
      </c>
      <c r="J42" s="4">
        <f t="shared" si="7"/>
        <v>4.6641993115381641E-4</v>
      </c>
      <c r="K42" s="6">
        <f t="shared" si="1"/>
        <v>3.3973917213836469E-4</v>
      </c>
    </row>
    <row r="43" spans="1:11" x14ac:dyDescent="0.25">
      <c r="A43" s="15">
        <v>150</v>
      </c>
      <c r="B43" s="15">
        <v>0.104</v>
      </c>
      <c r="C43" s="4">
        <f t="shared" si="2"/>
        <v>0.7780548628428926</v>
      </c>
      <c r="D43" s="6">
        <f t="shared" si="3"/>
        <v>8.2636146890943118E-3</v>
      </c>
      <c r="E43" s="6">
        <f t="shared" si="4"/>
        <v>5.7395005460030291E-3</v>
      </c>
      <c r="F43" s="4">
        <f t="shared" si="5"/>
        <v>0.37454981992797115</v>
      </c>
      <c r="G43" s="4">
        <f t="shared" ref="G43" si="26">1-EXP(-F43)*(1+F43+(F43^2)/2+(F43^3)/6)</f>
        <v>6.0887073219018095E-4</v>
      </c>
      <c r="H43" s="6">
        <f t="shared" si="0"/>
        <v>4.3887251695140517E-4</v>
      </c>
      <c r="I43" s="4">
        <f t="shared" si="6"/>
        <v>0.24664031620553362</v>
      </c>
      <c r="J43" s="4">
        <f t="shared" si="7"/>
        <v>1.2668075901545173E-4</v>
      </c>
      <c r="K43" s="6">
        <f t="shared" si="1"/>
        <v>9.23213405195078E-5</v>
      </c>
    </row>
    <row r="44" spans="1:11" x14ac:dyDescent="0.25">
      <c r="A44" s="15">
        <v>200</v>
      </c>
      <c r="B44" s="15">
        <v>7.3999999999999996E-2</v>
      </c>
      <c r="C44" s="4">
        <f t="shared" si="2"/>
        <v>0.55361596009975056</v>
      </c>
      <c r="D44" s="6">
        <f t="shared" si="3"/>
        <v>2.5241141430912828E-3</v>
      </c>
      <c r="E44" s="6">
        <f t="shared" si="4"/>
        <v>2.5241141430912828E-3</v>
      </c>
      <c r="F44" s="4">
        <f t="shared" si="5"/>
        <v>0.26650660264105641</v>
      </c>
      <c r="G44" s="4">
        <f t="shared" ref="G44" si="27">1-EXP(-F44)*(1+F44+(F44^2)/2+(F44^3)/6)</f>
        <v>1.6999821523877578E-4</v>
      </c>
      <c r="H44" s="6">
        <f>G44-J45</f>
        <v>1.6999821523877578E-4</v>
      </c>
      <c r="I44" s="4">
        <f t="shared" si="6"/>
        <v>0.17549407114624507</v>
      </c>
      <c r="J44" s="4">
        <f t="shared" si="7"/>
        <v>3.4359418495943927E-5</v>
      </c>
      <c r="K44" s="6">
        <f>J44-G45</f>
        <v>3.4359418495943927E-5</v>
      </c>
    </row>
  </sheetData>
  <sheetProtection algorithmName="SHA-512" hashValue="CzV3dER50YWetzQieQLNAR4x1da5UAMajzIiz4QuQBVkKhAZd+rx8lvvN7k4hSi9jWNarQFWR0EJeicdaz57/Q==" saltValue="8ZGHMf2quWMXD64moqcNjw==" spinCount="100000" sheet="1" objects="1" scenarios="1"/>
  <mergeCells count="4">
    <mergeCell ref="A1:B1"/>
    <mergeCell ref="F2:H2"/>
    <mergeCell ref="F3:H3"/>
    <mergeCell ref="F4:H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6" sqref="H6"/>
    </sheetView>
  </sheetViews>
  <sheetFormatPr defaultRowHeight="15" x14ac:dyDescent="0.25"/>
  <sheetData>
    <row r="2" spans="2:5" ht="15.75" thickBot="1" x14ac:dyDescent="0.3"/>
    <row r="3" spans="2:5" x14ac:dyDescent="0.25">
      <c r="B3" s="19" t="s">
        <v>35</v>
      </c>
      <c r="C3" s="20"/>
      <c r="D3" s="20"/>
      <c r="E3" s="21"/>
    </row>
    <row r="4" spans="2:5" x14ac:dyDescent="0.25">
      <c r="B4" s="22" t="s">
        <v>36</v>
      </c>
      <c r="C4" s="23" t="s">
        <v>37</v>
      </c>
      <c r="D4" s="23"/>
      <c r="E4" s="24"/>
    </row>
    <row r="5" spans="2:5" ht="15.75" thickBot="1" x14ac:dyDescent="0.3">
      <c r="B5" s="25" t="s">
        <v>38</v>
      </c>
      <c r="C5" s="26">
        <v>2017</v>
      </c>
      <c r="D5" s="27"/>
      <c r="E5" s="28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Predominant_size</vt:lpstr>
      <vt:lpstr>Credits</vt:lpstr>
      <vt:lpstr>alpha_v</vt:lpstr>
      <vt:lpstr>Bo</vt:lpstr>
      <vt:lpstr>C.</vt:lpstr>
      <vt:lpstr>C_</vt:lpstr>
      <vt:lpstr>C_Co</vt:lpstr>
      <vt:lpstr>G</vt:lpstr>
      <vt:lpstr>Lpr</vt:lpstr>
      <vt:lpstr>no</vt:lpstr>
      <vt:lpstr>rho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2017-03-27T02:42:18Z</dcterms:modified>
</cp:coreProperties>
</file>