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Yf2v1ANuqHiZYzAm5Z41BN9S9nxNs2mTqR+m9Ebr2o4sRx8QLtuvpTpDfArWLNon9CSNsov4VhjZXZSEFw+Y6w==" workbookSaltValue="oepB+l5Z76uLfWSBxuTptA==" workbookSpinCount="100000" lockStructure="1"/>
  <bookViews>
    <workbookView xWindow="360" yWindow="300" windowWidth="18735" windowHeight="11700"/>
  </bookViews>
  <sheets>
    <sheet name="Size_distribution" sheetId="1" r:id="rId1"/>
    <sheet name="Data" sheetId="2" r:id="rId2"/>
    <sheet name="Credits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" localSheetId="2">[1]Absorption_packed!#REF!</definedName>
    <definedName name="A">[2]Absorption_plate!$E$15</definedName>
    <definedName name="A." localSheetId="2">[1]Absorption_packed!#REF!</definedName>
    <definedName name="A.">[3]Equilibrium!$H$3</definedName>
    <definedName name="A.." localSheetId="2">#REF!</definedName>
    <definedName name="A..">#REF!</definedName>
    <definedName name="AA">[4]Equilibrium!$B$23</definedName>
    <definedName name="alpha_v" localSheetId="2">[5]Predominant_size!$B$2</definedName>
    <definedName name="alpha_v">Size_distribution!$B$2</definedName>
    <definedName name="B" localSheetId="2">#REF!</definedName>
    <definedName name="B">#REF!</definedName>
    <definedName name="B." localSheetId="2">[1]Absorption_packed!#REF!</definedName>
    <definedName name="B.">[3]Equilibrium!$H$4</definedName>
    <definedName name="B.." localSheetId="2">#REF!</definedName>
    <definedName name="B..">#REF!</definedName>
    <definedName name="BB">[4]Equilibrium!$B$24</definedName>
    <definedName name="Bo">[5]Predominant_size!$B$11</definedName>
    <definedName name="C." localSheetId="2">[1]Absorption_packed!#REF!</definedName>
    <definedName name="C.">[5]Predominant_size!$B$6</definedName>
    <definedName name="C_" localSheetId="2">#REF!</definedName>
    <definedName name="CC">[4]Equilibrium!$B$25</definedName>
    <definedName name="cL">'[3]Water-Cooling Tower'!$B$13</definedName>
    <definedName name="const1" localSheetId="2">#REF!</definedName>
    <definedName name="const1">#REF!</definedName>
    <definedName name="const10" localSheetId="2">#REF!</definedName>
    <definedName name="const10">#REF!</definedName>
    <definedName name="const11" localSheetId="2">#REF!</definedName>
    <definedName name="const11">#REF!</definedName>
    <definedName name="const12" localSheetId="2">#REF!</definedName>
    <definedName name="const12">#REF!</definedName>
    <definedName name="const13" localSheetId="2">#REF!</definedName>
    <definedName name="const13">#REF!</definedName>
    <definedName name="const14" localSheetId="2">#REF!</definedName>
    <definedName name="const14">#REF!</definedName>
    <definedName name="const15" localSheetId="2">#REF!</definedName>
    <definedName name="const15">#REF!</definedName>
    <definedName name="const16" localSheetId="2">#REF!</definedName>
    <definedName name="const16">#REF!</definedName>
    <definedName name="const17" localSheetId="2">#REF!</definedName>
    <definedName name="const17">#REF!</definedName>
    <definedName name="const18" localSheetId="2">#REF!</definedName>
    <definedName name="const18">#REF!</definedName>
    <definedName name="const19" localSheetId="2">#REF!</definedName>
    <definedName name="const19">#REF!</definedName>
    <definedName name="const2" localSheetId="2">#REF!</definedName>
    <definedName name="const2">#REF!</definedName>
    <definedName name="const20" localSheetId="2">#REF!</definedName>
    <definedName name="const20">#REF!</definedName>
    <definedName name="const3" localSheetId="2">#REF!</definedName>
    <definedName name="const3">#REF!</definedName>
    <definedName name="const4" localSheetId="2">#REF!</definedName>
    <definedName name="const4">#REF!</definedName>
    <definedName name="const5" localSheetId="2">#REF!</definedName>
    <definedName name="const5">#REF!</definedName>
    <definedName name="const6" localSheetId="2">#REF!</definedName>
    <definedName name="const6">#REF!</definedName>
    <definedName name="const7" localSheetId="2">#REF!</definedName>
    <definedName name="const7">#REF!</definedName>
    <definedName name="const8" localSheetId="2">#REF!</definedName>
    <definedName name="const8">#REF!</definedName>
    <definedName name="const9" localSheetId="2">#REF!</definedName>
    <definedName name="const9">#REF!</definedName>
    <definedName name="Cpl1.">[4]Rectification!#REF!</definedName>
    <definedName name="Cpl2.">[4]Rectification!#REF!</definedName>
    <definedName name="Cplm">[4]Rectification!#REF!</definedName>
    <definedName name="D." localSheetId="2">[1]Absorption_packed!#REF!</definedName>
    <definedName name="D.">'[3]Water-Cooling Tower'!#REF!</definedName>
    <definedName name="DD">[4]Equilibrium!$B$26</definedName>
    <definedName name="dm">#REF!</definedName>
    <definedName name="dV">#REF!</definedName>
    <definedName name="E.">'[3]Water-Cooling Tower'!#REF!</definedName>
    <definedName name="fv">[4]Rectification!#REF!</definedName>
    <definedName name="G" localSheetId="2">'[3]Water-Cooling Tower'!#REF!</definedName>
    <definedName name="G">Size_distribution!$E$2</definedName>
    <definedName name="G.">'[3]Water-Cooling Tower'!$B$3</definedName>
    <definedName name="H1.">'[3]Water-Cooling Tower'!$B$8</definedName>
    <definedName name="HG">[1]Absorption_packed!$F$38</definedName>
    <definedName name="HL">[1]Absorption_packed!$F$40</definedName>
    <definedName name="hlv1.">[4]Rectification!#REF!</definedName>
    <definedName name="hlv2.">[4]Rectification!#REF!</definedName>
    <definedName name="hlvm">[4]Rectification!#REF!</definedName>
    <definedName name="HOG">[1]Absorption_packed!$F$39</definedName>
    <definedName name="HOL">[1]Absorption_packed!$F$41</definedName>
    <definedName name="Hy1.">'[3]Water-Cooling Tower'!$F$6</definedName>
    <definedName name="interc_o">'[3]Water-Cooling Tower'!$F$8</definedName>
    <definedName name="K">#REF!</definedName>
    <definedName name="k_x" localSheetId="2">[1]Absorption_packed!#REF!</definedName>
    <definedName name="k_x">'[7]Mass-transfer_coefficients'!$B$7</definedName>
    <definedName name="K_x.">'[7]Mass-transfer_coefficients'!$H$31</definedName>
    <definedName name="k_x.a">[1]Absorption_packed!$E$7</definedName>
    <definedName name="K_x.a.">[1]Absorption_packed!$M$35</definedName>
    <definedName name="k_y" localSheetId="2">[1]Absorption_packed!#REF!</definedName>
    <definedName name="k_y">'[7]Mass-transfer_coefficients'!$B$6</definedName>
    <definedName name="K_y." localSheetId="2">[1]Absorption_packed!#REF!</definedName>
    <definedName name="K_y.">'[7]Mass-transfer_coefficients'!$B$31</definedName>
    <definedName name="k_y.a">[1]Absorption_packed!$E$6</definedName>
    <definedName name="K_y.a.">[1]Absorption_packed!$I$35</definedName>
    <definedName name="kG.a">'[3]Water-Cooling Tower'!$B$11</definedName>
    <definedName name="kx">'[7]Mass-transfer_coefficients'!$H$18</definedName>
    <definedName name="Kx.">'[7]Mass-transfer_coefficients'!$H$30</definedName>
    <definedName name="ky" localSheetId="2">[1]Absorption_packed!#REF!</definedName>
    <definedName name="ky">'[7]Mass-transfer_coefficients'!$B$18</definedName>
    <definedName name="Ky." localSheetId="2">[1]Absorption_packed!#REF!</definedName>
    <definedName name="Ky.">'[7]Mass-transfer_coefficients'!$B$30</definedName>
    <definedName name="L." localSheetId="2">[1]Absorption_packed!$B$6</definedName>
    <definedName name="L.">'[3]Water-Cooling Tower'!$B$4</definedName>
    <definedName name="L_" localSheetId="2">[1]Absorption_packed!#REF!</definedName>
    <definedName name="L_">'[3]Water-Cooling Tower'!#REF!</definedName>
    <definedName name="L_V" localSheetId="2">[1]Absorption_packed!#REF!</definedName>
    <definedName name="L_V">[2]Absorption_plate!#REF!</definedName>
    <definedName name="LA" localSheetId="2">#REF!</definedName>
    <definedName name="LA">#REF!</definedName>
    <definedName name="Lm">[1]Absorption_packed!$I$17</definedName>
    <definedName name="Ln" localSheetId="2">[1]Absorption_packed!#REF!</definedName>
    <definedName name="Ln">[2]Absorption_plate!$B$11</definedName>
    <definedName name="Ln." localSheetId="2">#REF!</definedName>
    <definedName name="Ln.">#REF!</definedName>
    <definedName name="Lo" localSheetId="2">[1]Absorption_packed!#REF!</definedName>
    <definedName name="Lo">[2]Absorption_plate!$B$2</definedName>
    <definedName name="Lo." localSheetId="2">#REF!</definedName>
    <definedName name="Lo.">#REF!</definedName>
    <definedName name="Lpr">[5]Predominant_size!$B$3</definedName>
    <definedName name="m" localSheetId="2">[1]Absorption_packed!$B$12</definedName>
    <definedName name="m">'[7]Mass-transfer_coefficients'!#REF!</definedName>
    <definedName name="m.">'[7]Mass-transfer_coefficients'!$B$23</definedName>
    <definedName name="m..">'[7]Mass-transfer_coefficients'!$H$23</definedName>
    <definedName name="m_.">'[7]Mass-transfer_coefficients'!#REF!</definedName>
    <definedName name="m_cal">#REF!</definedName>
    <definedName name="m_empty">[8]Dados!#REF!</definedName>
    <definedName name="m_pic">#REF!</definedName>
    <definedName name="m_prov">#REF!</definedName>
    <definedName name="m1_">#REF!</definedName>
    <definedName name="MM_b">'[3]Water-Cooling Tower'!$B$10</definedName>
    <definedName name="MM1.">#REF!</definedName>
    <definedName name="MM2.">#REF!</definedName>
    <definedName name="mo">[8]Dados!#REF!</definedName>
    <definedName name="n">#REF!</definedName>
    <definedName name="Nd" localSheetId="2">#REF!</definedName>
    <definedName name="Nd">#REF!</definedName>
    <definedName name="NG">[1]Absorption_packed!$I$38</definedName>
    <definedName name="NL">[1]Absorption_packed!$I$40</definedName>
    <definedName name="NM" localSheetId="2">#REF!</definedName>
    <definedName name="NM">#REF!</definedName>
    <definedName name="Nn" localSheetId="2">#REF!</definedName>
    <definedName name="Nn">#REF!</definedName>
    <definedName name="Nn_1" localSheetId="2">#REF!</definedName>
    <definedName name="Nn_1">#REF!</definedName>
    <definedName name="No" localSheetId="2">#REF!</definedName>
    <definedName name="no">Size_distribution!$E$3</definedName>
    <definedName name="NOG">[1]Absorption_packed!$I$39</definedName>
    <definedName name="NOL">[1]Absorption_packed!$I$41</definedName>
    <definedName name="P">'[3]Water-Cooling Tower'!$B$12</definedName>
    <definedName name="q">[4]Rectification!$B$4</definedName>
    <definedName name="R.">[4]Rectification!$B$11</definedName>
    <definedName name="rho" localSheetId="2">[5]Predominant_size!$B$4</definedName>
    <definedName name="rho">Size_distribution!$B$3</definedName>
    <definedName name="rho_1">#REF!</definedName>
    <definedName name="rho_2">#REF!</definedName>
    <definedName name="S">[1]Absorption_packed!$E$2</definedName>
    <definedName name="slope">'[3]Water-Cooling Tower'!#REF!</definedName>
    <definedName name="slope_eq">'[3]Water-Cooling Tower'!$B$14</definedName>
    <definedName name="slope_n" localSheetId="2">#REF!</definedName>
    <definedName name="slope_n">#REF!</definedName>
    <definedName name="slope_o">'[3]Water-Cooling Tower'!$F$7</definedName>
    <definedName name="solver_adj" localSheetId="0" hidden="1">Size_distribution!$E$2:$E$3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Data!$H$16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t">[5]Predominant_size!$B$10</definedName>
    <definedName name="tau" localSheetId="2">[5]Predominant_size!#REF!</definedName>
    <definedName name="tau">Size_distribution!$B$4</definedName>
    <definedName name="tau1.">[5]Predominant_size!#REF!</definedName>
    <definedName name="tau1_">[5]Predominant_size!#REF!</definedName>
    <definedName name="Td">[4]Rectification!#REF!</definedName>
    <definedName name="Tf">[4]Rectification!#REF!</definedName>
    <definedName name="TL1.">'[3]Water-Cooling Tower'!$B$6</definedName>
    <definedName name="TL2.">'[3]Water-Cooling Tower'!$B$5</definedName>
    <definedName name="Tn">[4]Rectification!#REF!</definedName>
    <definedName name="Tw">[4]Rectification!#REF!</definedName>
    <definedName name="V" localSheetId="2">[1]Absorption_packed!#REF!</definedName>
    <definedName name="V">[2]Absorption_plate!#REF!</definedName>
    <definedName name="V." localSheetId="2">[1]Absorption_packed!$B$2</definedName>
    <definedName name="V.">[2]Absorption_plate!#REF!</definedName>
    <definedName name="V1." localSheetId="2">#REF!</definedName>
    <definedName name="V1.">#REF!</definedName>
    <definedName name="V1_" localSheetId="2">#REF!</definedName>
    <definedName name="V1_">#REF!</definedName>
    <definedName name="Vm">[1]Absorption_packed!$I$14</definedName>
    <definedName name="Vn_1" localSheetId="2">[1]Absorption_packed!#REF!</definedName>
    <definedName name="Vn_1">[2]Absorption_plate!$B$4</definedName>
    <definedName name="Vn_1." localSheetId="2">#REF!</definedName>
    <definedName name="Vn_1.">#REF!</definedName>
    <definedName name="x1.">[1]Absorption_packed!$B$9</definedName>
    <definedName name="x1_.">[1]Absorption_packed!$I$8</definedName>
    <definedName name="x2.">[1]Absorption_packed!$B$7</definedName>
    <definedName name="x2_.">[1]Absorption_packed!$I$9</definedName>
    <definedName name="xa">'[7]Mass-transfer_coefficients'!#REF!</definedName>
    <definedName name="xa.">'[7]Mass-transfer_coefficients'!$H$22</definedName>
    <definedName name="xai">'[7]Mass-transfer_coefficients'!$F$7</definedName>
    <definedName name="xai1.">[1]Absorption_packed!$E$13</definedName>
    <definedName name="xai2.">[1]Absorption_packed!$E$16</definedName>
    <definedName name="xaL" localSheetId="2">[1]Absorption_packed!#REF!</definedName>
    <definedName name="xaL">'[7]Mass-transfer_coefficients'!$B$5</definedName>
    <definedName name="xaM" localSheetId="2">#REF!</definedName>
    <definedName name="xaM">#REF!</definedName>
    <definedName name="xan" localSheetId="2">#REF!</definedName>
    <definedName name="xan">#REF!</definedName>
    <definedName name="xao" localSheetId="2">#REF!</definedName>
    <definedName name="xao">#REF!</definedName>
    <definedName name="xB" localSheetId="2">#REF!</definedName>
    <definedName name="xB">#REF!</definedName>
    <definedName name="xco" localSheetId="2">#REF!</definedName>
    <definedName name="xco">#REF!</definedName>
    <definedName name="xd" localSheetId="2">[4]Rectification!$B$13</definedName>
    <definedName name="xD">#REF!</definedName>
    <definedName name="xf" localSheetId="2">[4]Rectification!$B$12</definedName>
    <definedName name="xF">#REF!</definedName>
    <definedName name="xn" localSheetId="2">[1]Absorption_packed!#REF!</definedName>
    <definedName name="xn">[2]Absorption_plate!$B$12</definedName>
    <definedName name="xo" localSheetId="2">[1]Absorption_packed!#REF!</definedName>
    <definedName name="xo">[2]Absorption_plate!$B$3</definedName>
    <definedName name="xT" localSheetId="2">#REF!</definedName>
    <definedName name="xT">#REF!</definedName>
    <definedName name="xw">[4]Rectification!$B$14</definedName>
    <definedName name="y1.">[1]Absorption_packed!$B$3</definedName>
    <definedName name="y1_" localSheetId="2">[1]Absorption_packed!#REF!</definedName>
    <definedName name="y1_">[2]Absorption_plate!$B$10</definedName>
    <definedName name="y1_." localSheetId="2">[1]Absorption_packed!$I$6</definedName>
    <definedName name="y1_.">'[7]Mass-transfer_coefficients'!#REF!</definedName>
    <definedName name="y2.">[1]Absorption_packed!$B$4</definedName>
    <definedName name="y2_.">[1]Absorption_packed!$I$7</definedName>
    <definedName name="ya">'[7]Mass-transfer_coefficients'!#REF!</definedName>
    <definedName name="ya.">'[7]Mass-transfer_coefficients'!$B$22</definedName>
    <definedName name="ya1." localSheetId="2">#REF!</definedName>
    <definedName name="ya1.">#REF!</definedName>
    <definedName name="ya1_" localSheetId="2">#REF!</definedName>
    <definedName name="ya1_">#REF!</definedName>
    <definedName name="ya10." localSheetId="2">#REF!</definedName>
    <definedName name="ya10.">#REF!</definedName>
    <definedName name="ya2." localSheetId="2">#REF!</definedName>
    <definedName name="ya2.">#REF!</definedName>
    <definedName name="ya3." localSheetId="2">#REF!</definedName>
    <definedName name="ya3.">#REF!</definedName>
    <definedName name="ya4." localSheetId="2">#REF!</definedName>
    <definedName name="ya4.">#REF!</definedName>
    <definedName name="ya5." localSheetId="2">#REF!</definedName>
    <definedName name="ya5.">#REF!</definedName>
    <definedName name="ya6." localSheetId="2">#REF!</definedName>
    <definedName name="ya6.">#REF!</definedName>
    <definedName name="ya7." localSheetId="2">#REF!</definedName>
    <definedName name="ya7.">#REF!</definedName>
    <definedName name="ya8." localSheetId="2">#REF!</definedName>
    <definedName name="ya8.">#REF!</definedName>
    <definedName name="ya9." localSheetId="2">#REF!</definedName>
    <definedName name="ya9.">#REF!</definedName>
    <definedName name="yad" localSheetId="2">#REF!</definedName>
    <definedName name="yad">#REF!</definedName>
    <definedName name="yaG">'[7]Mass-transfer_coefficients'!$B$4</definedName>
    <definedName name="yai">'[7]Mass-transfer_coefficients'!$F$6</definedName>
    <definedName name="yai1.">[1]Absorption_packed!$E$14</definedName>
    <definedName name="yai2.">[1]Absorption_packed!$E$17</definedName>
    <definedName name="yaM" localSheetId="2">#REF!</definedName>
    <definedName name="yaM">#REF!</definedName>
    <definedName name="yan" localSheetId="2">#REF!</definedName>
    <definedName name="yan">#REF!</definedName>
    <definedName name="yan_1" localSheetId="2">#REF!</definedName>
    <definedName name="yan_1">#REF!</definedName>
    <definedName name="yao" localSheetId="2">#REF!</definedName>
    <definedName name="yao">#REF!</definedName>
    <definedName name="ycn_1" localSheetId="2">#REF!</definedName>
    <definedName name="ycn_1">#REF!</definedName>
    <definedName name="yco" localSheetId="2">#REF!</definedName>
    <definedName name="yco">#REF!</definedName>
    <definedName name="yn_1" localSheetId="2">[1]Absorption_packed!#REF!</definedName>
    <definedName name="yn_1">[2]Absorption_plate!$B$5</definedName>
    <definedName name="yw">[4]Rectification!#REF!</definedName>
  </definedNames>
  <calcPr calcId="171027"/>
</workbook>
</file>

<file path=xl/calcChain.xml><?xml version="1.0" encoding="utf-8"?>
<calcChain xmlns="http://schemas.openxmlformats.org/spreadsheetml/2006/main">
  <c r="I15" i="2" l="1"/>
  <c r="J15" i="2" s="1"/>
  <c r="G15" i="2"/>
  <c r="D15" i="2"/>
  <c r="J14" i="2"/>
  <c r="I14" i="2"/>
  <c r="G14" i="2"/>
  <c r="D14" i="2"/>
  <c r="J13" i="2"/>
  <c r="I13" i="2"/>
  <c r="G13" i="2"/>
  <c r="D13" i="2"/>
  <c r="I12" i="2"/>
  <c r="J12" i="2" s="1"/>
  <c r="G12" i="2"/>
  <c r="D12" i="2"/>
  <c r="I11" i="2"/>
  <c r="J11" i="2" s="1"/>
  <c r="G11" i="2"/>
  <c r="D11" i="2"/>
  <c r="I10" i="2"/>
  <c r="J10" i="2" s="1"/>
  <c r="G10" i="2"/>
  <c r="D10" i="2"/>
  <c r="I9" i="2"/>
  <c r="J9" i="2" s="1"/>
  <c r="G9" i="2"/>
  <c r="D9" i="2"/>
  <c r="I8" i="2"/>
  <c r="J8" i="2" s="1"/>
  <c r="G8" i="2"/>
  <c r="D8" i="2"/>
  <c r="I7" i="2"/>
  <c r="J7" i="2" s="1"/>
  <c r="G7" i="2"/>
  <c r="D7" i="2"/>
  <c r="I6" i="2"/>
  <c r="J6" i="2" s="1"/>
  <c r="G6" i="2"/>
  <c r="D6" i="2"/>
  <c r="E6" i="2" s="1"/>
  <c r="F6" i="2" s="1"/>
  <c r="I5" i="2"/>
  <c r="J5" i="2" s="1"/>
  <c r="G5" i="2"/>
  <c r="D5" i="2"/>
  <c r="I4" i="2"/>
  <c r="J4" i="2" s="1"/>
  <c r="G4" i="2"/>
  <c r="E4" i="2"/>
  <c r="E5" i="2" s="1"/>
  <c r="F5" i="2" s="1"/>
  <c r="D4" i="2"/>
  <c r="E7" i="2" l="1"/>
  <c r="H5" i="2"/>
  <c r="H6" i="2"/>
  <c r="F4" i="2"/>
  <c r="H4" i="2" s="1"/>
  <c r="E4" i="1"/>
  <c r="F7" i="2" l="1"/>
  <c r="H7" i="2" s="1"/>
  <c r="E8" i="2"/>
  <c r="E9" i="2" l="1"/>
  <c r="F8" i="2"/>
  <c r="H8" i="2" s="1"/>
  <c r="F9" i="2" l="1"/>
  <c r="H9" i="2" s="1"/>
  <c r="E10" i="2"/>
  <c r="F10" i="2" l="1"/>
  <c r="H10" i="2" s="1"/>
  <c r="E11" i="2"/>
  <c r="F11" i="2" l="1"/>
  <c r="H11" i="2" s="1"/>
  <c r="E12" i="2"/>
  <c r="E13" i="2" l="1"/>
  <c r="F12" i="2"/>
  <c r="H12" i="2" s="1"/>
  <c r="F13" i="2" l="1"/>
  <c r="H13" i="2" s="1"/>
  <c r="E14" i="2"/>
  <c r="F14" i="2" l="1"/>
  <c r="H14" i="2" s="1"/>
  <c r="E15" i="2"/>
  <c r="F15" i="2" s="1"/>
  <c r="H15" i="2" s="1"/>
  <c r="H16" i="2" s="1"/>
</calcChain>
</file>

<file path=xl/sharedStrings.xml><?xml version="1.0" encoding="utf-8"?>
<sst xmlns="http://schemas.openxmlformats.org/spreadsheetml/2006/main" count="31" uniqueCount="31">
  <si>
    <t>rho</t>
  </si>
  <si>
    <t>g/mm³</t>
  </si>
  <si>
    <t>E</t>
  </si>
  <si>
    <t>Li</t>
  </si>
  <si>
    <t>wi</t>
  </si>
  <si>
    <t>wi/Li³</t>
  </si>
  <si>
    <t>Size distribution:</t>
  </si>
  <si>
    <t>alpha_v</t>
  </si>
  <si>
    <t>h</t>
  </si>
  <si>
    <t>tau</t>
  </si>
  <si>
    <t>N</t>
  </si>
  <si>
    <t>G</t>
  </si>
  <si>
    <t>sum</t>
  </si>
  <si>
    <t>SE</t>
  </si>
  <si>
    <t>x</t>
  </si>
  <si>
    <t>nuclei/mm^4</t>
  </si>
  <si>
    <t>nuclei/mm^3.h</t>
  </si>
  <si>
    <t>N'</t>
  </si>
  <si>
    <t>Growth:</t>
  </si>
  <si>
    <t>Initial Data:</t>
  </si>
  <si>
    <t>B°</t>
  </si>
  <si>
    <t>n°</t>
  </si>
  <si>
    <t>Crystallization</t>
  </si>
  <si>
    <t>Size distribution</t>
  </si>
  <si>
    <t>CSTC</t>
  </si>
  <si>
    <t>Mass size distribution:</t>
  </si>
  <si>
    <t>φm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</si>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</sst>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0" fillId="0" borderId="0" xfId="0" applyFont="1"/>
    <xf numFmtId="0" fontId="5" fillId="6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NumberFormat="1" applyFont="1" applyFill="1" applyBorder="1" applyAlignment="1" applyProtection="1">
      <alignment horizontal="center"/>
      <protection locked="0"/>
    </xf>
    <xf numFmtId="0" fontId="4" fillId="7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4" fillId="0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0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</c:v>
          </c:tx>
          <c:marker>
            <c:symbol val="none"/>
          </c:marker>
          <c:xVal>
            <c:numRef>
              <c:f>Data!$B$4:$B$15</c:f>
              <c:numCache>
                <c:formatCode>0.00</c:formatCode>
                <c:ptCount val="12"/>
                <c:pt idx="0">
                  <c:v>0.19</c:v>
                </c:pt>
                <c:pt idx="1">
                  <c:v>0.34</c:v>
                </c:pt>
                <c:pt idx="2">
                  <c:v>0.47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1.01</c:v>
                </c:pt>
                <c:pt idx="7">
                  <c:v>1.1599999999999999</c:v>
                </c:pt>
                <c:pt idx="8">
                  <c:v>1.4</c:v>
                </c:pt>
                <c:pt idx="9">
                  <c:v>1.65</c:v>
                </c:pt>
                <c:pt idx="10">
                  <c:v>1.98</c:v>
                </c:pt>
                <c:pt idx="11">
                  <c:v>2.37</c:v>
                </c:pt>
              </c:numCache>
            </c:numRef>
          </c:xVal>
          <c:yVal>
            <c:numRef>
              <c:f>Data!$F$4:$F$15</c:f>
              <c:numCache>
                <c:formatCode>0.000</c:formatCode>
                <c:ptCount val="12"/>
                <c:pt idx="0">
                  <c:v>2.2447089684316475</c:v>
                </c:pt>
                <c:pt idx="1">
                  <c:v>3.2240277918639104</c:v>
                </c:pt>
                <c:pt idx="2">
                  <c:v>3.6689135728894828</c:v>
                </c:pt>
                <c:pt idx="3">
                  <c:v>3.9845570764048519</c:v>
                </c:pt>
                <c:pt idx="4">
                  <c:v>4.2089952515429374</c:v>
                </c:pt>
                <c:pt idx="5">
                  <c:v>4.3905019445212616</c:v>
                </c:pt>
                <c:pt idx="6">
                  <c:v>4.4876356775702169</c:v>
                </c:pt>
                <c:pt idx="7">
                  <c:v>4.5517507642217758</c:v>
                </c:pt>
                <c:pt idx="8">
                  <c:v>4.5798055361140371</c:v>
                </c:pt>
                <c:pt idx="9">
                  <c:v>4.5952289859657496</c:v>
                </c:pt>
                <c:pt idx="10">
                  <c:v>4.5991959226560057</c:v>
                </c:pt>
                <c:pt idx="11">
                  <c:v>4.6009307931693444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E-4941-82BB-4EC801DB2A7A}"/>
            </c:ext>
          </c:extLst>
        </c:ser>
        <c:ser>
          <c:idx val="1"/>
          <c:order val="1"/>
          <c:tx>
            <c:v>N'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Data!$B$4:$B$15</c:f>
              <c:numCache>
                <c:formatCode>0.00</c:formatCode>
                <c:ptCount val="12"/>
                <c:pt idx="0">
                  <c:v>0.19</c:v>
                </c:pt>
                <c:pt idx="1">
                  <c:v>0.34</c:v>
                </c:pt>
                <c:pt idx="2">
                  <c:v>0.47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1.01</c:v>
                </c:pt>
                <c:pt idx="7">
                  <c:v>1.1599999999999999</c:v>
                </c:pt>
                <c:pt idx="8">
                  <c:v>1.4</c:v>
                </c:pt>
                <c:pt idx="9">
                  <c:v>1.65</c:v>
                </c:pt>
                <c:pt idx="10">
                  <c:v>1.98</c:v>
                </c:pt>
                <c:pt idx="11">
                  <c:v>2.37</c:v>
                </c:pt>
              </c:numCache>
            </c:numRef>
          </c:xVal>
          <c:yVal>
            <c:numRef>
              <c:f>Data!$G$4:$G$15</c:f>
              <c:numCache>
                <c:formatCode>General</c:formatCode>
                <c:ptCount val="12"/>
                <c:pt idx="0">
                  <c:v>2.2402755222472472</c:v>
                </c:pt>
                <c:pt idx="1">
                  <c:v>3.209654214033463</c:v>
                </c:pt>
                <c:pt idx="2">
                  <c:v>3.7231225776406247</c:v>
                </c:pt>
                <c:pt idx="3">
                  <c:v>4.0080127366806391</c:v>
                </c:pt>
                <c:pt idx="4">
                  <c:v>4.2161450608224369</c:v>
                </c:pt>
                <c:pt idx="5">
                  <c:v>4.3529534696861854</c:v>
                </c:pt>
                <c:pt idx="6">
                  <c:v>4.4803288118469355</c:v>
                </c:pt>
                <c:pt idx="7">
                  <c:v>4.5354447747378535</c:v>
                </c:pt>
                <c:pt idx="8">
                  <c:v>4.580837044116902</c:v>
                </c:pt>
                <c:pt idx="9">
                  <c:v>4.6009620234347492</c:v>
                </c:pt>
                <c:pt idx="10">
                  <c:v>4.6108252467495348</c:v>
                </c:pt>
                <c:pt idx="11">
                  <c:v>4.6142074689603838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5E-4941-82BB-4EC801DB2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43200"/>
        <c:axId val="98505856"/>
      </c:scatterChart>
      <c:valAx>
        <c:axId val="1650432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dL (mm)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8505856"/>
        <c:crosses val="autoZero"/>
        <c:crossBetween val="midCat"/>
      </c:valAx>
      <c:valAx>
        <c:axId val="985058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5043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74" footer="0.3149606200000037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phi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Data!$I$4:$I$15</c:f>
              <c:numCache>
                <c:formatCode>0.000</c:formatCode>
                <c:ptCount val="12"/>
                <c:pt idx="0">
                  <c:v>0.66435491767723054</c:v>
                </c:pt>
                <c:pt idx="1">
                  <c:v>1.1888456421592546</c:v>
                </c:pt>
                <c:pt idx="2">
                  <c:v>1.6434042700436753</c:v>
                </c:pt>
                <c:pt idx="3">
                  <c:v>2.0280308013304928</c:v>
                </c:pt>
                <c:pt idx="4">
                  <c:v>2.4476233809161121</c:v>
                </c:pt>
                <c:pt idx="5">
                  <c:v>2.8672159605017313</c:v>
                </c:pt>
                <c:pt idx="6">
                  <c:v>3.5315708781789619</c:v>
                </c:pt>
                <c:pt idx="7">
                  <c:v>4.0560616026609857</c:v>
                </c:pt>
                <c:pt idx="8">
                  <c:v>4.8952467618322242</c:v>
                </c:pt>
                <c:pt idx="9">
                  <c:v>5.7693979693022648</c:v>
                </c:pt>
                <c:pt idx="10">
                  <c:v>6.9232775631627179</c:v>
                </c:pt>
                <c:pt idx="11">
                  <c:v>8.2869534468159802</c:v>
                </c:pt>
              </c:numCache>
            </c:numRef>
          </c:xVal>
          <c:yVal>
            <c:numRef>
              <c:f>Data!$J$4:$J$15</c:f>
              <c:numCache>
                <c:formatCode>0.000</c:formatCode>
                <c:ptCount val="12"/>
                <c:pt idx="0">
                  <c:v>4.7998015944312744E-3</c:v>
                </c:pt>
                <c:pt idx="1">
                  <c:v>3.280948632091063E-2</c:v>
                </c:pt>
                <c:pt idx="2">
                  <c:v>8.4908630544500374E-2</c:v>
                </c:pt>
                <c:pt idx="3">
                  <c:v>0.14796972790405027</c:v>
                </c:pt>
                <c:pt idx="4">
                  <c:v>0.23128858363857485</c:v>
                </c:pt>
                <c:pt idx="5">
                  <c:v>0.32304871084786979</c:v>
                </c:pt>
                <c:pt idx="6">
                  <c:v>0.47016425426100561</c:v>
                </c:pt>
                <c:pt idx="7">
                  <c:v>0.57740500433539599</c:v>
                </c:pt>
                <c:pt idx="8">
                  <c:v>0.71996040994209298</c:v>
                </c:pt>
                <c:pt idx="9">
                  <c:v>0.82700195850976632</c:v>
                </c:pt>
                <c:pt idx="10">
                  <c:v>0.91414638327147135</c:v>
                </c:pt>
                <c:pt idx="11">
                  <c:v>0.96513524295088915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6-462A-8465-9E36A56C7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3664"/>
        <c:axId val="98515584"/>
      </c:scatterChart>
      <c:valAx>
        <c:axId val="985136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dL (mm)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8515584"/>
        <c:crosses val="autoZero"/>
        <c:crossBetween val="midCat"/>
      </c:valAx>
      <c:valAx>
        <c:axId val="985155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400"/>
                  <a:t>φ</a:t>
                </a:r>
                <a:r>
                  <a:rPr lang="en-US" sz="1400"/>
                  <a:t>m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8513664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91" footer="0.314960620000003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560867</xdr:colOff>
      <xdr:row>21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315663-85B1-42F8-84A7-E0B791990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15</xdr:col>
      <xdr:colOff>19050</xdr:colOff>
      <xdr:row>21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753637-3A8A-4F47-A744-DF648E510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late_tow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water-cooling_tow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stillation_rectification_ethanol+wa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rystallization_CSTC_predomina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dsorption_colum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interphase_mass_transf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ex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Credits"/>
    </sheetNames>
    <sheetDataSet>
      <sheetData sheetId="0">
        <row r="2">
          <cell r="B2">
            <v>13.65</v>
          </cell>
          <cell r="E2">
            <v>0.186</v>
          </cell>
        </row>
        <row r="3">
          <cell r="B3">
            <v>2.5999999999999999E-2</v>
          </cell>
        </row>
        <row r="4">
          <cell r="B4">
            <v>5.0000000000000001E-3</v>
          </cell>
        </row>
        <row r="6">
          <cell r="B6">
            <v>45.36</v>
          </cell>
          <cell r="E6">
            <v>3.78E-2</v>
          </cell>
          <cell r="I6">
            <v>7.6834951865493353E-3</v>
          </cell>
        </row>
        <row r="7">
          <cell r="B7">
            <v>0</v>
          </cell>
          <cell r="E7">
            <v>6.1600000000000002E-2</v>
          </cell>
          <cell r="I7">
            <v>0</v>
          </cell>
        </row>
        <row r="8">
          <cell r="I8">
            <v>2.1922428330522766E-2</v>
          </cell>
        </row>
        <row r="9">
          <cell r="B9">
            <v>6.4784950982709408E-3</v>
          </cell>
          <cell r="I9">
            <v>4.2158516020236094E-3</v>
          </cell>
        </row>
        <row r="12">
          <cell r="B12">
            <v>1.1859999999999999</v>
          </cell>
        </row>
        <row r="13">
          <cell r="E13">
            <v>1.3025813864830092E-2</v>
          </cell>
        </row>
        <row r="14">
          <cell r="E14">
            <v>1.5448615243688488E-2</v>
          </cell>
          <cell r="I14">
            <v>13.866483340728283</v>
          </cell>
        </row>
        <row r="16">
          <cell r="E16">
            <v>1.7785486004492799E-3</v>
          </cell>
        </row>
        <row r="17">
          <cell r="E17">
            <v>2.109358640132846E-3</v>
          </cell>
          <cell r="I17">
            <v>45.507890375904161</v>
          </cell>
        </row>
        <row r="35">
          <cell r="I35">
            <v>2.1861368603608301E-2</v>
          </cell>
          <cell r="M35">
            <v>2.5997458674831039E-2</v>
          </cell>
        </row>
        <row r="38">
          <cell r="F38">
            <v>0.54784674972692704</v>
          </cell>
          <cell r="I38">
            <v>3.5614438784565592</v>
          </cell>
        </row>
        <row r="39">
          <cell r="F39">
            <v>0.94726947407399786</v>
          </cell>
          <cell r="I39">
            <v>2.0354692945854045</v>
          </cell>
        </row>
        <row r="40">
          <cell r="F40">
            <v>1.1032921955709205</v>
          </cell>
          <cell r="I40">
            <v>1.7667856687479422</v>
          </cell>
        </row>
        <row r="41">
          <cell r="F41">
            <v>2.6142093385829916</v>
          </cell>
          <cell r="I41">
            <v>0.75288580543855388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late"/>
      <sheetName val="Credits"/>
    </sheetNames>
    <sheetDataSet>
      <sheetData sheetId="0">
        <row r="2">
          <cell r="B2">
            <v>90</v>
          </cell>
        </row>
        <row r="3">
          <cell r="B3">
            <v>0</v>
          </cell>
        </row>
        <row r="4">
          <cell r="B4">
            <v>20</v>
          </cell>
        </row>
        <row r="5">
          <cell r="B5">
            <v>0.01</v>
          </cell>
        </row>
        <row r="10">
          <cell r="B10">
            <v>1.0090817356205855E-3</v>
          </cell>
        </row>
        <row r="11">
          <cell r="B11">
            <v>90.18</v>
          </cell>
        </row>
        <row r="12">
          <cell r="B12">
            <v>1.9960079840319364E-3</v>
          </cell>
        </row>
        <row r="15">
          <cell r="E15">
            <v>1.7786561264822136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-Cooling Tower"/>
      <sheetName val="Equilibrium"/>
      <sheetName val="Figures"/>
      <sheetName val="Credits"/>
    </sheetNames>
    <sheetDataSet>
      <sheetData sheetId="0">
        <row r="3">
          <cell r="B3">
            <v>1.3560000000000001</v>
          </cell>
        </row>
        <row r="4">
          <cell r="B4">
            <v>1.3560000000000001</v>
          </cell>
        </row>
        <row r="5">
          <cell r="B5">
            <v>43.3</v>
          </cell>
        </row>
        <row r="6">
          <cell r="B6">
            <v>29.4</v>
          </cell>
          <cell r="F6">
            <v>71.725487999999999</v>
          </cell>
        </row>
        <row r="7">
          <cell r="F7">
            <v>4.1870000000000003</v>
          </cell>
        </row>
        <row r="8">
          <cell r="B8">
            <v>1.6500000000000001E-2</v>
          </cell>
          <cell r="F8">
            <v>-51.372312000000022</v>
          </cell>
        </row>
        <row r="10">
          <cell r="B10">
            <v>29</v>
          </cell>
        </row>
        <row r="11">
          <cell r="B11">
            <v>1.2069999999999999E-7</v>
          </cell>
        </row>
        <row r="12">
          <cell r="B12">
            <v>101.325</v>
          </cell>
        </row>
        <row r="13">
          <cell r="B13">
            <v>4.1870000000000003</v>
          </cell>
        </row>
        <row r="14">
          <cell r="B14">
            <v>-41.870000000000005</v>
          </cell>
        </row>
      </sheetData>
      <sheetData sheetId="1">
        <row r="3">
          <cell r="H3">
            <v>0.16812451685214266</v>
          </cell>
        </row>
        <row r="4">
          <cell r="H4">
            <v>-5.0217644807544461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tification"/>
      <sheetName val="Equilibrium"/>
      <sheetName val="Figures"/>
      <sheetName val="Credits"/>
    </sheetNames>
    <sheetDataSet>
      <sheetData sheetId="0">
        <row r="4">
          <cell r="B4">
            <v>1.2</v>
          </cell>
        </row>
        <row r="11">
          <cell r="B11">
            <v>1</v>
          </cell>
        </row>
        <row r="12">
          <cell r="B12">
            <v>0.1</v>
          </cell>
        </row>
        <row r="13">
          <cell r="B13">
            <v>0.77</v>
          </cell>
        </row>
        <row r="14">
          <cell r="B14">
            <v>0.02</v>
          </cell>
        </row>
      </sheetData>
      <sheetData sheetId="1">
        <row r="23">
          <cell r="B23">
            <v>9.4913065912859604</v>
          </cell>
        </row>
        <row r="24">
          <cell r="B24">
            <v>-6.377711917150374</v>
          </cell>
        </row>
        <row r="25">
          <cell r="B25">
            <v>2.2578591936553365</v>
          </cell>
        </row>
        <row r="26">
          <cell r="B26">
            <v>-0.88479312481017458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ominant_size"/>
      <sheetName val="Credits"/>
    </sheetNames>
    <sheetDataSet>
      <sheetData sheetId="0">
        <row r="2">
          <cell r="B2">
            <v>1</v>
          </cell>
        </row>
        <row r="3">
          <cell r="B3">
            <v>0.83299999999999996</v>
          </cell>
        </row>
        <row r="4">
          <cell r="B4">
            <v>1.54</v>
          </cell>
        </row>
        <row r="6">
          <cell r="B6">
            <v>15</v>
          </cell>
        </row>
        <row r="10">
          <cell r="B10">
            <v>1.9282407407407409</v>
          </cell>
        </row>
        <row r="11">
          <cell r="B11">
            <v>25.277073603700092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sorption Column"/>
      <sheetName val="Equilibrium"/>
      <sheetName val="Figures"/>
      <sheetName val="Credits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-transfer_coefficients"/>
      <sheetName val="Equilibrium"/>
      <sheetName val="Figures"/>
      <sheetName val="Credits"/>
    </sheetNames>
    <sheetDataSet>
      <sheetData sheetId="0">
        <row r="4">
          <cell r="B4">
            <v>0.38</v>
          </cell>
        </row>
        <row r="5">
          <cell r="B5">
            <v>0.1</v>
          </cell>
        </row>
        <row r="6">
          <cell r="B6">
            <v>1.4650000000000001</v>
          </cell>
          <cell r="F6">
            <v>0.19726844290492418</v>
          </cell>
        </row>
        <row r="7">
          <cell r="B7">
            <v>1.9670000000000001</v>
          </cell>
          <cell r="F7">
            <v>0.25750335217675208</v>
          </cell>
        </row>
        <row r="18">
          <cell r="B18">
            <v>2.0706676478373107</v>
          </cell>
          <cell r="H18">
            <v>2.4023382251007037</v>
          </cell>
        </row>
        <row r="22">
          <cell r="B22">
            <v>4.8100000000000004E-2</v>
          </cell>
          <cell r="H22">
            <v>0.38275855014679433</v>
          </cell>
        </row>
        <row r="23">
          <cell r="B23">
            <v>0.94708106743992115</v>
          </cell>
          <cell r="H23">
            <v>1.4588740432056193</v>
          </cell>
        </row>
        <row r="30">
          <cell r="B30">
            <v>1.1400311042956004</v>
          </cell>
          <cell r="H30">
            <v>1.3381605023765872</v>
          </cell>
        </row>
        <row r="31">
          <cell r="B31">
            <v>0.88252991117107205</v>
          </cell>
          <cell r="H31">
            <v>1.0032928208987695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o"/>
      <sheetName val="Dados"/>
    </sheetNames>
    <sheetDataSet>
      <sheetData sheetId="0" refreshError="1"/>
      <sheetData sheetId="1">
        <row r="8">
          <cell r="C8">
            <v>25.7333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showGridLines="0" tabSelected="1" workbookViewId="0">
      <selection activeCell="Q2" sqref="Q2"/>
    </sheetView>
  </sheetViews>
  <sheetFormatPr defaultRowHeight="15" x14ac:dyDescent="0.25"/>
  <cols>
    <col min="7" max="7" width="9.140625" customWidth="1"/>
    <col min="12" max="12" width="11.42578125" customWidth="1"/>
    <col min="13" max="14" width="9" customWidth="1"/>
  </cols>
  <sheetData>
    <row r="1" spans="1:10" x14ac:dyDescent="0.25">
      <c r="A1" s="17" t="s">
        <v>19</v>
      </c>
      <c r="B1" s="17"/>
      <c r="D1" s="17" t="s">
        <v>18</v>
      </c>
      <c r="E1" s="17"/>
    </row>
    <row r="2" spans="1:10" x14ac:dyDescent="0.25">
      <c r="A2" s="3" t="s">
        <v>7</v>
      </c>
      <c r="B2" s="12">
        <v>0.86599999999999999</v>
      </c>
      <c r="D2" s="5" t="s">
        <v>11</v>
      </c>
      <c r="E2" s="14">
        <v>0.14299585578766605</v>
      </c>
      <c r="H2" s="18" t="s">
        <v>22</v>
      </c>
      <c r="I2" s="18"/>
      <c r="J2" s="18"/>
    </row>
    <row r="3" spans="1:10" x14ac:dyDescent="0.25">
      <c r="A3" s="3" t="s">
        <v>0</v>
      </c>
      <c r="B3" s="13">
        <v>1.5</v>
      </c>
      <c r="C3" t="s">
        <v>1</v>
      </c>
      <c r="D3" s="5" t="s">
        <v>21</v>
      </c>
      <c r="E3" s="14">
        <v>16.138123384514863</v>
      </c>
      <c r="F3" t="s">
        <v>15</v>
      </c>
      <c r="H3" s="19" t="s">
        <v>24</v>
      </c>
      <c r="I3" s="19"/>
      <c r="J3" s="19"/>
    </row>
    <row r="4" spans="1:10" x14ac:dyDescent="0.25">
      <c r="A4" s="3" t="s">
        <v>9</v>
      </c>
      <c r="B4" s="13">
        <v>2</v>
      </c>
      <c r="C4" t="s">
        <v>8</v>
      </c>
      <c r="D4" s="5" t="s">
        <v>20</v>
      </c>
      <c r="E4" s="7">
        <f>G*no</f>
        <v>2.3076847641756486</v>
      </c>
      <c r="F4" t="s">
        <v>16</v>
      </c>
      <c r="H4" s="19" t="s">
        <v>23</v>
      </c>
      <c r="I4" s="19"/>
      <c r="J4" s="19"/>
    </row>
  </sheetData>
  <sheetProtection algorithmName="SHA-512" hashValue="QdwYyC0wrtCXGdTUQmUF4NccqRUUXTuJljbnrnfl6F3yuQeT5x4CmR/CESYrb/AQ78bfZktQgemfRYvDTF4DaQ==" saltValue="d1nrBl1YnA68F5cz3VP7ig==" spinCount="100000" sheet="1" objects="1" scenarios="1"/>
  <mergeCells count="5">
    <mergeCell ref="D1:E1"/>
    <mergeCell ref="A1:B1"/>
    <mergeCell ref="H2:J2"/>
    <mergeCell ref="H3:J3"/>
    <mergeCell ref="H4:J4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showGridLines="0" workbookViewId="0">
      <selection activeCell="L11" sqref="L11"/>
    </sheetView>
  </sheetViews>
  <sheetFormatPr defaultRowHeight="15" x14ac:dyDescent="0.25"/>
  <sheetData>
    <row r="2" spans="2:10" x14ac:dyDescent="0.25">
      <c r="B2" s="20" t="s">
        <v>6</v>
      </c>
      <c r="C2" s="20"/>
      <c r="I2" s="1" t="s">
        <v>25</v>
      </c>
      <c r="J2" s="10"/>
    </row>
    <row r="3" spans="2:10" x14ac:dyDescent="0.25">
      <c r="B3" s="3" t="s">
        <v>3</v>
      </c>
      <c r="C3" s="3" t="s">
        <v>4</v>
      </c>
      <c r="D3" s="4" t="s">
        <v>5</v>
      </c>
      <c r="E3" s="4" t="s">
        <v>12</v>
      </c>
      <c r="F3" s="4" t="s">
        <v>10</v>
      </c>
      <c r="G3" s="8" t="s">
        <v>17</v>
      </c>
      <c r="H3" s="8" t="s">
        <v>2</v>
      </c>
      <c r="I3" s="4" t="s">
        <v>14</v>
      </c>
      <c r="J3" s="11" t="s">
        <v>26</v>
      </c>
    </row>
    <row r="4" spans="2:10" x14ac:dyDescent="0.25">
      <c r="B4" s="15">
        <v>0.19</v>
      </c>
      <c r="C4" s="15">
        <v>0.02</v>
      </c>
      <c r="D4" s="6">
        <f t="shared" ref="D4:D15" si="0">C4/B4^3</f>
        <v>2.9158769499927102</v>
      </c>
      <c r="E4" s="6">
        <f>D4</f>
        <v>2.9158769499927102</v>
      </c>
      <c r="F4" s="6">
        <f t="shared" ref="F4:F15" si="1">1/(alpha_v*rho)*E4</f>
        <v>2.2447089684316475</v>
      </c>
      <c r="G4" s="8">
        <f t="shared" ref="G4:G15" si="2">G*tau*no*(1-EXP(-B4/(G*tau)))</f>
        <v>2.2402755222472472</v>
      </c>
      <c r="H4" s="8">
        <f t="shared" ref="H4:H15" si="3">(G4-F4)^2</f>
        <v>1.9655445069972912E-5</v>
      </c>
      <c r="I4" s="9">
        <f t="shared" ref="I4:I15" si="4">B4/(G*tau)</f>
        <v>0.66435491767723054</v>
      </c>
      <c r="J4" s="9">
        <f t="shared" ref="J4:J15" si="5">1-EXP(-I4)*(1+I4+(I4^2)/2+(I4^3)/6)</f>
        <v>4.7998015944312744E-3</v>
      </c>
    </row>
    <row r="5" spans="2:10" x14ac:dyDescent="0.25">
      <c r="B5" s="15">
        <v>0.34</v>
      </c>
      <c r="C5" s="15">
        <v>0.05</v>
      </c>
      <c r="D5" s="6">
        <f t="shared" si="0"/>
        <v>1.2721351516385098</v>
      </c>
      <c r="E5" s="6">
        <f t="shared" ref="E5:E15" si="6">D5+E4</f>
        <v>4.1880121016312195</v>
      </c>
      <c r="F5" s="6">
        <f t="shared" si="1"/>
        <v>3.2240277918639104</v>
      </c>
      <c r="G5" s="8">
        <f t="shared" si="2"/>
        <v>3.209654214033463</v>
      </c>
      <c r="H5" s="8">
        <f t="shared" si="3"/>
        <v>2.065997396479307E-4</v>
      </c>
      <c r="I5" s="9">
        <f t="shared" si="4"/>
        <v>1.1888456421592546</v>
      </c>
      <c r="J5" s="9">
        <f t="shared" si="5"/>
        <v>3.280948632091063E-2</v>
      </c>
    </row>
    <row r="6" spans="2:10" x14ac:dyDescent="0.25">
      <c r="B6" s="15">
        <v>0.47</v>
      </c>
      <c r="C6" s="15">
        <v>0.06</v>
      </c>
      <c r="D6" s="6">
        <f t="shared" si="0"/>
        <v>0.57790662955221872</v>
      </c>
      <c r="E6" s="6">
        <f t="shared" si="6"/>
        <v>4.7659187311834383</v>
      </c>
      <c r="F6" s="6">
        <f t="shared" si="1"/>
        <v>3.6689135728894828</v>
      </c>
      <c r="G6" s="8">
        <f t="shared" si="2"/>
        <v>3.7231225776406247</v>
      </c>
      <c r="H6" s="8">
        <f t="shared" si="3"/>
        <v>2.9386161961093226E-3</v>
      </c>
      <c r="I6" s="9">
        <f t="shared" si="4"/>
        <v>1.6434042700436753</v>
      </c>
      <c r="J6" s="9">
        <f t="shared" si="5"/>
        <v>8.4908630544500374E-2</v>
      </c>
    </row>
    <row r="7" spans="2:10" x14ac:dyDescent="0.25">
      <c r="B7" s="15">
        <v>0.57999999999999996</v>
      </c>
      <c r="C7" s="15">
        <v>0.08</v>
      </c>
      <c r="D7" s="6">
        <f t="shared" si="0"/>
        <v>0.41002091106646443</v>
      </c>
      <c r="E7" s="6">
        <f t="shared" si="6"/>
        <v>5.1759396422499027</v>
      </c>
      <c r="F7" s="6">
        <f t="shared" si="1"/>
        <v>3.9845570764048519</v>
      </c>
      <c r="G7" s="8">
        <f t="shared" si="2"/>
        <v>4.0080127366806391</v>
      </c>
      <c r="H7" s="8">
        <f t="shared" si="3"/>
        <v>5.5016799897313984E-4</v>
      </c>
      <c r="I7" s="9">
        <f t="shared" si="4"/>
        <v>2.0280308013304928</v>
      </c>
      <c r="J7" s="9">
        <f t="shared" si="5"/>
        <v>0.14796972790405027</v>
      </c>
    </row>
    <row r="8" spans="2:10" x14ac:dyDescent="0.25">
      <c r="B8" s="15">
        <v>0.7</v>
      </c>
      <c r="C8" s="15">
        <v>0.1</v>
      </c>
      <c r="D8" s="6">
        <f t="shared" si="0"/>
        <v>0.29154518950437325</v>
      </c>
      <c r="E8" s="6">
        <f t="shared" si="6"/>
        <v>5.4674848317542759</v>
      </c>
      <c r="F8" s="6">
        <f t="shared" si="1"/>
        <v>4.2089952515429374</v>
      </c>
      <c r="G8" s="8">
        <f t="shared" si="2"/>
        <v>4.2161450608224369</v>
      </c>
      <c r="H8" s="8">
        <f t="shared" si="3"/>
        <v>5.1119772733216962E-5</v>
      </c>
      <c r="I8" s="9">
        <f t="shared" si="4"/>
        <v>2.4476233809161121</v>
      </c>
      <c r="J8" s="9">
        <f t="shared" si="5"/>
        <v>0.23128858363857485</v>
      </c>
    </row>
    <row r="9" spans="2:10" x14ac:dyDescent="0.25">
      <c r="B9" s="15">
        <v>0.82</v>
      </c>
      <c r="C9" s="15">
        <v>0.13</v>
      </c>
      <c r="D9" s="6">
        <f t="shared" si="0"/>
        <v>0.23577719417884252</v>
      </c>
      <c r="E9" s="6">
        <f t="shared" si="6"/>
        <v>5.7032620259331184</v>
      </c>
      <c r="F9" s="6">
        <f t="shared" si="1"/>
        <v>4.3905019445212616</v>
      </c>
      <c r="G9" s="8">
        <f t="shared" si="2"/>
        <v>4.3529534696861854</v>
      </c>
      <c r="H9" s="8">
        <f t="shared" si="3"/>
        <v>1.4098879624403571E-3</v>
      </c>
      <c r="I9" s="9">
        <f t="shared" si="4"/>
        <v>2.8672159605017313</v>
      </c>
      <c r="J9" s="9">
        <f t="shared" si="5"/>
        <v>0.32304871084786979</v>
      </c>
    </row>
    <row r="10" spans="2:10" x14ac:dyDescent="0.25">
      <c r="B10" s="15">
        <v>1.01</v>
      </c>
      <c r="C10" s="15">
        <v>0.13</v>
      </c>
      <c r="D10" s="6">
        <f t="shared" si="0"/>
        <v>0.12617671923059379</v>
      </c>
      <c r="E10" s="6">
        <f t="shared" si="6"/>
        <v>5.8294387451637117</v>
      </c>
      <c r="F10" s="6">
        <f t="shared" si="1"/>
        <v>4.4876356775702169</v>
      </c>
      <c r="G10" s="8">
        <f t="shared" si="2"/>
        <v>4.4803288118469355</v>
      </c>
      <c r="H10" s="8">
        <f t="shared" si="3"/>
        <v>5.3390286698063438E-5</v>
      </c>
      <c r="I10" s="9">
        <f t="shared" si="4"/>
        <v>3.5315708781789619</v>
      </c>
      <c r="J10" s="9">
        <f t="shared" si="5"/>
        <v>0.47016425426100561</v>
      </c>
    </row>
    <row r="11" spans="2:10" x14ac:dyDescent="0.25">
      <c r="B11" s="15">
        <v>1.1599999999999999</v>
      </c>
      <c r="C11" s="15">
        <v>0.13</v>
      </c>
      <c r="D11" s="6">
        <f t="shared" si="0"/>
        <v>8.3285497560375593E-2</v>
      </c>
      <c r="E11" s="6">
        <f t="shared" si="6"/>
        <v>5.9127242427240869</v>
      </c>
      <c r="F11" s="6">
        <f t="shared" si="1"/>
        <v>4.5517507642217758</v>
      </c>
      <c r="G11" s="8">
        <f t="shared" si="2"/>
        <v>4.5354447747378535</v>
      </c>
      <c r="H11" s="8">
        <f t="shared" si="3"/>
        <v>2.6588529304978685E-4</v>
      </c>
      <c r="I11" s="9">
        <f t="shared" si="4"/>
        <v>4.0560616026609857</v>
      </c>
      <c r="J11" s="9">
        <f t="shared" si="5"/>
        <v>0.57740500433539599</v>
      </c>
    </row>
    <row r="12" spans="2:10" x14ac:dyDescent="0.25">
      <c r="B12" s="15">
        <v>1.4</v>
      </c>
      <c r="C12" s="15">
        <v>0.1</v>
      </c>
      <c r="D12" s="6">
        <f t="shared" si="0"/>
        <v>3.6443148688046656E-2</v>
      </c>
      <c r="E12" s="6">
        <f t="shared" si="6"/>
        <v>5.9491673914121339</v>
      </c>
      <c r="F12" s="6">
        <f t="shared" si="1"/>
        <v>4.5798055361140371</v>
      </c>
      <c r="G12" s="8">
        <f t="shared" si="2"/>
        <v>4.580837044116902</v>
      </c>
      <c r="H12" s="8">
        <f t="shared" si="3"/>
        <v>1.0640087599743126E-6</v>
      </c>
      <c r="I12" s="9">
        <f t="shared" si="4"/>
        <v>4.8952467618322242</v>
      </c>
      <c r="J12" s="9">
        <f t="shared" si="5"/>
        <v>0.71996040994209298</v>
      </c>
    </row>
    <row r="13" spans="2:10" x14ac:dyDescent="0.25">
      <c r="B13" s="15">
        <v>1.65</v>
      </c>
      <c r="C13" s="15">
        <v>0.09</v>
      </c>
      <c r="D13" s="6">
        <f t="shared" si="0"/>
        <v>2.0035061357375407E-2</v>
      </c>
      <c r="E13" s="6">
        <f t="shared" si="6"/>
        <v>5.9692024527695091</v>
      </c>
      <c r="F13" s="6">
        <f t="shared" si="1"/>
        <v>4.5952289859657496</v>
      </c>
      <c r="G13" s="8">
        <f t="shared" si="2"/>
        <v>4.6009620234347492</v>
      </c>
      <c r="H13" s="8">
        <f t="shared" si="3"/>
        <v>3.2867718620954127E-5</v>
      </c>
      <c r="I13" s="9">
        <f t="shared" si="4"/>
        <v>5.7693979693022648</v>
      </c>
      <c r="J13" s="9">
        <f t="shared" si="5"/>
        <v>0.82700195850976632</v>
      </c>
    </row>
    <row r="14" spans="2:10" x14ac:dyDescent="0.25">
      <c r="B14" s="15">
        <v>1.98</v>
      </c>
      <c r="C14" s="15">
        <v>0.04</v>
      </c>
      <c r="D14" s="6">
        <f t="shared" si="0"/>
        <v>5.1530507606418231E-3</v>
      </c>
      <c r="E14" s="6">
        <f t="shared" si="6"/>
        <v>5.974355503530151</v>
      </c>
      <c r="F14" s="6">
        <f t="shared" si="1"/>
        <v>4.5991959226560057</v>
      </c>
      <c r="G14" s="8">
        <f t="shared" si="2"/>
        <v>4.6108252467495348</v>
      </c>
      <c r="H14" s="8">
        <f t="shared" si="3"/>
        <v>1.3524117887233443E-4</v>
      </c>
      <c r="I14" s="9">
        <f t="shared" si="4"/>
        <v>6.9232775631627179</v>
      </c>
      <c r="J14" s="9">
        <f t="shared" si="5"/>
        <v>0.91414638327147135</v>
      </c>
    </row>
    <row r="15" spans="2:10" x14ac:dyDescent="0.25">
      <c r="B15" s="15">
        <v>2.37</v>
      </c>
      <c r="C15" s="15">
        <v>0.03</v>
      </c>
      <c r="D15" s="6">
        <f t="shared" si="0"/>
        <v>2.2535967968276569E-3</v>
      </c>
      <c r="E15" s="6">
        <f t="shared" si="6"/>
        <v>5.9766091003269786</v>
      </c>
      <c r="F15" s="6">
        <f t="shared" si="1"/>
        <v>4.6009307931693444</v>
      </c>
      <c r="G15" s="8">
        <f t="shared" si="2"/>
        <v>4.6142074689603838</v>
      </c>
      <c r="H15" s="8">
        <f t="shared" si="3"/>
        <v>1.7627012006037212E-4</v>
      </c>
      <c r="I15" s="9">
        <f t="shared" si="4"/>
        <v>8.2869534468159802</v>
      </c>
      <c r="J15" s="9">
        <f t="shared" si="5"/>
        <v>0.96513524295088915</v>
      </c>
    </row>
    <row r="16" spans="2:10" x14ac:dyDescent="0.25">
      <c r="G16" s="2" t="s">
        <v>13</v>
      </c>
      <c r="H16" s="16">
        <f>SUM(H7:H15)</f>
        <v>2.6758943402081991E-3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H6" sqref="H6"/>
    </sheetView>
  </sheetViews>
  <sheetFormatPr defaultRowHeight="15" x14ac:dyDescent="0.25"/>
  <sheetData>
    <row r="2" spans="2:5" ht="15.75" thickBot="1" x14ac:dyDescent="0.3"/>
    <row r="3" spans="2:5" x14ac:dyDescent="0.25">
      <c r="B3" s="21" t="s">
        <v>27</v>
      </c>
      <c r="C3" s="22"/>
      <c r="D3" s="22"/>
      <c r="E3" s="23"/>
    </row>
    <row r="4" spans="2:5" x14ac:dyDescent="0.25">
      <c r="B4" s="24" t="s">
        <v>28</v>
      </c>
      <c r="C4" s="25" t="s">
        <v>29</v>
      </c>
      <c r="D4" s="25"/>
      <c r="E4" s="26"/>
    </row>
    <row r="5" spans="2:5" ht="15.75" thickBot="1" x14ac:dyDescent="0.3">
      <c r="B5" s="27" t="s">
        <v>30</v>
      </c>
      <c r="C5" s="28">
        <v>2017</v>
      </c>
      <c r="D5" s="29"/>
      <c r="E5" s="30"/>
    </row>
  </sheetData>
  <sheetProtection algorithmName="SHA-512" hashValue="uDiOojfc9LqzqR1S7dpUaSpKiSlEl3NfFjzxpyFtKuG8WuWRE1Abb2QAc0EgZKW5EbN+SmsxM5PMfHIN8eOzWg==" saltValue="g0u3R0H2MbydJkAs+Z2iZw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Size_distribution</vt:lpstr>
      <vt:lpstr>Data</vt:lpstr>
      <vt:lpstr>Credits</vt:lpstr>
      <vt:lpstr>alpha_v</vt:lpstr>
      <vt:lpstr>G</vt:lpstr>
      <vt:lpstr>no</vt:lpstr>
      <vt:lpstr>rho</vt:lpstr>
      <vt:lpstr>tau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2017-03-27T02:42:06Z</dcterms:modified>
</cp:coreProperties>
</file>