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unit operations\"/>
    </mc:Choice>
  </mc:AlternateContent>
  <workbookProtection workbookAlgorithmName="SHA-512" workbookHashValue="DwArTu5jLL9oaO3aC1SrHAd07BXvitsd/Fd9e3ocCd92d9QbmBFZI3Cy60ciTRavHFUFCj7uC71aURfwoVIHeA==" workbookSaltValue="giB1X1YdNUYgc6J946wFmQ==" workbookSpinCount="100000" lockStructure="1"/>
  <bookViews>
    <workbookView xWindow="120" yWindow="90" windowWidth="6675" windowHeight="4680"/>
  </bookViews>
  <sheets>
    <sheet name="Flash_binary" sheetId="3" r:id="rId1"/>
    <sheet name="Equilibrium" sheetId="4" r:id="rId2"/>
    <sheet name="Figures" sheetId="5" r:id="rId3"/>
    <sheet name="Credits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3">[2]Absorption_packed!#REF!</definedName>
    <definedName name="A">#REF!</definedName>
    <definedName name="A." localSheetId="3">[2]Absorption_packed!#REF!</definedName>
    <definedName name="A.">Equilibrium!$B$14</definedName>
    <definedName name="A.." localSheetId="3">#REF!</definedName>
    <definedName name="A..">#REF!</definedName>
    <definedName name="AA">[4]Equilibrium!$B$23</definedName>
    <definedName name="alpha_v" localSheetId="3">[5]Predominant_size!$B$2</definedName>
    <definedName name="alpha_v">[6]Size_distribution!$B$2</definedName>
    <definedName name="B" localSheetId="3">#REF!</definedName>
    <definedName name="B">#REF!</definedName>
    <definedName name="B." localSheetId="3">[2]Absorption_packed!#REF!</definedName>
    <definedName name="B.">Equilibrium!$B$15</definedName>
    <definedName name="B.." localSheetId="3">#REF!</definedName>
    <definedName name="B..">#REF!</definedName>
    <definedName name="BB">[4]Equilibrium!$B$24</definedName>
    <definedName name="Bo" localSheetId="3">[5]Predominant_size!$B$11</definedName>
    <definedName name="Bo">#REF!</definedName>
    <definedName name="C." localSheetId="3">[2]Absorption_packed!#REF!</definedName>
    <definedName name="C.">Flash_binary!#REF!</definedName>
    <definedName name="C_" localSheetId="3">#REF!</definedName>
    <definedName name="C_">Flash_binary!#REF!</definedName>
    <definedName name="CC">[4]Equilibrium!$B$25</definedName>
    <definedName name="cL">'[8]Water-Cooling Tower'!$B$13</definedName>
    <definedName name="const1" localSheetId="3">#REF!</definedName>
    <definedName name="const1">#REF!</definedName>
    <definedName name="const10" localSheetId="3">#REF!</definedName>
    <definedName name="const10">#REF!</definedName>
    <definedName name="const11" localSheetId="3">#REF!</definedName>
    <definedName name="const11">#REF!</definedName>
    <definedName name="const12" localSheetId="3">#REF!</definedName>
    <definedName name="const12">#REF!</definedName>
    <definedName name="const13" localSheetId="3">#REF!</definedName>
    <definedName name="const13">#REF!</definedName>
    <definedName name="const14" localSheetId="3">#REF!</definedName>
    <definedName name="const14">#REF!</definedName>
    <definedName name="const15" localSheetId="3">#REF!</definedName>
    <definedName name="const15">#REF!</definedName>
    <definedName name="const16" localSheetId="3">#REF!</definedName>
    <definedName name="const16">#REF!</definedName>
    <definedName name="const17" localSheetId="3">#REF!</definedName>
    <definedName name="const17">#REF!</definedName>
    <definedName name="const18" localSheetId="3">#REF!</definedName>
    <definedName name="const18">#REF!</definedName>
    <definedName name="const19" localSheetId="3">#REF!</definedName>
    <definedName name="const19">#REF!</definedName>
    <definedName name="const2" localSheetId="3">#REF!</definedName>
    <definedName name="const2">#REF!</definedName>
    <definedName name="const20" localSheetId="3">#REF!</definedName>
    <definedName name="const20">#REF!</definedName>
    <definedName name="const3" localSheetId="3">#REF!</definedName>
    <definedName name="const3">#REF!</definedName>
    <definedName name="const4" localSheetId="3">#REF!</definedName>
    <definedName name="const4">#REF!</definedName>
    <definedName name="const5" localSheetId="3">#REF!</definedName>
    <definedName name="const5">#REF!</definedName>
    <definedName name="const6" localSheetId="3">#REF!</definedName>
    <definedName name="const6">#REF!</definedName>
    <definedName name="const7" localSheetId="3">#REF!</definedName>
    <definedName name="const7">#REF!</definedName>
    <definedName name="const8" localSheetId="3">#REF!</definedName>
    <definedName name="const8">#REF!</definedName>
    <definedName name="const9" localSheetId="3">#REF!</definedName>
    <definedName name="const9">#REF!</definedName>
    <definedName name="Cpl1.">[4]Rectification!#REF!</definedName>
    <definedName name="Cpl2.">[4]Rectification!#REF!</definedName>
    <definedName name="Cplm">[4]Rectification!#REF!</definedName>
    <definedName name="D." localSheetId="3">[2]Absorption_packed!#REF!</definedName>
    <definedName name="D.">Equilibrium!$B$18</definedName>
    <definedName name="DD">[4]Equilibrium!$B$26</definedName>
    <definedName name="dm">#REF!</definedName>
    <definedName name="dV">#REF!</definedName>
    <definedName name="E." localSheetId="3">'[8]Water-Cooling Tower'!#REF!</definedName>
    <definedName name="E.">Equilibrium!$B$19</definedName>
    <definedName name="F.">Equilibrium!$B$20</definedName>
    <definedName name="fv">[4]Rectification!#REF!</definedName>
    <definedName name="G" localSheetId="3">'[8]Water-Cooling Tower'!#REF!</definedName>
    <definedName name="G">[6]Size_distribution!$E$2</definedName>
    <definedName name="G.">'[8]Water-Cooling Tower'!$B$3</definedName>
    <definedName name="H1.">'[8]Water-Cooling Tower'!$B$8</definedName>
    <definedName name="HG">[2]Absorption_packed!$F$38</definedName>
    <definedName name="HL">[2]Absorption_packed!$F$40</definedName>
    <definedName name="hlv1.">[4]Rectification!#REF!</definedName>
    <definedName name="hlv2.">[4]Rectification!#REF!</definedName>
    <definedName name="hlvm">[4]Rectification!#REF!</definedName>
    <definedName name="HOG">[2]Absorption_packed!$F$39</definedName>
    <definedName name="HOL">[2]Absorption_packed!$F$41</definedName>
    <definedName name="Hy1.">'[8]Water-Cooling Tower'!$F$6</definedName>
    <definedName name="interc_o">'[8]Water-Cooling Tower'!$F$8</definedName>
    <definedName name="K">#REF!</definedName>
    <definedName name="k_x" localSheetId="3">[2]Absorption_packed!#REF!</definedName>
    <definedName name="k_x">'[10]Mass-transfer_coefficients'!$B$7</definedName>
    <definedName name="K_x.">'[10]Mass-transfer_coefficients'!$H$31</definedName>
    <definedName name="k_x.a">[2]Absorption_packed!$E$7</definedName>
    <definedName name="K_x.a.">[2]Absorption_packed!$M$35</definedName>
    <definedName name="k_y" localSheetId="3">[2]Absorption_packed!#REF!</definedName>
    <definedName name="k_y">'[10]Mass-transfer_coefficients'!$B$6</definedName>
    <definedName name="K_y." localSheetId="3">[2]Absorption_packed!#REF!</definedName>
    <definedName name="K_y.">'[10]Mass-transfer_coefficients'!$B$31</definedName>
    <definedName name="k_y.a">[2]Absorption_packed!$E$6</definedName>
    <definedName name="K_y.a.">[2]Absorption_packed!$I$35</definedName>
    <definedName name="kG.a">'[8]Water-Cooling Tower'!$B$11</definedName>
    <definedName name="kx">'[10]Mass-transfer_coefficients'!$H$18</definedName>
    <definedName name="Kx.">'[10]Mass-transfer_coefficients'!$H$30</definedName>
    <definedName name="ky" localSheetId="3">[2]Absorption_packed!#REF!</definedName>
    <definedName name="ky">'[10]Mass-transfer_coefficients'!$B$18</definedName>
    <definedName name="Ky." localSheetId="3">[2]Absorption_packed!#REF!</definedName>
    <definedName name="Ky.">'[10]Mass-transfer_coefficients'!$B$30</definedName>
    <definedName name="L." localSheetId="3">[2]Absorption_packed!$B$6</definedName>
    <definedName name="L.">'[8]Water-Cooling Tower'!$B$4</definedName>
    <definedName name="L_" localSheetId="3">[2]Absorption_packed!#REF!</definedName>
    <definedName name="L_">'[8]Water-Cooling Tower'!#REF!</definedName>
    <definedName name="L_V" localSheetId="3">[2]Absorption_packed!#REF!</definedName>
    <definedName name="L_V">[3]Absorption_plate!#REF!</definedName>
    <definedName name="LA" localSheetId="3">#REF!</definedName>
    <definedName name="LA">#REF!</definedName>
    <definedName name="Lm">[2]Absorption_packed!$I$17</definedName>
    <definedName name="Ln" localSheetId="3">[2]Absorption_packed!#REF!</definedName>
    <definedName name="Ln">[3]Absorption_plate!$B$11</definedName>
    <definedName name="Ln." localSheetId="3">#REF!</definedName>
    <definedName name="Ln.">#REF!</definedName>
    <definedName name="Lo" localSheetId="3">[2]Absorption_packed!#REF!</definedName>
    <definedName name="Lo">[3]Absorption_plate!$B$2</definedName>
    <definedName name="Lo." localSheetId="3">#REF!</definedName>
    <definedName name="Lo.">#REF!</definedName>
    <definedName name="Lpr">[5]Predominant_size!$B$3</definedName>
    <definedName name="m" localSheetId="3">[2]Absorption_packed!$B$12</definedName>
    <definedName name="m">'[10]Mass-transfer_coefficients'!#REF!</definedName>
    <definedName name="m.">'[10]Mass-transfer_coefficients'!$B$23</definedName>
    <definedName name="m..">'[10]Mass-transfer_coefficients'!$H$23</definedName>
    <definedName name="m_.">'[10]Mass-transfer_coefficients'!#REF!</definedName>
    <definedName name="m_cal">#REF!</definedName>
    <definedName name="m_empty">[11]Dados!#REF!</definedName>
    <definedName name="m_pic">#REF!</definedName>
    <definedName name="m_prov">#REF!</definedName>
    <definedName name="m1_">#REF!</definedName>
    <definedName name="MM_b">'[8]Water-Cooling Tower'!$B$10</definedName>
    <definedName name="MM1.">#REF!</definedName>
    <definedName name="MM2.">#REF!</definedName>
    <definedName name="Mma">#REF!</definedName>
    <definedName name="MMb">#REF!</definedName>
    <definedName name="mo" localSheetId="3">[11]Dados!#REF!</definedName>
    <definedName name="Mo">#REF!</definedName>
    <definedName name="n">#REF!</definedName>
    <definedName name="Nd" localSheetId="3">#REF!</definedName>
    <definedName name="Nd">#REF!</definedName>
    <definedName name="NG">[2]Absorption_packed!$I$38</definedName>
    <definedName name="NL">[2]Absorption_packed!$I$40</definedName>
    <definedName name="NM" localSheetId="3">#REF!</definedName>
    <definedName name="NM">#REF!</definedName>
    <definedName name="Nn" localSheetId="3">#REF!</definedName>
    <definedName name="Nn">#REF!</definedName>
    <definedName name="Nn_1" localSheetId="3">#REF!</definedName>
    <definedName name="Nn_1">#REF!</definedName>
    <definedName name="No" localSheetId="3">#REF!</definedName>
    <definedName name="no">[6]Size_distribution!$E$3</definedName>
    <definedName name="NOG">[2]Absorption_packed!$I$39</definedName>
    <definedName name="NOL">[2]Absorption_packed!$I$41</definedName>
    <definedName name="P">'[8]Water-Cooling Tower'!$B$12</definedName>
    <definedName name="q" localSheetId="3">[4]Rectification!$B$4</definedName>
    <definedName name="q">'[1]q&gt;1'!$E$7</definedName>
    <definedName name="R." localSheetId="3">[4]Rectification!$B$11</definedName>
    <definedName name="R.">'[1]q&gt;1'!$B$11</definedName>
    <definedName name="rho" localSheetId="3">[5]Predominant_size!$B$4</definedName>
    <definedName name="rho">[6]Size_distribution!$B$3</definedName>
    <definedName name="rho_1">#REF!</definedName>
    <definedName name="rho_2">#REF!</definedName>
    <definedName name="roa">#REF!</definedName>
    <definedName name="rob">#REF!</definedName>
    <definedName name="S">[2]Absorption_packed!$E$2</definedName>
    <definedName name="slope">'[8]Water-Cooling Tower'!#REF!</definedName>
    <definedName name="slope_eq">'[8]Water-Cooling Tower'!$B$14</definedName>
    <definedName name="slope_n" localSheetId="3">#REF!</definedName>
    <definedName name="slope_n">#REF!</definedName>
    <definedName name="slope_o">'[8]Water-Cooling Tower'!$F$7</definedName>
    <definedName name="So">#REF!</definedName>
    <definedName name="So_mass">#REF!</definedName>
    <definedName name="So_vol">#REF!</definedName>
    <definedName name="solver_adj" localSheetId="0" hidden="1">Equilibrium!$B$14:$B$16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Equilibrium!$G$11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">[5]Predominant_size!$B$10</definedName>
    <definedName name="tau" localSheetId="3">[5]Predominant_size!#REF!</definedName>
    <definedName name="tau">[6]Size_distribution!$B$4</definedName>
    <definedName name="tau1.">[5]Predominant_size!#REF!</definedName>
    <definedName name="tau1_">[5]Predominant_size!#REF!</definedName>
    <definedName name="Td">[4]Rectification!#REF!</definedName>
    <definedName name="Tf">[4]Rectification!#REF!</definedName>
    <definedName name="TL1.">'[8]Water-Cooling Tower'!$B$6</definedName>
    <definedName name="TL2.">'[8]Water-Cooling Tower'!$B$5</definedName>
    <definedName name="Tn">[4]Rectification!#REF!</definedName>
    <definedName name="Tw">[4]Rectification!#REF!</definedName>
    <definedName name="V" localSheetId="3">[2]Absorption_packed!#REF!</definedName>
    <definedName name="V">'[7]Batch Distillation'!$B$4</definedName>
    <definedName name="V." localSheetId="3">[2]Absorption_packed!$B$2</definedName>
    <definedName name="V.">#REF!</definedName>
    <definedName name="V1." localSheetId="3">#REF!</definedName>
    <definedName name="V1.">#REF!</definedName>
    <definedName name="V1_" localSheetId="3">#REF!</definedName>
    <definedName name="V1_">#REF!</definedName>
    <definedName name="Vm">[2]Absorption_packed!$I$14</definedName>
    <definedName name="Vn_1" localSheetId="3">[2]Absorption_packed!#REF!</definedName>
    <definedName name="Vn_1">[3]Absorption_plate!$B$4</definedName>
    <definedName name="Vn_1." localSheetId="3">#REF!</definedName>
    <definedName name="Vn_1.">#REF!</definedName>
    <definedName name="Wo">'[7]Batch Distillation'!$B$3</definedName>
    <definedName name="x1.">[2]Absorption_packed!$B$9</definedName>
    <definedName name="x1_.">[2]Absorption_packed!$I$8</definedName>
    <definedName name="x2.">[2]Absorption_packed!$B$7</definedName>
    <definedName name="x2_.">[2]Absorption_packed!$I$9</definedName>
    <definedName name="xa">'[10]Mass-transfer_coefficients'!#REF!</definedName>
    <definedName name="xa.">'[10]Mass-transfer_coefficients'!$H$22</definedName>
    <definedName name="xai">'[10]Mass-transfer_coefficients'!$F$7</definedName>
    <definedName name="xai1.">[2]Absorption_packed!$E$13</definedName>
    <definedName name="xai2.">[2]Absorption_packed!$E$16</definedName>
    <definedName name="xaL" localSheetId="3">[2]Absorption_packed!#REF!</definedName>
    <definedName name="xaL">'[10]Mass-transfer_coefficients'!$B$5</definedName>
    <definedName name="xaM" localSheetId="3">#REF!</definedName>
    <definedName name="xaM">#REF!</definedName>
    <definedName name="xan" localSheetId="3">#REF!</definedName>
    <definedName name="xan">#REF!</definedName>
    <definedName name="xao" localSheetId="3">#REF!</definedName>
    <definedName name="xao">#REF!</definedName>
    <definedName name="xB" localSheetId="3">#REF!</definedName>
    <definedName name="xB">#REF!</definedName>
    <definedName name="xbo">#REF!</definedName>
    <definedName name="xco" localSheetId="3">#REF!</definedName>
    <definedName name="xco">#REF!</definedName>
    <definedName name="xd" localSheetId="3">[4]Rectification!$B$13</definedName>
    <definedName name="xd">'[1]q&gt;1'!$B$13</definedName>
    <definedName name="xf" localSheetId="3">[4]Rectification!$B$12</definedName>
    <definedName name="xf">'[1]q&gt;1'!$B$12</definedName>
    <definedName name="xmo">#REF!</definedName>
    <definedName name="xn" localSheetId="3">[2]Absorption_packed!#REF!</definedName>
    <definedName name="xn">[3]Absorption_plate!$B$12</definedName>
    <definedName name="xo" localSheetId="3">[2]Absorption_packed!#REF!</definedName>
    <definedName name="xo">[3]Absorption_plate!$B$3</definedName>
    <definedName name="xsf">#REF!</definedName>
    <definedName name="xsf_mass">#REF!</definedName>
    <definedName name="xsf_vol">#REF!</definedName>
    <definedName name="xso">#REF!</definedName>
    <definedName name="xso_mass">#REF!</definedName>
    <definedName name="xso_vol">#REF!</definedName>
    <definedName name="xT" localSheetId="3">#REF!</definedName>
    <definedName name="xT">#REF!</definedName>
    <definedName name="xw" localSheetId="3">[4]Rectification!$B$14</definedName>
    <definedName name="xw">'[1]q&gt;1'!$B$16</definedName>
    <definedName name="xwf">'[7]Batch Distillation'!$E$3</definedName>
    <definedName name="xwo">'[7]Batch Distillation'!$E$2</definedName>
    <definedName name="y1.">[2]Absorption_packed!$B$3</definedName>
    <definedName name="y1_" localSheetId="3">[2]Absorption_packed!#REF!</definedName>
    <definedName name="y1_">[3]Absorption_plate!$B$10</definedName>
    <definedName name="y1_." localSheetId="3">[2]Absorption_packed!$I$6</definedName>
    <definedName name="y1_.">'[10]Mass-transfer_coefficients'!#REF!</definedName>
    <definedName name="y2.">[2]Absorption_packed!$B$4</definedName>
    <definedName name="y2_.">[2]Absorption_packed!$I$7</definedName>
    <definedName name="ya">'[10]Mass-transfer_coefficients'!#REF!</definedName>
    <definedName name="ya.">'[10]Mass-transfer_coefficients'!$B$22</definedName>
    <definedName name="ya1." localSheetId="3">#REF!</definedName>
    <definedName name="ya1.">#REF!</definedName>
    <definedName name="ya1_" localSheetId="3">#REF!</definedName>
    <definedName name="ya1_">#REF!</definedName>
    <definedName name="ya10." localSheetId="3">#REF!</definedName>
    <definedName name="ya10.">#REF!</definedName>
    <definedName name="ya2." localSheetId="3">#REF!</definedName>
    <definedName name="ya2.">#REF!</definedName>
    <definedName name="ya3." localSheetId="3">#REF!</definedName>
    <definedName name="ya3.">#REF!</definedName>
    <definedName name="ya4." localSheetId="3">#REF!</definedName>
    <definedName name="ya4.">#REF!</definedName>
    <definedName name="ya5." localSheetId="3">#REF!</definedName>
    <definedName name="ya5.">#REF!</definedName>
    <definedName name="ya6." localSheetId="3">#REF!</definedName>
    <definedName name="ya6.">#REF!</definedName>
    <definedName name="ya7." localSheetId="3">#REF!</definedName>
    <definedName name="ya7.">#REF!</definedName>
    <definedName name="ya8." localSheetId="3">#REF!</definedName>
    <definedName name="ya8.">#REF!</definedName>
    <definedName name="ya9." localSheetId="3">#REF!</definedName>
    <definedName name="ya9.">#REF!</definedName>
    <definedName name="yad" localSheetId="3">#REF!</definedName>
    <definedName name="yad">#REF!</definedName>
    <definedName name="yaG">'[10]Mass-transfer_coefficients'!$B$4</definedName>
    <definedName name="yai">'[10]Mass-transfer_coefficients'!$F$6</definedName>
    <definedName name="yai1.">[2]Absorption_packed!$E$14</definedName>
    <definedName name="yai2.">[2]Absorption_packed!$E$17</definedName>
    <definedName name="yaM" localSheetId="3">#REF!</definedName>
    <definedName name="yaM">#REF!</definedName>
    <definedName name="yan" localSheetId="3">#REF!</definedName>
    <definedName name="yan">#REF!</definedName>
    <definedName name="yan_1" localSheetId="3">#REF!</definedName>
    <definedName name="yan_1">#REF!</definedName>
    <definedName name="yao" localSheetId="3">#REF!</definedName>
    <definedName name="yao">#REF!</definedName>
    <definedName name="ycn_1" localSheetId="3">#REF!</definedName>
    <definedName name="ycn_1">#REF!</definedName>
    <definedName name="yco" localSheetId="3">#REF!</definedName>
    <definedName name="yco">#REF!</definedName>
    <definedName name="yn_1" localSheetId="3">[2]Absorption_packed!#REF!</definedName>
    <definedName name="yn_1">[3]Absorption_plate!$B$5</definedName>
    <definedName name="yw">[4]Rectification!#REF!</definedName>
  </definedNames>
  <calcPr calcId="171027"/>
</workbook>
</file>

<file path=xl/calcChain.xml><?xml version="1.0" encoding="utf-8"?>
<calcChain xmlns="http://schemas.openxmlformats.org/spreadsheetml/2006/main">
  <c r="F14" i="4" l="1"/>
  <c r="G14" i="4" s="1"/>
  <c r="D10" i="4"/>
  <c r="E10" i="4" s="1"/>
  <c r="F20" i="4" s="1"/>
  <c r="G20" i="4" s="1"/>
  <c r="E9" i="4"/>
  <c r="F19" i="4" s="1"/>
  <c r="G19" i="4" s="1"/>
  <c r="D9" i="4"/>
  <c r="F9" i="4" s="1"/>
  <c r="G9" i="4" s="1"/>
  <c r="E8" i="4"/>
  <c r="F18" i="4" s="1"/>
  <c r="G18" i="4" s="1"/>
  <c r="D8" i="4"/>
  <c r="F8" i="4" s="1"/>
  <c r="G8" i="4" s="1"/>
  <c r="D7" i="4"/>
  <c r="F7" i="4" s="1"/>
  <c r="D6" i="4"/>
  <c r="F6" i="4" s="1"/>
  <c r="F5" i="4"/>
  <c r="E5" i="4"/>
  <c r="F15" i="4" s="1"/>
  <c r="G15" i="4" s="1"/>
  <c r="D5" i="4"/>
  <c r="G4" i="4"/>
  <c r="F4" i="4"/>
  <c r="F10" i="4" l="1"/>
  <c r="G10" i="4" s="1"/>
  <c r="E6" i="4"/>
  <c r="F16" i="4" s="1"/>
  <c r="G16" i="4" s="1"/>
  <c r="E7" i="4"/>
  <c r="F17" i="4" s="1"/>
  <c r="G17" i="4" s="1"/>
  <c r="G5" i="4"/>
  <c r="G21" i="4" l="1"/>
  <c r="G7" i="4"/>
  <c r="G6" i="4"/>
  <c r="G11" i="4" s="1"/>
  <c r="F7" i="3"/>
  <c r="D12" i="3"/>
  <c r="D13" i="3"/>
  <c r="D14" i="3"/>
  <c r="D15" i="3"/>
  <c r="D16" i="3"/>
  <c r="D17" i="3"/>
  <c r="D18" i="3"/>
  <c r="D19" i="3"/>
  <c r="D20" i="3"/>
  <c r="D21" i="3"/>
  <c r="D11" i="3"/>
  <c r="C11" i="3" l="1"/>
  <c r="B12" i="3"/>
  <c r="E12" i="3" s="1"/>
  <c r="F12" i="3" s="1"/>
  <c r="G12" i="3" s="1"/>
  <c r="B13" i="3"/>
  <c r="E13" i="3" s="1"/>
  <c r="F13" i="3" s="1"/>
  <c r="G13" i="3" s="1"/>
  <c r="B14" i="3"/>
  <c r="E14" i="3" s="1"/>
  <c r="F14" i="3" s="1"/>
  <c r="G14" i="3" s="1"/>
  <c r="B15" i="3"/>
  <c r="E15" i="3" s="1"/>
  <c r="F15" i="3" s="1"/>
  <c r="G15" i="3" s="1"/>
  <c r="B16" i="3"/>
  <c r="E16" i="3" s="1"/>
  <c r="F16" i="3" s="1"/>
  <c r="G16" i="3" s="1"/>
  <c r="B17" i="3"/>
  <c r="E17" i="3" s="1"/>
  <c r="F17" i="3" s="1"/>
  <c r="G17" i="3" s="1"/>
  <c r="B18" i="3"/>
  <c r="E18" i="3" s="1"/>
  <c r="F18" i="3" s="1"/>
  <c r="G18" i="3" s="1"/>
  <c r="B19" i="3"/>
  <c r="E19" i="3" s="1"/>
  <c r="F19" i="3" s="1"/>
  <c r="G19" i="3" s="1"/>
  <c r="B20" i="3"/>
  <c r="E20" i="3" s="1"/>
  <c r="F20" i="3" s="1"/>
  <c r="G20" i="3" s="1"/>
  <c r="B21" i="3"/>
  <c r="E21" i="3" s="1"/>
  <c r="F21" i="3" s="1"/>
  <c r="G21" i="3" s="1"/>
  <c r="B11" i="3"/>
  <c r="E11" i="3" s="1"/>
  <c r="F11" i="3" s="1"/>
  <c r="G11" i="3" s="1"/>
  <c r="E7" i="3"/>
  <c r="E6" i="3"/>
  <c r="C14" i="3" l="1"/>
  <c r="C16" i="3"/>
  <c r="C17" i="3"/>
  <c r="C18" i="3"/>
  <c r="C12" i="3"/>
  <c r="C13" i="3"/>
  <c r="C20" i="3"/>
  <c r="C15" i="3"/>
  <c r="C19" i="3"/>
  <c r="C21" i="3"/>
</calcChain>
</file>

<file path=xl/sharedStrings.xml><?xml version="1.0" encoding="utf-8"?>
<sst xmlns="http://schemas.openxmlformats.org/spreadsheetml/2006/main" count="44" uniqueCount="42">
  <si>
    <t>zi</t>
  </si>
  <si>
    <t>xi</t>
  </si>
  <si>
    <t>yi</t>
  </si>
  <si>
    <t>T (°C)</t>
  </si>
  <si>
    <t>-</t>
  </si>
  <si>
    <t>f</t>
  </si>
  <si>
    <t>Tsat</t>
  </si>
  <si>
    <t xml:space="preserve"> -(1-f)/f</t>
  </si>
  <si>
    <t>α°</t>
  </si>
  <si>
    <t>Ai</t>
  </si>
  <si>
    <t>Bi</t>
  </si>
  <si>
    <t>Ci</t>
  </si>
  <si>
    <t>benzene</t>
  </si>
  <si>
    <t>toluene</t>
  </si>
  <si>
    <t>P</t>
  </si>
  <si>
    <t>bar</t>
  </si>
  <si>
    <t>T</t>
  </si>
  <si>
    <t>P1sat</t>
  </si>
  <si>
    <t>P2sat</t>
  </si>
  <si>
    <t>x</t>
  </si>
  <si>
    <t>y</t>
  </si>
  <si>
    <t>y'</t>
  </si>
  <si>
    <t>E</t>
  </si>
  <si>
    <t>SE</t>
  </si>
  <si>
    <t>A.</t>
  </si>
  <si>
    <t>B.</t>
  </si>
  <si>
    <t>Equilibrium Data:</t>
  </si>
  <si>
    <t>intercept</t>
  </si>
  <si>
    <t>T'</t>
  </si>
  <si>
    <t>D.</t>
  </si>
  <si>
    <t>E.</t>
  </si>
  <si>
    <t>F.</t>
  </si>
  <si>
    <t>Initial Data:</t>
  </si>
  <si>
    <t>Flash Distillation</t>
  </si>
  <si>
    <t>Coefficients:</t>
  </si>
  <si>
    <t>y(x)</t>
  </si>
  <si>
    <t>T(y)</t>
  </si>
  <si>
    <t>Binary Mixture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</si>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</sst>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4" fillId="6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 readingOrder="1"/>
    </xf>
    <xf numFmtId="0" fontId="4" fillId="7" borderId="2" xfId="0" applyFont="1" applyFill="1" applyBorder="1" applyAlignment="1">
      <alignment horizontal="center" vertical="center"/>
    </xf>
    <xf numFmtId="2" fontId="0" fillId="5" borderId="2" xfId="0" applyNumberFormat="1" applyFont="1" applyFill="1" applyBorder="1" applyAlignment="1" applyProtection="1">
      <alignment horizontal="center" vertical="center"/>
      <protection locked="0"/>
    </xf>
    <xf numFmtId="0" fontId="4" fillId="5" borderId="3" xfId="0" applyFont="1" applyFill="1" applyBorder="1" applyAlignment="1" applyProtection="1">
      <alignment horizontal="center" vertical="center" wrapText="1" readingOrder="1"/>
      <protection locked="0"/>
    </xf>
    <xf numFmtId="0" fontId="4" fillId="5" borderId="1" xfId="0" applyFont="1" applyFill="1" applyBorder="1" applyAlignment="1" applyProtection="1">
      <alignment horizontal="center" vertical="center" wrapText="1" readingOrder="1"/>
      <protection locked="0"/>
    </xf>
    <xf numFmtId="2" fontId="4" fillId="5" borderId="2" xfId="0" applyNumberFormat="1" applyFont="1" applyFill="1" applyBorder="1" applyAlignment="1" applyProtection="1">
      <alignment horizontal="center" vertical="center"/>
      <protection locked="0"/>
    </xf>
    <xf numFmtId="165" fontId="0" fillId="5" borderId="2" xfId="0" applyNumberFormat="1" applyFont="1" applyFill="1" applyBorder="1" applyAlignment="1" applyProtection="1">
      <alignment horizontal="center"/>
      <protection locked="0"/>
    </xf>
    <xf numFmtId="2" fontId="0" fillId="5" borderId="2" xfId="0" applyNumberFormat="1" applyFont="1" applyFill="1" applyBorder="1" applyAlignment="1" applyProtection="1">
      <alignment horizontal="center"/>
      <protection locked="0"/>
    </xf>
    <xf numFmtId="11" fontId="0" fillId="2" borderId="2" xfId="0" applyNumberFormat="1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0" fillId="0" borderId="0" xfId="0" applyBorder="1"/>
    <xf numFmtId="0" fontId="0" fillId="0" borderId="12" xfId="0" applyBorder="1"/>
    <xf numFmtId="0" fontId="4" fillId="0" borderId="13" xfId="0" applyFont="1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 (°C)</c:v>
          </c:tx>
          <c:xVal>
            <c:numRef>
              <c:f>Flash_binary!$A$11:$A$21</c:f>
              <c:numCache>
                <c:formatCode>0.00</c:formatCode>
                <c:ptCount val="11"/>
                <c:pt idx="0">
                  <c:v>1E-4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0.99990000000000001</c:v>
                </c:pt>
              </c:numCache>
            </c:numRef>
          </c:xVal>
          <c:yVal>
            <c:numRef>
              <c:f>Flash_binary!$G$11:$G$21</c:f>
              <c:numCache>
                <c:formatCode>0.0</c:formatCode>
                <c:ptCount val="11"/>
                <c:pt idx="0">
                  <c:v>92.100246701326725</c:v>
                </c:pt>
                <c:pt idx="1">
                  <c:v>92.740561154592299</c:v>
                </c:pt>
                <c:pt idx="2">
                  <c:v>93.411855213062324</c:v>
                </c:pt>
                <c:pt idx="3">
                  <c:v>94.108039343533378</c:v>
                </c:pt>
                <c:pt idx="4">
                  <c:v>94.821942870747193</c:v>
                </c:pt>
                <c:pt idx="5">
                  <c:v>95.545042031966261</c:v>
                </c:pt>
                <c:pt idx="6">
                  <c:v>96.268059885604345</c:v>
                </c:pt>
                <c:pt idx="7">
                  <c:v>96.981716867136313</c:v>
                </c:pt>
                <c:pt idx="8">
                  <c:v>97.677480834596622</c:v>
                </c:pt>
                <c:pt idx="9">
                  <c:v>98.348166094873747</c:v>
                </c:pt>
                <c:pt idx="10">
                  <c:v>98.987662485302408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1-491A-9278-24A2F456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81216"/>
        <c:axId val="84367232"/>
      </c:scatterChart>
      <c:valAx>
        <c:axId val="84281216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f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367232"/>
        <c:crosses val="autoZero"/>
        <c:crossBetween val="midCat"/>
      </c:valAx>
      <c:valAx>
        <c:axId val="843672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428121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eq</c:v>
          </c:tx>
          <c:marker>
            <c:symbol val="none"/>
          </c:marker>
          <c:xVal>
            <c:numRef>
              <c:f>Equilibrium!$D$4:$D$10</c:f>
              <c:numCache>
                <c:formatCode>0.000</c:formatCode>
                <c:ptCount val="7"/>
                <c:pt idx="0">
                  <c:v>1</c:v>
                </c:pt>
                <c:pt idx="1">
                  <c:v>0.7802538787023976</c:v>
                </c:pt>
                <c:pt idx="2">
                  <c:v>0.58061349693251529</c:v>
                </c:pt>
                <c:pt idx="3">
                  <c:v>0.41147186147186149</c:v>
                </c:pt>
                <c:pt idx="4">
                  <c:v>0.2575786463298379</c:v>
                </c:pt>
                <c:pt idx="5">
                  <c:v>0.12961082910321484</c:v>
                </c:pt>
                <c:pt idx="6">
                  <c:v>0</c:v>
                </c:pt>
              </c:numCache>
            </c:numRef>
          </c:xVal>
          <c:yVal>
            <c:numRef>
              <c:f>Equilibrium!$E$4:$E$10</c:f>
              <c:numCache>
                <c:formatCode>0.000</c:formatCode>
                <c:ptCount val="7"/>
                <c:pt idx="0">
                  <c:v>1</c:v>
                </c:pt>
                <c:pt idx="1">
                  <c:v>0.9002336993714003</c:v>
                </c:pt>
                <c:pt idx="2">
                  <c:v>0.77648172951397376</c:v>
                </c:pt>
                <c:pt idx="3">
                  <c:v>0.63231512861398376</c:v>
                </c:pt>
                <c:pt idx="4">
                  <c:v>0.45556744396276111</c:v>
                </c:pt>
                <c:pt idx="5">
                  <c:v>0.26121724538962171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9C-428D-AFD8-9056032B7AB1}"/>
            </c:ext>
          </c:extLst>
        </c:ser>
        <c:ser>
          <c:idx val="1"/>
          <c:order val="1"/>
          <c:tx>
            <c:v>45</c:v>
          </c:tx>
          <c:spPr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(Equilibrium!$D$10,Equilibrium!$D$4)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(Equilibrium!$E$10,Equilibrium!$E$4)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9C-428D-AFD8-9056032B7AB1}"/>
            </c:ext>
          </c:extLst>
        </c:ser>
        <c:ser>
          <c:idx val="2"/>
          <c:order val="2"/>
          <c:tx>
            <c:v>model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Equilibrium!$D$4:$D$10</c:f>
              <c:numCache>
                <c:formatCode>0.000</c:formatCode>
                <c:ptCount val="7"/>
                <c:pt idx="0">
                  <c:v>1</c:v>
                </c:pt>
                <c:pt idx="1">
                  <c:v>0.7802538787023976</c:v>
                </c:pt>
                <c:pt idx="2">
                  <c:v>0.58061349693251529</c:v>
                </c:pt>
                <c:pt idx="3">
                  <c:v>0.41147186147186149</c:v>
                </c:pt>
                <c:pt idx="4">
                  <c:v>0.2575786463298379</c:v>
                </c:pt>
                <c:pt idx="5">
                  <c:v>0.12961082910321484</c:v>
                </c:pt>
                <c:pt idx="6">
                  <c:v>0</c:v>
                </c:pt>
              </c:numCache>
            </c:numRef>
          </c:xVal>
          <c:yVal>
            <c:numRef>
              <c:f>Equilibrium!$F$4:$F$10</c:f>
              <c:numCache>
                <c:formatCode>General</c:formatCode>
                <c:ptCount val="7"/>
                <c:pt idx="0">
                  <c:v>1.0035959227177562</c:v>
                </c:pt>
                <c:pt idx="1">
                  <c:v>0.89877980292156345</c:v>
                </c:pt>
                <c:pt idx="2">
                  <c:v>0.77253152886473886</c:v>
                </c:pt>
                <c:pt idx="3">
                  <c:v>0.6302942543279354</c:v>
                </c:pt>
                <c:pt idx="4">
                  <c:v>0.45752736847997533</c:v>
                </c:pt>
                <c:pt idx="5">
                  <c:v>0.26544901692424527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9C-428D-AFD8-9056032B7AB1}"/>
            </c:ext>
          </c:extLst>
        </c:ser>
        <c:ser>
          <c:idx val="3"/>
          <c:order val="3"/>
          <c:tx>
            <c:v>f0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(Flash_binary!$E$11,Flash_binary!$E$11)</c:f>
              <c:numCache>
                <c:formatCode>0.00</c:formatCode>
                <c:ptCount val="2"/>
                <c:pt idx="0">
                  <c:v>0.49997902824584201</c:v>
                </c:pt>
                <c:pt idx="1">
                  <c:v>0.49997902824584201</c:v>
                </c:pt>
              </c:numCache>
            </c:numRef>
          </c:xVal>
          <c:yVal>
            <c:numRef>
              <c:f>(Flash_binary!$F$6,Flash_binary!$F$11)</c:f>
              <c:numCache>
                <c:formatCode>0.00</c:formatCode>
                <c:ptCount val="2"/>
                <c:pt idx="0">
                  <c:v>0.5</c:v>
                </c:pt>
                <c:pt idx="1">
                  <c:v>0.70969656982589113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9C-428D-AFD8-9056032B7AB1}"/>
            </c:ext>
          </c:extLst>
        </c:ser>
        <c:ser>
          <c:idx val="4"/>
          <c:order val="4"/>
          <c:tx>
            <c:v>f1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(Flash_binary!$F$6,Flash_binary!$E$12)</c:f>
              <c:numCache>
                <c:formatCode>0.00</c:formatCode>
                <c:ptCount val="2"/>
                <c:pt idx="0">
                  <c:v>0.5</c:v>
                </c:pt>
                <c:pt idx="1">
                  <c:v>0.47870109761738167</c:v>
                </c:pt>
              </c:numCache>
            </c:numRef>
          </c:xVal>
          <c:yVal>
            <c:numRef>
              <c:f>(Flash_binary!$F$6,Flash_binary!$F$12)</c:f>
              <c:numCache>
                <c:formatCode>0.00</c:formatCode>
                <c:ptCount val="2"/>
                <c:pt idx="0">
                  <c:v>0.5</c:v>
                </c:pt>
                <c:pt idx="1">
                  <c:v>0.69169012144356423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9C-428D-AFD8-9056032B7AB1}"/>
            </c:ext>
          </c:extLst>
        </c:ser>
        <c:ser>
          <c:idx val="5"/>
          <c:order val="5"/>
          <c:tx>
            <c:v>f2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(Flash_binary!$F$6,Flash_binary!$E$13)</c:f>
              <c:numCache>
                <c:formatCode>0.00</c:formatCode>
                <c:ptCount val="2"/>
                <c:pt idx="0">
                  <c:v>0.5</c:v>
                </c:pt>
                <c:pt idx="1">
                  <c:v>0.45686772960591393</c:v>
                </c:pt>
              </c:numCache>
            </c:numRef>
          </c:xVal>
          <c:yVal>
            <c:numRef>
              <c:f>(Flash_binary!$F$6,Flash_binary!$F$13)</c:f>
              <c:numCache>
                <c:formatCode>0.00</c:formatCode>
                <c:ptCount val="2"/>
                <c:pt idx="0">
                  <c:v>0.5</c:v>
                </c:pt>
                <c:pt idx="1">
                  <c:v>0.67252908157634383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9C-428D-AFD8-9056032B7AB1}"/>
            </c:ext>
          </c:extLst>
        </c:ser>
        <c:ser>
          <c:idx val="6"/>
          <c:order val="6"/>
          <c:tx>
            <c:v>f3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(Flash_binary!$F$6,Flash_binary!$E$14)</c:f>
              <c:numCache>
                <c:formatCode>0.00</c:formatCode>
                <c:ptCount val="2"/>
                <c:pt idx="0">
                  <c:v>0.5</c:v>
                </c:pt>
                <c:pt idx="1">
                  <c:v>0.43471287770272299</c:v>
                </c:pt>
              </c:numCache>
            </c:numRef>
          </c:xVal>
          <c:yVal>
            <c:numRef>
              <c:f>(Flash_binary!$F$6,Flash_binary!$F$14)</c:f>
              <c:numCache>
                <c:formatCode>0.00</c:formatCode>
                <c:ptCount val="2"/>
                <c:pt idx="0">
                  <c:v>0.5</c:v>
                </c:pt>
                <c:pt idx="1">
                  <c:v>0.65233661869364656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9C-428D-AFD8-9056032B7AB1}"/>
            </c:ext>
          </c:extLst>
        </c:ser>
        <c:ser>
          <c:idx val="7"/>
          <c:order val="7"/>
          <c:tx>
            <c:v>f4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(Flash_binary!$F$6,Flash_binary!$E$15)</c:f>
              <c:numCache>
                <c:formatCode>0.00</c:formatCode>
                <c:ptCount val="2"/>
                <c:pt idx="0">
                  <c:v>0.5</c:v>
                </c:pt>
                <c:pt idx="1">
                  <c:v>0.41248430109038209</c:v>
                </c:pt>
              </c:numCache>
            </c:numRef>
          </c:xVal>
          <c:yVal>
            <c:numRef>
              <c:f>(Flash_binary!$F$6,Flash_binary!$F$15)</c:f>
              <c:numCache>
                <c:formatCode>0.00</c:formatCode>
                <c:ptCount val="2"/>
                <c:pt idx="0">
                  <c:v>0.5</c:v>
                </c:pt>
                <c:pt idx="1">
                  <c:v>0.63127354836442684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9C-428D-AFD8-9056032B7AB1}"/>
            </c:ext>
          </c:extLst>
        </c:ser>
        <c:ser>
          <c:idx val="8"/>
          <c:order val="8"/>
          <c:tx>
            <c:v>f5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(Flash_binary!$F$6,Flash_binary!$E$16)</c:f>
              <c:numCache>
                <c:formatCode>0.00</c:formatCode>
                <c:ptCount val="2"/>
                <c:pt idx="0">
                  <c:v>0.5</c:v>
                </c:pt>
                <c:pt idx="1">
                  <c:v>0.39044887287469487</c:v>
                </c:pt>
              </c:numCache>
            </c:numRef>
          </c:xVal>
          <c:yVal>
            <c:numRef>
              <c:f>(Flash_binary!$F$6,Flash_binary!$F$16)</c:f>
              <c:numCache>
                <c:formatCode>0.00</c:formatCode>
                <c:ptCount val="2"/>
                <c:pt idx="0">
                  <c:v>0.5</c:v>
                </c:pt>
                <c:pt idx="1">
                  <c:v>0.60955112712530513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9C-428D-AFD8-9056032B7AB1}"/>
            </c:ext>
          </c:extLst>
        </c:ser>
        <c:ser>
          <c:idx val="9"/>
          <c:order val="9"/>
          <c:tx>
            <c:v>f6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(Flash_binary!$F$6,Flash_binary!$E$17)</c:f>
              <c:numCache>
                <c:formatCode>0.00</c:formatCode>
                <c:ptCount val="2"/>
                <c:pt idx="0">
                  <c:v>0.5</c:v>
                </c:pt>
                <c:pt idx="1">
                  <c:v>0.36887221294651396</c:v>
                </c:pt>
              </c:numCache>
            </c:numRef>
          </c:xVal>
          <c:yVal>
            <c:numRef>
              <c:f>(Flash_binary!$F$6,Flash_binary!$F$17)</c:f>
              <c:numCache>
                <c:formatCode>0.00</c:formatCode>
                <c:ptCount val="2"/>
                <c:pt idx="0">
                  <c:v>0.5</c:v>
                </c:pt>
                <c:pt idx="1">
                  <c:v>0.58741852470232403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9C-428D-AFD8-9056032B7AB1}"/>
            </c:ext>
          </c:extLst>
        </c:ser>
        <c:ser>
          <c:idx val="10"/>
          <c:order val="10"/>
          <c:tx>
            <c:v>f7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(Flash_binary!$F$6,Flash_binary!$E$18)</c:f>
              <c:numCache>
                <c:formatCode>0.00</c:formatCode>
                <c:ptCount val="2"/>
                <c:pt idx="0">
                  <c:v>0.5</c:v>
                </c:pt>
                <c:pt idx="1">
                  <c:v>0.34799736716039004</c:v>
                </c:pt>
              </c:numCache>
            </c:numRef>
          </c:xVal>
          <c:yVal>
            <c:numRef>
              <c:f>(Flash_binary!$F$6,Flash_binary!$F$18)</c:f>
              <c:numCache>
                <c:formatCode>0.00</c:formatCode>
                <c:ptCount val="2"/>
                <c:pt idx="0">
                  <c:v>0.5</c:v>
                </c:pt>
                <c:pt idx="1">
                  <c:v>0.56514398550268996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A9C-428D-AFD8-9056032B7AB1}"/>
            </c:ext>
          </c:extLst>
        </c:ser>
        <c:ser>
          <c:idx val="11"/>
          <c:order val="11"/>
          <c:tx>
            <c:v>f8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(Flash_binary!$F$6,Flash_binary!$E$19)</c:f>
              <c:numCache>
                <c:formatCode>0.00</c:formatCode>
                <c:ptCount val="2"/>
                <c:pt idx="0">
                  <c:v>0.5</c:v>
                </c:pt>
                <c:pt idx="1">
                  <c:v>0.32802687550204951</c:v>
                </c:pt>
              </c:numCache>
            </c:numRef>
          </c:xVal>
          <c:yVal>
            <c:numRef>
              <c:f>(Flash_binary!$F$6,Flash_binary!$F$19)</c:f>
              <c:numCache>
                <c:formatCode>0.00</c:formatCode>
                <c:ptCount val="2"/>
                <c:pt idx="0">
                  <c:v>0.5</c:v>
                </c:pt>
                <c:pt idx="1">
                  <c:v>0.54299328112448764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A9C-428D-AFD8-9056032B7AB1}"/>
            </c:ext>
          </c:extLst>
        </c:ser>
        <c:ser>
          <c:idx val="12"/>
          <c:order val="12"/>
          <c:tx>
            <c:v>f9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(Flash_binary!$F$6,Flash_binary!$E$20)</c:f>
              <c:numCache>
                <c:formatCode>0.00</c:formatCode>
                <c:ptCount val="2"/>
                <c:pt idx="0">
                  <c:v>0.5</c:v>
                </c:pt>
                <c:pt idx="1">
                  <c:v>0.30911155317791505</c:v>
                </c:pt>
              </c:numCache>
            </c:numRef>
          </c:xVal>
          <c:yVal>
            <c:numRef>
              <c:f>(Flash_binary!$F$6,Flash_binary!$F$20)</c:f>
              <c:numCache>
                <c:formatCode>0.00</c:formatCode>
                <c:ptCount val="2"/>
                <c:pt idx="0">
                  <c:v>0.5</c:v>
                </c:pt>
                <c:pt idx="1">
                  <c:v>0.52120982742467581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A9C-428D-AFD8-9056032B7AB1}"/>
            </c:ext>
          </c:extLst>
        </c:ser>
        <c:ser>
          <c:idx val="13"/>
          <c:order val="13"/>
          <c:tx>
            <c:v>f10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(Flash_binary!$F$6,Flash_binary!$E$21)</c:f>
              <c:numCache>
                <c:formatCode>0.00</c:formatCode>
                <c:ptCount val="2"/>
                <c:pt idx="0">
                  <c:v>0.5</c:v>
                </c:pt>
                <c:pt idx="1">
                  <c:v>0.29136434696830471</c:v>
                </c:pt>
              </c:numCache>
            </c:numRef>
          </c:xVal>
          <c:yVal>
            <c:numRef>
              <c:f>(Flash_binary!$F$6,Flash_binary!$F$21)</c:f>
              <c:numCache>
                <c:formatCode>0.00</c:formatCode>
                <c:ptCount val="2"/>
                <c:pt idx="0">
                  <c:v>0.5</c:v>
                </c:pt>
                <c:pt idx="1">
                  <c:v>0.50002086565154535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A9C-428D-AFD8-9056032B7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5824"/>
        <c:axId val="50767744"/>
      </c:scatterChart>
      <c:valAx>
        <c:axId val="50765824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767744"/>
        <c:crosses val="autoZero"/>
        <c:crossBetween val="midCat"/>
      </c:valAx>
      <c:valAx>
        <c:axId val="50767744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76582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91" footer="0.314960620000003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Tx</c:v>
          </c:tx>
          <c:marker>
            <c:symbol val="none"/>
          </c:marker>
          <c:xVal>
            <c:numRef>
              <c:f>Equilibrium!$D$4:$D$10</c:f>
              <c:numCache>
                <c:formatCode>0.000</c:formatCode>
                <c:ptCount val="7"/>
                <c:pt idx="0">
                  <c:v>1</c:v>
                </c:pt>
                <c:pt idx="1">
                  <c:v>0.7802538787023976</c:v>
                </c:pt>
                <c:pt idx="2">
                  <c:v>0.58061349693251529</c:v>
                </c:pt>
                <c:pt idx="3">
                  <c:v>0.41147186147186149</c:v>
                </c:pt>
                <c:pt idx="4">
                  <c:v>0.2575786463298379</c:v>
                </c:pt>
                <c:pt idx="5">
                  <c:v>0.12961082910321484</c:v>
                </c:pt>
                <c:pt idx="6">
                  <c:v>0</c:v>
                </c:pt>
              </c:numCache>
            </c:numRef>
          </c:xVal>
          <c:yVal>
            <c:numRef>
              <c:f>Equilibrium!$A$4:$A$10</c:f>
              <c:numCache>
                <c:formatCode>0.0</c:formatCode>
                <c:ptCount val="7"/>
                <c:pt idx="0">
                  <c:v>80.099999999999994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E3-4CDD-A874-8C2BEF9C4E0F}"/>
            </c:ext>
          </c:extLst>
        </c:ser>
        <c:ser>
          <c:idx val="1"/>
          <c:order val="1"/>
          <c:tx>
            <c:v>Ty</c:v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xVal>
            <c:numRef>
              <c:f>Equilibrium!$E$4:$E$10</c:f>
              <c:numCache>
                <c:formatCode>0.000</c:formatCode>
                <c:ptCount val="7"/>
                <c:pt idx="0">
                  <c:v>1</c:v>
                </c:pt>
                <c:pt idx="1">
                  <c:v>0.9002336993714003</c:v>
                </c:pt>
                <c:pt idx="2">
                  <c:v>0.77648172951397376</c:v>
                </c:pt>
                <c:pt idx="3">
                  <c:v>0.63231512861398376</c:v>
                </c:pt>
                <c:pt idx="4">
                  <c:v>0.45556744396276111</c:v>
                </c:pt>
                <c:pt idx="5">
                  <c:v>0.26121724538962171</c:v>
                </c:pt>
                <c:pt idx="6">
                  <c:v>0</c:v>
                </c:pt>
              </c:numCache>
            </c:numRef>
          </c:xVal>
          <c:yVal>
            <c:numRef>
              <c:f>Equilibrium!$A$4:$A$10</c:f>
              <c:numCache>
                <c:formatCode>0.0</c:formatCode>
                <c:ptCount val="7"/>
                <c:pt idx="0">
                  <c:v>80.099999999999994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  <c:pt idx="6">
                  <c:v>110.6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E3-4CDD-A874-8C2BEF9C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5936"/>
        <c:axId val="50778112"/>
      </c:scatterChart>
      <c:valAx>
        <c:axId val="50775936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, 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778112"/>
        <c:crosses val="autoZero"/>
        <c:crossBetween val="midCat"/>
      </c:valAx>
      <c:valAx>
        <c:axId val="50778112"/>
        <c:scaling>
          <c:orientation val="minMax"/>
          <c:min val="7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0775936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402" footer="0.314960620000004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190499</xdr:rowOff>
    </xdr:from>
    <xdr:to>
      <xdr:col>16</xdr:col>
      <xdr:colOff>9524</xdr:colOff>
      <xdr:row>20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54EFE23-CC99-42C5-AED8-63CE96985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0</xdr:rowOff>
    </xdr:from>
    <xdr:to>
      <xdr:col>13</xdr:col>
      <xdr:colOff>438534</xdr:colOff>
      <xdr:row>17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190499</xdr:rowOff>
    </xdr:from>
    <xdr:to>
      <xdr:col>20</xdr:col>
      <xdr:colOff>133350</xdr:colOff>
      <xdr:row>17</xdr:row>
      <xdr:rowOff>187379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0</xdr:row>
      <xdr:rowOff>190499</xdr:rowOff>
    </xdr:from>
    <xdr:to>
      <xdr:col>9</xdr:col>
      <xdr:colOff>314324</xdr:colOff>
      <xdr:row>16</xdr:row>
      <xdr:rowOff>190298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9820B-1881-4059-B6DE-7451C3797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10000" contrast="20000"/>
        </a:blip>
        <a:srcRect/>
        <a:stretch>
          <a:fillRect/>
        </a:stretch>
      </xdr:blipFill>
      <xdr:spPr bwMode="auto">
        <a:xfrm>
          <a:off x="609599" y="190499"/>
          <a:ext cx="5191125" cy="3047799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rectificati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interphase_mass_transfe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late_tow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rectification_ethanol+wa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lization_CSTC_predomina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ystallization_CSTC_size_distribu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istillation_batch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water-cooling_tow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dsorption_colum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gt;1"/>
      <sheetName val="Equilibrium data"/>
    </sheetNames>
    <sheetDataSet>
      <sheetData sheetId="0">
        <row r="7">
          <cell r="E7">
            <v>1.159180421172453</v>
          </cell>
        </row>
        <row r="11">
          <cell r="B11">
            <v>1.5</v>
          </cell>
        </row>
        <row r="12">
          <cell r="B12">
            <v>0.6</v>
          </cell>
        </row>
        <row r="13">
          <cell r="B13">
            <v>0.92</v>
          </cell>
        </row>
        <row r="16">
          <cell r="B16">
            <v>0.08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s-transfer_coefficients"/>
      <sheetName val="Equilibrium"/>
      <sheetName val="Figures"/>
      <sheetName val="Credits"/>
    </sheetNames>
    <sheetDataSet>
      <sheetData sheetId="0">
        <row r="4">
          <cell r="B4">
            <v>0.38</v>
          </cell>
        </row>
        <row r="5">
          <cell r="B5">
            <v>0.1</v>
          </cell>
        </row>
        <row r="6">
          <cell r="B6">
            <v>1.4650000000000001</v>
          </cell>
          <cell r="F6">
            <v>0.19726844290492418</v>
          </cell>
        </row>
        <row r="7">
          <cell r="B7">
            <v>1.9670000000000001</v>
          </cell>
          <cell r="F7">
            <v>0.25750335217675208</v>
          </cell>
        </row>
        <row r="18">
          <cell r="B18">
            <v>2.0706676478373107</v>
          </cell>
          <cell r="H18">
            <v>2.4023382251007037</v>
          </cell>
        </row>
        <row r="22">
          <cell r="B22">
            <v>4.8100000000000004E-2</v>
          </cell>
          <cell r="H22">
            <v>0.38275855014679433</v>
          </cell>
        </row>
        <row r="23">
          <cell r="B23">
            <v>0.94708106743992115</v>
          </cell>
          <cell r="H23">
            <v>1.4588740432056193</v>
          </cell>
        </row>
        <row r="30">
          <cell r="B30">
            <v>1.1400311042956004</v>
          </cell>
          <cell r="H30">
            <v>1.3381605023765872</v>
          </cell>
        </row>
        <row r="31">
          <cell r="B31">
            <v>0.88252991117107205</v>
          </cell>
          <cell r="H31">
            <v>1.0032928208987695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late"/>
      <sheetName val="Credits"/>
    </sheetNames>
    <sheetDataSet>
      <sheetData sheetId="0">
        <row r="2">
          <cell r="B2">
            <v>90</v>
          </cell>
        </row>
        <row r="3">
          <cell r="B3">
            <v>0</v>
          </cell>
        </row>
        <row r="4">
          <cell r="B4">
            <v>20</v>
          </cell>
        </row>
        <row r="5">
          <cell r="B5">
            <v>0.01</v>
          </cell>
        </row>
        <row r="10">
          <cell r="B10">
            <v>1.0090817356205855E-3</v>
          </cell>
        </row>
        <row r="11">
          <cell r="B11">
            <v>90.18</v>
          </cell>
        </row>
        <row r="12">
          <cell r="B12">
            <v>1.9960079840319364E-3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tification"/>
      <sheetName val="Equilibrium"/>
      <sheetName val="Figures"/>
      <sheetName val="Credits"/>
    </sheetNames>
    <sheetDataSet>
      <sheetData sheetId="0">
        <row r="4">
          <cell r="B4">
            <v>1.2</v>
          </cell>
        </row>
        <row r="11">
          <cell r="B11">
            <v>1</v>
          </cell>
        </row>
        <row r="12">
          <cell r="B12">
            <v>0.1</v>
          </cell>
        </row>
        <row r="13">
          <cell r="B13">
            <v>0.77</v>
          </cell>
        </row>
        <row r="14">
          <cell r="B14">
            <v>0.02</v>
          </cell>
        </row>
      </sheetData>
      <sheetData sheetId="1">
        <row r="23">
          <cell r="B23">
            <v>9.4913065912859604</v>
          </cell>
        </row>
        <row r="24">
          <cell r="B24">
            <v>-6.377711917150374</v>
          </cell>
        </row>
        <row r="25">
          <cell r="B25">
            <v>2.2578591936553365</v>
          </cell>
        </row>
        <row r="26">
          <cell r="B26">
            <v>-0.88479312481017458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ominant_size"/>
      <sheetName val="Credits"/>
    </sheetNames>
    <sheetDataSet>
      <sheetData sheetId="0">
        <row r="2">
          <cell r="B2">
            <v>1</v>
          </cell>
        </row>
        <row r="3">
          <cell r="B3">
            <v>0.83299999999999996</v>
          </cell>
        </row>
        <row r="4">
          <cell r="B4">
            <v>1.54</v>
          </cell>
        </row>
        <row r="10">
          <cell r="B10">
            <v>1.9282407407407409</v>
          </cell>
        </row>
        <row r="11">
          <cell r="B11">
            <v>25.277073603700092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ze_distribution"/>
      <sheetName val="Data"/>
      <sheetName val="Credits"/>
    </sheetNames>
    <sheetDataSet>
      <sheetData sheetId="0">
        <row r="2">
          <cell r="B2">
            <v>0.86599999999999999</v>
          </cell>
          <cell r="E2">
            <v>0.14299585578766605</v>
          </cell>
        </row>
        <row r="3">
          <cell r="B3">
            <v>1.5</v>
          </cell>
          <cell r="E3">
            <v>16.138123384514863</v>
          </cell>
        </row>
        <row r="4">
          <cell r="B4">
            <v>2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Distillation"/>
      <sheetName val="Graphs"/>
      <sheetName val="Figures"/>
      <sheetName val="Credits"/>
    </sheetNames>
    <sheetDataSet>
      <sheetData sheetId="0">
        <row r="2">
          <cell r="E2">
            <v>0.8</v>
          </cell>
        </row>
        <row r="3">
          <cell r="B3">
            <v>100</v>
          </cell>
          <cell r="E3">
            <v>0.1</v>
          </cell>
        </row>
        <row r="4">
          <cell r="B4">
            <v>5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ter-Cooling Tower"/>
      <sheetName val="Equilibrium"/>
      <sheetName val="Figures"/>
      <sheetName val="Credits"/>
    </sheetNames>
    <sheetDataSet>
      <sheetData sheetId="0">
        <row r="3">
          <cell r="B3">
            <v>1.3560000000000001</v>
          </cell>
        </row>
        <row r="4">
          <cell r="B4">
            <v>1.3560000000000001</v>
          </cell>
        </row>
        <row r="5">
          <cell r="B5">
            <v>43.3</v>
          </cell>
        </row>
        <row r="6">
          <cell r="B6">
            <v>29.4</v>
          </cell>
          <cell r="F6">
            <v>71.725487999999999</v>
          </cell>
        </row>
        <row r="7">
          <cell r="F7">
            <v>4.1870000000000003</v>
          </cell>
        </row>
        <row r="8">
          <cell r="B8">
            <v>1.6500000000000001E-2</v>
          </cell>
          <cell r="F8">
            <v>-51.372312000000022</v>
          </cell>
        </row>
        <row r="10">
          <cell r="B10">
            <v>29</v>
          </cell>
        </row>
        <row r="11">
          <cell r="B11">
            <v>1.2069999999999999E-7</v>
          </cell>
        </row>
        <row r="12">
          <cell r="B12">
            <v>101.325</v>
          </cell>
        </row>
        <row r="13">
          <cell r="B13">
            <v>4.1870000000000003</v>
          </cell>
        </row>
        <row r="14">
          <cell r="B14">
            <v>-41.870000000000005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sorption Column"/>
      <sheetName val="Equilibrium"/>
      <sheetName val="Figures"/>
      <sheetName val="Credit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tabSelected="1" workbookViewId="0">
      <selection activeCell="F8" sqref="F8"/>
    </sheetView>
  </sheetViews>
  <sheetFormatPr defaultRowHeight="15" x14ac:dyDescent="0.25"/>
  <sheetData>
    <row r="1" spans="1:18" x14ac:dyDescent="0.25">
      <c r="A1" s="33" t="s">
        <v>32</v>
      </c>
      <c r="B1" s="33"/>
      <c r="D1" s="4"/>
      <c r="E1" s="4"/>
      <c r="F1" s="4"/>
      <c r="G1" s="4"/>
      <c r="H1" s="1"/>
      <c r="I1" s="2"/>
      <c r="J1" s="1"/>
    </row>
    <row r="2" spans="1:18" x14ac:dyDescent="0.25">
      <c r="A2" s="7" t="s">
        <v>14</v>
      </c>
      <c r="B2" s="23">
        <v>1</v>
      </c>
      <c r="C2" t="s">
        <v>15</v>
      </c>
      <c r="D2" s="34" t="s">
        <v>33</v>
      </c>
      <c r="E2" s="35"/>
      <c r="F2" s="36"/>
    </row>
    <row r="3" spans="1:18" x14ac:dyDescent="0.25">
      <c r="D3" s="37" t="s">
        <v>37</v>
      </c>
      <c r="E3" s="38"/>
      <c r="F3" s="39"/>
    </row>
    <row r="4" spans="1:18" x14ac:dyDescent="0.25">
      <c r="P4" s="31"/>
      <c r="Q4" s="32"/>
      <c r="R4" s="32"/>
    </row>
    <row r="5" spans="1:18" x14ac:dyDescent="0.25">
      <c r="A5" s="5"/>
      <c r="B5" s="7" t="s">
        <v>9</v>
      </c>
      <c r="C5" s="7" t="s">
        <v>10</v>
      </c>
      <c r="D5" s="7" t="s">
        <v>11</v>
      </c>
      <c r="E5" s="9" t="s">
        <v>6</v>
      </c>
      <c r="F5" s="7" t="s">
        <v>0</v>
      </c>
    </row>
    <row r="6" spans="1:18" x14ac:dyDescent="0.25">
      <c r="A6" s="21" t="s">
        <v>12</v>
      </c>
      <c r="B6" s="24">
        <v>4.0223199999999997</v>
      </c>
      <c r="C6" s="25">
        <v>1206.53</v>
      </c>
      <c r="D6" s="25">
        <v>220.291</v>
      </c>
      <c r="E6" s="8">
        <f>-C6/(LOG($B$2)-B6) - D6</f>
        <v>79.667730285009668</v>
      </c>
      <c r="F6" s="26">
        <v>0.5</v>
      </c>
      <c r="G6" s="3"/>
    </row>
    <row r="7" spans="1:18" x14ac:dyDescent="0.25">
      <c r="A7" s="21" t="s">
        <v>13</v>
      </c>
      <c r="B7" s="24">
        <v>4.0853999999999999</v>
      </c>
      <c r="C7" s="25">
        <v>1348.77</v>
      </c>
      <c r="D7" s="25">
        <v>219.976</v>
      </c>
      <c r="E7" s="8">
        <f>-C7/(LOG($B$2)-B7) - D7</f>
        <v>110.1679271552357</v>
      </c>
      <c r="F7" s="26">
        <f>1-F6</f>
        <v>0.5</v>
      </c>
    </row>
    <row r="8" spans="1:18" x14ac:dyDescent="0.25">
      <c r="I8" s="1"/>
    </row>
    <row r="9" spans="1:18" x14ac:dyDescent="0.25">
      <c r="I9" s="1"/>
    </row>
    <row r="10" spans="1:18" x14ac:dyDescent="0.25">
      <c r="A10" s="22" t="s">
        <v>5</v>
      </c>
      <c r="B10" s="22" t="s">
        <v>7</v>
      </c>
      <c r="C10" s="22" t="s">
        <v>8</v>
      </c>
      <c r="D10" s="22" t="s">
        <v>27</v>
      </c>
      <c r="E10" s="22" t="s">
        <v>1</v>
      </c>
      <c r="F10" s="22" t="s">
        <v>2</v>
      </c>
      <c r="G10" s="22" t="s">
        <v>3</v>
      </c>
      <c r="I10" s="1"/>
    </row>
    <row r="11" spans="1:18" x14ac:dyDescent="0.25">
      <c r="A11" s="23">
        <v>1E-4</v>
      </c>
      <c r="B11" s="6">
        <f t="shared" ref="B11:B21" si="0">-(1-A11)/A11</f>
        <v>-9999</v>
      </c>
      <c r="C11" s="6">
        <f>90</f>
        <v>90</v>
      </c>
      <c r="D11" s="20">
        <f t="shared" ref="D11:D21" si="1">$F$6/(A11)</f>
        <v>5000</v>
      </c>
      <c r="E11" s="10">
        <f t="shared" ref="E11:E21" si="2">(-(B.*B11+D11-A.)-SQRT((B.*B11+D11-A.)^2-4*B11*(B.*D11)))/(2*B11)</f>
        <v>0.49997902824584201</v>
      </c>
      <c r="F11" s="10">
        <f t="shared" ref="F11:F21" si="3">A.*E11/(B.+E11)</f>
        <v>0.70969656982589113</v>
      </c>
      <c r="G11" s="19">
        <f t="shared" ref="G11:G21" si="4">D.*F11^2+E.*F11+F.</f>
        <v>92.100246701326725</v>
      </c>
      <c r="I11" s="1"/>
    </row>
    <row r="12" spans="1:18" x14ac:dyDescent="0.25">
      <c r="A12" s="23">
        <v>0.1</v>
      </c>
      <c r="B12" s="6">
        <f t="shared" si="0"/>
        <v>-9</v>
      </c>
      <c r="C12" s="6">
        <f t="shared" ref="C12:C21" si="5">180+ATAN(B12)*180/PI()</f>
        <v>96.340191745909905</v>
      </c>
      <c r="D12" s="20">
        <f t="shared" si="1"/>
        <v>5</v>
      </c>
      <c r="E12" s="10">
        <f t="shared" si="2"/>
        <v>0.47870109761738167</v>
      </c>
      <c r="F12" s="10">
        <f t="shared" si="3"/>
        <v>0.69169012144356423</v>
      </c>
      <c r="G12" s="19">
        <f t="shared" si="4"/>
        <v>92.740561154592299</v>
      </c>
    </row>
    <row r="13" spans="1:18" x14ac:dyDescent="0.25">
      <c r="A13" s="23">
        <v>0.2</v>
      </c>
      <c r="B13" s="6">
        <f t="shared" si="0"/>
        <v>-4</v>
      </c>
      <c r="C13" s="6">
        <f t="shared" si="5"/>
        <v>104.03624346792647</v>
      </c>
      <c r="D13" s="20">
        <f t="shared" si="1"/>
        <v>2.5</v>
      </c>
      <c r="E13" s="10">
        <f t="shared" si="2"/>
        <v>0.45686772960591393</v>
      </c>
      <c r="F13" s="10">
        <f t="shared" si="3"/>
        <v>0.67252908157634383</v>
      </c>
      <c r="G13" s="19">
        <f t="shared" si="4"/>
        <v>93.411855213062324</v>
      </c>
    </row>
    <row r="14" spans="1:18" x14ac:dyDescent="0.25">
      <c r="A14" s="23">
        <v>0.3</v>
      </c>
      <c r="B14" s="6">
        <f t="shared" si="0"/>
        <v>-2.3333333333333335</v>
      </c>
      <c r="C14" s="6">
        <f t="shared" si="5"/>
        <v>113.19859051364818</v>
      </c>
      <c r="D14" s="20">
        <f t="shared" si="1"/>
        <v>1.6666666666666667</v>
      </c>
      <c r="E14" s="10">
        <f t="shared" si="2"/>
        <v>0.43471287770272299</v>
      </c>
      <c r="F14" s="10">
        <f t="shared" si="3"/>
        <v>0.65233661869364656</v>
      </c>
      <c r="G14" s="19">
        <f t="shared" si="4"/>
        <v>94.108039343533378</v>
      </c>
    </row>
    <row r="15" spans="1:18" x14ac:dyDescent="0.25">
      <c r="A15" s="23">
        <v>0.4</v>
      </c>
      <c r="B15" s="6">
        <f t="shared" si="0"/>
        <v>-1.4999999999999998</v>
      </c>
      <c r="C15" s="6">
        <f t="shared" si="5"/>
        <v>123.69006752597979</v>
      </c>
      <c r="D15" s="20">
        <f t="shared" si="1"/>
        <v>1.25</v>
      </c>
      <c r="E15" s="10">
        <f t="shared" si="2"/>
        <v>0.41248430109038209</v>
      </c>
      <c r="F15" s="10">
        <f t="shared" si="3"/>
        <v>0.63127354836442684</v>
      </c>
      <c r="G15" s="19">
        <f t="shared" si="4"/>
        <v>94.821942870747193</v>
      </c>
    </row>
    <row r="16" spans="1:18" x14ac:dyDescent="0.25">
      <c r="A16" s="23">
        <v>0.5</v>
      </c>
      <c r="B16" s="6">
        <f t="shared" si="0"/>
        <v>-1</v>
      </c>
      <c r="C16" s="6">
        <f t="shared" si="5"/>
        <v>135</v>
      </c>
      <c r="D16" s="20">
        <f t="shared" si="1"/>
        <v>1</v>
      </c>
      <c r="E16" s="10">
        <f t="shared" si="2"/>
        <v>0.39044887287469487</v>
      </c>
      <c r="F16" s="10">
        <f t="shared" si="3"/>
        <v>0.60955112712530513</v>
      </c>
      <c r="G16" s="19">
        <f t="shared" si="4"/>
        <v>95.545042031966261</v>
      </c>
    </row>
    <row r="17" spans="1:8" x14ac:dyDescent="0.25">
      <c r="A17" s="23">
        <v>0.6</v>
      </c>
      <c r="B17" s="6">
        <f t="shared" si="0"/>
        <v>-0.66666666666666674</v>
      </c>
      <c r="C17" s="6">
        <f t="shared" si="5"/>
        <v>146.3099324740202</v>
      </c>
      <c r="D17" s="20">
        <f t="shared" si="1"/>
        <v>0.83333333333333337</v>
      </c>
      <c r="E17" s="10">
        <f t="shared" si="2"/>
        <v>0.36887221294651396</v>
      </c>
      <c r="F17" s="10">
        <f t="shared" si="3"/>
        <v>0.58741852470232403</v>
      </c>
      <c r="G17" s="19">
        <f t="shared" si="4"/>
        <v>96.268059885604345</v>
      </c>
    </row>
    <row r="18" spans="1:8" x14ac:dyDescent="0.25">
      <c r="A18" s="23">
        <v>0.7</v>
      </c>
      <c r="B18" s="6">
        <f t="shared" si="0"/>
        <v>-0.42857142857142866</v>
      </c>
      <c r="C18" s="6">
        <f t="shared" si="5"/>
        <v>156.80140948635182</v>
      </c>
      <c r="D18" s="20">
        <f t="shared" si="1"/>
        <v>0.7142857142857143</v>
      </c>
      <c r="E18" s="10">
        <f t="shared" si="2"/>
        <v>0.34799736716039004</v>
      </c>
      <c r="F18" s="10">
        <f t="shared" si="3"/>
        <v>0.56514398550268996</v>
      </c>
      <c r="G18" s="19">
        <f t="shared" si="4"/>
        <v>96.981716867136313</v>
      </c>
    </row>
    <row r="19" spans="1:8" x14ac:dyDescent="0.25">
      <c r="A19" s="23">
        <v>0.8</v>
      </c>
      <c r="B19" s="6">
        <f t="shared" si="0"/>
        <v>-0.24999999999999994</v>
      </c>
      <c r="C19" s="6">
        <f t="shared" si="5"/>
        <v>165.96375653207352</v>
      </c>
      <c r="D19" s="20">
        <f t="shared" si="1"/>
        <v>0.625</v>
      </c>
      <c r="E19" s="10">
        <f t="shared" si="2"/>
        <v>0.32802687550204951</v>
      </c>
      <c r="F19" s="10">
        <f t="shared" si="3"/>
        <v>0.54299328112448764</v>
      </c>
      <c r="G19" s="19">
        <f t="shared" si="4"/>
        <v>97.677480834596622</v>
      </c>
    </row>
    <row r="20" spans="1:8" x14ac:dyDescent="0.25">
      <c r="A20" s="23">
        <v>0.9</v>
      </c>
      <c r="B20" s="6">
        <f t="shared" si="0"/>
        <v>-0.11111111111111108</v>
      </c>
      <c r="C20" s="6">
        <f t="shared" si="5"/>
        <v>173.65980825409008</v>
      </c>
      <c r="D20" s="20">
        <f t="shared" si="1"/>
        <v>0.55555555555555558</v>
      </c>
      <c r="E20" s="10">
        <f t="shared" si="2"/>
        <v>0.30911155317791505</v>
      </c>
      <c r="F20" s="10">
        <f t="shared" si="3"/>
        <v>0.52120982742467581</v>
      </c>
      <c r="G20" s="19">
        <f t="shared" si="4"/>
        <v>98.348166094873747</v>
      </c>
    </row>
    <row r="21" spans="1:8" x14ac:dyDescent="0.25">
      <c r="A21" s="23">
        <v>0.99990000000000001</v>
      </c>
      <c r="B21" s="6">
        <f t="shared" si="0"/>
        <v>-1.00010001000089E-4</v>
      </c>
      <c r="C21" s="6">
        <f t="shared" si="5"/>
        <v>179.9942698490527</v>
      </c>
      <c r="D21" s="20">
        <f t="shared" si="1"/>
        <v>0.50005000500050001</v>
      </c>
      <c r="E21" s="10">
        <f t="shared" si="2"/>
        <v>0.29136434696830471</v>
      </c>
      <c r="F21" s="10">
        <f t="shared" si="3"/>
        <v>0.50002086565154535</v>
      </c>
      <c r="G21" s="19">
        <f t="shared" si="4"/>
        <v>98.987662485302408</v>
      </c>
    </row>
    <row r="23" spans="1:8" x14ac:dyDescent="0.25">
      <c r="H23" s="3"/>
    </row>
    <row r="24" spans="1:8" x14ac:dyDescent="0.25">
      <c r="H24" s="3"/>
    </row>
    <row r="25" spans="1:8" x14ac:dyDescent="0.25">
      <c r="H25" s="3"/>
    </row>
    <row r="26" spans="1:8" x14ac:dyDescent="0.25">
      <c r="H26" s="3"/>
    </row>
  </sheetData>
  <sheetProtection algorithmName="SHA-512" hashValue="Arly7YmWeLfOZEVPYc1OIC+nO7HJnsg1s9Q/nD1GJm9JWtsCZp8I4sLeBhRjRVbYB29TsHyifYvtXqHjpe4s0Q==" saltValue="88SuIVY9eLWOAdVaD+obpQ==" spinCount="100000" sheet="1" objects="1" scenarios="1"/>
  <mergeCells count="3">
    <mergeCell ref="A1:B1"/>
    <mergeCell ref="D2:F2"/>
    <mergeCell ref="D3:F3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showGridLines="0" workbookViewId="0">
      <selection activeCell="E18" sqref="E18"/>
    </sheetView>
  </sheetViews>
  <sheetFormatPr defaultRowHeight="15" x14ac:dyDescent="0.25"/>
  <sheetData>
    <row r="2" spans="1:7" x14ac:dyDescent="0.25">
      <c r="A2" s="33" t="s">
        <v>26</v>
      </c>
      <c r="B2" s="33"/>
    </row>
    <row r="3" spans="1:7" x14ac:dyDescent="0.25">
      <c r="A3" s="7" t="s">
        <v>16</v>
      </c>
      <c r="B3" s="7" t="s">
        <v>17</v>
      </c>
      <c r="C3" s="7" t="s">
        <v>18</v>
      </c>
      <c r="D3" s="12" t="s">
        <v>19</v>
      </c>
      <c r="E3" s="13" t="s">
        <v>20</v>
      </c>
      <c r="F3" s="14" t="s">
        <v>21</v>
      </c>
      <c r="G3" s="14" t="s">
        <v>22</v>
      </c>
    </row>
    <row r="4" spans="1:7" x14ac:dyDescent="0.25">
      <c r="A4" s="27">
        <v>80.099999999999994</v>
      </c>
      <c r="B4" s="28">
        <v>101.32</v>
      </c>
      <c r="C4" s="28" t="s">
        <v>4</v>
      </c>
      <c r="D4" s="15">
        <v>1</v>
      </c>
      <c r="E4" s="16">
        <v>1</v>
      </c>
      <c r="F4" s="11">
        <f t="shared" ref="F4:F10" si="0">A.*D4/(B.+D4)</f>
        <v>1.0035959227177562</v>
      </c>
      <c r="G4" s="17">
        <f t="shared" ref="G4:G10" si="1">(F4-E4)^2</f>
        <v>1.2930660192075258E-5</v>
      </c>
    </row>
    <row r="5" spans="1:7" x14ac:dyDescent="0.25">
      <c r="A5" s="27">
        <v>85</v>
      </c>
      <c r="B5" s="28">
        <v>116.9</v>
      </c>
      <c r="C5" s="28">
        <v>46</v>
      </c>
      <c r="D5" s="15">
        <f t="shared" ref="D5:D10" si="2">(B$4-C5)/(B5-C5)</f>
        <v>0.7802538787023976</v>
      </c>
      <c r="E5" s="16">
        <f t="shared" ref="E5:E10" si="3">(B5/B$4)*D5</f>
        <v>0.9002336993714003</v>
      </c>
      <c r="F5" s="11">
        <f t="shared" si="0"/>
        <v>0.89877980292156345</v>
      </c>
      <c r="G5" s="17">
        <f t="shared" si="1"/>
        <v>2.1138148868481802E-6</v>
      </c>
    </row>
    <row r="6" spans="1:7" x14ac:dyDescent="0.25">
      <c r="A6" s="27">
        <v>90</v>
      </c>
      <c r="B6" s="28">
        <v>135.5</v>
      </c>
      <c r="C6" s="28">
        <v>54</v>
      </c>
      <c r="D6" s="15">
        <f t="shared" si="2"/>
        <v>0.58061349693251529</v>
      </c>
      <c r="E6" s="16">
        <f t="shared" si="3"/>
        <v>0.77648172951397376</v>
      </c>
      <c r="F6" s="11">
        <f t="shared" si="0"/>
        <v>0.77253152886473886</v>
      </c>
      <c r="G6" s="17">
        <f t="shared" si="1"/>
        <v>1.5604085169215849E-5</v>
      </c>
    </row>
    <row r="7" spans="1:7" x14ac:dyDescent="0.25">
      <c r="A7" s="27">
        <v>95</v>
      </c>
      <c r="B7" s="28">
        <v>155.69999999999999</v>
      </c>
      <c r="C7" s="28">
        <v>63.3</v>
      </c>
      <c r="D7" s="15">
        <f t="shared" si="2"/>
        <v>0.41147186147186149</v>
      </c>
      <c r="E7" s="16">
        <f t="shared" si="3"/>
        <v>0.63231512861398376</v>
      </c>
      <c r="F7" s="11">
        <f t="shared" si="0"/>
        <v>0.6302942543279354</v>
      </c>
      <c r="G7" s="17">
        <f t="shared" si="1"/>
        <v>4.0839328800114585E-6</v>
      </c>
    </row>
    <row r="8" spans="1:7" x14ac:dyDescent="0.25">
      <c r="A8" s="27">
        <v>100</v>
      </c>
      <c r="B8" s="28">
        <v>179.2</v>
      </c>
      <c r="C8" s="28">
        <v>74.3</v>
      </c>
      <c r="D8" s="15">
        <f t="shared" si="2"/>
        <v>0.2575786463298379</v>
      </c>
      <c r="E8" s="16">
        <f t="shared" si="3"/>
        <v>0.45556744396276111</v>
      </c>
      <c r="F8" s="11">
        <f t="shared" si="0"/>
        <v>0.45752736847997533</v>
      </c>
      <c r="G8" s="17">
        <f t="shared" si="1"/>
        <v>3.8413041131773839E-6</v>
      </c>
    </row>
    <row r="9" spans="1:7" x14ac:dyDescent="0.25">
      <c r="A9" s="27">
        <v>105</v>
      </c>
      <c r="B9" s="28">
        <v>204.2</v>
      </c>
      <c r="C9" s="28">
        <v>86</v>
      </c>
      <c r="D9" s="15">
        <f t="shared" si="2"/>
        <v>0.12961082910321484</v>
      </c>
      <c r="E9" s="16">
        <f t="shared" si="3"/>
        <v>0.26121724538962171</v>
      </c>
      <c r="F9" s="11">
        <f t="shared" si="0"/>
        <v>0.26544901692424527</v>
      </c>
      <c r="G9" s="17">
        <f t="shared" si="1"/>
        <v>1.7907890321250264E-5</v>
      </c>
    </row>
    <row r="10" spans="1:7" x14ac:dyDescent="0.25">
      <c r="A10" s="27">
        <v>110.6</v>
      </c>
      <c r="B10" s="28">
        <v>240</v>
      </c>
      <c r="C10" s="28">
        <v>101.32</v>
      </c>
      <c r="D10" s="15">
        <f t="shared" si="2"/>
        <v>0</v>
      </c>
      <c r="E10" s="16">
        <f t="shared" si="3"/>
        <v>0</v>
      </c>
      <c r="F10" s="11">
        <f t="shared" si="0"/>
        <v>0</v>
      </c>
      <c r="G10" s="17">
        <f t="shared" si="1"/>
        <v>0</v>
      </c>
    </row>
    <row r="11" spans="1:7" x14ac:dyDescent="0.25">
      <c r="F11" s="18" t="s">
        <v>23</v>
      </c>
      <c r="G11" s="29">
        <f>SUM(G4:G10)</f>
        <v>5.6481687562578395E-5</v>
      </c>
    </row>
    <row r="12" spans="1:7" x14ac:dyDescent="0.25">
      <c r="A12" s="33" t="s">
        <v>34</v>
      </c>
      <c r="B12" s="33"/>
    </row>
    <row r="13" spans="1:7" x14ac:dyDescent="0.25">
      <c r="A13" s="40" t="s">
        <v>35</v>
      </c>
      <c r="B13" s="41"/>
      <c r="F13" s="11" t="s">
        <v>28</v>
      </c>
      <c r="G13" s="18" t="s">
        <v>22</v>
      </c>
    </row>
    <row r="14" spans="1:7" x14ac:dyDescent="0.25">
      <c r="A14" s="18" t="s">
        <v>24</v>
      </c>
      <c r="B14" s="30">
        <v>1.7128694636315098</v>
      </c>
      <c r="F14" s="6">
        <f t="shared" ref="F14:F20" si="4">D.*E4^2+E.*E4+F.</f>
        <v>80.510396723286391</v>
      </c>
      <c r="G14" s="17">
        <f t="shared" ref="G14:G20" si="5">(F14-A4)^2</f>
        <v>0.16842547048421114</v>
      </c>
    </row>
    <row r="15" spans="1:7" x14ac:dyDescent="0.25">
      <c r="A15" s="18" t="s">
        <v>25</v>
      </c>
      <c r="B15" s="30">
        <v>0.70673218658863013</v>
      </c>
      <c r="F15" s="6">
        <f t="shared" si="4"/>
        <v>84.762391449628296</v>
      </c>
      <c r="G15" s="17">
        <f t="shared" si="5"/>
        <v>5.6457823209742401E-2</v>
      </c>
    </row>
    <row r="16" spans="1:7" x14ac:dyDescent="0.25">
      <c r="F16" s="6">
        <f t="shared" si="4"/>
        <v>89.645211849018267</v>
      </c>
      <c r="G16" s="17">
        <f t="shared" si="5"/>
        <v>0.12587463207703697</v>
      </c>
    </row>
    <row r="17" spans="1:7" x14ac:dyDescent="0.25">
      <c r="A17" s="42" t="s">
        <v>36</v>
      </c>
      <c r="B17" s="41"/>
      <c r="F17" s="6">
        <f t="shared" si="4"/>
        <v>94.786935062293878</v>
      </c>
      <c r="G17" s="17">
        <f t="shared" si="5"/>
        <v>4.5396667679713558E-2</v>
      </c>
    </row>
    <row r="18" spans="1:7" x14ac:dyDescent="0.25">
      <c r="A18" s="18" t="s">
        <v>29</v>
      </c>
      <c r="B18" s="30">
        <v>-14.151158221142586</v>
      </c>
      <c r="F18" s="6">
        <f t="shared" si="4"/>
        <v>100.28800164107039</v>
      </c>
      <c r="G18" s="17">
        <f t="shared" si="5"/>
        <v>8.2944945259240344E-2</v>
      </c>
    </row>
    <row r="19" spans="1:7" x14ac:dyDescent="0.25">
      <c r="A19" s="18" t="s">
        <v>30</v>
      </c>
      <c r="B19" s="30">
        <v>-15.729041144296433</v>
      </c>
      <c r="F19" s="6">
        <f t="shared" si="4"/>
        <v>105.31630280037191</v>
      </c>
      <c r="G19" s="17">
        <f t="shared" si="5"/>
        <v>0.1000474615231154</v>
      </c>
    </row>
    <row r="20" spans="1:7" x14ac:dyDescent="0.25">
      <c r="A20" s="18" t="s">
        <v>31</v>
      </c>
      <c r="B20" s="30">
        <v>110.3905960887254</v>
      </c>
      <c r="F20" s="6">
        <f t="shared" si="4"/>
        <v>110.3905960887254</v>
      </c>
      <c r="G20" s="17">
        <f t="shared" si="5"/>
        <v>4.3849998057097113E-2</v>
      </c>
    </row>
    <row r="21" spans="1:7" x14ac:dyDescent="0.25">
      <c r="F21" s="18" t="s">
        <v>23</v>
      </c>
      <c r="G21" s="29">
        <f>SUM(G14:G20)</f>
        <v>0.62299699829015698</v>
      </c>
    </row>
  </sheetData>
  <mergeCells count="4">
    <mergeCell ref="A13:B13"/>
    <mergeCell ref="A17:B17"/>
    <mergeCell ref="A2:B2"/>
    <mergeCell ref="A12:B1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13" sqref="M13"/>
    </sheetView>
  </sheetViews>
  <sheetFormatPr defaultRowHeight="15" x14ac:dyDescent="0.25"/>
  <sheetData/>
  <sheetProtection algorithmName="SHA-512" hashValue="m5aPhTiU8FKUaIKIUmRz9cLPdYoYjULmjsVkwMQt26sD6x8NnOww+WNGfhskYp6n+RZiG8JAK70XlI2Ki8XNJg==" saltValue="qTFxChN+E8clEh2tzJrKV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6" sqref="H6"/>
    </sheetView>
  </sheetViews>
  <sheetFormatPr defaultRowHeight="15" x14ac:dyDescent="0.25"/>
  <sheetData>
    <row r="2" spans="2:5" ht="15.75" thickBot="1" x14ac:dyDescent="0.3"/>
    <row r="3" spans="2:5" x14ac:dyDescent="0.25">
      <c r="B3" s="43" t="s">
        <v>38</v>
      </c>
      <c r="C3" s="44"/>
      <c r="D3" s="44"/>
      <c r="E3" s="45"/>
    </row>
    <row r="4" spans="2:5" x14ac:dyDescent="0.25">
      <c r="B4" s="46" t="s">
        <v>39</v>
      </c>
      <c r="C4" s="47" t="s">
        <v>40</v>
      </c>
      <c r="D4" s="47"/>
      <c r="E4" s="48"/>
    </row>
    <row r="5" spans="2:5" ht="15.75" thickBot="1" x14ac:dyDescent="0.3">
      <c r="B5" s="49" t="s">
        <v>41</v>
      </c>
      <c r="C5" s="50">
        <v>2017</v>
      </c>
      <c r="D5" s="51"/>
      <c r="E5" s="52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5</vt:i4>
      </vt:variant>
    </vt:vector>
  </HeadingPairs>
  <TitlesOfParts>
    <vt:vector size="9" baseType="lpstr">
      <vt:lpstr>Flash_binary</vt:lpstr>
      <vt:lpstr>Equilibrium</vt:lpstr>
      <vt:lpstr>Figures</vt:lpstr>
      <vt:lpstr>Credits</vt:lpstr>
      <vt:lpstr>A.</vt:lpstr>
      <vt:lpstr>B.</vt:lpstr>
      <vt:lpstr>D.</vt:lpstr>
      <vt:lpstr>E.</vt:lpstr>
      <vt:lpstr>F.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2015-03-23T03:50:01Z</dcterms:created>
  <dcterms:modified xsi:type="dcterms:W3CDTF">2017-03-27T02:41:37Z</dcterms:modified>
</cp:coreProperties>
</file>