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y8fVAXm5GSG4Dytkie18jt3kUdsqaMahEF7OVK1IsgjBcN8dFuB9ZUl1heg6pgR5uaWmbYnx7OFRAmzs1+w48w==" workbookSaltValue="EDXCXVf3HUhqmuPCscageg==" workbookSpinCount="100000" lockStructure="1"/>
  <bookViews>
    <workbookView xWindow="120" yWindow="90" windowWidth="6675" windowHeight="4680"/>
  </bookViews>
  <sheets>
    <sheet name="Flash_multicomponent" sheetId="1" r:id="rId1"/>
    <sheet name="Credi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 localSheetId="1">[2]Absorption_packed!#REF!</definedName>
    <definedName name="A">#REF!</definedName>
    <definedName name="A." localSheetId="1">[2]Absorption_packed!#REF!</definedName>
    <definedName name="A.">#REF!</definedName>
    <definedName name="A.." localSheetId="1">#REF!</definedName>
    <definedName name="A..">#REF!</definedName>
    <definedName name="AA">[4]Equilibrium!$B$23</definedName>
    <definedName name="alpha_v" localSheetId="1">[5]Predominant_size!$B$2</definedName>
    <definedName name="alpha_v">[6]Size_distribution!$B$2</definedName>
    <definedName name="B" localSheetId="1">#REF!</definedName>
    <definedName name="B">#REF!</definedName>
    <definedName name="B." localSheetId="1">[2]Absorption_packed!#REF!</definedName>
    <definedName name="B.">#REF!</definedName>
    <definedName name="B.." localSheetId="1">#REF!</definedName>
    <definedName name="B..">#REF!</definedName>
    <definedName name="BB">[4]Equilibrium!$B$24</definedName>
    <definedName name="Bo" localSheetId="1">[5]Predominant_size!$B$11</definedName>
    <definedName name="Bo">#REF!</definedName>
    <definedName name="C." localSheetId="1">[2]Absorption_packed!#REF!</definedName>
    <definedName name="C.">#REF!</definedName>
    <definedName name="C_" localSheetId="1">#REF!</definedName>
    <definedName name="C_">#REF!</definedName>
    <definedName name="CC">[4]Equilibrium!$B$25</definedName>
    <definedName name="cL">'[8]Water-Cooling Tower'!$B$13</definedName>
    <definedName name="const1" localSheetId="1">#REF!</definedName>
    <definedName name="const1">#REF!</definedName>
    <definedName name="const10" localSheetId="1">#REF!</definedName>
    <definedName name="const10">#REF!</definedName>
    <definedName name="const11" localSheetId="1">#REF!</definedName>
    <definedName name="const11">#REF!</definedName>
    <definedName name="const12" localSheetId="1">#REF!</definedName>
    <definedName name="const12">#REF!</definedName>
    <definedName name="const13" localSheetId="1">#REF!</definedName>
    <definedName name="const13">#REF!</definedName>
    <definedName name="const14" localSheetId="1">#REF!</definedName>
    <definedName name="const14">#REF!</definedName>
    <definedName name="const15" localSheetId="1">#REF!</definedName>
    <definedName name="const15">#REF!</definedName>
    <definedName name="const16" localSheetId="1">#REF!</definedName>
    <definedName name="const16">#REF!</definedName>
    <definedName name="const17" localSheetId="1">#REF!</definedName>
    <definedName name="const17">#REF!</definedName>
    <definedName name="const18" localSheetId="1">#REF!</definedName>
    <definedName name="const18">#REF!</definedName>
    <definedName name="const19" localSheetId="1">#REF!</definedName>
    <definedName name="const19">#REF!</definedName>
    <definedName name="const2" localSheetId="1">#REF!</definedName>
    <definedName name="const2">#REF!</definedName>
    <definedName name="const20" localSheetId="1">#REF!</definedName>
    <definedName name="const20">#REF!</definedName>
    <definedName name="const3" localSheetId="1">#REF!</definedName>
    <definedName name="const3">#REF!</definedName>
    <definedName name="const4" localSheetId="1">#REF!</definedName>
    <definedName name="const4">#REF!</definedName>
    <definedName name="const5" localSheetId="1">#REF!</definedName>
    <definedName name="const5">#REF!</definedName>
    <definedName name="const6" localSheetId="1">#REF!</definedName>
    <definedName name="const6">#REF!</definedName>
    <definedName name="const7" localSheetId="1">#REF!</definedName>
    <definedName name="const7">#REF!</definedName>
    <definedName name="const8" localSheetId="1">#REF!</definedName>
    <definedName name="const8">#REF!</definedName>
    <definedName name="const9" localSheetId="1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1">[2]Absorption_packed!#REF!</definedName>
    <definedName name="D.">#REF!</definedName>
    <definedName name="DD">[4]Equilibrium!$B$26</definedName>
    <definedName name="dm">#REF!</definedName>
    <definedName name="dV">#REF!</definedName>
    <definedName name="E." localSheetId="1">'[8]Water-Cooling Tower'!#REF!</definedName>
    <definedName name="E.">#REF!</definedName>
    <definedName name="F." localSheetId="1">[9]Equilibrium!$B$20</definedName>
    <definedName name="F.">#REF!</definedName>
    <definedName name="fv">[4]Rectification!#REF!</definedName>
    <definedName name="G" localSheetId="1">'[8]Water-Cooling Tower'!#REF!</definedName>
    <definedName name="G">[6]Size_distribution!$E$2</definedName>
    <definedName name="G.">'[8]Water-Cooling Tower'!$B$3</definedName>
    <definedName name="H1.">'[8]Water-Cooling Tower'!$B$8</definedName>
    <definedName name="HG">[2]Absorption_packed!$F$38</definedName>
    <definedName name="HL">[2]Absorption_packed!$F$40</definedName>
    <definedName name="hlv1.">[4]Rectification!#REF!</definedName>
    <definedName name="hlv2.">[4]Rectification!#REF!</definedName>
    <definedName name="hlvm">[4]Rectification!#REF!</definedName>
    <definedName name="HOG">[2]Absorption_packed!$F$39</definedName>
    <definedName name="HOL">[2]Absorption_packed!$F$41</definedName>
    <definedName name="Hy1.">'[8]Water-Cooling Tower'!$F$6</definedName>
    <definedName name="interc_o">'[8]Water-Cooling Tower'!$F$8</definedName>
    <definedName name="K">#REF!</definedName>
    <definedName name="k_x" localSheetId="1">[2]Absorption_packed!#REF!</definedName>
    <definedName name="k_x">'[11]Mass-transfer_coefficients'!$B$7</definedName>
    <definedName name="K_x.">'[11]Mass-transfer_coefficients'!$H$31</definedName>
    <definedName name="k_x.a">[2]Absorption_packed!$E$7</definedName>
    <definedName name="K_x.a.">[2]Absorption_packed!$M$35</definedName>
    <definedName name="k_y" localSheetId="1">[2]Absorption_packed!#REF!</definedName>
    <definedName name="k_y">'[11]Mass-transfer_coefficients'!$B$6</definedName>
    <definedName name="K_y." localSheetId="1">[2]Absorption_packed!#REF!</definedName>
    <definedName name="K_y.">'[11]Mass-transfer_coefficients'!$B$31</definedName>
    <definedName name="k_y.a">[2]Absorption_packed!$E$6</definedName>
    <definedName name="K_y.a.">[2]Absorption_packed!$I$35</definedName>
    <definedName name="kG.a">'[8]Water-Cooling Tower'!$B$11</definedName>
    <definedName name="kx">'[11]Mass-transfer_coefficients'!$H$18</definedName>
    <definedName name="Kx.">'[11]Mass-transfer_coefficients'!$H$30</definedName>
    <definedName name="ky" localSheetId="1">[2]Absorption_packed!#REF!</definedName>
    <definedName name="ky">'[11]Mass-transfer_coefficients'!$B$18</definedName>
    <definedName name="Ky." localSheetId="1">[2]Absorption_packed!#REF!</definedName>
    <definedName name="Ky.">'[11]Mass-transfer_coefficients'!$B$30</definedName>
    <definedName name="L." localSheetId="1">[2]Absorption_packed!$B$6</definedName>
    <definedName name="L.">'[8]Water-Cooling Tower'!$B$4</definedName>
    <definedName name="L_" localSheetId="1">[2]Absorption_packed!#REF!</definedName>
    <definedName name="L_">'[8]Water-Cooling Tower'!#REF!</definedName>
    <definedName name="L_V" localSheetId="1">[2]Absorption_packed!#REF!</definedName>
    <definedName name="L_V">[3]Absorption_plate!#REF!</definedName>
    <definedName name="LA" localSheetId="1">#REF!</definedName>
    <definedName name="LA">#REF!</definedName>
    <definedName name="Lm">[2]Absorption_packed!$I$17</definedName>
    <definedName name="Ln" localSheetId="1">[2]Absorption_packed!#REF!</definedName>
    <definedName name="Ln">[3]Absorption_plate!$B$11</definedName>
    <definedName name="Ln." localSheetId="1">#REF!</definedName>
    <definedName name="Ln.">#REF!</definedName>
    <definedName name="Lo" localSheetId="1">[2]Absorption_packed!#REF!</definedName>
    <definedName name="Lo">[3]Absorption_plate!$B$2</definedName>
    <definedName name="Lo." localSheetId="1">#REF!</definedName>
    <definedName name="Lo.">#REF!</definedName>
    <definedName name="Lpr">[5]Predominant_size!$B$3</definedName>
    <definedName name="m" localSheetId="1">[2]Absorption_packed!$B$12</definedName>
    <definedName name="m">'[11]Mass-transfer_coefficients'!#REF!</definedName>
    <definedName name="m.">'[11]Mass-transfer_coefficients'!$B$23</definedName>
    <definedName name="m..">'[11]Mass-transfer_coefficients'!$H$23</definedName>
    <definedName name="m_.">'[11]Mass-transfer_coefficients'!#REF!</definedName>
    <definedName name="m_cal">#REF!</definedName>
    <definedName name="m_empty">[12]Dados!#REF!</definedName>
    <definedName name="m_pic">#REF!</definedName>
    <definedName name="m_prov">#REF!</definedName>
    <definedName name="m1_">#REF!</definedName>
    <definedName name="MM_b">'[8]Water-Cooling Tower'!$B$10</definedName>
    <definedName name="MM1.">#REF!</definedName>
    <definedName name="MM2.">#REF!</definedName>
    <definedName name="Mma">#REF!</definedName>
    <definedName name="MMb">#REF!</definedName>
    <definedName name="mo" localSheetId="1">[12]Dados!#REF!</definedName>
    <definedName name="Mo">#REF!</definedName>
    <definedName name="n">#REF!</definedName>
    <definedName name="Nd" localSheetId="1">#REF!</definedName>
    <definedName name="Nd">#REF!</definedName>
    <definedName name="NG">[2]Absorption_packed!$I$38</definedName>
    <definedName name="NL">[2]Absorption_packed!$I$40</definedName>
    <definedName name="NM" localSheetId="1">#REF!</definedName>
    <definedName name="NM">#REF!</definedName>
    <definedName name="Nn" localSheetId="1">#REF!</definedName>
    <definedName name="Nn">#REF!</definedName>
    <definedName name="Nn_1" localSheetId="1">#REF!</definedName>
    <definedName name="Nn_1">#REF!</definedName>
    <definedName name="No" localSheetId="1">#REF!</definedName>
    <definedName name="no">[6]Size_distribution!$E$3</definedName>
    <definedName name="NOG">[2]Absorption_packed!$I$39</definedName>
    <definedName name="NOL">[2]Absorption_packed!$I$41</definedName>
    <definedName name="P">'[8]Water-Cooling Tower'!$B$12</definedName>
    <definedName name="q" localSheetId="1">[4]Rectification!$B$4</definedName>
    <definedName name="q">'[1]q&gt;1'!$E$7</definedName>
    <definedName name="R." localSheetId="1">[4]Rectification!$B$11</definedName>
    <definedName name="R.">'[1]q&gt;1'!$B$11</definedName>
    <definedName name="rho" localSheetId="1">[5]Predominant_size!$B$4</definedName>
    <definedName name="rho">[6]Size_distribution!$B$3</definedName>
    <definedName name="rho_1">#REF!</definedName>
    <definedName name="rho_2">#REF!</definedName>
    <definedName name="roa">#REF!</definedName>
    <definedName name="rob">#REF!</definedName>
    <definedName name="S">[2]Absorption_packed!$E$2</definedName>
    <definedName name="slope">'[8]Water-Cooling Tower'!#REF!</definedName>
    <definedName name="slope_eq">'[8]Water-Cooling Tower'!$B$14</definedName>
    <definedName name="slope_n" localSheetId="1">#REF!</definedName>
    <definedName name="slope_n">#REF!</definedName>
    <definedName name="slope_o">'[8]Water-Cooling Tower'!$F$7</definedName>
    <definedName name="So">#REF!</definedName>
    <definedName name="So_mass">#REF!</definedName>
    <definedName name="So_vol">#REF!</definedName>
    <definedName name="t">[5]Predominant_size!$B$10</definedName>
    <definedName name="tau" localSheetId="1">[5]Predominant_size!#REF!</definedName>
    <definedName name="tau">[6]Size_distribution!$B$4</definedName>
    <definedName name="tau1.">[5]Predominant_size!#REF!</definedName>
    <definedName name="tau1_">[5]Predominant_size!#REF!</definedName>
    <definedName name="Td">[4]Rectification!#REF!</definedName>
    <definedName name="Tf">[4]Rectification!#REF!</definedName>
    <definedName name="TL1.">'[8]Water-Cooling Tower'!$B$6</definedName>
    <definedName name="TL2.">'[8]Water-Cooling Tower'!$B$5</definedName>
    <definedName name="Tn">[4]Rectification!#REF!</definedName>
    <definedName name="Tw">[4]Rectification!#REF!</definedName>
    <definedName name="V" localSheetId="1">[2]Absorption_packed!#REF!</definedName>
    <definedName name="V">'[7]Batch Distillation'!$B$4</definedName>
    <definedName name="V." localSheetId="1">[2]Absorption_packed!$B$2</definedName>
    <definedName name="V.">#REF!</definedName>
    <definedName name="V1." localSheetId="1">#REF!</definedName>
    <definedName name="V1.">#REF!</definedName>
    <definedName name="V1_" localSheetId="1">#REF!</definedName>
    <definedName name="V1_">#REF!</definedName>
    <definedName name="Vm">[2]Absorption_packed!$I$14</definedName>
    <definedName name="Vn_1" localSheetId="1">[2]Absorption_packed!#REF!</definedName>
    <definedName name="Vn_1">[3]Absorption_plate!$B$4</definedName>
    <definedName name="Vn_1." localSheetId="1">#REF!</definedName>
    <definedName name="Vn_1.">#REF!</definedName>
    <definedName name="Wo">'[7]Batch Distillation'!$B$3</definedName>
    <definedName name="x1.">[2]Absorption_packed!$B$9</definedName>
    <definedName name="x1_.">[2]Absorption_packed!$I$8</definedName>
    <definedName name="x2.">[2]Absorption_packed!$B$7</definedName>
    <definedName name="x2_.">[2]Absorption_packed!$I$9</definedName>
    <definedName name="xa">'[11]Mass-transfer_coefficients'!#REF!</definedName>
    <definedName name="xa.">'[11]Mass-transfer_coefficients'!$H$22</definedName>
    <definedName name="xai">'[11]Mass-transfer_coefficients'!$F$7</definedName>
    <definedName name="xai1.">[2]Absorption_packed!$E$13</definedName>
    <definedName name="xai2.">[2]Absorption_packed!$E$16</definedName>
    <definedName name="xaL" localSheetId="1">[2]Absorption_packed!#REF!</definedName>
    <definedName name="xaL">'[11]Mass-transfer_coefficients'!$B$5</definedName>
    <definedName name="xaM" localSheetId="1">#REF!</definedName>
    <definedName name="xaM">#REF!</definedName>
    <definedName name="xan" localSheetId="1">#REF!</definedName>
    <definedName name="xan">#REF!</definedName>
    <definedName name="xao" localSheetId="1">#REF!</definedName>
    <definedName name="xao">#REF!</definedName>
    <definedName name="xB" localSheetId="1">#REF!</definedName>
    <definedName name="xB">#REF!</definedName>
    <definedName name="xbo">#REF!</definedName>
    <definedName name="xco" localSheetId="1">#REF!</definedName>
    <definedName name="xco">#REF!</definedName>
    <definedName name="xd" localSheetId="1">[4]Rectification!$B$13</definedName>
    <definedName name="xd">'[1]q&gt;1'!$B$13</definedName>
    <definedName name="xf" localSheetId="1">[4]Rectification!$B$12</definedName>
    <definedName name="xf">'[1]q&gt;1'!$B$12</definedName>
    <definedName name="xmo">#REF!</definedName>
    <definedName name="xn" localSheetId="1">[2]Absorption_packed!#REF!</definedName>
    <definedName name="xn">[3]Absorption_plate!$B$12</definedName>
    <definedName name="xo" localSheetId="1">[2]Absorption_packed!#REF!</definedName>
    <definedName name="xo">[3]Absorption_plate!$B$3</definedName>
    <definedName name="xsf">#REF!</definedName>
    <definedName name="xsf_mass">#REF!</definedName>
    <definedName name="xsf_vol">#REF!</definedName>
    <definedName name="xso">#REF!</definedName>
    <definedName name="xso_mass">#REF!</definedName>
    <definedName name="xso_vol">#REF!</definedName>
    <definedName name="xT" localSheetId="1">#REF!</definedName>
    <definedName name="xT">#REF!</definedName>
    <definedName name="xw" localSheetId="1">[4]Rectification!$B$14</definedName>
    <definedName name="xw">'[1]q&gt;1'!$B$16</definedName>
    <definedName name="xwf">'[7]Batch Distillation'!$E$3</definedName>
    <definedName name="xwo">'[7]Batch Distillation'!$E$2</definedName>
    <definedName name="y1.">[2]Absorption_packed!$B$3</definedName>
    <definedName name="y1_" localSheetId="1">[2]Absorption_packed!#REF!</definedName>
    <definedName name="y1_">[3]Absorption_plate!$B$10</definedName>
    <definedName name="y1_." localSheetId="1">[2]Absorption_packed!$I$6</definedName>
    <definedName name="y1_.">'[11]Mass-transfer_coefficients'!#REF!</definedName>
    <definedName name="y2.">[2]Absorption_packed!$B$4</definedName>
    <definedName name="y2_.">[2]Absorption_packed!$I$7</definedName>
    <definedName name="ya">'[11]Mass-transfer_coefficients'!#REF!</definedName>
    <definedName name="ya.">'[11]Mass-transfer_coefficients'!$B$22</definedName>
    <definedName name="ya1." localSheetId="1">#REF!</definedName>
    <definedName name="ya1.">#REF!</definedName>
    <definedName name="ya1_" localSheetId="1">#REF!</definedName>
    <definedName name="ya1_">#REF!</definedName>
    <definedName name="ya10." localSheetId="1">#REF!</definedName>
    <definedName name="ya10.">#REF!</definedName>
    <definedName name="ya2." localSheetId="1">#REF!</definedName>
    <definedName name="ya2.">#REF!</definedName>
    <definedName name="ya3." localSheetId="1">#REF!</definedName>
    <definedName name="ya3.">#REF!</definedName>
    <definedName name="ya4." localSheetId="1">#REF!</definedName>
    <definedName name="ya4.">#REF!</definedName>
    <definedName name="ya5." localSheetId="1">#REF!</definedName>
    <definedName name="ya5.">#REF!</definedName>
    <definedName name="ya6." localSheetId="1">#REF!</definedName>
    <definedName name="ya6.">#REF!</definedName>
    <definedName name="ya7." localSheetId="1">#REF!</definedName>
    <definedName name="ya7.">#REF!</definedName>
    <definedName name="ya8." localSheetId="1">#REF!</definedName>
    <definedName name="ya8.">#REF!</definedName>
    <definedName name="ya9." localSheetId="1">#REF!</definedName>
    <definedName name="ya9.">#REF!</definedName>
    <definedName name="yad" localSheetId="1">#REF!</definedName>
    <definedName name="yad">#REF!</definedName>
    <definedName name="yaG">'[11]Mass-transfer_coefficients'!$B$4</definedName>
    <definedName name="yai">'[11]Mass-transfer_coefficients'!$F$6</definedName>
    <definedName name="yai1.">[2]Absorption_packed!$E$14</definedName>
    <definedName name="yai2.">[2]Absorption_packed!$E$17</definedName>
    <definedName name="yaM" localSheetId="1">#REF!</definedName>
    <definedName name="yaM">#REF!</definedName>
    <definedName name="yan" localSheetId="1">#REF!</definedName>
    <definedName name="yan">#REF!</definedName>
    <definedName name="yan_1" localSheetId="1">#REF!</definedName>
    <definedName name="yan_1">#REF!</definedName>
    <definedName name="yao" localSheetId="1">#REF!</definedName>
    <definedName name="yao">#REF!</definedName>
    <definedName name="ycn_1" localSheetId="1">#REF!</definedName>
    <definedName name="ycn_1">#REF!</definedName>
    <definedName name="yco" localSheetId="1">#REF!</definedName>
    <definedName name="yco">#REF!</definedName>
    <definedName name="yn_1" localSheetId="1">[2]Absorption_packed!#REF!</definedName>
    <definedName name="yn_1">[3]Absorption_plate!$B$5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D4" i="1" l="1"/>
  <c r="J8" i="1" s="1"/>
  <c r="K8" i="1" s="1"/>
  <c r="D3" i="1"/>
  <c r="I8" i="1" l="1"/>
  <c r="I12" i="1"/>
  <c r="I16" i="1"/>
  <c r="I10" i="1"/>
  <c r="I11" i="1"/>
  <c r="I15" i="1"/>
  <c r="I9" i="1"/>
  <c r="I13" i="1"/>
  <c r="I7" i="1"/>
  <c r="I14" i="1"/>
  <c r="J7" i="1"/>
  <c r="K7" i="1" s="1"/>
  <c r="J15" i="1"/>
  <c r="K15" i="1" s="1"/>
  <c r="J11" i="1"/>
  <c r="K11" i="1" s="1"/>
  <c r="J14" i="1"/>
  <c r="K14" i="1" s="1"/>
  <c r="J10" i="1"/>
  <c r="K10" i="1" s="1"/>
  <c r="J13" i="1"/>
  <c r="K13" i="1" s="1"/>
  <c r="J9" i="1"/>
  <c r="K9" i="1" s="1"/>
  <c r="J16" i="1"/>
  <c r="K16" i="1" s="1"/>
  <c r="J12" i="1"/>
  <c r="K12" i="1" s="1"/>
  <c r="L18" i="1"/>
  <c r="N8" i="1" l="1"/>
  <c r="N11" i="1" l="1"/>
  <c r="O11" i="1"/>
  <c r="P11" i="1"/>
  <c r="M8" i="1"/>
  <c r="P7" i="1"/>
  <c r="M7" i="1"/>
  <c r="N7" i="1"/>
  <c r="P16" i="1"/>
  <c r="N16" i="1"/>
  <c r="M16" i="1"/>
  <c r="O16" i="1"/>
  <c r="N9" i="1"/>
  <c r="O9" i="1"/>
  <c r="P9" i="1"/>
  <c r="M9" i="1"/>
  <c r="N10" i="1"/>
  <c r="O10" i="1"/>
  <c r="P10" i="1"/>
  <c r="M10" i="1"/>
  <c r="P8" i="1"/>
  <c r="O7" i="1"/>
  <c r="M11" i="1"/>
  <c r="O8" i="1"/>
  <c r="M13" i="1" l="1"/>
  <c r="P15" i="1"/>
  <c r="O15" i="1"/>
  <c r="O13" i="1"/>
  <c r="N15" i="1"/>
  <c r="M15" i="1"/>
  <c r="P13" i="1"/>
  <c r="N13" i="1"/>
  <c r="O14" i="1"/>
  <c r="N14" i="1"/>
  <c r="M14" i="1"/>
  <c r="P14" i="1"/>
  <c r="O12" i="1"/>
  <c r="M12" i="1"/>
  <c r="N12" i="1"/>
  <c r="P12" i="1"/>
  <c r="M18" i="1" l="1"/>
  <c r="O18" i="1"/>
  <c r="N18" i="1"/>
  <c r="P18" i="1"/>
  <c r="B7" i="1" l="1"/>
  <c r="B9" i="1" s="1"/>
  <c r="B10" i="1" l="1"/>
</calcChain>
</file>

<file path=xl/sharedStrings.xml><?xml version="1.0" encoding="utf-8"?>
<sst xmlns="http://schemas.openxmlformats.org/spreadsheetml/2006/main" count="52" uniqueCount="44">
  <si>
    <t>f=V/F</t>
  </si>
  <si>
    <t>fnew</t>
  </si>
  <si>
    <t>Psat</t>
  </si>
  <si>
    <t>Ki</t>
  </si>
  <si>
    <t>zi</t>
  </si>
  <si>
    <t>fi</t>
  </si>
  <si>
    <t>fi'</t>
  </si>
  <si>
    <t>xi</t>
  </si>
  <si>
    <t>yi</t>
  </si>
  <si>
    <t>-</t>
  </si>
  <si>
    <t>Ai</t>
  </si>
  <si>
    <t>Bi</t>
  </si>
  <si>
    <t>Ci</t>
  </si>
  <si>
    <t>TOTAL</t>
  </si>
  <si>
    <t>P</t>
  </si>
  <si>
    <t>bar</t>
  </si>
  <si>
    <t>°C</t>
  </si>
  <si>
    <t>kmol/h</t>
  </si>
  <si>
    <t>T</t>
  </si>
  <si>
    <t>V</t>
  </si>
  <si>
    <t>L</t>
  </si>
  <si>
    <t>F</t>
  </si>
  <si>
    <t>Initial Data:</t>
  </si>
  <si>
    <t>Flash Distillation</t>
  </si>
  <si>
    <t>Calculated Ki</t>
  </si>
  <si>
    <t>Multicomponent</t>
  </si>
  <si>
    <t xml:space="preserve">  </t>
  </si>
  <si>
    <t>n-octane</t>
  </si>
  <si>
    <t>methane</t>
  </si>
  <si>
    <t>ethane</t>
  </si>
  <si>
    <t>propane</t>
  </si>
  <si>
    <t>n-butane</t>
  </si>
  <si>
    <t>n-pentane</t>
  </si>
  <si>
    <t>n-decane</t>
  </si>
  <si>
    <t>n-nonane</t>
  </si>
  <si>
    <t>K</t>
  </si>
  <si>
    <t>Pa</t>
  </si>
  <si>
    <t>n-hexane</t>
  </si>
  <si>
    <t>n-heptane</t>
  </si>
  <si>
    <t>Tsat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</si>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</sst>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 applyProtection="1"/>
    <xf numFmtId="165" fontId="2" fillId="6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6" fontId="2" fillId="5" borderId="1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0" fillId="0" borderId="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4" xfId="0" applyBorder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12</xdr:row>
      <xdr:rowOff>9525</xdr:rowOff>
    </xdr:from>
    <xdr:to>
      <xdr:col>3</xdr:col>
      <xdr:colOff>142875</xdr:colOff>
      <xdr:row>14</xdr:row>
      <xdr:rowOff>66615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E29195-B2B1-480B-AE3A-13F7C6CC6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295525"/>
          <a:ext cx="1609725" cy="43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rectific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predomina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size_distribu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batc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flash_bi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gt;1"/>
      <sheetName val="Equilibrium data"/>
    </sheetNames>
    <sheetDataSet>
      <sheetData sheetId="0">
        <row r="7">
          <cell r="E7">
            <v>1.159180421172453</v>
          </cell>
        </row>
        <row r="11">
          <cell r="B11">
            <v>1.5</v>
          </cell>
        </row>
        <row r="12">
          <cell r="B12">
            <v>0.6</v>
          </cell>
        </row>
        <row r="13">
          <cell r="B13">
            <v>0.92</v>
          </cell>
        </row>
        <row r="16">
          <cell r="B16">
            <v>0.08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ominant_size"/>
      <sheetName val="Credits"/>
    </sheetNames>
    <sheetDataSet>
      <sheetData sheetId="0">
        <row r="2">
          <cell r="B2">
            <v>1</v>
          </cell>
        </row>
        <row r="3">
          <cell r="B3">
            <v>0.83299999999999996</v>
          </cell>
        </row>
        <row r="4">
          <cell r="B4">
            <v>1.54</v>
          </cell>
        </row>
        <row r="10">
          <cell r="B10">
            <v>1.9282407407407409</v>
          </cell>
        </row>
        <row r="11">
          <cell r="B11">
            <v>25.277073603700092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_distribution"/>
      <sheetName val="Data"/>
      <sheetName val="Credits"/>
    </sheetNames>
    <sheetDataSet>
      <sheetData sheetId="0">
        <row r="2">
          <cell r="B2">
            <v>0.86599999999999999</v>
          </cell>
          <cell r="E2">
            <v>0.14299585578766605</v>
          </cell>
        </row>
        <row r="3">
          <cell r="B3">
            <v>1.5</v>
          </cell>
          <cell r="E3">
            <v>16.138123384514863</v>
          </cell>
        </row>
        <row r="4">
          <cell r="B4">
            <v>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Distillation"/>
      <sheetName val="Graphs"/>
      <sheetName val="Figures"/>
      <sheetName val="Credits"/>
    </sheetNames>
    <sheetDataSet>
      <sheetData sheetId="0">
        <row r="2">
          <cell r="E2">
            <v>0.8</v>
          </cell>
        </row>
        <row r="3">
          <cell r="B3">
            <v>100</v>
          </cell>
          <cell r="E3">
            <v>0.1</v>
          </cell>
        </row>
        <row r="4">
          <cell r="B4">
            <v>5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_binary"/>
      <sheetName val="Equilibrium"/>
      <sheetName val="Figures"/>
      <sheetName val="Credits"/>
    </sheetNames>
    <sheetDataSet>
      <sheetData sheetId="0"/>
      <sheetData sheetId="1">
        <row r="20">
          <cell r="B20">
            <v>110.3905960887254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zoomScaleNormal="100" workbookViewId="0">
      <selection activeCell="L1" sqref="L1"/>
    </sheetView>
  </sheetViews>
  <sheetFormatPr defaultRowHeight="15" x14ac:dyDescent="0.25"/>
  <cols>
    <col min="1" max="2" width="9.140625" customWidth="1"/>
    <col min="10" max="10" width="9.5703125" bestFit="1" customWidth="1"/>
    <col min="11" max="11" width="9.140625" customWidth="1"/>
  </cols>
  <sheetData>
    <row r="1" spans="1:19" x14ac:dyDescent="0.25">
      <c r="A1" s="33" t="s">
        <v>22</v>
      </c>
      <c r="B1" s="33"/>
      <c r="E1" s="1"/>
      <c r="F1" s="1"/>
      <c r="G1" s="1"/>
      <c r="H1" s="1"/>
      <c r="I1" s="1"/>
      <c r="J1" s="1"/>
      <c r="K1" s="1"/>
      <c r="L1" s="1"/>
      <c r="M1" s="1"/>
      <c r="N1" s="10"/>
      <c r="O1" s="1"/>
      <c r="P1" s="1"/>
      <c r="Q1" s="1"/>
      <c r="R1" s="1"/>
      <c r="S1" s="1"/>
    </row>
    <row r="2" spans="1:19" x14ac:dyDescent="0.25">
      <c r="A2" s="11" t="s">
        <v>21</v>
      </c>
      <c r="B2" s="19">
        <v>100</v>
      </c>
      <c r="C2" t="s">
        <v>17</v>
      </c>
      <c r="E2" s="1"/>
      <c r="F2" s="34" t="s">
        <v>23</v>
      </c>
      <c r="G2" s="35"/>
      <c r="H2" s="36"/>
      <c r="I2" s="21"/>
      <c r="K2" s="1"/>
      <c r="L2" s="1"/>
      <c r="O2" s="1"/>
      <c r="P2" s="1"/>
      <c r="Q2" s="1"/>
    </row>
    <row r="3" spans="1:19" x14ac:dyDescent="0.25">
      <c r="A3" s="11" t="s">
        <v>14</v>
      </c>
      <c r="B3" s="28">
        <v>1</v>
      </c>
      <c r="C3" t="s">
        <v>15</v>
      </c>
      <c r="D3" s="31">
        <f>B3*101325</f>
        <v>101325</v>
      </c>
      <c r="E3" t="s">
        <v>36</v>
      </c>
      <c r="F3" s="37" t="s">
        <v>25</v>
      </c>
      <c r="G3" s="38"/>
      <c r="H3" s="39"/>
    </row>
    <row r="4" spans="1:19" x14ac:dyDescent="0.25">
      <c r="A4" s="11" t="s">
        <v>18</v>
      </c>
      <c r="B4" s="28">
        <v>25</v>
      </c>
      <c r="C4" t="s">
        <v>16</v>
      </c>
      <c r="D4" s="29">
        <f>B4+273</f>
        <v>298</v>
      </c>
      <c r="E4" t="s">
        <v>35</v>
      </c>
      <c r="F4" s="37" t="s">
        <v>24</v>
      </c>
      <c r="G4" s="38"/>
      <c r="H4" s="39"/>
      <c r="I4" s="21"/>
    </row>
    <row r="5" spans="1:19" x14ac:dyDescent="0.25">
      <c r="I5" s="15" t="s">
        <v>16</v>
      </c>
      <c r="J5" s="15" t="s">
        <v>15</v>
      </c>
      <c r="S5" s="1"/>
    </row>
    <row r="6" spans="1:19" x14ac:dyDescent="0.25">
      <c r="A6" s="9" t="s">
        <v>0</v>
      </c>
      <c r="B6" s="20">
        <v>0.38700000000000001</v>
      </c>
      <c r="E6" s="2"/>
      <c r="F6" s="22" t="s">
        <v>10</v>
      </c>
      <c r="G6" s="22" t="s">
        <v>11</v>
      </c>
      <c r="H6" s="22" t="s">
        <v>12</v>
      </c>
      <c r="I6" s="30" t="s">
        <v>39</v>
      </c>
      <c r="J6" s="9" t="s">
        <v>2</v>
      </c>
      <c r="K6" s="13" t="s">
        <v>3</v>
      </c>
      <c r="L6" s="8" t="s">
        <v>4</v>
      </c>
      <c r="M6" s="5" t="s">
        <v>5</v>
      </c>
      <c r="N6" s="5" t="s">
        <v>6</v>
      </c>
      <c r="O6" s="13" t="s">
        <v>7</v>
      </c>
      <c r="P6" s="13" t="s">
        <v>8</v>
      </c>
    </row>
    <row r="7" spans="1:19" x14ac:dyDescent="0.25">
      <c r="A7" s="9" t="s">
        <v>1</v>
      </c>
      <c r="B7" s="17">
        <f>B6+(M18/N18)</f>
        <v>0.38702257118407457</v>
      </c>
      <c r="E7" s="23" t="s">
        <v>28</v>
      </c>
      <c r="F7" s="24">
        <v>20.190685020904901</v>
      </c>
      <c r="G7" s="26">
        <v>-911.22502470146378</v>
      </c>
      <c r="H7" s="25">
        <v>-6.4689999999999941</v>
      </c>
      <c r="I7" s="32">
        <f>(-F7*H7-G7+H7*LN($D$3))/(F7-LN($D$3))-273</f>
        <v>-161.36453120921112</v>
      </c>
      <c r="J7" s="4">
        <f>(1/101325)*EXP(F7+(G7/(H7+$D$4)))</f>
        <v>254.40884758499482</v>
      </c>
      <c r="K7" s="27">
        <f>J7/$B$3</f>
        <v>254.40884758499482</v>
      </c>
      <c r="L7" s="18">
        <v>0.1</v>
      </c>
      <c r="M7" s="3">
        <f t="shared" ref="M7:M16" si="0">$L7*($K7-1)/(1+$B$6*($K7-1))</f>
        <v>0.25578967646463163</v>
      </c>
      <c r="N7" s="3">
        <f t="shared" ref="N7:N16" si="1">$L7*($K7-1)^2/(1+$B$6*($K7-1))^2</f>
        <v>0.65428358585880897</v>
      </c>
      <c r="O7" s="17">
        <f t="shared" ref="O7:O16" si="2">$L7/(1+($K7-1)*$B$6)</f>
        <v>1.0093952081875841E-3</v>
      </c>
      <c r="P7" s="17">
        <f t="shared" ref="P7:P16" si="3">$L7*$K7/(1+($K7-1)*$B$6)</f>
        <v>0.25679907167281918</v>
      </c>
    </row>
    <row r="8" spans="1:19" x14ac:dyDescent="0.25">
      <c r="E8" s="23" t="s">
        <v>29</v>
      </c>
      <c r="F8" s="24">
        <v>20.61746916789135</v>
      </c>
      <c r="G8" s="26">
        <v>-1528.2717779220081</v>
      </c>
      <c r="H8" s="25">
        <v>-16.468999999999994</v>
      </c>
      <c r="I8" s="32">
        <f t="shared" ref="I8:I16" si="4">(-F8*H8-G8+H8*LN($D$3))/(F8-LN($D$3))-273</f>
        <v>-88.429825316377304</v>
      </c>
      <c r="J8" s="4">
        <f t="shared" ref="J8:J16" si="5">(1/101325)*EXP(F8+(G8/(H8+$D$4)))</f>
        <v>38.976118496947279</v>
      </c>
      <c r="K8" s="27">
        <f t="shared" ref="K8:K16" si="6">J8/$B$3</f>
        <v>38.976118496947279</v>
      </c>
      <c r="L8" s="18">
        <v>0.1</v>
      </c>
      <c r="M8" s="3">
        <f t="shared" si="0"/>
        <v>0.24193606628659048</v>
      </c>
      <c r="N8" s="3">
        <f t="shared" si="1"/>
        <v>0.58533060170229489</v>
      </c>
      <c r="O8" s="17">
        <f t="shared" si="2"/>
        <v>6.3707423470894886E-3</v>
      </c>
      <c r="P8" s="17">
        <f t="shared" si="3"/>
        <v>0.24830680863367996</v>
      </c>
      <c r="S8" s="1"/>
    </row>
    <row r="9" spans="1:19" x14ac:dyDescent="0.25">
      <c r="A9" s="9" t="s">
        <v>19</v>
      </c>
      <c r="B9" s="14">
        <f>B7*B2</f>
        <v>38.702257118407459</v>
      </c>
      <c r="C9" t="s">
        <v>17</v>
      </c>
      <c r="E9" s="23" t="s">
        <v>30</v>
      </c>
      <c r="F9" s="24">
        <v>20.558131550044891</v>
      </c>
      <c r="G9" s="26">
        <v>-1851.278414767213</v>
      </c>
      <c r="H9" s="25">
        <v>-26.109999999999985</v>
      </c>
      <c r="I9" s="32">
        <f t="shared" si="4"/>
        <v>-41.922154456310352</v>
      </c>
      <c r="J9" s="4">
        <f t="shared" si="5"/>
        <v>9.2360919490610982</v>
      </c>
      <c r="K9" s="27">
        <f t="shared" si="6"/>
        <v>9.2360919490610982</v>
      </c>
      <c r="L9" s="18">
        <v>0.1</v>
      </c>
      <c r="M9" s="3">
        <f t="shared" si="0"/>
        <v>0.19668901244704529</v>
      </c>
      <c r="N9" s="3">
        <f t="shared" si="1"/>
        <v>0.38686567617393935</v>
      </c>
      <c r="O9" s="17">
        <f t="shared" si="2"/>
        <v>2.388135218299348E-2</v>
      </c>
      <c r="P9" s="17">
        <f t="shared" si="3"/>
        <v>0.22057036463003876</v>
      </c>
      <c r="Q9" s="1"/>
      <c r="R9" s="1"/>
      <c r="S9" s="1"/>
    </row>
    <row r="10" spans="1:19" x14ac:dyDescent="0.25">
      <c r="A10" s="9" t="s">
        <v>20</v>
      </c>
      <c r="B10" s="14">
        <f>(1-B7)*B2</f>
        <v>61.297742881592541</v>
      </c>
      <c r="C10" t="s">
        <v>17</v>
      </c>
      <c r="E10" s="23" t="s">
        <v>31</v>
      </c>
      <c r="F10" s="24">
        <v>20.568216872752206</v>
      </c>
      <c r="G10" s="26">
        <v>-2154.6900524710381</v>
      </c>
      <c r="H10" s="25">
        <v>-34.36099999999999</v>
      </c>
      <c r="I10" s="32">
        <f t="shared" si="4"/>
        <v>-0.34443570185078443</v>
      </c>
      <c r="J10" s="4">
        <f t="shared" si="5"/>
        <v>2.3851162900143468</v>
      </c>
      <c r="K10" s="27">
        <f t="shared" si="6"/>
        <v>2.3851162900143468</v>
      </c>
      <c r="L10" s="18">
        <v>0.1</v>
      </c>
      <c r="M10" s="3">
        <f t="shared" si="0"/>
        <v>9.0174493255055804E-2</v>
      </c>
      <c r="N10" s="3">
        <f t="shared" si="1"/>
        <v>8.1314392338061023E-2</v>
      </c>
      <c r="O10" s="17">
        <f t="shared" si="2"/>
        <v>6.5102471110293408E-2</v>
      </c>
      <c r="P10" s="17">
        <f t="shared" si="3"/>
        <v>0.15527696436534921</v>
      </c>
      <c r="Q10" s="1"/>
      <c r="R10" s="1"/>
      <c r="S10" s="1"/>
    </row>
    <row r="11" spans="1:19" x14ac:dyDescent="0.25">
      <c r="C11" s="1"/>
      <c r="E11" s="23" t="s">
        <v>32</v>
      </c>
      <c r="F11" s="24">
        <v>20.672293718955537</v>
      </c>
      <c r="G11" s="26">
        <v>-2451.8847104237798</v>
      </c>
      <c r="H11" s="25">
        <v>-41.137999999999977</v>
      </c>
      <c r="I11" s="32">
        <f t="shared" si="4"/>
        <v>36.214720205182459</v>
      </c>
      <c r="J11" s="4">
        <f t="shared" si="5"/>
        <v>0.67077079800683426</v>
      </c>
      <c r="K11" s="27">
        <f t="shared" si="6"/>
        <v>0.67077079800683426</v>
      </c>
      <c r="L11" s="18">
        <v>0.1</v>
      </c>
      <c r="M11" s="3">
        <f t="shared" si="0"/>
        <v>-3.7730187585040993E-2</v>
      </c>
      <c r="N11" s="3">
        <f t="shared" si="1"/>
        <v>1.4235670552023813E-2</v>
      </c>
      <c r="O11" s="17">
        <f t="shared" si="2"/>
        <v>0.11460158259541087</v>
      </c>
      <c r="P11" s="17">
        <f t="shared" si="3"/>
        <v>7.6871395010369881E-2</v>
      </c>
      <c r="Q11" s="1"/>
      <c r="R11" s="1"/>
      <c r="S11" s="1"/>
    </row>
    <row r="12" spans="1:19" x14ac:dyDescent="0.25">
      <c r="C12" s="1"/>
      <c r="E12" s="23" t="s">
        <v>37</v>
      </c>
      <c r="F12" s="24">
        <v>20.725368305349051</v>
      </c>
      <c r="G12" s="26">
        <v>-2696.7185833618369</v>
      </c>
      <c r="H12" s="25">
        <v>-48.74199999999999</v>
      </c>
      <c r="I12" s="32">
        <f t="shared" si="4"/>
        <v>68.886531550748032</v>
      </c>
      <c r="J12" s="4">
        <f t="shared" si="5"/>
        <v>0.19795704281300691</v>
      </c>
      <c r="K12" s="27">
        <f t="shared" si="6"/>
        <v>0.19795704281300691</v>
      </c>
      <c r="L12" s="18">
        <v>0.1</v>
      </c>
      <c r="M12" s="3">
        <f t="shared" si="0"/>
        <v>-0.11630395200553208</v>
      </c>
      <c r="N12" s="3">
        <f t="shared" si="1"/>
        <v>0.1352660925210511</v>
      </c>
      <c r="O12" s="17">
        <f t="shared" si="2"/>
        <v>0.14500962942614093</v>
      </c>
      <c r="P12" s="17">
        <f t="shared" si="3"/>
        <v>2.8705677420608845E-2</v>
      </c>
      <c r="Q12" s="1"/>
      <c r="R12" s="1"/>
      <c r="S12" s="1"/>
    </row>
    <row r="13" spans="1:19" x14ac:dyDescent="0.25">
      <c r="D13" s="1"/>
      <c r="E13" s="23" t="s">
        <v>38</v>
      </c>
      <c r="F13" s="24">
        <v>20.773169971879607</v>
      </c>
      <c r="G13" s="26">
        <v>-2912.539884128169</v>
      </c>
      <c r="H13" s="25">
        <v>-56.605999999999966</v>
      </c>
      <c r="I13" s="32">
        <f t="shared" si="4"/>
        <v>98.574552803188112</v>
      </c>
      <c r="J13" s="4">
        <f t="shared" si="5"/>
        <v>5.9700142572881747E-2</v>
      </c>
      <c r="K13" s="27">
        <f t="shared" si="6"/>
        <v>5.9700142572881747E-2</v>
      </c>
      <c r="L13" s="18">
        <v>0.1</v>
      </c>
      <c r="M13" s="3">
        <f t="shared" si="0"/>
        <v>-0.1478217278443722</v>
      </c>
      <c r="N13" s="3">
        <f t="shared" si="1"/>
        <v>0.21851263222895639</v>
      </c>
      <c r="O13" s="17">
        <f t="shared" si="2"/>
        <v>0.15720700867577203</v>
      </c>
      <c r="P13" s="17">
        <f t="shared" si="3"/>
        <v>9.3852808313998476E-3</v>
      </c>
      <c r="Q13" s="1"/>
      <c r="R13" s="1"/>
      <c r="S13" s="1"/>
    </row>
    <row r="14" spans="1:19" x14ac:dyDescent="0.25">
      <c r="D14" s="1"/>
      <c r="E14" s="23" t="s">
        <v>27</v>
      </c>
      <c r="F14" s="24">
        <v>20.823619611267105</v>
      </c>
      <c r="G14" s="26">
        <v>-3113.07201987702</v>
      </c>
      <c r="H14" s="25">
        <v>-63.994999999999976</v>
      </c>
      <c r="I14" s="32">
        <f t="shared" si="4"/>
        <v>125.82281250004763</v>
      </c>
      <c r="J14" s="4">
        <f t="shared" si="5"/>
        <v>1.8207691590515395E-2</v>
      </c>
      <c r="K14" s="27">
        <f t="shared" si="6"/>
        <v>1.8207691590515395E-2</v>
      </c>
      <c r="L14" s="18">
        <v>0.1</v>
      </c>
      <c r="M14" s="3">
        <f t="shared" si="0"/>
        <v>-0.15834175400250095</v>
      </c>
      <c r="N14" s="3">
        <f t="shared" si="1"/>
        <v>0.25072111060588526</v>
      </c>
      <c r="O14" s="17">
        <f t="shared" si="2"/>
        <v>0.16127825879896787</v>
      </c>
      <c r="P14" s="17">
        <f t="shared" si="3"/>
        <v>2.9365047964669327E-3</v>
      </c>
      <c r="Q14" s="1"/>
      <c r="R14" s="1"/>
      <c r="S14" s="1"/>
    </row>
    <row r="15" spans="1:19" x14ac:dyDescent="0.25">
      <c r="C15" s="1"/>
      <c r="D15" s="1"/>
      <c r="E15" s="23" t="s">
        <v>34</v>
      </c>
      <c r="F15" s="24">
        <v>20.870246959400234</v>
      </c>
      <c r="G15" s="26">
        <v>-3296.8873878507347</v>
      </c>
      <c r="H15" s="25">
        <v>-71.039999999999964</v>
      </c>
      <c r="I15" s="32">
        <f t="shared" si="4"/>
        <v>150.8687095153698</v>
      </c>
      <c r="J15" s="4">
        <f t="shared" si="5"/>
        <v>5.6160080583153252E-3</v>
      </c>
      <c r="K15" s="27">
        <f t="shared" si="6"/>
        <v>5.6160080583153252E-3</v>
      </c>
      <c r="L15" s="18">
        <v>0.1</v>
      </c>
      <c r="M15" s="3">
        <f t="shared" si="0"/>
        <v>-0.16164287985016451</v>
      </c>
      <c r="N15" s="3">
        <f t="shared" si="1"/>
        <v>0.26128420606254715</v>
      </c>
      <c r="O15" s="17">
        <f t="shared" si="2"/>
        <v>0.16255579450201366</v>
      </c>
      <c r="P15" s="17">
        <f t="shared" si="3"/>
        <v>9.1291465184915876E-4</v>
      </c>
      <c r="Q15" s="1"/>
      <c r="R15" s="1"/>
      <c r="S15" s="1"/>
    </row>
    <row r="16" spans="1:19" x14ac:dyDescent="0.25">
      <c r="A16" s="15"/>
      <c r="B16" s="16"/>
      <c r="C16" s="1"/>
      <c r="D16" s="1"/>
      <c r="E16" s="23" t="s">
        <v>33</v>
      </c>
      <c r="F16" s="24">
        <v>20.881069109337307</v>
      </c>
      <c r="G16" s="26">
        <v>-3442.7561534919078</v>
      </c>
      <c r="H16" s="25">
        <v>-79.291999999999973</v>
      </c>
      <c r="I16" s="32">
        <f t="shared" si="4"/>
        <v>174.30517708833429</v>
      </c>
      <c r="J16" s="4">
        <f t="shared" si="5"/>
        <v>1.6843837261403809E-3</v>
      </c>
      <c r="K16" s="27">
        <f t="shared" si="6"/>
        <v>1.6843837261403809E-3</v>
      </c>
      <c r="L16" s="18">
        <v>0.1</v>
      </c>
      <c r="M16" s="3">
        <f t="shared" si="0"/>
        <v>-0.16268436340509621</v>
      </c>
      <c r="N16" s="3">
        <f t="shared" si="1"/>
        <v>0.26466202096521396</v>
      </c>
      <c r="O16" s="17">
        <f t="shared" si="2"/>
        <v>0.16295884863777221</v>
      </c>
      <c r="P16" s="17">
        <f t="shared" si="3"/>
        <v>2.7448523267603711E-4</v>
      </c>
      <c r="Q16" s="1"/>
      <c r="R16" s="1"/>
      <c r="S16" s="1"/>
    </row>
    <row r="17" spans="1:19" x14ac:dyDescent="0.25">
      <c r="A17" s="1"/>
      <c r="B17" s="1"/>
      <c r="C17" s="1"/>
      <c r="D17" s="1"/>
      <c r="Q17" s="1"/>
      <c r="R17" s="1"/>
      <c r="S17" s="1"/>
    </row>
    <row r="18" spans="1:19" x14ac:dyDescent="0.25">
      <c r="A18" s="1"/>
      <c r="B18" s="1"/>
      <c r="C18" s="1"/>
      <c r="D18" s="1"/>
      <c r="E18" s="12" t="s">
        <v>13</v>
      </c>
      <c r="F18" s="6" t="s">
        <v>9</v>
      </c>
      <c r="G18" s="6" t="s">
        <v>9</v>
      </c>
      <c r="H18" s="6" t="s">
        <v>9</v>
      </c>
      <c r="I18" s="6"/>
      <c r="J18" s="7" t="s">
        <v>9</v>
      </c>
      <c r="K18" s="7" t="s">
        <v>9</v>
      </c>
      <c r="L18" s="7">
        <f>SUM(L7:L16)</f>
        <v>0.99999999999999989</v>
      </c>
      <c r="M18" s="7">
        <f>SUM(M7:M16)</f>
        <v>6.4383760616154584E-5</v>
      </c>
      <c r="N18" s="7">
        <f>SUM(N7:N16)</f>
        <v>2.8524759890087825</v>
      </c>
      <c r="O18" s="7">
        <f>SUM(O7:O16)</f>
        <v>0.99997508348464148</v>
      </c>
      <c r="P18" s="7">
        <f>SUM(P7:P16)</f>
        <v>1.0000394672452579</v>
      </c>
      <c r="Q18" s="1"/>
      <c r="R18" s="1"/>
      <c r="S18" s="1"/>
    </row>
    <row r="20" spans="1:19" x14ac:dyDescent="0.25">
      <c r="B20" t="s">
        <v>26</v>
      </c>
    </row>
  </sheetData>
  <sheetProtection algorithmName="SHA-512" hashValue="fyaa2q+b8LeFtIftyrJ/08zQthD8OvPTI3iKp66zXa6tVV/yx56zuGjB4pDrC/6O3tuU9yxlN0UCaAAuoFDAkA==" saltValue="xK6C0vw/MAsZT6s4rGl2lg==" spinCount="100000" sheet="1" objects="1" scenarios="1"/>
  <mergeCells count="4">
    <mergeCell ref="A1:B1"/>
    <mergeCell ref="F2:H2"/>
    <mergeCell ref="F3:H3"/>
    <mergeCell ref="F4:H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E23" sqref="E23"/>
    </sheetView>
  </sheetViews>
  <sheetFormatPr defaultRowHeight="15" x14ac:dyDescent="0.25"/>
  <sheetData>
    <row r="2" spans="2:5" ht="15.75" thickBot="1" x14ac:dyDescent="0.3"/>
    <row r="3" spans="2:5" x14ac:dyDescent="0.25">
      <c r="B3" s="40" t="s">
        <v>40</v>
      </c>
      <c r="C3" s="41"/>
      <c r="D3" s="41"/>
      <c r="E3" s="42"/>
    </row>
    <row r="4" spans="2:5" x14ac:dyDescent="0.25">
      <c r="B4" s="43" t="s">
        <v>41</v>
      </c>
      <c r="C4" s="44" t="s">
        <v>42</v>
      </c>
      <c r="D4" s="44"/>
      <c r="E4" s="45"/>
    </row>
    <row r="5" spans="2:5" ht="15.75" thickBot="1" x14ac:dyDescent="0.3">
      <c r="B5" s="46" t="s">
        <v>43</v>
      </c>
      <c r="C5" s="47">
        <v>2017</v>
      </c>
      <c r="D5" s="48"/>
      <c r="E5" s="49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Flash_multicomponent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2015-03-23T03:50:01Z</dcterms:created>
  <dcterms:modified xsi:type="dcterms:W3CDTF">2017-03-27T02:40:50Z</dcterms:modified>
</cp:coreProperties>
</file>