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8Jz24TGz4lKL8HOlgQKL7UZozlD6Leh1UFByBrPWcs1guNLOqGJrL3iUoEBHmip3rAc9BXA+CR58Yq5Zlb6L5A==" workbookSaltValue="jiQBPvF2i7Ks/W5KjAd3zg==" workbookSpinCount="100000" lockStructure="1"/>
  <bookViews>
    <workbookView xWindow="240" yWindow="45" windowWidth="20115" windowHeight="7995"/>
  </bookViews>
  <sheets>
    <sheet name="qc+qr+qk" sheetId="14" r:id="rId1"/>
    <sheet name="Credits" sheetId="1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" localSheetId="0">'[1]9.7-1'!$B$3</definedName>
    <definedName name="A">[2]fr.num!$B$3</definedName>
    <definedName name="A." localSheetId="1">[4]Operation!$C$3</definedName>
    <definedName name="A.">[2]fr.capilarity!$B$17</definedName>
    <definedName name="A...">'[1]9.9-2'!$B$13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[4]Operation!$C$4</definedName>
    <definedName name="B.">[2]fr.capilarity!$B$18</definedName>
    <definedName name="B...">'[1]9.9-2'!$B$14</definedName>
    <definedName name="C.">[4]Operation!$C$5</definedName>
    <definedName name="Cpa.">[3]EB!$B$8</definedName>
    <definedName name="Cpc">[5]Main!$C$13</definedName>
    <definedName name="Cpe">[5]Main!#REF!</definedName>
    <definedName name="Cph">[5]Main!$F$13</definedName>
    <definedName name="Cpi">[5]Main!$M$12</definedName>
    <definedName name="Cpo">[5]Main!$P$12</definedName>
    <definedName name="Cps.">[3]EB!$B$5</definedName>
    <definedName name="cs1.">[3]EB!$B$13</definedName>
    <definedName name="cs2.">[3]EB!$B$14</definedName>
    <definedName name="D.">[4]Equilibrium!$R$3</definedName>
    <definedName name="D_shell">[5]Main!#REF!</definedName>
    <definedName name="Deq">[5]Main!$T$4</definedName>
    <definedName name="Dh">[5]Main!#REF!</definedName>
    <definedName name="Dshell">[5]Main!$P$4</definedName>
    <definedName name="dT">[5]Main!$J$16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[4]Equilibrium!$R$4</definedName>
    <definedName name="eu">[5]Main!#REF!</definedName>
    <definedName name="F">[5]Main!$J$15</definedName>
    <definedName name="F." localSheetId="1">[4]Equilibrium!$R$5</definedName>
    <definedName name="Gi">[5]Main!$M$17</definedName>
    <definedName name="Go">[5]Main!$P$17</definedName>
    <definedName name="h_i">[5]Main!$M$25</definedName>
    <definedName name="h_o">[5]Main!$P$25</definedName>
    <definedName name="H1.">[3]EB!$B$11</definedName>
    <definedName name="H2.">[3]EB!$B$12</definedName>
    <definedName name="ha1_">[3]EB!$F$15</definedName>
    <definedName name="ha2_">[3]EB!$F$16</definedName>
    <definedName name="hi">[5]Main!$M$21</definedName>
    <definedName name="hi2_">[5]Main!#REF!</definedName>
    <definedName name="hii">[5]Main!$M$22</definedName>
    <definedName name="ho">[5]Main!$P$21</definedName>
    <definedName name="ho.">[3]EB!$B$17</definedName>
    <definedName name="ho2_">[5]Main!#REF!</definedName>
    <definedName name="hs1_">[3]EB!$F$6</definedName>
    <definedName name="hs2_">[3]EB!$F$7</definedName>
    <definedName name="k_x.a">[4]Absorption_packed!#REF!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>[4]Absorption_packed!$B$6</definedName>
    <definedName name="Lt">[5]Main!$M$7</definedName>
    <definedName name="ma.">[3]EB!$B$10</definedName>
    <definedName name="mc">[5]Main!$C$4</definedName>
    <definedName name="me">[5]Main!#REF!</definedName>
    <definedName name="mh">[5]Main!$F$4</definedName>
    <definedName name="mi">[5]Main!$M$11</definedName>
    <definedName name="MM.a">[4]Absorption_packed!#REF!</definedName>
    <definedName name="MM.b">[4]Absorption_packed!#REF!</definedName>
    <definedName name="MM.c">[4]Absorption_packed!#REF!</definedName>
    <definedName name="MM_a">[4]Absorption_packed!$E$7</definedName>
    <definedName name="MM_b">[4]Absorption_packed!$E$8</definedName>
    <definedName name="MM_c">[4]Absorption_packed!$E$9</definedName>
    <definedName name="mo">[5]Main!$P$11</definedName>
    <definedName name="ms" localSheetId="0">'[1]9.7-1'!$B$2</definedName>
    <definedName name="ms">[2]fr.num!$B$2</definedName>
    <definedName name="ms.">[3]EB!$B$2</definedName>
    <definedName name="np">[5]Main!$P$6</definedName>
    <definedName name="nt">[5]Main!$M$6</definedName>
    <definedName name="P">[5]Main!$P$7</definedName>
    <definedName name="phi_i">[5]Main!$M$24</definedName>
    <definedName name="phi_o">[5]Main!$P$24</definedName>
    <definedName name="Pr_i">[5]Main!$M$19</definedName>
    <definedName name="Pr_o">[5]Main!$P$19</definedName>
    <definedName name="Q">[5]Main!$J$12</definedName>
    <definedName name="R.">[5]Main!$J$13</definedName>
    <definedName name="ral">[5]Main!$T$5</definedName>
    <definedName name="Rc_" localSheetId="0">'[1]9.7-1'!$B$7</definedName>
    <definedName name="Rc_">[2]fr.num!$B$8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[4]Absorption_packed!$E$2</definedName>
    <definedName name="S">[5]Main!#REF!</definedName>
    <definedName name="S.">[5]Main!$J$14</definedName>
    <definedName name="Squared">[5]Main!$J$4</definedName>
    <definedName name="t" localSheetId="1">'[1]9.7-1'!#REF!</definedName>
    <definedName name="t">'[1]9.7-1'!#REF!</definedName>
    <definedName name="t." localSheetId="1">[2]fr.num!#REF!</definedName>
    <definedName name="t." localSheetId="0">'[1]9.7-1'!#REF!</definedName>
    <definedName name="t.">[2]fr.num!#REF!</definedName>
    <definedName name="Ta1.">[3]EB!$B$15</definedName>
    <definedName name="Ta2.">[3]EB!$B$16</definedName>
    <definedName name="tc" localSheetId="0">'[1]9.7-1'!$F$4</definedName>
    <definedName name="tc">[2]fr.num!$F$4</definedName>
    <definedName name="Tc1_">[5]Main!$C$7</definedName>
    <definedName name="Tc2_">[5]Main!$C$8</definedName>
    <definedName name="Tcm">[5]Main!$C$9</definedName>
    <definedName name="Th1_">[5]Main!$F$7</definedName>
    <definedName name="Th2_">[5]Main!$F$8</definedName>
    <definedName name="Thm">[5]Main!$F$9</definedName>
    <definedName name="Triangular">[5]Main!$J$3</definedName>
    <definedName name="Ts1.">[3]EB!$B$6</definedName>
    <definedName name="Ts2.">[3]EB!$B$7</definedName>
    <definedName name="U">[5]Main!$T$14</definedName>
    <definedName name="u_i">[5]Main!$M$23</definedName>
    <definedName name="u_o">[5]Main!$P$23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.">[4]Absorption_packed!$B$2</definedName>
    <definedName name="Vc">[5]Main!$C$3</definedName>
    <definedName name="Wf">[2]fr.capilarity!$B$6</definedName>
    <definedName name="Wo">[2]fr.capilarity!$B$5</definedName>
    <definedName name="x1." localSheetId="1">[4]Absorption_packed!$B$9</definedName>
    <definedName name="X1." localSheetId="0">'[1]9.7-1'!$D$4</definedName>
    <definedName name="X1.">[3]EB!$B$3</definedName>
    <definedName name="x2." localSheetId="1">[4]Absorption_packed!$B$7</definedName>
    <definedName name="X2." localSheetId="0">'[1]9.7-1'!$E$4</definedName>
    <definedName name="X2.">[3]EB!$B$4</definedName>
    <definedName name="Xc" localSheetId="0">'[1]9.7-1'!$B$6</definedName>
    <definedName name="Xc">[2]fr.num!$B$7</definedName>
    <definedName name="Xf">[2]fr.capilarity!$B$8</definedName>
    <definedName name="Xi" localSheetId="0">'[1]9.7-1'!$B$4</definedName>
    <definedName name="Xi">[2]fr.num!$B$5</definedName>
    <definedName name="Xo">[2]fr.capilarity!$B$7</definedName>
    <definedName name="y1.">[4]Absorption_packed!$B$3</definedName>
    <definedName name="y2.">[4]Absorption_packed!$B$4</definedName>
  </definedNames>
  <calcPr calcId="171027"/>
</workbook>
</file>

<file path=xl/calcChain.xml><?xml version="1.0" encoding="utf-8"?>
<calcChain xmlns="http://schemas.openxmlformats.org/spreadsheetml/2006/main">
  <c r="B24" i="14" l="1"/>
  <c r="B19" i="14"/>
  <c r="B20" i="14" s="1"/>
  <c r="B21" i="14" s="1"/>
  <c r="B17" i="14"/>
  <c r="B11" i="14"/>
  <c r="B4" i="14"/>
  <c r="B2" i="14"/>
  <c r="B23" i="14" l="1"/>
  <c r="B25" i="14" l="1"/>
  <c r="F17" i="14" s="1"/>
  <c r="F25" i="14" s="1"/>
  <c r="J17" i="14" l="1"/>
  <c r="J25" i="14" s="1"/>
  <c r="F10" i="14" s="1"/>
  <c r="F11" i="14" s="1"/>
</calcChain>
</file>

<file path=xl/sharedStrings.xml><?xml version="1.0" encoding="utf-8"?>
<sst xmlns="http://schemas.openxmlformats.org/spreadsheetml/2006/main" count="72" uniqueCount="51">
  <si>
    <t>A</t>
  </si>
  <si>
    <t>m</t>
  </si>
  <si>
    <t>m²</t>
  </si>
  <si>
    <t>Constant rate:</t>
  </si>
  <si>
    <t>Rc</t>
  </si>
  <si>
    <t>°C</t>
  </si>
  <si>
    <t>ro</t>
  </si>
  <si>
    <t>H</t>
  </si>
  <si>
    <t>h</t>
  </si>
  <si>
    <t>G</t>
  </si>
  <si>
    <t>kJ/kg</t>
  </si>
  <si>
    <t>kg/m³</t>
  </si>
  <si>
    <t>kg/h</t>
  </si>
  <si>
    <t>k</t>
  </si>
  <si>
    <t>W/m.K</t>
  </si>
  <si>
    <t>z</t>
  </si>
  <si>
    <t>T</t>
  </si>
  <si>
    <t>kg/h.m²</t>
  </si>
  <si>
    <t>e</t>
  </si>
  <si>
    <t>Tr</t>
  </si>
  <si>
    <t>v</t>
  </si>
  <si>
    <t>m/s</t>
  </si>
  <si>
    <t>km</t>
  </si>
  <si>
    <t>zm</t>
  </si>
  <si>
    <t>hlv</t>
  </si>
  <si>
    <t>V</t>
  </si>
  <si>
    <t>W/m².K</t>
  </si>
  <si>
    <t>1st try</t>
  </si>
  <si>
    <t>2nd try</t>
  </si>
  <si>
    <t>Ts1</t>
  </si>
  <si>
    <t>Ts2</t>
  </si>
  <si>
    <t>Hs1</t>
  </si>
  <si>
    <t>Hs2</t>
  </si>
  <si>
    <t>hr1</t>
  </si>
  <si>
    <t>hr2</t>
  </si>
  <si>
    <t>Uk</t>
  </si>
  <si>
    <t>Cs</t>
  </si>
  <si>
    <t>J/kg.K</t>
  </si>
  <si>
    <t>Tsnew1</t>
  </si>
  <si>
    <t>Tsnew2</t>
  </si>
  <si>
    <t>Convection + Radiation + Conduction</t>
  </si>
  <si>
    <t>3rd try</t>
  </si>
  <si>
    <t>Ts3</t>
  </si>
  <si>
    <t>kgH2O/kgBDA</t>
  </si>
  <si>
    <t>m³/kgBDA</t>
  </si>
  <si>
    <t>Initial Data:</t>
  </si>
  <si>
    <t>Drying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</si>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</sst>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ill="1" applyBorder="1"/>
    <xf numFmtId="0" fontId="1" fillId="0" borderId="0" xfId="0" applyFont="1"/>
    <xf numFmtId="0" fontId="1" fillId="3" borderId="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591543</xdr:colOff>
      <xdr:row>12</xdr:row>
      <xdr:rowOff>179814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85F0CAE-4BE1-48B2-A6CE-3329209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724650" y="190500"/>
          <a:ext cx="4858743" cy="2275314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  <row r="3">
          <cell r="B3">
            <v>18.579999999999998</v>
          </cell>
        </row>
        <row r="4">
          <cell r="B4">
            <v>0.38</v>
          </cell>
          <cell r="D4">
            <v>0.38</v>
          </cell>
          <cell r="E4">
            <v>0.19500000000000001</v>
          </cell>
          <cell r="F4">
            <v>2.631006779346873</v>
          </cell>
        </row>
        <row r="6">
          <cell r="B6">
            <v>0.19500000000000001</v>
          </cell>
        </row>
        <row r="7">
          <cell r="B7">
            <v>1.51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3">
          <cell r="B3">
            <v>0.04</v>
          </cell>
        </row>
        <row r="4">
          <cell r="B4">
            <v>2E-3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workbookViewId="0">
      <selection activeCell="F6" sqref="F6"/>
    </sheetView>
  </sheetViews>
  <sheetFormatPr defaultRowHeight="15" x14ac:dyDescent="0.25"/>
  <cols>
    <col min="3" max="3" width="9.42578125" customWidth="1"/>
    <col min="6" max="6" width="9.140625" customWidth="1"/>
  </cols>
  <sheetData>
    <row r="1" spans="1:11" x14ac:dyDescent="0.25">
      <c r="A1" s="13" t="s">
        <v>45</v>
      </c>
      <c r="B1" s="13"/>
    </row>
    <row r="2" spans="1:11" x14ac:dyDescent="0.25">
      <c r="A2" s="4" t="s">
        <v>0</v>
      </c>
      <c r="B2" s="10">
        <f>0.457^2</f>
        <v>0.20884900000000001</v>
      </c>
      <c r="C2" t="s">
        <v>2</v>
      </c>
      <c r="E2" s="12" t="s">
        <v>40</v>
      </c>
      <c r="F2" s="12"/>
      <c r="G2" s="12"/>
      <c r="H2" s="12"/>
    </row>
    <row r="3" spans="1:11" x14ac:dyDescent="0.25">
      <c r="A3" s="4" t="s">
        <v>13</v>
      </c>
      <c r="B3" s="10">
        <v>0.86499999999999999</v>
      </c>
      <c r="C3" t="s">
        <v>14</v>
      </c>
      <c r="E3" s="14" t="s">
        <v>46</v>
      </c>
      <c r="F3" s="14"/>
      <c r="G3" s="14"/>
      <c r="H3" s="14"/>
    </row>
    <row r="4" spans="1:11" x14ac:dyDescent="0.25">
      <c r="A4" s="4" t="s">
        <v>15</v>
      </c>
      <c r="B4" s="10">
        <f>24.5*0.001</f>
        <v>2.4500000000000001E-2</v>
      </c>
      <c r="C4" t="s">
        <v>1</v>
      </c>
    </row>
    <row r="5" spans="1:11" x14ac:dyDescent="0.25">
      <c r="A5" s="4" t="s">
        <v>16</v>
      </c>
      <c r="B5" s="10">
        <v>65.599999999999994</v>
      </c>
      <c r="C5" t="s">
        <v>5</v>
      </c>
    </row>
    <row r="6" spans="1:11" x14ac:dyDescent="0.25">
      <c r="A6" s="4" t="s">
        <v>7</v>
      </c>
      <c r="B6" s="10">
        <v>0.01</v>
      </c>
      <c r="C6" t="s">
        <v>43</v>
      </c>
    </row>
    <row r="7" spans="1:11" x14ac:dyDescent="0.25">
      <c r="A7" s="4" t="s">
        <v>18</v>
      </c>
      <c r="B7" s="10">
        <v>0.92</v>
      </c>
    </row>
    <row r="8" spans="1:11" x14ac:dyDescent="0.25">
      <c r="A8" s="4" t="s">
        <v>19</v>
      </c>
      <c r="B8" s="10">
        <v>93.3</v>
      </c>
      <c r="C8" t="s">
        <v>5</v>
      </c>
    </row>
    <row r="9" spans="1:11" x14ac:dyDescent="0.25">
      <c r="A9" s="4" t="s">
        <v>20</v>
      </c>
      <c r="B9" s="10">
        <v>6.1</v>
      </c>
      <c r="C9" t="s">
        <v>21</v>
      </c>
      <c r="E9" s="9" t="s">
        <v>3</v>
      </c>
    </row>
    <row r="10" spans="1:11" x14ac:dyDescent="0.25">
      <c r="A10" s="4" t="s">
        <v>22</v>
      </c>
      <c r="B10" s="10">
        <v>43.3</v>
      </c>
      <c r="C10" t="s">
        <v>14</v>
      </c>
      <c r="E10" s="2" t="s">
        <v>4</v>
      </c>
      <c r="F10" s="3">
        <f>(3.6/B22)*((B21+B23)*(B5-J25)+B17*(B8-J25))</f>
        <v>4.8466472400005944</v>
      </c>
      <c r="G10" t="s">
        <v>17</v>
      </c>
    </row>
    <row r="11" spans="1:11" x14ac:dyDescent="0.25">
      <c r="A11" s="4" t="s">
        <v>23</v>
      </c>
      <c r="B11" s="10">
        <f>0.61*0.001</f>
        <v>6.0999999999999997E-4</v>
      </c>
      <c r="C11" t="s">
        <v>1</v>
      </c>
      <c r="E11" s="2" t="s">
        <v>1</v>
      </c>
      <c r="F11" s="3">
        <f>F10*B2</f>
        <v>1.0122174294268842</v>
      </c>
      <c r="G11" t="s">
        <v>12</v>
      </c>
    </row>
    <row r="14" spans="1:11" x14ac:dyDescent="0.25">
      <c r="A14" s="11" t="s">
        <v>27</v>
      </c>
      <c r="B14" s="11"/>
      <c r="C14" s="6"/>
      <c r="E14" s="11" t="s">
        <v>28</v>
      </c>
      <c r="F14" s="11"/>
      <c r="I14" s="11" t="s">
        <v>41</v>
      </c>
      <c r="J14" s="11"/>
    </row>
    <row r="15" spans="1:11" x14ac:dyDescent="0.25">
      <c r="A15" s="2" t="s">
        <v>29</v>
      </c>
      <c r="B15" s="10">
        <v>32</v>
      </c>
      <c r="C15" t="s">
        <v>5</v>
      </c>
      <c r="E15" s="1" t="s">
        <v>30</v>
      </c>
      <c r="F15" s="10">
        <v>32.5</v>
      </c>
      <c r="G15" t="s">
        <v>5</v>
      </c>
      <c r="I15" s="1" t="s">
        <v>42</v>
      </c>
      <c r="J15" s="10">
        <v>32.85</v>
      </c>
      <c r="K15" t="s">
        <v>5</v>
      </c>
    </row>
    <row r="16" spans="1:11" x14ac:dyDescent="0.25">
      <c r="A16" s="2" t="s">
        <v>31</v>
      </c>
      <c r="B16" s="10">
        <v>3.0499999999999999E-2</v>
      </c>
      <c r="C16" t="s">
        <v>43</v>
      </c>
      <c r="E16" s="2" t="s">
        <v>32</v>
      </c>
      <c r="F16" s="10">
        <v>3.15E-2</v>
      </c>
      <c r="G16" t="s">
        <v>43</v>
      </c>
      <c r="I16" s="2" t="s">
        <v>32</v>
      </c>
      <c r="J16" s="10">
        <v>3.2099999999999997E-2</v>
      </c>
      <c r="K16" t="s">
        <v>43</v>
      </c>
    </row>
    <row r="17" spans="1:11" x14ac:dyDescent="0.25">
      <c r="A17" s="2" t="s">
        <v>33</v>
      </c>
      <c r="B17" s="2">
        <f>B7*(5.676)*(((273+B8)/100)^4-((B15+273)/100)^4)/(B8-B15)</f>
        <v>7.9644631514887898</v>
      </c>
      <c r="C17" t="s">
        <v>26</v>
      </c>
      <c r="E17" s="2" t="s">
        <v>34</v>
      </c>
      <c r="F17" s="2">
        <f>B7*(5.676)*(((273+B8)/100)^4-((F15+273)/100)^4)/(B8-F15)</f>
        <v>7.9811037026998513</v>
      </c>
      <c r="G17" t="s">
        <v>26</v>
      </c>
      <c r="I17" s="2" t="s">
        <v>34</v>
      </c>
      <c r="J17" s="2">
        <f>B7*(5.676)*(((273+B8)/100)^4-((J15+273)/100)^4)/(B8-J15)</f>
        <v>7.9927720147872643</v>
      </c>
      <c r="K17" t="s">
        <v>26</v>
      </c>
    </row>
    <row r="18" spans="1:11" x14ac:dyDescent="0.25">
      <c r="A18" s="2" t="s">
        <v>25</v>
      </c>
      <c r="B18" s="10">
        <v>0.97499999999999998</v>
      </c>
      <c r="C18" t="s">
        <v>44</v>
      </c>
      <c r="E18" s="5"/>
      <c r="F18" s="5"/>
      <c r="G18" s="6"/>
      <c r="I18" s="5"/>
      <c r="J18" s="5"/>
      <c r="K18" s="6"/>
    </row>
    <row r="19" spans="1:11" x14ac:dyDescent="0.25">
      <c r="A19" s="2" t="s">
        <v>6</v>
      </c>
      <c r="B19" s="2">
        <f>(1+B6)/B18</f>
        <v>1.035897435897436</v>
      </c>
      <c r="C19" t="s">
        <v>11</v>
      </c>
      <c r="E19" s="5"/>
      <c r="F19" s="5"/>
      <c r="G19" s="6"/>
      <c r="I19" s="5"/>
      <c r="J19" s="5"/>
      <c r="K19" s="6"/>
    </row>
    <row r="20" spans="1:11" x14ac:dyDescent="0.25">
      <c r="A20" s="2" t="s">
        <v>9</v>
      </c>
      <c r="B20" s="2">
        <f>B9*3600*B19</f>
        <v>22748.307692307695</v>
      </c>
      <c r="C20" t="s">
        <v>17</v>
      </c>
      <c r="E20" s="5"/>
      <c r="F20" s="5"/>
      <c r="G20" s="6"/>
      <c r="I20" s="5"/>
      <c r="J20" s="5"/>
      <c r="K20" s="6"/>
    </row>
    <row r="21" spans="1:11" x14ac:dyDescent="0.25">
      <c r="A21" s="2" t="s">
        <v>8</v>
      </c>
      <c r="B21" s="2">
        <f>0.0204*B20^0.8</f>
        <v>62.400697265326507</v>
      </c>
      <c r="C21" t="s">
        <v>26</v>
      </c>
      <c r="E21" s="5"/>
      <c r="F21" s="5"/>
      <c r="G21" s="7"/>
      <c r="I21" s="5"/>
      <c r="J21" s="5"/>
      <c r="K21" s="7"/>
    </row>
    <row r="22" spans="1:11" x14ac:dyDescent="0.25">
      <c r="A22" s="2" t="s">
        <v>24</v>
      </c>
      <c r="B22" s="10">
        <v>2424</v>
      </c>
      <c r="C22" t="s">
        <v>10</v>
      </c>
      <c r="E22" s="5"/>
      <c r="F22" s="5"/>
      <c r="G22" s="7"/>
      <c r="I22" s="5"/>
      <c r="J22" s="5"/>
      <c r="K22" s="7"/>
    </row>
    <row r="23" spans="1:11" x14ac:dyDescent="0.25">
      <c r="A23" s="2" t="s">
        <v>35</v>
      </c>
      <c r="B23" s="2">
        <f>1/(1/B21+B11/B10+B4/B3)</f>
        <v>22.541180356595167</v>
      </c>
      <c r="C23" t="s">
        <v>26</v>
      </c>
      <c r="E23" s="5"/>
      <c r="F23" s="5"/>
      <c r="G23" s="7"/>
      <c r="I23" s="5"/>
      <c r="J23" s="5"/>
      <c r="K23" s="7"/>
    </row>
    <row r="24" spans="1:11" x14ac:dyDescent="0.25">
      <c r="A24" s="2" t="s">
        <v>36</v>
      </c>
      <c r="B24" s="2">
        <f>(1.005+1.88*B6)*1000</f>
        <v>1023.7999999999998</v>
      </c>
      <c r="C24" t="s">
        <v>37</v>
      </c>
      <c r="E24" s="8"/>
      <c r="F24" s="8"/>
      <c r="I24" s="8"/>
      <c r="J24" s="8"/>
    </row>
    <row r="25" spans="1:11" x14ac:dyDescent="0.25">
      <c r="A25" s="2" t="s">
        <v>38</v>
      </c>
      <c r="B25" s="2">
        <f>((1+B23/B21)*B5+(B17/B21)*B8-(B16-B6)*B22*1000/B24)/(1+(B23+B17)/B21)</f>
        <v>35.374764747927784</v>
      </c>
      <c r="C25" t="s">
        <v>5</v>
      </c>
      <c r="E25" s="2" t="s">
        <v>39</v>
      </c>
      <c r="F25" s="2">
        <f>((1+B23/B21)*B5+(F17/B21)*B8-(F16-B6)*B22*1000/B24)/(1+(B23+F17)/B21)</f>
        <v>33.795186728822323</v>
      </c>
      <c r="G25" t="s">
        <v>5</v>
      </c>
      <c r="I25" s="2" t="s">
        <v>39</v>
      </c>
      <c r="J25" s="2">
        <f>((1+B23/B21)*B5+(J17/B21)*B8-(J16-B6)*B22*1000/B24)/(1+(B23+J17)/B21)</f>
        <v>32.848806841663915</v>
      </c>
      <c r="K25" t="s">
        <v>5</v>
      </c>
    </row>
  </sheetData>
  <sheetProtection algorithmName="SHA-512" hashValue="25RsZfR3UaqvMTizzF87mzMm8JbgJi0bV/pZR6JleY2eZ27pUkpURFJwG4vOBklc/PXvajDXjgXEfEcQuhlSOg==" saltValue="FAgEoiuuihXLHPsbBZB1Qg==" spinCount="100000" sheet="1" objects="1" scenarios="1"/>
  <mergeCells count="6">
    <mergeCell ref="A14:B14"/>
    <mergeCell ref="E14:F14"/>
    <mergeCell ref="I14:J14"/>
    <mergeCell ref="E2:H2"/>
    <mergeCell ref="A1:B1"/>
    <mergeCell ref="E3:H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5" t="s">
        <v>47</v>
      </c>
      <c r="C3" s="16"/>
      <c r="D3" s="16"/>
      <c r="E3" s="17"/>
    </row>
    <row r="4" spans="2:5" x14ac:dyDescent="0.25">
      <c r="B4" s="18" t="s">
        <v>48</v>
      </c>
      <c r="C4" s="19" t="s">
        <v>49</v>
      </c>
      <c r="D4" s="19"/>
      <c r="E4" s="20"/>
    </row>
    <row r="5" spans="2:5" ht="15.75" thickBot="1" x14ac:dyDescent="0.3">
      <c r="B5" s="21" t="s">
        <v>50</v>
      </c>
      <c r="C5" s="22">
        <v>2017</v>
      </c>
      <c r="D5" s="23"/>
      <c r="E5" s="24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qc+qr+qk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2015-05-02T01:51:35Z</dcterms:created>
  <dcterms:modified xsi:type="dcterms:W3CDTF">2017-03-27T03:32:08Z</dcterms:modified>
</cp:coreProperties>
</file>