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iPoraZ/RTrn2C2oGBWBolDfyCeT547WfcEq29Jd5nNMLyoAvt1aE/c4epY2JRKb/0zYPUkToW0ECXyZP79SGQg==" workbookSaltValue="TtFdym1nV2ukO8Am19U34w==" workbookSpinCount="100000" lockStructure="1"/>
  <bookViews>
    <workbookView xWindow="360" yWindow="300" windowWidth="18735" windowHeight="11700"/>
  </bookViews>
  <sheets>
    <sheet name="Centrifugal Filter" sheetId="6" r:id="rId1"/>
    <sheet name="Credits" sheetId="7" r:id="rId2"/>
  </sheets>
  <externalReferences>
    <externalReference r:id="rId3"/>
    <externalReference r:id="rId4"/>
  </externalReferences>
  <definedNames>
    <definedName name="A" localSheetId="1">#REF!</definedName>
    <definedName name="A">[1]Mixed!$B$2</definedName>
    <definedName name="A." localSheetId="1">[2]Operation!$C$3</definedName>
    <definedName name="A.">#REF!</definedName>
    <definedName name="alpha_o" localSheetId="1">#REF!</definedName>
    <definedName name="alpha_o">[1]Mixed!$G$6</definedName>
    <definedName name="B." localSheetId="1">[2]Operation!$C$4</definedName>
    <definedName name="B.">#REF!</definedName>
    <definedName name="C." localSheetId="1">[2]Operation!$C$5</definedName>
    <definedName name="C.">#REF!</definedName>
    <definedName name="Cs" localSheetId="1">#REF!</definedName>
    <definedName name="Cs">[1]Mixed!$B$5</definedName>
    <definedName name="D." localSheetId="1">[2]Equilibrium!$R$3</definedName>
    <definedName name="D.">#REF!</definedName>
    <definedName name="e" localSheetId="1">#REF!</definedName>
    <definedName name="e">[1]Mixed!$G$7</definedName>
    <definedName name="E." localSheetId="1">[2]Equilibrium!$R$4</definedName>
    <definedName name="E.">#REF!</definedName>
    <definedName name="F." localSheetId="1">[2]Equilibrium!$R$5</definedName>
    <definedName name="F.">#REF!</definedName>
    <definedName name="k_x.a">[2]Absorption_packed!#REF!</definedName>
    <definedName name="L.">[2]Absorption_packed!$B$6</definedName>
    <definedName name="MM.a">[2]Absorption_packed!#REF!</definedName>
    <definedName name="MM.b">[2]Absorption_packed!#REF!</definedName>
    <definedName name="MM.c">[2]Absorption_packed!#REF!</definedName>
    <definedName name="MM_a">[2]Absorption_packed!$E$7</definedName>
    <definedName name="MM_b">[2]Absorption_packed!$E$8</definedName>
    <definedName name="MM_c">[2]Absorption_packed!$E$9</definedName>
    <definedName name="Po" localSheetId="1">#REF!</definedName>
    <definedName name="Po">[1]Mixed!$B$8</definedName>
    <definedName name="Qo" localSheetId="1">#REF!</definedName>
    <definedName name="Qo">[1]Mixed!$G$8</definedName>
    <definedName name="Qw" localSheetId="1">#REF!</definedName>
    <definedName name="Qw">[1]Mixed!$G$22</definedName>
    <definedName name="Rf" localSheetId="1">#REF!</definedName>
    <definedName name="Rf">[1]Mixed!$B$4</definedName>
    <definedName name="rho_s" localSheetId="1">#REF!</definedName>
    <definedName name="rho_s">[1]Mixed!$B$3</definedName>
    <definedName name="S">[2]Absorption_packed!$E$2</definedName>
    <definedName name="solver_adj" localSheetId="0" hidden="1">'Centrifugal Filter'!$G$32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'Centrifugal Filter'!$G$32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  <definedName name="td" localSheetId="1">#REF!</definedName>
    <definedName name="td">[1]Mixed!$B$7</definedName>
    <definedName name="tf" localSheetId="1">#REF!</definedName>
    <definedName name="tf">[1]Mixed!$G$24</definedName>
    <definedName name="tv" localSheetId="1">#REF!</definedName>
    <definedName name="tv">[1]Mixed!$B$9</definedName>
    <definedName name="tw" localSheetId="1">#REF!</definedName>
    <definedName name="tw">[1]Mixed!$G$23</definedName>
    <definedName name="V.">[2]Absorption_packed!$B$2</definedName>
    <definedName name="Vf" localSheetId="1">#REF!</definedName>
    <definedName name="Vf">[1]Mixed!$G$20</definedName>
    <definedName name="visc" localSheetId="1">#REF!</definedName>
    <definedName name="visc">[1]Mixed!$B$6</definedName>
    <definedName name="visc_w" localSheetId="1">#REF!</definedName>
    <definedName name="visc_w">[1]Mixed!#REF!</definedName>
    <definedName name="Vo" localSheetId="1">#REF!</definedName>
    <definedName name="Vo">[1]Mixed!$G$9</definedName>
    <definedName name="Vw" localSheetId="1">#REF!</definedName>
    <definedName name="Vw">[1]Mixed!$G$21</definedName>
    <definedName name="x1.">[2]Absorption_packed!$B$9</definedName>
    <definedName name="x2.">[2]Absorption_packed!$B$7</definedName>
    <definedName name="y1.">[2]Absorption_packed!$B$3</definedName>
    <definedName name="y2.">[2]Absorption_packed!$B$4</definedName>
  </definedNames>
  <calcPr calcId="171027"/>
</workbook>
</file>

<file path=xl/calcChain.xml><?xml version="1.0" encoding="utf-8"?>
<calcChain xmlns="http://schemas.openxmlformats.org/spreadsheetml/2006/main">
  <c r="G8" i="6" l="1"/>
  <c r="G9" i="6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E3" i="6"/>
  <c r="H32" i="6" l="1"/>
  <c r="I32" i="6" s="1"/>
  <c r="J32" i="6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 s="1"/>
  <c r="H8" i="6"/>
  <c r="I8" i="6" s="1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8" i="6"/>
  <c r="K32" i="6" l="1"/>
  <c r="K31" i="6" s="1"/>
  <c r="K30" i="6" s="1"/>
  <c r="K29" i="6" s="1"/>
  <c r="K28" i="6" s="1"/>
  <c r="K27" i="6" s="1"/>
  <c r="K26" i="6" s="1"/>
  <c r="K25" i="6" s="1"/>
  <c r="K24" i="6" s="1"/>
  <c r="K23" i="6" s="1"/>
  <c r="K22" i="6" s="1"/>
  <c r="K21" i="6" s="1"/>
  <c r="K20" i="6" s="1"/>
  <c r="K19" i="6" s="1"/>
  <c r="K18" i="6" s="1"/>
  <c r="K17" i="6" s="1"/>
  <c r="K16" i="6" s="1"/>
  <c r="K15" i="6" s="1"/>
  <c r="K14" i="6" s="1"/>
  <c r="K13" i="6" s="1"/>
  <c r="K12" i="6" s="1"/>
  <c r="K11" i="6" s="1"/>
  <c r="K10" i="6" s="1"/>
  <c r="K9" i="6" s="1"/>
  <c r="K8" i="6" s="1"/>
</calcChain>
</file>

<file path=xl/sharedStrings.xml><?xml version="1.0" encoding="utf-8"?>
<sst xmlns="http://schemas.openxmlformats.org/spreadsheetml/2006/main" count="27" uniqueCount="26">
  <si>
    <t>m²</t>
  </si>
  <si>
    <t>A</t>
  </si>
  <si>
    <t>alpha</t>
  </si>
  <si>
    <t>Cs</t>
  </si>
  <si>
    <t>kg/m³</t>
  </si>
  <si>
    <t>V (m³)</t>
  </si>
  <si>
    <t>visc_w</t>
  </si>
  <si>
    <t>Pa.s</t>
  </si>
  <si>
    <t>m/kg</t>
  </si>
  <si>
    <t>/m</t>
  </si>
  <si>
    <t>Initial data:</t>
  </si>
  <si>
    <t>Incompressible Cake</t>
  </si>
  <si>
    <t>Rf</t>
  </si>
  <si>
    <t>1/Q</t>
  </si>
  <si>
    <t>t (h)</t>
  </si>
  <si>
    <t>P (bar)</t>
  </si>
  <si>
    <t>Q (m³/h)</t>
  </si>
  <si>
    <t>Centrifugal filter</t>
  </si>
  <si>
    <t>Variable P and Q</t>
  </si>
  <si>
    <t>ChemEng Brasil</t>
  </si>
  <si>
    <t>Autor:</t>
  </si>
  <si>
    <t>Lucas Joshua Pires</t>
  </si>
  <si>
    <t>Ano:</t>
  </si>
  <si>
    <t>Qmin</t>
  </si>
  <si>
    <t>Qmax</t>
  </si>
  <si>
    <t>m³/h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</si>
</sst>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E+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 applyProtection="1">
      <alignment horizontal="center"/>
      <protection locked="0"/>
    </xf>
    <xf numFmtId="1" fontId="2" fillId="3" borderId="1" xfId="0" applyNumberFormat="1" applyFont="1" applyFill="1" applyBorder="1" applyAlignment="1" applyProtection="1">
      <alignment horizontal="center"/>
      <protection locked="0"/>
    </xf>
    <xf numFmtId="164" fontId="2" fillId="3" borderId="1" xfId="0" applyNumberFormat="1" applyFont="1" applyFill="1" applyBorder="1" applyAlignment="1" applyProtection="1">
      <alignment horizontal="center"/>
      <protection locked="0"/>
    </xf>
    <xf numFmtId="11" fontId="2" fillId="3" borderId="1" xfId="0" applyNumberFormat="1" applyFont="1" applyFill="1" applyBorder="1" applyAlignment="1" applyProtection="1">
      <alignment horizontal="center"/>
      <protection locked="0"/>
    </xf>
    <xf numFmtId="0" fontId="0" fillId="3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/>
    </xf>
    <xf numFmtId="0" fontId="2" fillId="0" borderId="6" xfId="0" applyFont="1" applyBorder="1"/>
    <xf numFmtId="0" fontId="0" fillId="0" borderId="0" xfId="0" applyBorder="1"/>
    <xf numFmtId="0" fontId="0" fillId="0" borderId="7" xfId="0" applyBorder="1"/>
    <xf numFmtId="0" fontId="2" fillId="0" borderId="8" xfId="0" applyFont="1" applyBorder="1"/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10" xfId="0" applyBorder="1"/>
    <xf numFmtId="165" fontId="0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P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'Centrifugal Filter'!$I$8:$I$32</c:f>
              <c:numCache>
                <c:formatCode>0.00</c:formatCode>
                <c:ptCount val="25"/>
                <c:pt idx="0">
                  <c:v>75.828181818181818</c:v>
                </c:pt>
                <c:pt idx="1">
                  <c:v>70.598441558441564</c:v>
                </c:pt>
                <c:pt idx="2">
                  <c:v>65.722892561983471</c:v>
                </c:pt>
                <c:pt idx="3">
                  <c:v>61.155335968379447</c:v>
                </c:pt>
                <c:pt idx="4">
                  <c:v>56.857272727272743</c:v>
                </c:pt>
                <c:pt idx="5">
                  <c:v>52.796363636363637</c:v>
                </c:pt>
                <c:pt idx="6">
                  <c:v>48.945244755244758</c:v>
                </c:pt>
                <c:pt idx="7">
                  <c:v>45.280606060606068</c:v>
                </c:pt>
                <c:pt idx="8">
                  <c:v>41.782467532467535</c:v>
                </c:pt>
                <c:pt idx="9">
                  <c:v>38.43360501567399</c:v>
                </c:pt>
                <c:pt idx="10">
                  <c:v>35.219090909090909</c:v>
                </c:pt>
                <c:pt idx="11">
                  <c:v>32.125923753665695</c:v>
                </c:pt>
                <c:pt idx="12">
                  <c:v>29.142727272727274</c:v>
                </c:pt>
                <c:pt idx="13">
                  <c:v>26.25950413223141</c:v>
                </c:pt>
                <c:pt idx="14">
                  <c:v>23.467433155080222</c:v>
                </c:pt>
                <c:pt idx="15">
                  <c:v>20.758701298701308</c:v>
                </c:pt>
                <c:pt idx="16">
                  <c:v>18.126363636363639</c:v>
                </c:pt>
                <c:pt idx="17">
                  <c:v>15.564226044226048</c:v>
                </c:pt>
                <c:pt idx="18">
                  <c:v>13.066746411483262</c:v>
                </c:pt>
                <c:pt idx="19">
                  <c:v>10.628951048951047</c:v>
                </c:pt>
                <c:pt idx="20">
                  <c:v>8.2463636363636397</c:v>
                </c:pt>
                <c:pt idx="21">
                  <c:v>5.914944567627491</c:v>
                </c:pt>
                <c:pt idx="22">
                  <c:v>3.6310389610389664</c:v>
                </c:pt>
                <c:pt idx="23">
                  <c:v>1.3913319238900617</c:v>
                </c:pt>
                <c:pt idx="24">
                  <c:v>1.6422749150896616E-3</c:v>
                </c:pt>
              </c:numCache>
            </c:numRef>
          </c:xVal>
          <c:yVal>
            <c:numRef>
              <c:f>'Centrifugal Filter'!$H$8:$H$32</c:f>
              <c:numCache>
                <c:formatCode>0.0000</c:formatCode>
                <c:ptCount val="25"/>
                <c:pt idx="0">
                  <c:v>1.9258</c:v>
                </c:pt>
                <c:pt idx="1">
                  <c:v>1.8878600000000001</c:v>
                </c:pt>
                <c:pt idx="2">
                  <c:v>1.84666</c:v>
                </c:pt>
                <c:pt idx="3">
                  <c:v>1.8022</c:v>
                </c:pt>
                <c:pt idx="4">
                  <c:v>1.75448</c:v>
                </c:pt>
                <c:pt idx="5">
                  <c:v>1.7035</c:v>
                </c:pt>
                <c:pt idx="6">
                  <c:v>1.6492599999999999</c:v>
                </c:pt>
                <c:pt idx="7">
                  <c:v>1.5917599999999998</c:v>
                </c:pt>
                <c:pt idx="8">
                  <c:v>1.5309999999999999</c:v>
                </c:pt>
                <c:pt idx="9">
                  <c:v>1.46698</c:v>
                </c:pt>
                <c:pt idx="10">
                  <c:v>1.3996999999999999</c:v>
                </c:pt>
                <c:pt idx="11">
                  <c:v>1.3291599999999999</c:v>
                </c:pt>
                <c:pt idx="12">
                  <c:v>1.25536</c:v>
                </c:pt>
                <c:pt idx="13">
                  <c:v>1.1783000000000001</c:v>
                </c:pt>
                <c:pt idx="14">
                  <c:v>1.0979800000000002</c:v>
                </c:pt>
                <c:pt idx="15">
                  <c:v>1.0144000000000002</c:v>
                </c:pt>
                <c:pt idx="16">
                  <c:v>0.92756000000000016</c:v>
                </c:pt>
                <c:pt idx="17">
                  <c:v>0.83746000000000009</c:v>
                </c:pt>
                <c:pt idx="18">
                  <c:v>0.74410000000000021</c:v>
                </c:pt>
                <c:pt idx="19">
                  <c:v>0.64747999999999983</c:v>
                </c:pt>
                <c:pt idx="20">
                  <c:v>0.54760000000000009</c:v>
                </c:pt>
                <c:pt idx="21">
                  <c:v>0.44445999999999986</c:v>
                </c:pt>
                <c:pt idx="22">
                  <c:v>0.33806000000000025</c:v>
                </c:pt>
                <c:pt idx="23">
                  <c:v>0.22839999999999994</c:v>
                </c:pt>
                <c:pt idx="24">
                  <c:v>0.1576403529999999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8-42E6-B7BF-493BFFE61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40800"/>
        <c:axId val="165291136"/>
      </c:scatterChart>
      <c:valAx>
        <c:axId val="16494080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V (m³)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5291136"/>
        <c:crosses val="autoZero"/>
        <c:crossBetween val="midCat"/>
      </c:valAx>
      <c:valAx>
        <c:axId val="16529113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 (bar)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4940800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263" footer="0.3149606200000026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t</c:v>
          </c:tx>
          <c:marker>
            <c:symbol val="none"/>
          </c:marker>
          <c:xVal>
            <c:numRef>
              <c:f>'Centrifugal Filter'!$I$8:$I$32</c:f>
              <c:numCache>
                <c:formatCode>0.00</c:formatCode>
                <c:ptCount val="25"/>
                <c:pt idx="0">
                  <c:v>75.828181818181818</c:v>
                </c:pt>
                <c:pt idx="1">
                  <c:v>70.598441558441564</c:v>
                </c:pt>
                <c:pt idx="2">
                  <c:v>65.722892561983471</c:v>
                </c:pt>
                <c:pt idx="3">
                  <c:v>61.155335968379447</c:v>
                </c:pt>
                <c:pt idx="4">
                  <c:v>56.857272727272743</c:v>
                </c:pt>
                <c:pt idx="5">
                  <c:v>52.796363636363637</c:v>
                </c:pt>
                <c:pt idx="6">
                  <c:v>48.945244755244758</c:v>
                </c:pt>
                <c:pt idx="7">
                  <c:v>45.280606060606068</c:v>
                </c:pt>
                <c:pt idx="8">
                  <c:v>41.782467532467535</c:v>
                </c:pt>
                <c:pt idx="9">
                  <c:v>38.43360501567399</c:v>
                </c:pt>
                <c:pt idx="10">
                  <c:v>35.219090909090909</c:v>
                </c:pt>
                <c:pt idx="11">
                  <c:v>32.125923753665695</c:v>
                </c:pt>
                <c:pt idx="12">
                  <c:v>29.142727272727274</c:v>
                </c:pt>
                <c:pt idx="13">
                  <c:v>26.25950413223141</c:v>
                </c:pt>
                <c:pt idx="14">
                  <c:v>23.467433155080222</c:v>
                </c:pt>
                <c:pt idx="15">
                  <c:v>20.758701298701308</c:v>
                </c:pt>
                <c:pt idx="16">
                  <c:v>18.126363636363639</c:v>
                </c:pt>
                <c:pt idx="17">
                  <c:v>15.564226044226048</c:v>
                </c:pt>
                <c:pt idx="18">
                  <c:v>13.066746411483262</c:v>
                </c:pt>
                <c:pt idx="19">
                  <c:v>10.628951048951047</c:v>
                </c:pt>
                <c:pt idx="20">
                  <c:v>8.2463636363636397</c:v>
                </c:pt>
                <c:pt idx="21">
                  <c:v>5.914944567627491</c:v>
                </c:pt>
                <c:pt idx="22">
                  <c:v>3.6310389610389664</c:v>
                </c:pt>
                <c:pt idx="23">
                  <c:v>1.3913319238900617</c:v>
                </c:pt>
                <c:pt idx="24">
                  <c:v>1.6422749150896616E-3</c:v>
                </c:pt>
              </c:numCache>
            </c:numRef>
          </c:xVal>
          <c:yVal>
            <c:numRef>
              <c:f>'Centrifugal Filter'!$K$8:$K$32</c:f>
              <c:numCache>
                <c:formatCode>0.00</c:formatCode>
                <c:ptCount val="25"/>
                <c:pt idx="0">
                  <c:v>2.6561321844476349</c:v>
                </c:pt>
                <c:pt idx="1">
                  <c:v>2.4008710527222177</c:v>
                </c:pt>
                <c:pt idx="2">
                  <c:v>2.1739786210688647</c:v>
                </c:pt>
                <c:pt idx="3">
                  <c:v>1.970875808112164</c:v>
                </c:pt>
                <c:pt idx="4">
                  <c:v>1.7878966665070779</c:v>
                </c:pt>
                <c:pt idx="5">
                  <c:v>1.6220762119616228</c:v>
                </c:pt>
                <c:pt idx="6">
                  <c:v>1.4709938558561897</c:v>
                </c:pt>
                <c:pt idx="7">
                  <c:v>1.3326563552750996</c:v>
                </c:pt>
                <c:pt idx="8">
                  <c:v>1.2054092527303779</c:v>
                </c:pt>
                <c:pt idx="9">
                  <c:v>1.087869127448831</c:v>
                </c:pt>
                <c:pt idx="10">
                  <c:v>0.97887123532905984</c:v>
                </c:pt>
                <c:pt idx="11">
                  <c:v>0.87742865657586733</c:v>
                </c:pt>
                <c:pt idx="12">
                  <c:v>0.78270013928800419</c:v>
                </c:pt>
                <c:pt idx="13">
                  <c:v>0.69396457861933414</c:v>
                </c:pt>
                <c:pt idx="14">
                  <c:v>0.6106006055938753</c:v>
                </c:pt>
                <c:pt idx="15">
                  <c:v>0.53207014421146137</c:v>
                </c:pt>
                <c:pt idx="16">
                  <c:v>0.45790507515353501</c:v>
                </c:pt>
                <c:pt idx="17">
                  <c:v>0.38769634984345841</c:v>
                </c:pt>
                <c:pt idx="18">
                  <c:v>0.32108505096162732</c:v>
                </c:pt>
                <c:pt idx="19">
                  <c:v>0.25775500949233565</c:v>
                </c:pt>
                <c:pt idx="20">
                  <c:v>0.19742667436592373</c:v>
                </c:pt>
                <c:pt idx="21">
                  <c:v>0.13985199614408592</c:v>
                </c:pt>
                <c:pt idx="22">
                  <c:v>8.4810136287277682E-2</c:v>
                </c:pt>
                <c:pt idx="23">
                  <c:v>3.2103852190473452E-2</c:v>
                </c:pt>
                <c:pt idx="24">
                  <c:v>1.8820478055118741E-5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29-4D12-95C2-9403236E4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83168"/>
        <c:axId val="164985088"/>
      </c:scatterChart>
      <c:valAx>
        <c:axId val="1649831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V (m³)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4985088"/>
        <c:crosses val="autoZero"/>
        <c:crossBetween val="midCat"/>
      </c:valAx>
      <c:valAx>
        <c:axId val="1649850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(h)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4983168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224" footer="0.3149606200000022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Q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'Centrifugal Filter'!$I$8:$I$32</c:f>
              <c:numCache>
                <c:formatCode>0.00</c:formatCode>
                <c:ptCount val="25"/>
                <c:pt idx="0">
                  <c:v>75.828181818181818</c:v>
                </c:pt>
                <c:pt idx="1">
                  <c:v>70.598441558441564</c:v>
                </c:pt>
                <c:pt idx="2">
                  <c:v>65.722892561983471</c:v>
                </c:pt>
                <c:pt idx="3">
                  <c:v>61.155335968379447</c:v>
                </c:pt>
                <c:pt idx="4">
                  <c:v>56.857272727272743</c:v>
                </c:pt>
                <c:pt idx="5">
                  <c:v>52.796363636363637</c:v>
                </c:pt>
                <c:pt idx="6">
                  <c:v>48.945244755244758</c:v>
                </c:pt>
                <c:pt idx="7">
                  <c:v>45.280606060606068</c:v>
                </c:pt>
                <c:pt idx="8">
                  <c:v>41.782467532467535</c:v>
                </c:pt>
                <c:pt idx="9">
                  <c:v>38.43360501567399</c:v>
                </c:pt>
                <c:pt idx="10">
                  <c:v>35.219090909090909</c:v>
                </c:pt>
                <c:pt idx="11">
                  <c:v>32.125923753665695</c:v>
                </c:pt>
                <c:pt idx="12">
                  <c:v>29.142727272727274</c:v>
                </c:pt>
                <c:pt idx="13">
                  <c:v>26.25950413223141</c:v>
                </c:pt>
                <c:pt idx="14">
                  <c:v>23.467433155080222</c:v>
                </c:pt>
                <c:pt idx="15">
                  <c:v>20.758701298701308</c:v>
                </c:pt>
                <c:pt idx="16">
                  <c:v>18.126363636363639</c:v>
                </c:pt>
                <c:pt idx="17">
                  <c:v>15.564226044226048</c:v>
                </c:pt>
                <c:pt idx="18">
                  <c:v>13.066746411483262</c:v>
                </c:pt>
                <c:pt idx="19">
                  <c:v>10.628951048951047</c:v>
                </c:pt>
                <c:pt idx="20">
                  <c:v>8.2463636363636397</c:v>
                </c:pt>
                <c:pt idx="21">
                  <c:v>5.914944567627491</c:v>
                </c:pt>
                <c:pt idx="22">
                  <c:v>3.6310389610389664</c:v>
                </c:pt>
                <c:pt idx="23">
                  <c:v>1.3913319238900617</c:v>
                </c:pt>
                <c:pt idx="24">
                  <c:v>1.6422749150896616E-3</c:v>
                </c:pt>
              </c:numCache>
            </c:numRef>
          </c:xVal>
          <c:yVal>
            <c:numRef>
              <c:f>'Centrifugal Filter'!$G$8:$G$32</c:f>
              <c:numCache>
                <c:formatCode>General</c:formatCode>
                <c:ptCount val="2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43.63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F-4C2F-87EF-4C4985221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890112"/>
        <c:axId val="164892032"/>
      </c:scatterChart>
      <c:valAx>
        <c:axId val="1648901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V (m³)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4892032"/>
        <c:crosses val="autoZero"/>
        <c:crossBetween val="midCat"/>
      </c:valAx>
      <c:valAx>
        <c:axId val="16489203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Q (m³/h)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4890112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241" footer="0.314960620000002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7</xdr:row>
      <xdr:rowOff>95248</xdr:rowOff>
    </xdr:from>
    <xdr:to>
      <xdr:col>5</xdr:col>
      <xdr:colOff>284598</xdr:colOff>
      <xdr:row>21</xdr:row>
      <xdr:rowOff>19049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5000" contrast="10000"/>
        </a:blip>
        <a:srcRect/>
        <a:stretch>
          <a:fillRect/>
        </a:stretch>
      </xdr:blipFill>
      <xdr:spPr bwMode="auto">
        <a:xfrm>
          <a:off x="142875" y="1428748"/>
          <a:ext cx="3199248" cy="2590801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</xdr:pic>
    <xdr:clientData/>
  </xdr:twoCellAnchor>
  <xdr:twoCellAnchor>
    <xdr:from>
      <xdr:col>12</xdr:col>
      <xdr:colOff>0</xdr:colOff>
      <xdr:row>13</xdr:row>
      <xdr:rowOff>0</xdr:rowOff>
    </xdr:from>
    <xdr:to>
      <xdr:col>16</xdr:col>
      <xdr:colOff>571500</xdr:colOff>
      <xdr:row>24</xdr:row>
      <xdr:rowOff>24584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F56D6B4-05E5-4D8E-B58A-E509AE2DD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16</xdr:col>
      <xdr:colOff>571500</xdr:colOff>
      <xdr:row>12</xdr:row>
      <xdr:rowOff>24584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CBB80FE-6E32-443D-99E1-0A20D86AF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16</xdr:col>
      <xdr:colOff>571500</xdr:colOff>
      <xdr:row>36</xdr:row>
      <xdr:rowOff>24584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989D3CD-8093-4C53-8399-34D6A9876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tration_comp_mix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xed"/>
      <sheetName val="Credits"/>
    </sheetNames>
    <sheetDataSet>
      <sheetData sheetId="0">
        <row r="2">
          <cell r="B2">
            <v>1</v>
          </cell>
        </row>
        <row r="3">
          <cell r="B3">
            <v>2500</v>
          </cell>
        </row>
        <row r="4">
          <cell r="B4">
            <v>10000000000</v>
          </cell>
        </row>
        <row r="5">
          <cell r="B5">
            <v>200</v>
          </cell>
        </row>
        <row r="6">
          <cell r="B6">
            <v>1E-3</v>
          </cell>
          <cell r="G6">
            <v>2014696939666.2788</v>
          </cell>
        </row>
        <row r="7">
          <cell r="B7">
            <v>1</v>
          </cell>
          <cell r="G7">
            <v>0.46877782130182499</v>
          </cell>
        </row>
        <row r="8">
          <cell r="B8">
            <v>8</v>
          </cell>
          <cell r="G8">
            <v>0.16903587680068541</v>
          </cell>
        </row>
        <row r="9">
          <cell r="B9">
            <v>0.25</v>
          </cell>
          <cell r="G9">
            <v>4.2258969200171352E-2</v>
          </cell>
        </row>
        <row r="20">
          <cell r="G20">
            <v>0.11870638349913418</v>
          </cell>
        </row>
        <row r="21">
          <cell r="G21">
            <v>8.3802103244578555E-3</v>
          </cell>
        </row>
        <row r="22">
          <cell r="G22">
            <v>6.0198809690673614E-2</v>
          </cell>
        </row>
        <row r="23">
          <cell r="G23">
            <v>0.13920890408828418</v>
          </cell>
        </row>
        <row r="24">
          <cell r="G24">
            <v>1.1110856338052861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showGridLines="0" tabSelected="1" workbookViewId="0">
      <selection activeCell="E5" sqref="E5"/>
    </sheetView>
  </sheetViews>
  <sheetFormatPr defaultRowHeight="15" x14ac:dyDescent="0.25"/>
  <cols>
    <col min="2" max="2" width="9.28515625" bestFit="1" customWidth="1"/>
    <col min="7" max="7" width="9.140625" customWidth="1"/>
  </cols>
  <sheetData>
    <row r="1" spans="1:11" x14ac:dyDescent="0.25">
      <c r="A1" s="21" t="s">
        <v>10</v>
      </c>
      <c r="B1" s="21"/>
    </row>
    <row r="2" spans="1:11" x14ac:dyDescent="0.25">
      <c r="A2" s="1" t="s">
        <v>1</v>
      </c>
      <c r="B2" s="6">
        <v>50</v>
      </c>
      <c r="C2" t="s">
        <v>0</v>
      </c>
      <c r="D2" s="1" t="s">
        <v>23</v>
      </c>
      <c r="E2" s="6">
        <v>20</v>
      </c>
      <c r="F2" t="s">
        <v>25</v>
      </c>
      <c r="H2" s="22" t="s">
        <v>18</v>
      </c>
      <c r="I2" s="22"/>
      <c r="J2" s="22"/>
    </row>
    <row r="3" spans="1:11" x14ac:dyDescent="0.25">
      <c r="A3" s="1" t="s">
        <v>3</v>
      </c>
      <c r="B3" s="7">
        <v>10</v>
      </c>
      <c r="C3" t="s">
        <v>4</v>
      </c>
      <c r="D3" s="11" t="s">
        <v>24</v>
      </c>
      <c r="E3" s="11">
        <f>G32</f>
        <v>43.63</v>
      </c>
      <c r="F3" t="s">
        <v>25</v>
      </c>
      <c r="H3" s="23" t="s">
        <v>17</v>
      </c>
      <c r="I3" s="23"/>
      <c r="J3" s="23"/>
    </row>
    <row r="4" spans="1:11" x14ac:dyDescent="0.25">
      <c r="A4" s="1" t="s">
        <v>6</v>
      </c>
      <c r="B4" s="8">
        <v>1E-3</v>
      </c>
      <c r="C4" t="s">
        <v>7</v>
      </c>
      <c r="H4" s="24" t="s">
        <v>11</v>
      </c>
      <c r="I4" s="24"/>
      <c r="J4" s="24"/>
    </row>
    <row r="5" spans="1:11" x14ac:dyDescent="0.25">
      <c r="A5" s="1" t="s">
        <v>2</v>
      </c>
      <c r="B5" s="9">
        <v>110000000000</v>
      </c>
      <c r="C5" t="s">
        <v>8</v>
      </c>
    </row>
    <row r="6" spans="1:11" x14ac:dyDescent="0.25">
      <c r="A6" s="1" t="s">
        <v>12</v>
      </c>
      <c r="B6" s="9">
        <v>65000000000</v>
      </c>
      <c r="C6" t="s">
        <v>9</v>
      </c>
    </row>
    <row r="7" spans="1:11" x14ac:dyDescent="0.25">
      <c r="G7" s="2" t="s">
        <v>16</v>
      </c>
      <c r="H7" s="2" t="s">
        <v>15</v>
      </c>
      <c r="I7" s="2" t="s">
        <v>5</v>
      </c>
      <c r="J7" s="2" t="s">
        <v>13</v>
      </c>
      <c r="K7" s="2" t="s">
        <v>14</v>
      </c>
    </row>
    <row r="8" spans="1:11" x14ac:dyDescent="0.25">
      <c r="G8" s="10">
        <f>E2</f>
        <v>20</v>
      </c>
      <c r="H8" s="19">
        <f>2-G8*(0.00163*G8-0.02889)</f>
        <v>1.9258</v>
      </c>
      <c r="I8" s="3">
        <f>($B$2/($B$5*$B$4*$B$3))*(($B$2*H8*3600*10^5/G8)-$B$4*$B$6)</f>
        <v>75.828181818181818</v>
      </c>
      <c r="J8" s="19">
        <f>1/G8</f>
        <v>0.05</v>
      </c>
      <c r="K8" s="5">
        <f t="shared" ref="K8:K30" si="0">K9+(J9+J8)*(I8-I9)/2</f>
        <v>2.6561321844476349</v>
      </c>
    </row>
    <row r="9" spans="1:11" x14ac:dyDescent="0.25">
      <c r="G9" s="10">
        <f>G8+1</f>
        <v>21</v>
      </c>
      <c r="H9" s="19">
        <f t="shared" ref="H9:H32" si="1">2-G9*(0.00163*G9-0.02889)</f>
        <v>1.8878600000000001</v>
      </c>
      <c r="I9" s="3">
        <f t="shared" ref="I9:I31" si="2">($B$2/($B$5*$B$4*$B$3))*(($B$2*H9*3600*10^5/G9)-$B$4*$B$6)</f>
        <v>70.598441558441564</v>
      </c>
      <c r="J9" s="19">
        <f t="shared" ref="J9:J31" si="3">1/G9</f>
        <v>4.7619047619047616E-2</v>
      </c>
      <c r="K9" s="5">
        <f t="shared" si="0"/>
        <v>2.4008710527222177</v>
      </c>
    </row>
    <row r="10" spans="1:11" x14ac:dyDescent="0.25">
      <c r="G10" s="10">
        <f t="shared" ref="G10:G31" si="4">G9+1</f>
        <v>22</v>
      </c>
      <c r="H10" s="19">
        <f t="shared" si="1"/>
        <v>1.84666</v>
      </c>
      <c r="I10" s="3">
        <f t="shared" si="2"/>
        <v>65.722892561983471</v>
      </c>
      <c r="J10" s="19">
        <f t="shared" si="3"/>
        <v>4.5454545454545456E-2</v>
      </c>
      <c r="K10" s="5">
        <f t="shared" si="0"/>
        <v>2.1739786210688647</v>
      </c>
    </row>
    <row r="11" spans="1:11" x14ac:dyDescent="0.25">
      <c r="G11" s="10">
        <f t="shared" si="4"/>
        <v>23</v>
      </c>
      <c r="H11" s="19">
        <f t="shared" si="1"/>
        <v>1.8022</v>
      </c>
      <c r="I11" s="3">
        <f t="shared" si="2"/>
        <v>61.155335968379447</v>
      </c>
      <c r="J11" s="19">
        <f t="shared" si="3"/>
        <v>4.3478260869565216E-2</v>
      </c>
      <c r="K11" s="5">
        <f t="shared" si="0"/>
        <v>1.970875808112164</v>
      </c>
    </row>
    <row r="12" spans="1:11" x14ac:dyDescent="0.25">
      <c r="G12" s="10">
        <f t="shared" si="4"/>
        <v>24</v>
      </c>
      <c r="H12" s="19">
        <f t="shared" si="1"/>
        <v>1.75448</v>
      </c>
      <c r="I12" s="3">
        <f t="shared" si="2"/>
        <v>56.857272727272743</v>
      </c>
      <c r="J12" s="19">
        <f t="shared" si="3"/>
        <v>4.1666666666666664E-2</v>
      </c>
      <c r="K12" s="5">
        <f t="shared" si="0"/>
        <v>1.7878966665070779</v>
      </c>
    </row>
    <row r="13" spans="1:11" x14ac:dyDescent="0.25">
      <c r="G13" s="10">
        <f t="shared" si="4"/>
        <v>25</v>
      </c>
      <c r="H13" s="19">
        <f t="shared" si="1"/>
        <v>1.7035</v>
      </c>
      <c r="I13" s="3">
        <f t="shared" si="2"/>
        <v>52.796363636363637</v>
      </c>
      <c r="J13" s="19">
        <f t="shared" si="3"/>
        <v>0.04</v>
      </c>
      <c r="K13" s="5">
        <f t="shared" si="0"/>
        <v>1.6220762119616228</v>
      </c>
    </row>
    <row r="14" spans="1:11" x14ac:dyDescent="0.25">
      <c r="G14" s="10">
        <f t="shared" si="4"/>
        <v>26</v>
      </c>
      <c r="H14" s="19">
        <f t="shared" si="1"/>
        <v>1.6492599999999999</v>
      </c>
      <c r="I14" s="3">
        <f t="shared" si="2"/>
        <v>48.945244755244758</v>
      </c>
      <c r="J14" s="19">
        <f t="shared" si="3"/>
        <v>3.8461538461538464E-2</v>
      </c>
      <c r="K14" s="5">
        <f t="shared" si="0"/>
        <v>1.4709938558561897</v>
      </c>
    </row>
    <row r="15" spans="1:11" x14ac:dyDescent="0.25">
      <c r="G15" s="10">
        <f t="shared" si="4"/>
        <v>27</v>
      </c>
      <c r="H15" s="19">
        <f t="shared" si="1"/>
        <v>1.5917599999999998</v>
      </c>
      <c r="I15" s="3">
        <f t="shared" si="2"/>
        <v>45.280606060606068</v>
      </c>
      <c r="J15" s="19">
        <f t="shared" si="3"/>
        <v>3.7037037037037035E-2</v>
      </c>
      <c r="K15" s="5">
        <f t="shared" si="0"/>
        <v>1.3326563552750996</v>
      </c>
    </row>
    <row r="16" spans="1:11" x14ac:dyDescent="0.25">
      <c r="G16" s="10">
        <f t="shared" si="4"/>
        <v>28</v>
      </c>
      <c r="H16" s="19">
        <f t="shared" si="1"/>
        <v>1.5309999999999999</v>
      </c>
      <c r="I16" s="3">
        <f t="shared" si="2"/>
        <v>41.782467532467535</v>
      </c>
      <c r="J16" s="19">
        <f t="shared" si="3"/>
        <v>3.5714285714285712E-2</v>
      </c>
      <c r="K16" s="5">
        <f t="shared" si="0"/>
        <v>1.2054092527303779</v>
      </c>
    </row>
    <row r="17" spans="7:11" x14ac:dyDescent="0.25">
      <c r="G17" s="10">
        <f t="shared" si="4"/>
        <v>29</v>
      </c>
      <c r="H17" s="19">
        <f t="shared" si="1"/>
        <v>1.46698</v>
      </c>
      <c r="I17" s="3">
        <f t="shared" si="2"/>
        <v>38.43360501567399</v>
      </c>
      <c r="J17" s="19">
        <f t="shared" si="3"/>
        <v>3.4482758620689655E-2</v>
      </c>
      <c r="K17" s="5">
        <f t="shared" si="0"/>
        <v>1.087869127448831</v>
      </c>
    </row>
    <row r="18" spans="7:11" x14ac:dyDescent="0.25">
      <c r="G18" s="10">
        <f t="shared" si="4"/>
        <v>30</v>
      </c>
      <c r="H18" s="19">
        <f t="shared" si="1"/>
        <v>1.3996999999999999</v>
      </c>
      <c r="I18" s="3">
        <f t="shared" si="2"/>
        <v>35.219090909090909</v>
      </c>
      <c r="J18" s="19">
        <f t="shared" si="3"/>
        <v>3.3333333333333333E-2</v>
      </c>
      <c r="K18" s="5">
        <f t="shared" si="0"/>
        <v>0.97887123532905984</v>
      </c>
    </row>
    <row r="19" spans="7:11" x14ac:dyDescent="0.25">
      <c r="G19" s="10">
        <f t="shared" si="4"/>
        <v>31</v>
      </c>
      <c r="H19" s="19">
        <f t="shared" si="1"/>
        <v>1.3291599999999999</v>
      </c>
      <c r="I19" s="3">
        <f t="shared" si="2"/>
        <v>32.125923753665695</v>
      </c>
      <c r="J19" s="19">
        <f t="shared" si="3"/>
        <v>3.2258064516129031E-2</v>
      </c>
      <c r="K19" s="5">
        <f t="shared" si="0"/>
        <v>0.87742865657586733</v>
      </c>
    </row>
    <row r="20" spans="7:11" x14ac:dyDescent="0.25">
      <c r="G20" s="10">
        <f t="shared" si="4"/>
        <v>32</v>
      </c>
      <c r="H20" s="19">
        <f t="shared" si="1"/>
        <v>1.25536</v>
      </c>
      <c r="I20" s="3">
        <f t="shared" si="2"/>
        <v>29.142727272727274</v>
      </c>
      <c r="J20" s="19">
        <f t="shared" si="3"/>
        <v>3.125E-2</v>
      </c>
      <c r="K20" s="5">
        <f t="shared" si="0"/>
        <v>0.78270013928800419</v>
      </c>
    </row>
    <row r="21" spans="7:11" x14ac:dyDescent="0.25">
      <c r="G21" s="10">
        <f t="shared" si="4"/>
        <v>33</v>
      </c>
      <c r="H21" s="19">
        <f t="shared" si="1"/>
        <v>1.1783000000000001</v>
      </c>
      <c r="I21" s="3">
        <f t="shared" si="2"/>
        <v>26.25950413223141</v>
      </c>
      <c r="J21" s="19">
        <f t="shared" si="3"/>
        <v>3.0303030303030304E-2</v>
      </c>
      <c r="K21" s="5">
        <f t="shared" si="0"/>
        <v>0.69396457861933414</v>
      </c>
    </row>
    <row r="22" spans="7:11" x14ac:dyDescent="0.25">
      <c r="G22" s="10">
        <f t="shared" si="4"/>
        <v>34</v>
      </c>
      <c r="H22" s="19">
        <f t="shared" si="1"/>
        <v>1.0979800000000002</v>
      </c>
      <c r="I22" s="3">
        <f t="shared" si="2"/>
        <v>23.467433155080222</v>
      </c>
      <c r="J22" s="19">
        <f t="shared" si="3"/>
        <v>2.9411764705882353E-2</v>
      </c>
      <c r="K22" s="5">
        <f t="shared" si="0"/>
        <v>0.6106006055938753</v>
      </c>
    </row>
    <row r="23" spans="7:11" x14ac:dyDescent="0.25">
      <c r="G23" s="10">
        <f t="shared" si="4"/>
        <v>35</v>
      </c>
      <c r="H23" s="19">
        <f t="shared" si="1"/>
        <v>1.0144000000000002</v>
      </c>
      <c r="I23" s="3">
        <f t="shared" si="2"/>
        <v>20.758701298701308</v>
      </c>
      <c r="J23" s="19">
        <f t="shared" si="3"/>
        <v>2.8571428571428571E-2</v>
      </c>
      <c r="K23" s="5">
        <f t="shared" si="0"/>
        <v>0.53207014421146137</v>
      </c>
    </row>
    <row r="24" spans="7:11" x14ac:dyDescent="0.25">
      <c r="G24" s="10">
        <f t="shared" si="4"/>
        <v>36</v>
      </c>
      <c r="H24" s="19">
        <f t="shared" si="1"/>
        <v>0.92756000000000016</v>
      </c>
      <c r="I24" s="3">
        <f t="shared" si="2"/>
        <v>18.126363636363639</v>
      </c>
      <c r="J24" s="19">
        <f t="shared" si="3"/>
        <v>2.7777777777777776E-2</v>
      </c>
      <c r="K24" s="5">
        <f t="shared" si="0"/>
        <v>0.45790507515353501</v>
      </c>
    </row>
    <row r="25" spans="7:11" x14ac:dyDescent="0.25">
      <c r="G25" s="10">
        <f t="shared" si="4"/>
        <v>37</v>
      </c>
      <c r="H25" s="19">
        <f t="shared" si="1"/>
        <v>0.83746000000000009</v>
      </c>
      <c r="I25" s="3">
        <f t="shared" si="2"/>
        <v>15.564226044226048</v>
      </c>
      <c r="J25" s="19">
        <f t="shared" si="3"/>
        <v>2.7027027027027029E-2</v>
      </c>
      <c r="K25" s="5">
        <f t="shared" si="0"/>
        <v>0.38769634984345841</v>
      </c>
    </row>
    <row r="26" spans="7:11" x14ac:dyDescent="0.25">
      <c r="G26" s="10">
        <f t="shared" si="4"/>
        <v>38</v>
      </c>
      <c r="H26" s="19">
        <f t="shared" si="1"/>
        <v>0.74410000000000021</v>
      </c>
      <c r="I26" s="3">
        <f t="shared" si="2"/>
        <v>13.066746411483262</v>
      </c>
      <c r="J26" s="19">
        <f t="shared" si="3"/>
        <v>2.6315789473684209E-2</v>
      </c>
      <c r="K26" s="5">
        <f t="shared" si="0"/>
        <v>0.32108505096162732</v>
      </c>
    </row>
    <row r="27" spans="7:11" x14ac:dyDescent="0.25">
      <c r="G27" s="10">
        <f t="shared" si="4"/>
        <v>39</v>
      </c>
      <c r="H27" s="19">
        <f t="shared" si="1"/>
        <v>0.64747999999999983</v>
      </c>
      <c r="I27" s="3">
        <f t="shared" si="2"/>
        <v>10.628951048951047</v>
      </c>
      <c r="J27" s="19">
        <f t="shared" si="3"/>
        <v>2.564102564102564E-2</v>
      </c>
      <c r="K27" s="5">
        <f t="shared" si="0"/>
        <v>0.25775500949233565</v>
      </c>
    </row>
    <row r="28" spans="7:11" x14ac:dyDescent="0.25">
      <c r="G28" s="10">
        <f t="shared" si="4"/>
        <v>40</v>
      </c>
      <c r="H28" s="19">
        <f t="shared" si="1"/>
        <v>0.54760000000000009</v>
      </c>
      <c r="I28" s="3">
        <f t="shared" si="2"/>
        <v>8.2463636363636397</v>
      </c>
      <c r="J28" s="19">
        <f t="shared" si="3"/>
        <v>2.5000000000000001E-2</v>
      </c>
      <c r="K28" s="5">
        <f t="shared" si="0"/>
        <v>0.19742667436592373</v>
      </c>
    </row>
    <row r="29" spans="7:11" x14ac:dyDescent="0.25">
      <c r="G29" s="10">
        <f t="shared" si="4"/>
        <v>41</v>
      </c>
      <c r="H29" s="19">
        <f t="shared" si="1"/>
        <v>0.44445999999999986</v>
      </c>
      <c r="I29" s="3">
        <f t="shared" si="2"/>
        <v>5.914944567627491</v>
      </c>
      <c r="J29" s="19">
        <f t="shared" si="3"/>
        <v>2.4390243902439025E-2</v>
      </c>
      <c r="K29" s="5">
        <f t="shared" si="0"/>
        <v>0.13985199614408592</v>
      </c>
    </row>
    <row r="30" spans="7:11" x14ac:dyDescent="0.25">
      <c r="G30" s="10">
        <f t="shared" si="4"/>
        <v>42</v>
      </c>
      <c r="H30" s="19">
        <f t="shared" si="1"/>
        <v>0.33806000000000025</v>
      </c>
      <c r="I30" s="3">
        <f t="shared" si="2"/>
        <v>3.6310389610389664</v>
      </c>
      <c r="J30" s="19">
        <f t="shared" si="3"/>
        <v>2.3809523809523808E-2</v>
      </c>
      <c r="K30" s="5">
        <f t="shared" si="0"/>
        <v>8.4810136287277682E-2</v>
      </c>
    </row>
    <row r="31" spans="7:11" x14ac:dyDescent="0.25">
      <c r="G31" s="10">
        <f t="shared" si="4"/>
        <v>43</v>
      </c>
      <c r="H31" s="19">
        <f t="shared" si="1"/>
        <v>0.22839999999999994</v>
      </c>
      <c r="I31" s="3">
        <f t="shared" si="2"/>
        <v>1.3913319238900617</v>
      </c>
      <c r="J31" s="19">
        <f t="shared" si="3"/>
        <v>2.3255813953488372E-2</v>
      </c>
      <c r="K31" s="5">
        <f>K32+(J32+J31)*(I31-I32)/2</f>
        <v>3.2103852190473452E-2</v>
      </c>
    </row>
    <row r="32" spans="7:11" x14ac:dyDescent="0.25">
      <c r="G32" s="6">
        <v>43.63</v>
      </c>
      <c r="H32" s="20">
        <f t="shared" si="1"/>
        <v>0.1576403529999999</v>
      </c>
      <c r="I32" s="4">
        <f t="shared" ref="I32" si="5">($B$2/($B$5*$B$4*$B$3))*(($B$2*H32*3600*10^5/G32)-$B$4*$B$6)</f>
        <v>1.6422749150896616E-3</v>
      </c>
      <c r="J32" s="20">
        <f t="shared" ref="J32" si="6">1/G32</f>
        <v>2.2920009168003665E-2</v>
      </c>
      <c r="K32" s="5">
        <f>K33+(J33+J32)*(I32-I33)/2</f>
        <v>1.8820478055118741E-5</v>
      </c>
    </row>
  </sheetData>
  <sheetProtection algorithmName="SHA-512" hashValue="5xcKgzcTP9Kteewae/fqn3TdqURQoGIy44KvQT2m1LCo5wVg4+SqTT+0X59zzCHNuRwfD4qlJjYT5d09KKGDTw==" saltValue="Dj4gE7D/tefDOZxUn43SQg==" spinCount="100000" sheet="1" objects="1" scenarios="1"/>
  <mergeCells count="4">
    <mergeCell ref="A1:B1"/>
    <mergeCell ref="H2:J2"/>
    <mergeCell ref="H3:J3"/>
    <mergeCell ref="H4:J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25" t="s">
        <v>19</v>
      </c>
      <c r="C3" s="26"/>
      <c r="D3" s="26"/>
      <c r="E3" s="27"/>
    </row>
    <row r="4" spans="2:5" x14ac:dyDescent="0.25">
      <c r="B4" s="12" t="s">
        <v>20</v>
      </c>
      <c r="C4" s="13" t="s">
        <v>21</v>
      </c>
      <c r="D4" s="13"/>
      <c r="E4" s="14"/>
    </row>
    <row r="5" spans="2:5" ht="15.75" thickBot="1" x14ac:dyDescent="0.3">
      <c r="B5" s="15" t="s">
        <v>22</v>
      </c>
      <c r="C5" s="16">
        <v>2017</v>
      </c>
      <c r="D5" s="17"/>
      <c r="E5" s="18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Centrifugal Filter</vt:lpstr>
      <vt:lpstr>Credits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2017-03-27T03:20:19Z</dcterms:modified>
</cp:coreProperties>
</file>