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defaultThemeVersion="124226"/>
  <workbookProtection workbookAlgorithmName="SHA-512" workbookHashValue="aCPSWjVjbhnrmYY1cXe8u3wdwDNZtk8NHKN3dGgz8LjAsqg1th4Op3qk3q7JjA6qkwq1Wmo1Tb8yYvS7XRf7lA==" workbookSaltValue="IV/JmHAFnDuHT83rO1OOgQ==" workbookSpinCount="100000" lockStructure="1"/>
  <bookViews>
    <workbookView xWindow="360" yWindow="300" windowWidth="18735" windowHeight="11700"/>
  </bookViews>
  <sheets>
    <sheet name="Rotary Filter" sheetId="5" r:id="rId1"/>
    <sheet name="Credits" sheetId="6" r:id="rId2"/>
  </sheets>
  <externalReferences>
    <externalReference r:id="rId3"/>
  </externalReferences>
  <definedNames>
    <definedName name="A." localSheetId="1">[1]Operation!$C$3</definedName>
    <definedName name="A." localSheetId="0">'Rotary Filter'!#REF!</definedName>
    <definedName name="A.">#REF!</definedName>
    <definedName name="B." localSheetId="1">[1]Operation!$C$4</definedName>
    <definedName name="B." localSheetId="0">'Rotary Filter'!#REF!</definedName>
    <definedName name="B.">#REF!</definedName>
    <definedName name="C." localSheetId="1">[1]Operation!$C$5</definedName>
    <definedName name="C." localSheetId="0">'Rotary Filter'!#REF!</definedName>
    <definedName name="C.">#REF!</definedName>
    <definedName name="D." localSheetId="1">[1]Equilibrium!$R$3</definedName>
    <definedName name="D." localSheetId="0">'Rotary Filter'!#REF!</definedName>
    <definedName name="D.">#REF!</definedName>
    <definedName name="E." localSheetId="1">[1]Equilibrium!$R$4</definedName>
    <definedName name="E." localSheetId="0">'Rotary Filter'!$B$25</definedName>
    <definedName name="E.">#REF!</definedName>
    <definedName name="F." localSheetId="1">[1]Equilibrium!$R$5</definedName>
    <definedName name="F." localSheetId="0">'Rotary Filter'!$B$26</definedName>
    <definedName name="F.">#REF!</definedName>
    <definedName name="k_x.a">[1]Absorption_packed!#REF!</definedName>
    <definedName name="L.">[1]Absorption_packed!$B$6</definedName>
    <definedName name="MM.a">[1]Absorption_packed!#REF!</definedName>
    <definedName name="MM.b">[1]Absorption_packed!#REF!</definedName>
    <definedName name="MM.c">[1]Absorption_packed!#REF!</definedName>
    <definedName name="MM_a">[1]Absorption_packed!$E$7</definedName>
    <definedName name="MM_b">[1]Absorption_packed!$E$8</definedName>
    <definedName name="MM_c">[1]Absorption_packed!$E$9</definedName>
    <definedName name="S">[1]Absorption_packed!$E$2</definedName>
    <definedName name="solver_adj" localSheetId="0" hidden="1">'Rotary Filter'!$B$25:$B$26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'Rotary Filter'!#REF!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V.">[1]Absorption_packed!$B$2</definedName>
    <definedName name="x1.">[1]Absorption_packed!$B$9</definedName>
    <definedName name="x2.">[1]Absorption_packed!$B$7</definedName>
    <definedName name="y1.">[1]Absorption_packed!$B$3</definedName>
    <definedName name="y2.">[1]Absorption_packed!$B$4</definedName>
  </definedNames>
  <calcPr calcId="171027"/>
</workbook>
</file>

<file path=xl/calcChain.xml><?xml version="1.0" encoding="utf-8"?>
<calcChain xmlns="http://schemas.openxmlformats.org/spreadsheetml/2006/main">
  <c r="B6" i="5" l="1"/>
  <c r="B11" i="5"/>
  <c r="F4" i="5" s="1"/>
  <c r="G22" i="5" l="1"/>
  <c r="H22" i="5" s="1"/>
  <c r="G21" i="5"/>
  <c r="H21" i="5" s="1"/>
  <c r="G20" i="5"/>
  <c r="H20" i="5" s="1"/>
  <c r="G19" i="5"/>
  <c r="H19" i="5" s="1"/>
  <c r="G18" i="5"/>
  <c r="H18" i="5" s="1"/>
  <c r="G17" i="5"/>
  <c r="H17" i="5" s="1"/>
  <c r="G16" i="5"/>
  <c r="H16" i="5" s="1"/>
  <c r="G15" i="5"/>
  <c r="H15" i="5" s="1"/>
  <c r="G14" i="5"/>
  <c r="H14" i="5" s="1"/>
  <c r="G13" i="5"/>
  <c r="H13" i="5" s="1"/>
  <c r="B4" i="5"/>
  <c r="F6" i="5" s="1"/>
</calcChain>
</file>

<file path=xl/sharedStrings.xml><?xml version="1.0" encoding="utf-8"?>
<sst xmlns="http://schemas.openxmlformats.org/spreadsheetml/2006/main" count="40" uniqueCount="39">
  <si>
    <t>m²</t>
  </si>
  <si>
    <t>t (s)</t>
  </si>
  <si>
    <t>V (L)</t>
  </si>
  <si>
    <t>T</t>
  </si>
  <si>
    <t>K</t>
  </si>
  <si>
    <t>dP</t>
  </si>
  <si>
    <t>kPa</t>
  </si>
  <si>
    <t>A</t>
  </si>
  <si>
    <t>alpha</t>
  </si>
  <si>
    <t>Cs</t>
  </si>
  <si>
    <t>kg/m³</t>
  </si>
  <si>
    <t>V (m³)</t>
  </si>
  <si>
    <t>t/V</t>
  </si>
  <si>
    <t>visc_w</t>
  </si>
  <si>
    <t>Pa.s</t>
  </si>
  <si>
    <t>m/kg</t>
  </si>
  <si>
    <t>m³</t>
  </si>
  <si>
    <t>s</t>
  </si>
  <si>
    <t>Initial data:</t>
  </si>
  <si>
    <t>m³/s</t>
  </si>
  <si>
    <t>tf</t>
  </si>
  <si>
    <t>Vf</t>
  </si>
  <si>
    <t>rho</t>
  </si>
  <si>
    <t>y</t>
  </si>
  <si>
    <t>kgS/kg</t>
  </si>
  <si>
    <t>m</t>
  </si>
  <si>
    <t>kgwet/kgdry</t>
  </si>
  <si>
    <t>submerged</t>
  </si>
  <si>
    <t>Continuous Rotary filter</t>
  </si>
  <si>
    <t>V/tc</t>
  </si>
  <si>
    <t>f</t>
  </si>
  <si>
    <t>Incompressible Cake</t>
  </si>
  <si>
    <t>Constant-Pressure Filtration</t>
  </si>
  <si>
    <t>kg/s</t>
  </si>
  <si>
    <t>F</t>
  </si>
  <si>
    <t>ChemEng Brasil</t>
  </si>
  <si>
    <t>Autor:</t>
  </si>
  <si>
    <t>Lucas Joshua Pires</t>
  </si>
  <si>
    <t>Ano: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</si>
</sst>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E+00"/>
    <numFmt numFmtId="166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6" fontId="4" fillId="0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0" xfId="0" applyFont="1"/>
    <xf numFmtId="11" fontId="2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2" fontId="3" fillId="4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3" borderId="1" xfId="0" applyFont="1" applyFill="1" applyBorder="1" applyAlignment="1" applyProtection="1">
      <alignment horizontal="center"/>
      <protection locked="0"/>
    </xf>
    <xf numFmtId="1" fontId="2" fillId="3" borderId="1" xfId="0" applyNumberFormat="1" applyFont="1" applyFill="1" applyBorder="1" applyAlignment="1" applyProtection="1">
      <alignment horizontal="center"/>
      <protection locked="0"/>
    </xf>
    <xf numFmtId="165" fontId="2" fillId="3" borderId="1" xfId="0" applyNumberFormat="1" applyFont="1" applyFill="1" applyBorder="1" applyAlignment="1" applyProtection="1">
      <alignment horizontal="center"/>
      <protection locked="0"/>
    </xf>
    <xf numFmtId="0" fontId="2" fillId="3" borderId="1" xfId="0" applyNumberFormat="1" applyFont="1" applyFill="1" applyBorder="1" applyAlignment="1" applyProtection="1">
      <alignment horizontal="center"/>
      <protection locked="0"/>
    </xf>
    <xf numFmtId="164" fontId="2" fillId="3" borderId="1" xfId="0" applyNumberFormat="1" applyFont="1" applyFill="1" applyBorder="1" applyAlignment="1" applyProtection="1">
      <alignment horizontal="center"/>
      <protection locked="0"/>
    </xf>
    <xf numFmtId="0" fontId="2" fillId="0" borderId="6" xfId="0" applyFont="1" applyBorder="1"/>
    <xf numFmtId="0" fontId="0" fillId="0" borderId="0" xfId="0" applyBorder="1"/>
    <xf numFmtId="0" fontId="0" fillId="0" borderId="7" xfId="0" applyBorder="1"/>
    <xf numFmtId="0" fontId="2" fillId="0" borderId="8" xfId="0" applyFont="1" applyBorder="1"/>
    <xf numFmtId="0" fontId="0" fillId="0" borderId="9" xfId="0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5" borderId="1" xfId="0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t/V</c:v>
          </c:tx>
          <c:xVal>
            <c:numRef>
              <c:f>'Rotary Filter'!$G$13:$G$22</c:f>
              <c:numCache>
                <c:formatCode>0.000000</c:formatCode>
                <c:ptCount val="10"/>
                <c:pt idx="0">
                  <c:v>4.9799999999999996E-4</c:v>
                </c:pt>
                <c:pt idx="1">
                  <c:v>1E-3</c:v>
                </c:pt>
                <c:pt idx="2">
                  <c:v>1.5009999999999999E-3</c:v>
                </c:pt>
                <c:pt idx="3">
                  <c:v>2E-3</c:v>
                </c:pt>
                <c:pt idx="4">
                  <c:v>2.4980000000000002E-3</c:v>
                </c:pt>
                <c:pt idx="5">
                  <c:v>3.0019999999999999E-3</c:v>
                </c:pt>
                <c:pt idx="6">
                  <c:v>3.506E-3</c:v>
                </c:pt>
                <c:pt idx="7">
                  <c:v>4.0039999999999997E-3</c:v>
                </c:pt>
                <c:pt idx="8">
                  <c:v>4.5019999999999999E-3</c:v>
                </c:pt>
                <c:pt idx="9">
                  <c:v>5.0090000000000004E-3</c:v>
                </c:pt>
              </c:numCache>
            </c:numRef>
          </c:xVal>
          <c:yVal>
            <c:numRef>
              <c:f>'Rotary Filter'!$H$13:$H$22</c:f>
              <c:numCache>
                <c:formatCode>0</c:formatCode>
                <c:ptCount val="10"/>
                <c:pt idx="0">
                  <c:v>8835.3413654618489</c:v>
                </c:pt>
                <c:pt idx="1">
                  <c:v>9500</c:v>
                </c:pt>
                <c:pt idx="2">
                  <c:v>10859.427048634245</c:v>
                </c:pt>
                <c:pt idx="3">
                  <c:v>12300</c:v>
                </c:pt>
                <c:pt idx="4">
                  <c:v>13891.11289031225</c:v>
                </c:pt>
                <c:pt idx="5">
                  <c:v>15356.429047301799</c:v>
                </c:pt>
                <c:pt idx="6">
                  <c:v>16828.294352538505</c:v>
                </c:pt>
                <c:pt idx="7">
                  <c:v>18381.61838161838</c:v>
                </c:pt>
                <c:pt idx="8">
                  <c:v>19857.840959573525</c:v>
                </c:pt>
                <c:pt idx="9">
                  <c:v>21421.441405470152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E4-4041-8593-C544557B4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84064"/>
        <c:axId val="160585984"/>
      </c:scatterChart>
      <c:valAx>
        <c:axId val="16058406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V (m³)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60585984"/>
        <c:crosses val="autoZero"/>
        <c:crossBetween val="midCat"/>
      </c:valAx>
      <c:valAx>
        <c:axId val="16058598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 / V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60584064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224" footer="0.3149606200000022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142875</xdr:rowOff>
    </xdr:from>
    <xdr:to>
      <xdr:col>19</xdr:col>
      <xdr:colOff>38100</xdr:colOff>
      <xdr:row>14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0</xdr:colOff>
      <xdr:row>16</xdr:row>
      <xdr:rowOff>0</xdr:rowOff>
    </xdr:from>
    <xdr:to>
      <xdr:col>19</xdr:col>
      <xdr:colOff>13716</xdr:colOff>
      <xdr:row>26</xdr:row>
      <xdr:rowOff>152400</xdr:rowOff>
    </xdr:to>
    <xdr:pic>
      <xdr:nvPicPr>
        <xdr:cNvPr id="7" name="Picture 1">
          <a:extLst>
            <a:ext uri="{FF2B5EF4-FFF2-40B4-BE49-F238E27FC236}">
              <a16:creationId xmlns:a16="http://schemas.microsoft.com/office/drawing/2014/main" id="{2A4C9281-5993-4851-8B76-8CCEBDBE8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-5000" contrast="10000"/>
        </a:blip>
        <a:srcRect l="1875"/>
        <a:stretch>
          <a:fillRect/>
        </a:stretch>
      </xdr:blipFill>
      <xdr:spPr bwMode="auto">
        <a:xfrm>
          <a:off x="8058150" y="3048000"/>
          <a:ext cx="3671316" cy="2057400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concentrated_packed_tow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rption_packed"/>
      <sheetName val="Equilibrium"/>
      <sheetName val="Operation"/>
      <sheetName val="Credits"/>
    </sheetNames>
    <sheetDataSet>
      <sheetData sheetId="0">
        <row r="2">
          <cell r="B2">
            <v>6.5300000000000004E-4</v>
          </cell>
          <cell r="E2">
            <v>9.2899999999999996E-2</v>
          </cell>
        </row>
        <row r="3">
          <cell r="B3">
            <v>0.2</v>
          </cell>
        </row>
        <row r="4">
          <cell r="B4">
            <v>0.02</v>
          </cell>
        </row>
        <row r="6">
          <cell r="B6">
            <v>4.2000000000000003E-2</v>
          </cell>
        </row>
        <row r="7">
          <cell r="B7">
            <v>0</v>
          </cell>
          <cell r="E7">
            <v>64.099999999999994</v>
          </cell>
        </row>
        <row r="8">
          <cell r="E8">
            <v>29</v>
          </cell>
        </row>
        <row r="9">
          <cell r="B9">
            <v>3.5569096465060041E-3</v>
          </cell>
          <cell r="E9">
            <v>18</v>
          </cell>
        </row>
      </sheetData>
      <sheetData sheetId="1">
        <row r="3">
          <cell r="R3">
            <v>11.467356902472577</v>
          </cell>
        </row>
        <row r="4">
          <cell r="R4">
            <v>32.564812758541194</v>
          </cell>
        </row>
        <row r="5">
          <cell r="R5">
            <v>-1.2661060792755242E-2</v>
          </cell>
        </row>
      </sheetData>
      <sheetData sheetId="2">
        <row r="3">
          <cell r="C3">
            <v>-2500</v>
          </cell>
        </row>
        <row r="4">
          <cell r="C4">
            <v>60</v>
          </cell>
        </row>
        <row r="5">
          <cell r="C5">
            <v>0.02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tabSelected="1" zoomScaleNormal="100" workbookViewId="0">
      <selection activeCell="K9" sqref="K9"/>
    </sheetView>
  </sheetViews>
  <sheetFormatPr defaultRowHeight="15" x14ac:dyDescent="0.25"/>
  <cols>
    <col min="1" max="1" width="9.140625" customWidth="1"/>
    <col min="2" max="2" width="9.5703125" customWidth="1"/>
    <col min="4" max="4" width="9.28515625" bestFit="1" customWidth="1"/>
    <col min="5" max="5" width="9.7109375" customWidth="1"/>
    <col min="6" max="6" width="10.140625" customWidth="1"/>
    <col min="7" max="7" width="9" customWidth="1"/>
  </cols>
  <sheetData>
    <row r="1" spans="1:11" x14ac:dyDescent="0.25">
      <c r="A1" s="28" t="s">
        <v>18</v>
      </c>
      <c r="B1" s="28"/>
      <c r="E1" s="7"/>
    </row>
    <row r="2" spans="1:11" x14ac:dyDescent="0.25">
      <c r="A2" s="1" t="s">
        <v>3</v>
      </c>
      <c r="B2" s="13">
        <v>298.2</v>
      </c>
      <c r="C2" t="s">
        <v>4</v>
      </c>
      <c r="E2" s="1" t="s">
        <v>20</v>
      </c>
      <c r="F2" s="16">
        <v>250</v>
      </c>
      <c r="G2" t="s">
        <v>17</v>
      </c>
      <c r="I2" s="25" t="s">
        <v>32</v>
      </c>
      <c r="J2" s="26"/>
      <c r="K2" s="26"/>
    </row>
    <row r="3" spans="1:11" x14ac:dyDescent="0.25">
      <c r="A3" s="1" t="s">
        <v>5</v>
      </c>
      <c r="B3" s="14">
        <v>67</v>
      </c>
      <c r="C3" t="s">
        <v>6</v>
      </c>
      <c r="E3" s="1" t="s">
        <v>34</v>
      </c>
      <c r="F3" s="13">
        <v>0.77800000000000002</v>
      </c>
      <c r="G3" t="s">
        <v>33</v>
      </c>
      <c r="I3" s="27" t="s">
        <v>28</v>
      </c>
      <c r="J3" s="27"/>
      <c r="K3" s="27"/>
    </row>
    <row r="4" spans="1:11" x14ac:dyDescent="0.25">
      <c r="A4" s="1" t="s">
        <v>13</v>
      </c>
      <c r="B4" s="15">
        <f>8.937*10^-4</f>
        <v>8.9369999999999998E-4</v>
      </c>
      <c r="C4" t="s">
        <v>14</v>
      </c>
      <c r="E4" s="9" t="s">
        <v>29</v>
      </c>
      <c r="F4" s="3">
        <f>F3*(B9/B11)</f>
        <v>4.8229912729461332E-4</v>
      </c>
      <c r="G4" t="s">
        <v>19</v>
      </c>
      <c r="I4" s="26" t="s">
        <v>31</v>
      </c>
      <c r="J4" s="26"/>
      <c r="K4" s="26"/>
    </row>
    <row r="5" spans="1:11" x14ac:dyDescent="0.25">
      <c r="A5" s="1" t="s">
        <v>22</v>
      </c>
      <c r="B5" s="16">
        <v>996.9</v>
      </c>
      <c r="C5" t="s">
        <v>10</v>
      </c>
      <c r="E5" s="6"/>
    </row>
    <row r="6" spans="1:11" x14ac:dyDescent="0.25">
      <c r="A6" s="3" t="s">
        <v>8</v>
      </c>
      <c r="B6" s="8">
        <f>(4.37*10^9)*(1000*B3)^0.3</f>
        <v>122547336851.41954</v>
      </c>
      <c r="C6" t="s">
        <v>15</v>
      </c>
      <c r="E6" s="2" t="s">
        <v>7</v>
      </c>
      <c r="F6" s="10">
        <f>F4/(2*B8*1000*B3/(F2*B4*B6*B11))^0.5</f>
        <v>6.661517501473381</v>
      </c>
      <c r="G6" t="s">
        <v>0</v>
      </c>
    </row>
    <row r="7" spans="1:11" x14ac:dyDescent="0.25">
      <c r="A7" s="1" t="s">
        <v>21</v>
      </c>
      <c r="B7" s="16">
        <v>3.37</v>
      </c>
      <c r="C7" t="s">
        <v>16</v>
      </c>
      <c r="E7" s="6"/>
    </row>
    <row r="8" spans="1:11" x14ac:dyDescent="0.25">
      <c r="A8" s="1" t="s">
        <v>30</v>
      </c>
      <c r="B8" s="16">
        <v>0.33</v>
      </c>
      <c r="C8" t="s">
        <v>27</v>
      </c>
      <c r="E8" s="6"/>
    </row>
    <row r="9" spans="1:11" x14ac:dyDescent="0.25">
      <c r="A9" s="1" t="s">
        <v>23</v>
      </c>
      <c r="B9" s="16">
        <v>0.191</v>
      </c>
      <c r="C9" t="s">
        <v>24</v>
      </c>
      <c r="E9" s="6"/>
    </row>
    <row r="10" spans="1:11" x14ac:dyDescent="0.25">
      <c r="A10" s="1" t="s">
        <v>25</v>
      </c>
      <c r="B10" s="16">
        <v>2</v>
      </c>
      <c r="C10" t="s">
        <v>26</v>
      </c>
    </row>
    <row r="11" spans="1:11" x14ac:dyDescent="0.25">
      <c r="A11" s="3" t="s">
        <v>9</v>
      </c>
      <c r="B11" s="3">
        <f>B5*B9/(1-B10*B9)</f>
        <v>308.10339805825242</v>
      </c>
      <c r="C11" t="s">
        <v>10</v>
      </c>
    </row>
    <row r="12" spans="1:11" x14ac:dyDescent="0.25">
      <c r="E12" s="1" t="s">
        <v>1</v>
      </c>
      <c r="F12" s="1" t="s">
        <v>2</v>
      </c>
      <c r="G12" s="11" t="s">
        <v>11</v>
      </c>
      <c r="H12" s="12" t="s">
        <v>12</v>
      </c>
    </row>
    <row r="13" spans="1:11" x14ac:dyDescent="0.25">
      <c r="E13" s="13">
        <v>4.4000000000000004</v>
      </c>
      <c r="F13" s="17">
        <v>0.498</v>
      </c>
      <c r="G13" s="5">
        <f t="shared" ref="G13:G22" si="0">F13*0.001</f>
        <v>4.9799999999999996E-4</v>
      </c>
      <c r="H13" s="4">
        <f t="shared" ref="H13:H22" si="1">E13/G13</f>
        <v>8835.3413654618489</v>
      </c>
    </row>
    <row r="14" spans="1:11" x14ac:dyDescent="0.25">
      <c r="E14" s="13">
        <v>9.5</v>
      </c>
      <c r="F14" s="17">
        <v>1</v>
      </c>
      <c r="G14" s="5">
        <f t="shared" si="0"/>
        <v>1E-3</v>
      </c>
      <c r="H14" s="4">
        <f t="shared" si="1"/>
        <v>9500</v>
      </c>
    </row>
    <row r="15" spans="1:11" x14ac:dyDescent="0.25">
      <c r="E15" s="13">
        <v>16.3</v>
      </c>
      <c r="F15" s="17">
        <v>1.5009999999999999</v>
      </c>
      <c r="G15" s="5">
        <f t="shared" si="0"/>
        <v>1.5009999999999999E-3</v>
      </c>
      <c r="H15" s="4">
        <f t="shared" si="1"/>
        <v>10859.427048634245</v>
      </c>
    </row>
    <row r="16" spans="1:11" x14ac:dyDescent="0.25">
      <c r="E16" s="13">
        <v>24.6</v>
      </c>
      <c r="F16" s="17">
        <v>2</v>
      </c>
      <c r="G16" s="5">
        <f t="shared" si="0"/>
        <v>2E-3</v>
      </c>
      <c r="H16" s="4">
        <f t="shared" si="1"/>
        <v>12300</v>
      </c>
    </row>
    <row r="17" spans="5:8" x14ac:dyDescent="0.25">
      <c r="E17" s="13">
        <v>34.700000000000003</v>
      </c>
      <c r="F17" s="17">
        <v>2.4980000000000002</v>
      </c>
      <c r="G17" s="5">
        <f t="shared" si="0"/>
        <v>2.4980000000000002E-3</v>
      </c>
      <c r="H17" s="4">
        <f t="shared" si="1"/>
        <v>13891.11289031225</v>
      </c>
    </row>
    <row r="18" spans="5:8" x14ac:dyDescent="0.25">
      <c r="E18" s="13">
        <v>46.1</v>
      </c>
      <c r="F18" s="17">
        <v>3.0019999999999998</v>
      </c>
      <c r="G18" s="5">
        <f t="shared" si="0"/>
        <v>3.0019999999999999E-3</v>
      </c>
      <c r="H18" s="4">
        <f t="shared" si="1"/>
        <v>15356.429047301799</v>
      </c>
    </row>
    <row r="19" spans="5:8" x14ac:dyDescent="0.25">
      <c r="E19" s="13">
        <v>59</v>
      </c>
      <c r="F19" s="17">
        <v>3.5059999999999998</v>
      </c>
      <c r="G19" s="5">
        <f t="shared" si="0"/>
        <v>3.506E-3</v>
      </c>
      <c r="H19" s="4">
        <f t="shared" si="1"/>
        <v>16828.294352538505</v>
      </c>
    </row>
    <row r="20" spans="5:8" x14ac:dyDescent="0.25">
      <c r="E20" s="13">
        <v>73.599999999999994</v>
      </c>
      <c r="F20" s="17">
        <v>4.0039999999999996</v>
      </c>
      <c r="G20" s="5">
        <f t="shared" si="0"/>
        <v>4.0039999999999997E-3</v>
      </c>
      <c r="H20" s="4">
        <f t="shared" si="1"/>
        <v>18381.61838161838</v>
      </c>
    </row>
    <row r="21" spans="5:8" x14ac:dyDescent="0.25">
      <c r="E21" s="13">
        <v>89.4</v>
      </c>
      <c r="F21" s="17">
        <v>4.5019999999999998</v>
      </c>
      <c r="G21" s="5">
        <f t="shared" si="0"/>
        <v>4.5019999999999999E-3</v>
      </c>
      <c r="H21" s="4">
        <f t="shared" si="1"/>
        <v>19857.840959573525</v>
      </c>
    </row>
    <row r="22" spans="5:8" x14ac:dyDescent="0.25">
      <c r="E22" s="13">
        <v>107.3</v>
      </c>
      <c r="F22" s="17">
        <v>5.0090000000000003</v>
      </c>
      <c r="G22" s="5">
        <f t="shared" si="0"/>
        <v>5.0090000000000004E-3</v>
      </c>
      <c r="H22" s="4">
        <f t="shared" si="1"/>
        <v>21421.441405470152</v>
      </c>
    </row>
  </sheetData>
  <sheetProtection algorithmName="SHA-512" hashValue="2FDvKev4VlMg9FQWpNOKiGi9+44g2XWCw/Gybi36r/8bQSPJYUiRXNhlRRurnxcp9qS/HdZ8S9/sLD6mVMmbaA==" saltValue="q+f5JD0yJsQ/36m63tz5ew==" spinCount="100000" sheet="1" objects="1" scenarios="1"/>
  <mergeCells count="4">
    <mergeCell ref="I2:K2"/>
    <mergeCell ref="I3:K3"/>
    <mergeCell ref="I4:K4"/>
    <mergeCell ref="A1:B1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workbookViewId="0">
      <selection activeCell="G3" sqref="G3"/>
    </sheetView>
  </sheetViews>
  <sheetFormatPr defaultRowHeight="15" x14ac:dyDescent="0.25"/>
  <sheetData>
    <row r="2" spans="2:5" ht="15.75" thickBot="1" x14ac:dyDescent="0.3"/>
    <row r="3" spans="2:5" x14ac:dyDescent="0.25">
      <c r="B3" s="29" t="s">
        <v>35</v>
      </c>
      <c r="C3" s="30"/>
      <c r="D3" s="30"/>
      <c r="E3" s="31"/>
    </row>
    <row r="4" spans="2:5" x14ac:dyDescent="0.25">
      <c r="B4" s="18" t="s">
        <v>36</v>
      </c>
      <c r="C4" s="19" t="s">
        <v>37</v>
      </c>
      <c r="D4" s="19"/>
      <c r="E4" s="20"/>
    </row>
    <row r="5" spans="2:5" ht="15.75" thickBot="1" x14ac:dyDescent="0.3">
      <c r="B5" s="21" t="s">
        <v>38</v>
      </c>
      <c r="C5" s="22">
        <v>2017</v>
      </c>
      <c r="D5" s="23"/>
      <c r="E5" s="24"/>
    </row>
  </sheetData>
  <sheetProtection algorithmName="SHA-512" hashValue="qM1nm1Wx3t6vojzoiK7CL8DHDIQiUVYo72MotQbmeK+DSwR/OnT2MGXWvauQIOtOLR/08SFUvwelRbGHRIdtHA==" saltValue="SWX+d6wIdJ8D3NFLgyyBQQ==" spinCount="100000" sheet="1" objects="1" scenarios="1"/>
  <mergeCells count="1">
    <mergeCell ref="B3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Rotary Filter</vt:lpstr>
      <vt:lpstr>Credits</vt:lpstr>
      <vt:lpstr>'Rotary Filter'!E.</vt:lpstr>
      <vt:lpstr>'Rotary Filter'!F.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2017-03-27T03:19:46Z</dcterms:modified>
</cp:coreProperties>
</file>