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C3pPJyX/haJRJeZni6m7LZUI5gYR+PxbVL/ixwCcVykX8WFUfEAfhZ1P3DbQGM1/clQUYDt5nDs66fG1fYJxgQ==" workbookSaltValue="A2gHNqYgQfkh+ePbiweKqg==" workbookSpinCount="100000" lockStructure="1"/>
  <bookViews>
    <workbookView xWindow="360" yWindow="300" windowWidth="18735" windowHeight="11700"/>
  </bookViews>
  <sheets>
    <sheet name="Nonisothermal_steady_liquid" sheetId="1" r:id="rId1"/>
    <sheet name="Credits" sheetId="2" r:id="rId2"/>
  </sheets>
  <externalReferences>
    <externalReference r:id="rId3"/>
    <externalReference r:id="rId4"/>
  </externalReferences>
  <definedNames>
    <definedName name="A.">Nonisothermal_steady_liquid!$B$11</definedName>
    <definedName name="ae">[1]Main!#REF!</definedName>
    <definedName name="ai">[1]Main!$M$10</definedName>
    <definedName name="ao">[1]Main!$P$10</definedName>
    <definedName name="Area">[1]Main!$T$13</definedName>
    <definedName name="at">[1]Main!$M$8</definedName>
    <definedName name="B">[1]Main!$P$8</definedName>
    <definedName name="B.">Nonisothermal_steady_liquid!$B$12</definedName>
    <definedName name="C.">Nonisothermal_steady_liquid!$B$13</definedName>
    <definedName name="Cp">Nonisothermal_steady_liquid!#REF!</definedName>
    <definedName name="Cpc">[1]Main!$C$13</definedName>
    <definedName name="Cpe">[1]Main!#REF!</definedName>
    <definedName name="Cph">[1]Main!$F$13</definedName>
    <definedName name="Cpi">[1]Main!$M$12</definedName>
    <definedName name="Cpo">[1]Main!$P$12</definedName>
    <definedName name="Cv">Nonisothermal_steady_liquid!#REF!</definedName>
    <definedName name="D">Nonisothermal_steady_liquid!$B$7</definedName>
    <definedName name="D.">[2]Equilibrium!$R$3</definedName>
    <definedName name="D_shell">[1]Main!#REF!</definedName>
    <definedName name="Deq">[1]Main!$T$4</definedName>
    <definedName name="dF">Nonisothermal_steady_liquid!#REF!</definedName>
    <definedName name="Dh">[1]Main!#REF!</definedName>
    <definedName name="Dshell">[1]Main!$P$4</definedName>
    <definedName name="dT">[1]Main!$J$16</definedName>
    <definedName name="dTc">[1]Main!$C$10</definedName>
    <definedName name="Dte">[1]Main!#REF!</definedName>
    <definedName name="dTh">[1]Main!$F$10</definedName>
    <definedName name="Dti">[1]Main!#REF!</definedName>
    <definedName name="dTlm">[1]Main!$J$10</definedName>
    <definedName name="Dtube_e">[1]Main!$M$5</definedName>
    <definedName name="Dtube_i">[1]Main!$M$4</definedName>
    <definedName name="e">Nonisothermal_steady_liquid!$B$6</definedName>
    <definedName name="E.">[2]Equilibrium!$R$4</definedName>
    <definedName name="e_D">Nonisothermal_steady_liquid!$B$8</definedName>
    <definedName name="eu">[1]Main!#REF!</definedName>
    <definedName name="F" localSheetId="1">[1]Main!$J$15</definedName>
    <definedName name="F">Nonisothermal_steady_liquid!$B$4</definedName>
    <definedName name="F." localSheetId="1">[2]Equilibrium!$R$5</definedName>
    <definedName name="Fin">Nonisothermal_steady_liquid!#REF!</definedName>
    <definedName name="Fout">Nonisothermal_steady_liquid!#REF!</definedName>
    <definedName name="gc">Nonisothermal_steady_liquid!$B$5</definedName>
    <definedName name="Gi">[1]Main!$M$17</definedName>
    <definedName name="Go">[1]Main!$P$17</definedName>
    <definedName name="h_i">[1]Main!$M$25</definedName>
    <definedName name="h_o">[1]Main!$P$25</definedName>
    <definedName name="hi">[1]Main!$M$21</definedName>
    <definedName name="hi2_">[1]Main!#REF!</definedName>
    <definedName name="hii">[1]Main!$M$22</definedName>
    <definedName name="ho">[1]Main!$P$21</definedName>
    <definedName name="ho2_">[1]Main!#REF!</definedName>
    <definedName name="k_x.a">[2]Absorption_packed!#REF!</definedName>
    <definedName name="kc">[1]Main!$C$14</definedName>
    <definedName name="ke">[1]Main!#REF!</definedName>
    <definedName name="kh">[1]Main!$F$14</definedName>
    <definedName name="ki">[1]Main!$M$13</definedName>
    <definedName name="ko">[1]Main!$P$13</definedName>
    <definedName name="L.">[2]Absorption_packed!$B$6</definedName>
    <definedName name="Lt">[1]Main!$M$7</definedName>
    <definedName name="mc">[1]Main!$C$4</definedName>
    <definedName name="me">[1]Main!#REF!</definedName>
    <definedName name="mh">[1]Main!$F$4</definedName>
    <definedName name="mi">[1]Main!$M$11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mo">[1]Main!$P$11</definedName>
    <definedName name="no">Nonisothermal_steady_liquid!#REF!</definedName>
    <definedName name="np">[1]Main!$P$6</definedName>
    <definedName name="nt">[1]Main!$M$6</definedName>
    <definedName name="P">[1]Main!$P$7</definedName>
    <definedName name="phi_i">[1]Main!$M$24</definedName>
    <definedName name="phi_o">[1]Main!$P$24</definedName>
    <definedName name="Po">Nonisothermal_steady_liquid!$B$3</definedName>
    <definedName name="Pr_i">[1]Main!$M$19</definedName>
    <definedName name="Pr_o">[1]Main!$P$19</definedName>
    <definedName name="Q">[1]Main!$J$12</definedName>
    <definedName name="R." localSheetId="1">[1]Main!$J$13</definedName>
    <definedName name="R.">Nonisothermal_steady_liquid!#REF!</definedName>
    <definedName name="R_">Nonisothermal_steady_liquid!#REF!</definedName>
    <definedName name="ral">[1]Main!$T$5</definedName>
    <definedName name="Rd">[1]Main!$T$3</definedName>
    <definedName name="Rdc">[1]Main!#REF!</definedName>
    <definedName name="Rdh">[1]Main!#REF!</definedName>
    <definedName name="Rdshell">[1]Main!$P$3</definedName>
    <definedName name="Rdtube">[1]Main!$M$3</definedName>
    <definedName name="Re_i">[1]Main!$M$18</definedName>
    <definedName name="Re_o">[1]Main!$P$18</definedName>
    <definedName name="ro_c">[1]Main!$C$16</definedName>
    <definedName name="ro_e">[1]Main!#REF!</definedName>
    <definedName name="ro_h">[1]Main!$F$16</definedName>
    <definedName name="ro_i">[1]Main!$M$15</definedName>
    <definedName name="ro_o">[1]Main!$P$15</definedName>
    <definedName name="S" localSheetId="1">[2]Absorption_packed!$E$2</definedName>
    <definedName name="S">[1]Main!#REF!</definedName>
    <definedName name="S.">[1]Main!$J$14</definedName>
    <definedName name="solver_adj" localSheetId="0" hidden="1">Nonisothermal_steady_liquid!$G$42:$G$42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Nonisothermal_steady_liquid!#REF!</definedName>
    <definedName name="solver_lhs2" localSheetId="0" hidden="1">Nonisothermal_steady_liquid!#REF!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Nonisothermal_steady_liquid!#REF!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hs1" localSheetId="0" hidden="1">Nonisothermal_steady_liquid!$B$2</definedName>
    <definedName name="solver_rhs2" localSheetId="0" hidden="1">Nonisothermal_steady_liquid!$B$2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quared">[1]Main!$J$4</definedName>
    <definedName name="Tc1_">[1]Main!$C$7</definedName>
    <definedName name="Tc2_">[1]Main!$C$8</definedName>
    <definedName name="Tcm">[1]Main!$C$9</definedName>
    <definedName name="Th1_">[1]Main!$F$7</definedName>
    <definedName name="Th2_">[1]Main!$F$8</definedName>
    <definedName name="Thm">[1]Main!$F$9</definedName>
    <definedName name="Tin">Nonisothermal_steady_liquid!#REF!</definedName>
    <definedName name="To">Nonisothermal_steady_liquid!$B$2</definedName>
    <definedName name="Triangular">[1]Main!$J$3</definedName>
    <definedName name="U">[1]Main!$T$14</definedName>
    <definedName name="u_i">[1]Main!$M$23</definedName>
    <definedName name="u_o">[1]Main!$P$23</definedName>
    <definedName name="uc">[1]Main!$C$15</definedName>
    <definedName name="Uclean">[1]Main!$T$10</definedName>
    <definedName name="uh">[1]Main!$F$15</definedName>
    <definedName name="ui">[1]Main!$M$14</definedName>
    <definedName name="uo">[1]Main!$P$14</definedName>
    <definedName name="V">Nonisothermal_steady_liquid!#REF!</definedName>
    <definedName name="V.">[2]Absorption_packed!$B$2</definedName>
    <definedName name="Vc">[1]Main!$C$3</definedName>
    <definedName name="x1.">[2]Absorption_packed!$B$9</definedName>
    <definedName name="x2.">[2]Absorption_packed!$B$7</definedName>
    <definedName name="y1.">[2]Absorption_packed!$B$3</definedName>
    <definedName name="y2.">[2]Absorption_packed!$B$4</definedName>
  </definedNames>
  <calcPr calcId="171027"/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0" i="1"/>
  <c r="J20" i="1" l="1"/>
  <c r="D21" i="1" l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D27" i="1"/>
  <c r="F27" i="1" s="1"/>
  <c r="G27" i="1" s="1"/>
  <c r="D28" i="1"/>
  <c r="F28" i="1" s="1"/>
  <c r="G28" i="1" s="1"/>
  <c r="D29" i="1"/>
  <c r="F29" i="1" s="1"/>
  <c r="G29" i="1" s="1"/>
  <c r="D30" i="1"/>
  <c r="F30" i="1" s="1"/>
  <c r="G30" i="1" s="1"/>
  <c r="D31" i="1"/>
  <c r="F31" i="1" s="1"/>
  <c r="G31" i="1" s="1"/>
  <c r="D32" i="1"/>
  <c r="F32" i="1" s="1"/>
  <c r="G32" i="1" s="1"/>
  <c r="D33" i="1"/>
  <c r="F33" i="1" s="1"/>
  <c r="G33" i="1" s="1"/>
  <c r="D34" i="1"/>
  <c r="F34" i="1" s="1"/>
  <c r="G34" i="1" s="1"/>
  <c r="D35" i="1"/>
  <c r="F35" i="1" s="1"/>
  <c r="G35" i="1" s="1"/>
  <c r="D36" i="1"/>
  <c r="F36" i="1" s="1"/>
  <c r="G36" i="1" s="1"/>
  <c r="D37" i="1"/>
  <c r="F37" i="1" s="1"/>
  <c r="G37" i="1" s="1"/>
  <c r="D38" i="1"/>
  <c r="F38" i="1" s="1"/>
  <c r="G38" i="1" s="1"/>
  <c r="D39" i="1"/>
  <c r="F39" i="1" s="1"/>
  <c r="G39" i="1" s="1"/>
  <c r="D40" i="1"/>
  <c r="F40" i="1" s="1"/>
  <c r="G40" i="1" s="1"/>
  <c r="D41" i="1"/>
  <c r="F41" i="1" s="1"/>
  <c r="G41" i="1" s="1"/>
  <c r="D42" i="1"/>
  <c r="F42" i="1" s="1"/>
  <c r="G42" i="1" s="1"/>
  <c r="D43" i="1"/>
  <c r="F43" i="1" s="1"/>
  <c r="G43" i="1" s="1"/>
  <c r="D44" i="1"/>
  <c r="F44" i="1" s="1"/>
  <c r="G44" i="1" s="1"/>
  <c r="D45" i="1"/>
  <c r="F45" i="1" s="1"/>
  <c r="G45" i="1" s="1"/>
  <c r="D46" i="1"/>
  <c r="F46" i="1" s="1"/>
  <c r="G46" i="1" s="1"/>
  <c r="D47" i="1"/>
  <c r="F47" i="1" s="1"/>
  <c r="G47" i="1" s="1"/>
  <c r="D48" i="1"/>
  <c r="F48" i="1" s="1"/>
  <c r="G48" i="1" s="1"/>
  <c r="D49" i="1"/>
  <c r="F49" i="1" s="1"/>
  <c r="G49" i="1" s="1"/>
  <c r="D50" i="1"/>
  <c r="F50" i="1" s="1"/>
  <c r="G50" i="1" s="1"/>
  <c r="D51" i="1"/>
  <c r="F51" i="1" s="1"/>
  <c r="G51" i="1" s="1"/>
  <c r="D52" i="1"/>
  <c r="F52" i="1" s="1"/>
  <c r="G52" i="1" s="1"/>
  <c r="D53" i="1"/>
  <c r="F53" i="1" s="1"/>
  <c r="G53" i="1" s="1"/>
  <c r="D54" i="1"/>
  <c r="F54" i="1" s="1"/>
  <c r="G54" i="1" s="1"/>
  <c r="D55" i="1"/>
  <c r="F55" i="1" s="1"/>
  <c r="G55" i="1" s="1"/>
  <c r="D56" i="1"/>
  <c r="F56" i="1" s="1"/>
  <c r="G56" i="1" s="1"/>
  <c r="D57" i="1"/>
  <c r="F57" i="1" s="1"/>
  <c r="G57" i="1" s="1"/>
  <c r="D58" i="1"/>
  <c r="F58" i="1" s="1"/>
  <c r="G58" i="1" s="1"/>
  <c r="D59" i="1"/>
  <c r="F59" i="1" s="1"/>
  <c r="G59" i="1" s="1"/>
  <c r="D60" i="1"/>
  <c r="F60" i="1" s="1"/>
  <c r="G60" i="1" s="1"/>
  <c r="D20" i="1"/>
  <c r="F20" i="1" s="1"/>
  <c r="G20" i="1" s="1"/>
  <c r="B8" i="1"/>
  <c r="E20" i="1" l="1"/>
  <c r="E57" i="1"/>
  <c r="H57" i="1" s="1"/>
  <c r="E41" i="1"/>
  <c r="H41" i="1" s="1"/>
  <c r="E45" i="1"/>
  <c r="H45" i="1" s="1"/>
  <c r="E53" i="1"/>
  <c r="H53" i="1" s="1"/>
  <c r="E37" i="1"/>
  <c r="H37" i="1" s="1"/>
  <c r="E49" i="1"/>
  <c r="H49" i="1" s="1"/>
  <c r="E28" i="1"/>
  <c r="H28" i="1" s="1"/>
  <c r="E24" i="1"/>
  <c r="H24" i="1" s="1"/>
  <c r="E60" i="1"/>
  <c r="H60" i="1" s="1"/>
  <c r="E56" i="1"/>
  <c r="H56" i="1" s="1"/>
  <c r="E52" i="1"/>
  <c r="H52" i="1" s="1"/>
  <c r="E48" i="1"/>
  <c r="H48" i="1" s="1"/>
  <c r="E44" i="1"/>
  <c r="H44" i="1" s="1"/>
  <c r="E40" i="1"/>
  <c r="H40" i="1" s="1"/>
  <c r="E35" i="1"/>
  <c r="H35" i="1" s="1"/>
  <c r="E31" i="1"/>
  <c r="H31" i="1" s="1"/>
  <c r="E27" i="1"/>
  <c r="H27" i="1" s="1"/>
  <c r="E23" i="1"/>
  <c r="H23" i="1" s="1"/>
  <c r="E32" i="1"/>
  <c r="H32" i="1" s="1"/>
  <c r="H20" i="1"/>
  <c r="E59" i="1"/>
  <c r="H59" i="1" s="1"/>
  <c r="E55" i="1"/>
  <c r="H55" i="1" s="1"/>
  <c r="E51" i="1"/>
  <c r="H51" i="1" s="1"/>
  <c r="E47" i="1"/>
  <c r="H47" i="1" s="1"/>
  <c r="E43" i="1"/>
  <c r="H43" i="1" s="1"/>
  <c r="E39" i="1"/>
  <c r="H39" i="1" s="1"/>
  <c r="E34" i="1"/>
  <c r="H34" i="1" s="1"/>
  <c r="E30" i="1"/>
  <c r="H30" i="1" s="1"/>
  <c r="E26" i="1"/>
  <c r="H26" i="1" s="1"/>
  <c r="E22" i="1"/>
  <c r="H22" i="1" s="1"/>
  <c r="E58" i="1"/>
  <c r="H58" i="1" s="1"/>
  <c r="E54" i="1"/>
  <c r="H54" i="1" s="1"/>
  <c r="E50" i="1"/>
  <c r="H50" i="1" s="1"/>
  <c r="E46" i="1"/>
  <c r="H46" i="1" s="1"/>
  <c r="E42" i="1"/>
  <c r="H42" i="1" s="1"/>
  <c r="E38" i="1"/>
  <c r="H38" i="1" s="1"/>
  <c r="E33" i="1"/>
  <c r="H33" i="1" s="1"/>
  <c r="E29" i="1"/>
  <c r="H29" i="1" s="1"/>
  <c r="E25" i="1"/>
  <c r="H25" i="1" s="1"/>
  <c r="E21" i="1"/>
  <c r="H21" i="1" s="1"/>
  <c r="E36" i="1"/>
  <c r="H36" i="1" s="1"/>
  <c r="I21" i="1" l="1"/>
  <c r="I22" i="1" s="1"/>
  <c r="J22" i="1" l="1"/>
  <c r="I23" i="1"/>
  <c r="I24" i="1" s="1"/>
  <c r="J21" i="1"/>
  <c r="J23" i="1" l="1"/>
  <c r="I25" i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60" i="1" s="1"/>
  <c r="J59" i="1"/>
</calcChain>
</file>

<file path=xl/sharedStrings.xml><?xml version="1.0" encoding="utf-8"?>
<sst xmlns="http://schemas.openxmlformats.org/spreadsheetml/2006/main" count="39" uniqueCount="34">
  <si>
    <t>Initial Data:</t>
  </si>
  <si>
    <t>L</t>
  </si>
  <si>
    <t>To</t>
  </si>
  <si>
    <t>Po</t>
  </si>
  <si>
    <t>°F</t>
  </si>
  <si>
    <t>psia</t>
  </si>
  <si>
    <t>F</t>
  </si>
  <si>
    <t>Nonisothermal</t>
  </si>
  <si>
    <t>Steady</t>
  </si>
  <si>
    <t>Liquid Flow</t>
  </si>
  <si>
    <t>T</t>
  </si>
  <si>
    <t>visc</t>
  </si>
  <si>
    <t>rho</t>
  </si>
  <si>
    <t>Re</t>
  </si>
  <si>
    <t>e</t>
  </si>
  <si>
    <t>D</t>
  </si>
  <si>
    <t>in</t>
  </si>
  <si>
    <t>e/D</t>
  </si>
  <si>
    <t>lb/h</t>
  </si>
  <si>
    <t>gc</t>
  </si>
  <si>
    <t>ft</t>
  </si>
  <si>
    <t>g/mL</t>
  </si>
  <si>
    <t>cP</t>
  </si>
  <si>
    <t>f</t>
  </si>
  <si>
    <t>dP</t>
  </si>
  <si>
    <t>P</t>
  </si>
  <si>
    <t>deltaP</t>
  </si>
  <si>
    <t>ChemEng Brasil</t>
  </si>
  <si>
    <t>Autor:</t>
  </si>
  <si>
    <t>Lucas Joshua Pires</t>
  </si>
  <si>
    <t>Ano:</t>
  </si>
  <si>
    <t>A.</t>
  </si>
  <si>
    <t>B.</t>
  </si>
  <si>
    <t>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</si>
</sst>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/>
      <protection locked="0"/>
    </xf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167" fontId="2" fillId="6" borderId="1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Nonisothermal_steady_liquid!$B$20:$B$60</c:f>
              <c:numCache>
                <c:formatCode>General</c:formatCode>
                <c:ptCount val="4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xVal>
          <c:yVal>
            <c:numRef>
              <c:f>Nonisothermal_steady_liquid!$F$20:$F$60</c:f>
              <c:numCache>
                <c:formatCode>0</c:formatCode>
                <c:ptCount val="41"/>
                <c:pt idx="0">
                  <c:v>2305.7651645858009</c:v>
                </c:pt>
                <c:pt idx="1">
                  <c:v>2752.175400246887</c:v>
                </c:pt>
                <c:pt idx="2">
                  <c:v>3252.9695252092265</c:v>
                </c:pt>
                <c:pt idx="3">
                  <c:v>3810.3236338871761</c:v>
                </c:pt>
                <c:pt idx="4">
                  <c:v>4426.1140624086293</c:v>
                </c:pt>
                <c:pt idx="5">
                  <c:v>5101.9136885883845</c:v>
                </c:pt>
                <c:pt idx="6">
                  <c:v>5838.9928586660026</c:v>
                </c:pt>
                <c:pt idx="7">
                  <c:v>6638.3242653771513</c:v>
                </c:pt>
                <c:pt idx="8">
                  <c:v>7500.5911258299648</c:v>
                </c:pt>
                <c:pt idx="9">
                  <c:v>8426.1980471301413</c:v>
                </c:pt>
                <c:pt idx="10">
                  <c:v>9415.2840171290245</c:v>
                </c:pt>
                <c:pt idx="11">
                  <c:v>10467.737012639878</c:v>
                </c:pt>
                <c:pt idx="12">
                  <c:v>11583.209774602405</c:v>
                </c:pt>
                <c:pt idx="13">
                  <c:v>12761.136356481222</c:v>
                </c:pt>
                <c:pt idx="14">
                  <c:v>14000.749106889194</c:v>
                </c:pt>
                <c:pt idx="15">
                  <c:v>15301.095798839284</c:v>
                </c:pt>
                <c:pt idx="16">
                  <c:v>16661.056665414773</c:v>
                </c:pt>
                <c:pt idx="17">
                  <c:v>18079.361144613667</c:v>
                </c:pt>
                <c:pt idx="18">
                  <c:v>19554.604174538756</c:v>
                </c:pt>
                <c:pt idx="19">
                  <c:v>21085.261914023497</c:v>
                </c:pt>
                <c:pt idx="20">
                  <c:v>22669.706793386038</c:v>
                </c:pt>
                <c:pt idx="21">
                  <c:v>24306.221825560089</c:v>
                </c:pt>
                <c:pt idx="22">
                  <c:v>25993.014129675441</c:v>
                </c:pt>
                <c:pt idx="23">
                  <c:v>27728.227637597429</c:v>
                </c:pt>
                <c:pt idx="24">
                  <c:v>29509.954969331313</c:v>
                </c:pt>
                <c:pt idx="25">
                  <c:v>31336.248475899371</c:v>
                </c:pt>
                <c:pt idx="26">
                  <c:v>33205.130458625783</c:v>
                </c:pt>
                <c:pt idx="27">
                  <c:v>35114.602582032487</c:v>
                </c:pt>
                <c:pt idx="28">
                  <c:v>37062.654504030179</c:v>
                </c:pt>
                <c:pt idx="29">
                  <c:v>39047.271752044544</c:v>
                </c:pt>
                <c:pt idx="30">
                  <c:v>41066.442877374073</c:v>
                </c:pt>
                <c:pt idx="31">
                  <c:v>43118.165922638938</c:v>
                </c:pt>
                <c:pt idx="32">
                  <c:v>45200.454238831349</c:v>
                </c:pt>
                <c:pt idx="33">
                  <c:v>47311.341689367066</c:v>
                </c:pt>
                <c:pt idx="34">
                  <c:v>49448.887278816241</c:v>
                </c:pt>
                <c:pt idx="35">
                  <c:v>51611.17924375931</c:v>
                </c:pt>
                <c:pt idx="36">
                  <c:v>53796.338642592011</c:v>
                </c:pt>
                <c:pt idx="37">
                  <c:v>56002.522480158957</c:v>
                </c:pt>
                <c:pt idx="38">
                  <c:v>58227.926401919387</c:v>
                </c:pt>
                <c:pt idx="39">
                  <c:v>60470.786990988614</c:v>
                </c:pt>
                <c:pt idx="40">
                  <c:v>62729.383699917744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8-415D-9B38-5D47D5DC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74336"/>
        <c:axId val="164576256"/>
      </c:scatterChart>
      <c:valAx>
        <c:axId val="1645743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76256"/>
        <c:crosses val="autoZero"/>
        <c:crossBetween val="midCat"/>
      </c:valAx>
      <c:valAx>
        <c:axId val="164576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457433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Nonisothermal_steady_liquid!$B$20:$B$60</c:f>
              <c:numCache>
                <c:formatCode>General</c:formatCode>
                <c:ptCount val="4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xVal>
          <c:yVal>
            <c:numRef>
              <c:f>Nonisothermal_steady_liquid!$C$20:$C$60</c:f>
              <c:numCache>
                <c:formatCode>0.0</c:formatCode>
                <c:ptCount val="41"/>
                <c:pt idx="0">
                  <c:v>400</c:v>
                </c:pt>
                <c:pt idx="1">
                  <c:v>417.93075045486171</c:v>
                </c:pt>
                <c:pt idx="2">
                  <c:v>435.56921744438296</c:v>
                </c:pt>
                <c:pt idx="3">
                  <c:v>452.92016538845382</c:v>
                </c:pt>
                <c:pt idx="4">
                  <c:v>469.98828104366976</c:v>
                </c:pt>
                <c:pt idx="5">
                  <c:v>486.77817476929613</c:v>
                </c:pt>
                <c:pt idx="6">
                  <c:v>503.29438177259726</c:v>
                </c:pt>
                <c:pt idx="7">
                  <c:v>519.54136333386475</c:v>
                </c:pt>
                <c:pt idx="8">
                  <c:v>535.52350801147782</c:v>
                </c:pt>
                <c:pt idx="9">
                  <c:v>551.24513282732028</c:v>
                </c:pt>
                <c:pt idx="10">
                  <c:v>566.71048443287361</c:v>
                </c:pt>
                <c:pt idx="11">
                  <c:v>581.92374025630352</c:v>
                </c:pt>
                <c:pt idx="12">
                  <c:v>596.88900963084632</c:v>
                </c:pt>
                <c:pt idx="13">
                  <c:v>611.61033490480293</c:v>
                </c:pt>
                <c:pt idx="14">
                  <c:v>626.09169253343941</c:v>
                </c:pt>
                <c:pt idx="15">
                  <c:v>640.33699415308797</c:v>
                </c:pt>
                <c:pt idx="16">
                  <c:v>654.3500876377401</c:v>
                </c:pt>
                <c:pt idx="17">
                  <c:v>668.13475813841592</c:v>
                </c:pt>
                <c:pt idx="18">
                  <c:v>681.69472910559148</c:v>
                </c:pt>
                <c:pt idx="19">
                  <c:v>695.03366329496032</c:v>
                </c:pt>
                <c:pt idx="20">
                  <c:v>708.15516375679874</c:v>
                </c:pt>
                <c:pt idx="21">
                  <c:v>721.06277480920573</c:v>
                </c:pt>
                <c:pt idx="22">
                  <c:v>733.759982995477</c:v>
                </c:pt>
                <c:pt idx="23">
                  <c:v>746.25021802587446</c:v>
                </c:pt>
                <c:pt idx="24">
                  <c:v>758.53685370404207</c:v>
                </c:pt>
                <c:pt idx="25">
                  <c:v>770.62320883832354</c:v>
                </c:pt>
                <c:pt idx="26">
                  <c:v>782.51254813822152</c:v>
                </c:pt>
                <c:pt idx="27">
                  <c:v>794.20808309624704</c:v>
                </c:pt>
                <c:pt idx="28">
                  <c:v>805.7129728553922</c:v>
                </c:pt>
                <c:pt idx="29">
                  <c:v>817.03032506246279</c:v>
                </c:pt>
                <c:pt idx="30">
                  <c:v>828.16319670750204</c:v>
                </c:pt>
                <c:pt idx="31">
                  <c:v>839.11459494952908</c:v>
                </c:pt>
                <c:pt idx="32">
                  <c:v>849.88747792882009</c:v>
                </c:pt>
                <c:pt idx="33">
                  <c:v>860.48475556594656</c:v>
                </c:pt>
                <c:pt idx="34">
                  <c:v>870.90929034778924</c:v>
                </c:pt>
                <c:pt idx="35">
                  <c:v>881.16389810073986</c:v>
                </c:pt>
                <c:pt idx="36">
                  <c:v>891.25134875129891</c:v>
                </c:pt>
                <c:pt idx="37">
                  <c:v>901.17436707427532</c:v>
                </c:pt>
                <c:pt idx="38">
                  <c:v>910.93563342878974</c:v>
                </c:pt>
                <c:pt idx="39">
                  <c:v>920.53778448228024</c:v>
                </c:pt>
                <c:pt idx="40">
                  <c:v>929.98341392270709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E-4EC9-A6B9-E13D8B16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19392"/>
        <c:axId val="164621312"/>
      </c:scatterChart>
      <c:valAx>
        <c:axId val="1646193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21312"/>
        <c:crosses val="autoZero"/>
        <c:crossBetween val="midCat"/>
      </c:valAx>
      <c:valAx>
        <c:axId val="164621312"/>
        <c:scaling>
          <c:orientation val="minMax"/>
          <c:min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(°F)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461939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Nonisothermal_steady_liquid!$B$20:$B$60</c:f>
              <c:numCache>
                <c:formatCode>General</c:formatCode>
                <c:ptCount val="4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xVal>
          <c:yVal>
            <c:numRef>
              <c:f>Nonisothermal_steady_liquid!$J$20:$J$60</c:f>
              <c:numCache>
                <c:formatCode>0.0</c:formatCode>
                <c:ptCount val="41"/>
                <c:pt idx="0">
                  <c:v>750</c:v>
                </c:pt>
                <c:pt idx="1">
                  <c:v>748.29837732380702</c:v>
                </c:pt>
                <c:pt idx="2">
                  <c:v>746.67213963401855</c:v>
                </c:pt>
                <c:pt idx="3">
                  <c:v>745.11047230376471</c:v>
                </c:pt>
                <c:pt idx="4">
                  <c:v>743.60442708095172</c:v>
                </c:pt>
                <c:pt idx="5">
                  <c:v>742.14652187854574</c:v>
                </c:pt>
                <c:pt idx="6">
                  <c:v>740.73044190045437</c:v>
                </c:pt>
                <c:pt idx="7">
                  <c:v>739.3508130476049</c:v>
                </c:pt>
                <c:pt idx="8">
                  <c:v>738.00302774062527</c:v>
                </c:pt>
                <c:pt idx="9">
                  <c:v>736.68310932899578</c:v>
                </c:pt>
                <c:pt idx="10">
                  <c:v>735.38760529721662</c:v>
                </c:pt>
                <c:pt idx="11">
                  <c:v>734.11350223431646</c:v>
                </c:pt>
                <c:pt idx="12">
                  <c:v>732.85815744381819</c:v>
                </c:pt>
                <c:pt idx="13">
                  <c:v>731.61924341624479</c:v>
                </c:pt>
                <c:pt idx="14">
                  <c:v>730.39470234600026</c:v>
                </c:pt>
                <c:pt idx="15">
                  <c:v>729.18270856793492</c:v>
                </c:pt>
                <c:pt idx="16">
                  <c:v>727.98163729574753</c:v>
                </c:pt>
                <c:pt idx="17">
                  <c:v>726.79003841871565</c:v>
                </c:pt>
                <c:pt idx="18">
                  <c:v>725.60661439242813</c:v>
                </c:pt>
                <c:pt idx="19">
                  <c:v>724.43020146928961</c:v>
                </c:pt>
                <c:pt idx="20">
                  <c:v>723.2597536740202</c:v>
                </c:pt>
                <c:pt idx="21">
                  <c:v>722.09432905138067</c:v>
                </c:pt>
                <c:pt idx="22">
                  <c:v>720.93307780742077</c:v>
                </c:pt>
                <c:pt idx="23">
                  <c:v>719.77523203862847</c:v>
                </c:pt>
                <c:pt idx="24">
                  <c:v>718.62009680054712</c:v>
                </c:pt>
                <c:pt idx="25">
                  <c:v>717.46704231250465</c:v>
                </c:pt>
                <c:pt idx="26">
                  <c:v>716.31549713088202</c:v>
                </c:pt>
                <c:pt idx="27">
                  <c:v>715.1649421519503</c:v>
                </c:pt>
                <c:pt idx="28">
                  <c:v>714.01490532833009</c:v>
                </c:pt>
                <c:pt idx="29">
                  <c:v>712.86495700177863</c:v>
                </c:pt>
                <c:pt idx="30">
                  <c:v>711.71470577023035</c:v>
                </c:pt>
                <c:pt idx="31">
                  <c:v>710.56379481950069</c:v>
                </c:pt>
                <c:pt idx="32">
                  <c:v>709.41189866038258</c:v>
                </c:pt>
                <c:pt idx="33">
                  <c:v>708.25872022043143</c:v>
                </c:pt>
                <c:pt idx="34">
                  <c:v>707.10398824689173</c:v>
                </c:pt>
                <c:pt idx="35">
                  <c:v>705.9474549832305</c:v>
                </c:pt>
                <c:pt idx="36">
                  <c:v>704.78889408681425</c:v>
                </c:pt>
                <c:pt idx="37">
                  <c:v>703.62809875956611</c:v>
                </c:pt>
                <c:pt idx="38">
                  <c:v>702.46488006709831</c:v>
                </c:pt>
                <c:pt idx="39">
                  <c:v>701.29906542494939</c:v>
                </c:pt>
                <c:pt idx="40">
                  <c:v>700.13049723323218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2-4D8E-A7D8-39DFA829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1200"/>
        <c:axId val="164537472"/>
      </c:scatterChart>
      <c:valAx>
        <c:axId val="1645312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37472"/>
        <c:crosses val="autoZero"/>
        <c:crossBetween val="midCat"/>
      </c:valAx>
      <c:valAx>
        <c:axId val="1645374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 (psia)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453120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18</xdr:row>
      <xdr:rowOff>19050</xdr:rowOff>
    </xdr:from>
    <xdr:to>
      <xdr:col>17</xdr:col>
      <xdr:colOff>342900</xdr:colOff>
      <xdr:row>32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12</xdr:col>
      <xdr:colOff>333375</xdr:colOff>
      <xdr:row>15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7EBF7A8-6B16-4EC6-A843-3DA256C27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342900</xdr:colOff>
      <xdr:row>15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1F2229-7FBB-4561-A26F-E64F42B25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showGridLines="0" tabSelected="1" workbookViewId="0">
      <selection activeCell="E14" sqref="E14"/>
    </sheetView>
  </sheetViews>
  <sheetFormatPr defaultRowHeight="15" x14ac:dyDescent="0.25"/>
  <cols>
    <col min="8" max="8" width="9.28515625" customWidth="1"/>
  </cols>
  <sheetData>
    <row r="1" spans="1:5" x14ac:dyDescent="0.25">
      <c r="A1" s="25" t="s">
        <v>0</v>
      </c>
      <c r="B1" s="25"/>
    </row>
    <row r="2" spans="1:5" x14ac:dyDescent="0.25">
      <c r="A2" s="2" t="s">
        <v>2</v>
      </c>
      <c r="B2" s="9">
        <v>400</v>
      </c>
      <c r="C2" t="s">
        <v>4</v>
      </c>
      <c r="D2" s="21" t="s">
        <v>7</v>
      </c>
      <c r="E2" s="22"/>
    </row>
    <row r="3" spans="1:5" x14ac:dyDescent="0.25">
      <c r="A3" s="2" t="s">
        <v>3</v>
      </c>
      <c r="B3" s="9">
        <v>750</v>
      </c>
      <c r="C3" t="s">
        <v>5</v>
      </c>
      <c r="D3" s="21" t="s">
        <v>8</v>
      </c>
      <c r="E3" s="22"/>
    </row>
    <row r="4" spans="1:5" x14ac:dyDescent="0.25">
      <c r="A4" s="2" t="s">
        <v>6</v>
      </c>
      <c r="B4" s="9">
        <v>6000</v>
      </c>
      <c r="C4" t="s">
        <v>18</v>
      </c>
      <c r="D4" s="23" t="s">
        <v>9</v>
      </c>
      <c r="E4" s="24"/>
    </row>
    <row r="5" spans="1:5" x14ac:dyDescent="0.25">
      <c r="A5" s="2" t="s">
        <v>19</v>
      </c>
      <c r="B5" s="9">
        <v>32.17</v>
      </c>
    </row>
    <row r="6" spans="1:5" x14ac:dyDescent="0.25">
      <c r="A6" s="2" t="s">
        <v>14</v>
      </c>
      <c r="B6" s="9">
        <v>1.4999999999999999E-4</v>
      </c>
      <c r="C6" t="s">
        <v>20</v>
      </c>
    </row>
    <row r="7" spans="1:5" x14ac:dyDescent="0.25">
      <c r="A7" s="2" t="s">
        <v>15</v>
      </c>
      <c r="B7" s="9">
        <v>1.278</v>
      </c>
      <c r="C7" t="s">
        <v>16</v>
      </c>
    </row>
    <row r="8" spans="1:5" x14ac:dyDescent="0.25">
      <c r="A8" s="3" t="s">
        <v>17</v>
      </c>
      <c r="B8" s="1">
        <f>12*e/D</f>
        <v>1.408450704225352E-3</v>
      </c>
    </row>
    <row r="9" spans="1:5" x14ac:dyDescent="0.25">
      <c r="A9" s="5"/>
      <c r="B9" s="6"/>
    </row>
    <row r="11" spans="1:5" x14ac:dyDescent="0.25">
      <c r="A11" s="2" t="s">
        <v>31</v>
      </c>
      <c r="B11" s="9">
        <v>1500</v>
      </c>
    </row>
    <row r="12" spans="1:5" x14ac:dyDescent="0.25">
      <c r="A12" s="2" t="s">
        <v>32</v>
      </c>
      <c r="B12" s="9">
        <v>-1100</v>
      </c>
    </row>
    <row r="13" spans="1:5" x14ac:dyDescent="0.25">
      <c r="A13" s="2" t="s">
        <v>33</v>
      </c>
      <c r="B13" s="20">
        <v>-3.2870000000000002E-4</v>
      </c>
    </row>
    <row r="18" spans="2:10" x14ac:dyDescent="0.25">
      <c r="B18" s="7" t="s">
        <v>20</v>
      </c>
      <c r="C18" s="7" t="s">
        <v>4</v>
      </c>
      <c r="D18" s="7" t="s">
        <v>22</v>
      </c>
      <c r="E18" s="7" t="s">
        <v>21</v>
      </c>
      <c r="F18" s="7"/>
      <c r="H18" s="7" t="s">
        <v>5</v>
      </c>
      <c r="I18" s="7" t="s">
        <v>5</v>
      </c>
      <c r="J18" s="7" t="s">
        <v>5</v>
      </c>
    </row>
    <row r="19" spans="2:10" x14ac:dyDescent="0.25">
      <c r="B19" s="4" t="s">
        <v>1</v>
      </c>
      <c r="C19" s="4" t="s">
        <v>10</v>
      </c>
      <c r="D19" s="4" t="s">
        <v>11</v>
      </c>
      <c r="E19" s="4" t="s">
        <v>12</v>
      </c>
      <c r="F19" s="4" t="s">
        <v>13</v>
      </c>
      <c r="G19" s="4" t="s">
        <v>23</v>
      </c>
      <c r="H19" s="4" t="s">
        <v>24</v>
      </c>
      <c r="I19" s="4" t="s">
        <v>26</v>
      </c>
      <c r="J19" s="4" t="s">
        <v>25</v>
      </c>
    </row>
    <row r="20" spans="2:10" x14ac:dyDescent="0.25">
      <c r="B20" s="9">
        <v>0</v>
      </c>
      <c r="C20" s="8">
        <f t="shared" ref="C20:C60" si="0">A.+B.*EXP(C.*B20)</f>
        <v>400</v>
      </c>
      <c r="D20" s="11">
        <f>EXP(7445.3/(C20+459.6)-6.1076)</f>
        <v>12.855273524872375</v>
      </c>
      <c r="E20" s="11">
        <f>0.936-0.00036*C20</f>
        <v>0.79200000000000004</v>
      </c>
      <c r="F20" s="10">
        <f t="shared" ref="F20:F60" si="1">4*F/(PI()*D20/12*D*2.42)</f>
        <v>2305.7651645858009</v>
      </c>
      <c r="G20" s="12">
        <f>1.6364/(LN(0.135*(0.00141)+6.5/F20))^2</f>
        <v>4.8543577540249308E-2</v>
      </c>
      <c r="H20" s="12">
        <f t="shared" ref="H20:H60" si="2">8*G20*(F/3600)^2/(gc*62.4*PI()^2*E20*144*(D/12)^5)</f>
        <v>3.4845616875704921E-2</v>
      </c>
      <c r="I20" s="12">
        <v>0</v>
      </c>
      <c r="J20" s="8">
        <f t="shared" ref="J20:J60" si="3">Po+I20</f>
        <v>750</v>
      </c>
    </row>
    <row r="21" spans="2:10" x14ac:dyDescent="0.25">
      <c r="B21" s="9">
        <v>50</v>
      </c>
      <c r="C21" s="8">
        <f t="shared" si="0"/>
        <v>417.93075045486171</v>
      </c>
      <c r="D21" s="11">
        <f t="shared" ref="D21:D60" si="4">EXP(7445.3/(C21+459.6)-6.1076)</f>
        <v>10.770113660711388</v>
      </c>
      <c r="E21" s="11">
        <f t="shared" ref="E21:E60" si="5">0.936-0.00036*C21</f>
        <v>0.78554492983624979</v>
      </c>
      <c r="F21" s="10">
        <f t="shared" si="1"/>
        <v>2752.175400246887</v>
      </c>
      <c r="G21" s="12">
        <f t="shared" ref="G21:G60" si="6">1.6364/(LN(0.135*(0.00141)+6.5/F21))^2</f>
        <v>4.5900753915194763E-2</v>
      </c>
      <c r="H21" s="12">
        <f t="shared" si="2"/>
        <v>3.3219290172013721E-2</v>
      </c>
      <c r="I21" s="12">
        <f>I20+(H20+H21)*(B20-B21)/2</f>
        <v>-1.701622676192966</v>
      </c>
      <c r="J21" s="8">
        <f t="shared" si="3"/>
        <v>748.29837732380702</v>
      </c>
    </row>
    <row r="22" spans="2:10" x14ac:dyDescent="0.25">
      <c r="B22" s="9">
        <v>100</v>
      </c>
      <c r="C22" s="8">
        <f t="shared" si="0"/>
        <v>435.56921744438296</v>
      </c>
      <c r="D22" s="11">
        <f t="shared" si="4"/>
        <v>9.1120564287998853</v>
      </c>
      <c r="E22" s="11">
        <f t="shared" si="5"/>
        <v>0.77919508172002216</v>
      </c>
      <c r="F22" s="10">
        <f t="shared" si="1"/>
        <v>3252.9695252092265</v>
      </c>
      <c r="G22" s="12">
        <f t="shared" si="6"/>
        <v>4.3625884823763339E-2</v>
      </c>
      <c r="H22" s="12">
        <f t="shared" si="2"/>
        <v>3.1830217419527407E-2</v>
      </c>
      <c r="I22" s="12">
        <f t="shared" ref="I22:I60" si="7">I21+(H21+H22)*(B21-B22)/2</f>
        <v>-3.3278603659814943</v>
      </c>
      <c r="J22" s="8">
        <f t="shared" si="3"/>
        <v>746.67213963401855</v>
      </c>
    </row>
    <row r="23" spans="2:10" x14ac:dyDescent="0.25">
      <c r="B23" s="9">
        <v>150</v>
      </c>
      <c r="C23" s="8">
        <f t="shared" si="0"/>
        <v>452.92016538845382</v>
      </c>
      <c r="D23" s="11">
        <f t="shared" si="4"/>
        <v>7.7791927203395419</v>
      </c>
      <c r="E23" s="11">
        <f t="shared" si="5"/>
        <v>0.77294874046015671</v>
      </c>
      <c r="F23" s="10">
        <f t="shared" si="1"/>
        <v>3810.3236338871761</v>
      </c>
      <c r="G23" s="12">
        <f t="shared" si="6"/>
        <v>4.1653158614936951E-2</v>
      </c>
      <c r="H23" s="12">
        <f t="shared" si="2"/>
        <v>3.0636475790624111E-2</v>
      </c>
      <c r="I23" s="12">
        <f t="shared" si="7"/>
        <v>-4.8895276962352821</v>
      </c>
      <c r="J23" s="8">
        <f t="shared" si="3"/>
        <v>745.11047230376471</v>
      </c>
    </row>
    <row r="24" spans="2:10" x14ac:dyDescent="0.25">
      <c r="B24" s="9">
        <v>200</v>
      </c>
      <c r="C24" s="8">
        <f t="shared" si="0"/>
        <v>469.98828104366976</v>
      </c>
      <c r="D24" s="11">
        <f t="shared" si="4"/>
        <v>6.6968996860289893</v>
      </c>
      <c r="E24" s="11">
        <f t="shared" si="5"/>
        <v>0.76680421882427896</v>
      </c>
      <c r="F24" s="10">
        <f t="shared" si="1"/>
        <v>4426.1140624086293</v>
      </c>
      <c r="G24" s="12">
        <f t="shared" si="6"/>
        <v>3.9931248256078793E-2</v>
      </c>
      <c r="H24" s="12">
        <f t="shared" si="2"/>
        <v>2.9605333121893902E-2</v>
      </c>
      <c r="I24" s="12">
        <f t="shared" si="7"/>
        <v>-6.3955729190482327</v>
      </c>
      <c r="J24" s="8">
        <f t="shared" si="3"/>
        <v>743.60442708095172</v>
      </c>
    </row>
    <row r="25" spans="2:10" x14ac:dyDescent="0.25">
      <c r="B25" s="9">
        <v>250</v>
      </c>
      <c r="C25" s="8">
        <f t="shared" si="0"/>
        <v>486.77817476929613</v>
      </c>
      <c r="D25" s="11">
        <f t="shared" si="4"/>
        <v>5.8098281711767026</v>
      </c>
      <c r="E25" s="11">
        <f t="shared" si="5"/>
        <v>0.76075985708305338</v>
      </c>
      <c r="F25" s="10">
        <f t="shared" si="1"/>
        <v>5101.9136885883845</v>
      </c>
      <c r="G25" s="12">
        <f t="shared" si="6"/>
        <v>3.8419566199032931E-2</v>
      </c>
      <c r="H25" s="12">
        <f t="shared" si="2"/>
        <v>2.8710874974345487E-2</v>
      </c>
      <c r="I25" s="12">
        <f t="shared" si="7"/>
        <v>-7.8534781214542173</v>
      </c>
      <c r="J25" s="8">
        <f t="shared" si="3"/>
        <v>742.14652187854574</v>
      </c>
    </row>
    <row r="26" spans="2:10" x14ac:dyDescent="0.25">
      <c r="B26" s="9">
        <v>300</v>
      </c>
      <c r="C26" s="8">
        <f t="shared" si="0"/>
        <v>503.29438177259726</v>
      </c>
      <c r="D26" s="11">
        <f t="shared" si="4"/>
        <v>5.0764305749887111</v>
      </c>
      <c r="E26" s="11">
        <f t="shared" si="5"/>
        <v>0.75481402256186503</v>
      </c>
      <c r="F26" s="10">
        <f t="shared" si="1"/>
        <v>5838.9928586660026</v>
      </c>
      <c r="G26" s="12">
        <f t="shared" si="6"/>
        <v>3.7085613998773491E-2</v>
      </c>
      <c r="H26" s="12">
        <f t="shared" si="2"/>
        <v>2.7932324149312029E-2</v>
      </c>
      <c r="I26" s="12">
        <f t="shared" si="7"/>
        <v>-9.2695580995456552</v>
      </c>
      <c r="J26" s="8">
        <f t="shared" si="3"/>
        <v>740.73044190045437</v>
      </c>
    </row>
    <row r="27" spans="2:10" x14ac:dyDescent="0.25">
      <c r="B27" s="9">
        <v>350</v>
      </c>
      <c r="C27" s="8">
        <f t="shared" si="0"/>
        <v>519.54136333386475</v>
      </c>
      <c r="D27" s="11">
        <f t="shared" si="4"/>
        <v>4.4651693243533943</v>
      </c>
      <c r="E27" s="11">
        <f t="shared" si="5"/>
        <v>0.74896510919980874</v>
      </c>
      <c r="F27" s="10">
        <f t="shared" si="1"/>
        <v>6638.3242653771513</v>
      </c>
      <c r="G27" s="12">
        <f t="shared" si="6"/>
        <v>3.5903073959077665E-2</v>
      </c>
      <c r="H27" s="12">
        <f t="shared" si="2"/>
        <v>2.7252829964666374E-2</v>
      </c>
      <c r="I27" s="12">
        <f t="shared" si="7"/>
        <v>-10.649186952395116</v>
      </c>
      <c r="J27" s="8">
        <f t="shared" si="3"/>
        <v>739.3508130476049</v>
      </c>
    </row>
    <row r="28" spans="2:10" x14ac:dyDescent="0.25">
      <c r="B28" s="9">
        <v>400</v>
      </c>
      <c r="C28" s="8">
        <f t="shared" si="0"/>
        <v>535.52350801147782</v>
      </c>
      <c r="D28" s="11">
        <f t="shared" si="4"/>
        <v>3.9518541109108836</v>
      </c>
      <c r="E28" s="11">
        <f t="shared" si="5"/>
        <v>0.74321153711586807</v>
      </c>
      <c r="F28" s="10">
        <f t="shared" si="1"/>
        <v>7500.5911258299648</v>
      </c>
      <c r="G28" s="12">
        <f t="shared" si="6"/>
        <v>3.4850413362537615E-2</v>
      </c>
      <c r="H28" s="12">
        <f t="shared" si="2"/>
        <v>2.6658582314516725E-2</v>
      </c>
      <c r="I28" s="12">
        <f t="shared" si="7"/>
        <v>-11.996972259374694</v>
      </c>
      <c r="J28" s="8">
        <f t="shared" si="3"/>
        <v>738.00302774062527</v>
      </c>
    </row>
    <row r="29" spans="2:10" x14ac:dyDescent="0.25">
      <c r="B29" s="9">
        <v>450</v>
      </c>
      <c r="C29" s="8">
        <f t="shared" si="0"/>
        <v>551.24513282732028</v>
      </c>
      <c r="D29" s="11">
        <f t="shared" si="4"/>
        <v>3.5177480649138411</v>
      </c>
      <c r="E29" s="11">
        <f t="shared" si="5"/>
        <v>0.73755175218216473</v>
      </c>
      <c r="F29" s="10">
        <f t="shared" si="1"/>
        <v>8426.1980471301413</v>
      </c>
      <c r="G29" s="12">
        <f t="shared" si="6"/>
        <v>3.3909848908748395E-2</v>
      </c>
      <c r="H29" s="12">
        <f t="shared" si="2"/>
        <v>2.6138154150663021E-2</v>
      </c>
      <c r="I29" s="12">
        <f t="shared" si="7"/>
        <v>-13.316890671004188</v>
      </c>
      <c r="J29" s="8">
        <f t="shared" si="3"/>
        <v>736.68310932899578</v>
      </c>
    </row>
    <row r="30" spans="2:10" x14ac:dyDescent="0.25">
      <c r="B30" s="9">
        <v>500</v>
      </c>
      <c r="C30" s="8">
        <f t="shared" si="0"/>
        <v>566.71048443287361</v>
      </c>
      <c r="D30" s="11">
        <f t="shared" si="4"/>
        <v>3.1482047510141133</v>
      </c>
      <c r="E30" s="11">
        <f t="shared" si="5"/>
        <v>0.73198422560416554</v>
      </c>
      <c r="F30" s="10">
        <f t="shared" si="1"/>
        <v>9415.2840171290245</v>
      </c>
      <c r="G30" s="12">
        <f t="shared" si="6"/>
        <v>3.3066568247016516E-2</v>
      </c>
      <c r="H30" s="12">
        <f t="shared" si="2"/>
        <v>2.5682007120504755E-2</v>
      </c>
      <c r="I30" s="12">
        <f t="shared" si="7"/>
        <v>-14.612394702783382</v>
      </c>
      <c r="J30" s="8">
        <f t="shared" si="3"/>
        <v>735.38760529721662</v>
      </c>
    </row>
    <row r="31" spans="2:10" x14ac:dyDescent="0.25">
      <c r="B31" s="9">
        <v>550</v>
      </c>
      <c r="C31" s="8">
        <f t="shared" si="0"/>
        <v>581.92374025630352</v>
      </c>
      <c r="D31" s="11">
        <f t="shared" si="4"/>
        <v>2.8316762103481201</v>
      </c>
      <c r="E31" s="11">
        <f t="shared" si="5"/>
        <v>0.72650745350773072</v>
      </c>
      <c r="F31" s="10">
        <f t="shared" si="1"/>
        <v>10467.737012639878</v>
      </c>
      <c r="G31" s="12">
        <f t="shared" si="6"/>
        <v>3.2308137625674568E-2</v>
      </c>
      <c r="H31" s="12">
        <f t="shared" si="2"/>
        <v>2.5282115395501265E-2</v>
      </c>
      <c r="I31" s="12">
        <f t="shared" si="7"/>
        <v>-15.886497765683533</v>
      </c>
      <c r="J31" s="8">
        <f t="shared" si="3"/>
        <v>734.11350223431646</v>
      </c>
    </row>
    <row r="32" spans="2:10" x14ac:dyDescent="0.25">
      <c r="B32" s="9">
        <v>600</v>
      </c>
      <c r="C32" s="8">
        <f t="shared" si="0"/>
        <v>596.88900963084632</v>
      </c>
      <c r="D32" s="11">
        <f t="shared" si="4"/>
        <v>2.5589834296072973</v>
      </c>
      <c r="E32" s="11">
        <f t="shared" si="5"/>
        <v>0.7211199565328954</v>
      </c>
      <c r="F32" s="10">
        <f t="shared" si="1"/>
        <v>11583.209774602405</v>
      </c>
      <c r="G32" s="12">
        <f t="shared" si="6"/>
        <v>3.1624046036078213E-2</v>
      </c>
      <c r="H32" s="12">
        <f t="shared" si="2"/>
        <v>2.4931676224430085E-2</v>
      </c>
      <c r="I32" s="12">
        <f t="shared" si="7"/>
        <v>-17.141842556181818</v>
      </c>
      <c r="J32" s="8">
        <f t="shared" si="3"/>
        <v>732.85815744381819</v>
      </c>
    </row>
    <row r="33" spans="2:10" x14ac:dyDescent="0.25">
      <c r="B33" s="9">
        <v>650</v>
      </c>
      <c r="C33" s="8">
        <f t="shared" si="0"/>
        <v>611.61033490480293</v>
      </c>
      <c r="D33" s="11">
        <f t="shared" si="4"/>
        <v>2.3227744808022854</v>
      </c>
      <c r="E33" s="11">
        <f t="shared" si="5"/>
        <v>0.71582027943427096</v>
      </c>
      <c r="F33" s="10">
        <f t="shared" si="1"/>
        <v>12761.136356481222</v>
      </c>
      <c r="G33" s="12">
        <f t="shared" si="6"/>
        <v>3.1005350664850568E-2</v>
      </c>
      <c r="H33" s="12">
        <f t="shared" si="2"/>
        <v>2.4624884878504588E-2</v>
      </c>
      <c r="I33" s="12">
        <f t="shared" si="7"/>
        <v>-18.380756583755183</v>
      </c>
      <c r="J33" s="8">
        <f t="shared" si="3"/>
        <v>731.61924341624479</v>
      </c>
    </row>
    <row r="34" spans="2:10" x14ac:dyDescent="0.25">
      <c r="B34" s="9">
        <v>700</v>
      </c>
      <c r="C34" s="8">
        <f t="shared" si="0"/>
        <v>626.09169253343941</v>
      </c>
      <c r="D34" s="11">
        <f t="shared" si="4"/>
        <v>2.1171182804988344</v>
      </c>
      <c r="E34" s="11">
        <f t="shared" si="5"/>
        <v>0.71060699068796185</v>
      </c>
      <c r="F34" s="10">
        <f t="shared" si="1"/>
        <v>14000.749106889194</v>
      </c>
      <c r="G34" s="12">
        <f t="shared" si="6"/>
        <v>3.0444398378741598E-2</v>
      </c>
      <c r="H34" s="12">
        <f t="shared" si="2"/>
        <v>2.4356757931278273E-2</v>
      </c>
      <c r="I34" s="12">
        <f t="shared" si="7"/>
        <v>-19.605297653999756</v>
      </c>
      <c r="J34" s="8">
        <f t="shared" si="3"/>
        <v>730.39470234600026</v>
      </c>
    </row>
    <row r="35" spans="2:10" x14ac:dyDescent="0.25">
      <c r="B35" s="9">
        <v>750</v>
      </c>
      <c r="C35" s="8">
        <f t="shared" si="0"/>
        <v>640.33699415308797</v>
      </c>
      <c r="D35" s="11">
        <f t="shared" si="4"/>
        <v>1.9371973265549631</v>
      </c>
      <c r="E35" s="11">
        <f t="shared" si="5"/>
        <v>0.7054786821048884</v>
      </c>
      <c r="F35" s="10">
        <f t="shared" si="1"/>
        <v>15301.095798839284</v>
      </c>
      <c r="G35" s="12">
        <f t="shared" si="6"/>
        <v>2.9934604868697347E-2</v>
      </c>
      <c r="H35" s="12">
        <f t="shared" si="2"/>
        <v>2.4122993191332844E-2</v>
      </c>
      <c r="I35" s="12">
        <f t="shared" si="7"/>
        <v>-20.817291432065034</v>
      </c>
      <c r="J35" s="8">
        <f t="shared" si="3"/>
        <v>729.18270856793492</v>
      </c>
    </row>
    <row r="36" spans="2:10" x14ac:dyDescent="0.25">
      <c r="B36" s="9">
        <v>800</v>
      </c>
      <c r="C36" s="8">
        <f t="shared" si="0"/>
        <v>654.3500876377401</v>
      </c>
      <c r="D36" s="11">
        <f t="shared" si="4"/>
        <v>1.7790733487151804</v>
      </c>
      <c r="E36" s="11">
        <f t="shared" si="5"/>
        <v>0.70043396845041361</v>
      </c>
      <c r="F36" s="10">
        <f t="shared" si="1"/>
        <v>16661.056665414773</v>
      </c>
      <c r="G36" s="12">
        <f t="shared" si="6"/>
        <v>2.9470277950026925E-2</v>
      </c>
      <c r="H36" s="12">
        <f t="shared" si="2"/>
        <v>2.3919857696162432E-2</v>
      </c>
      <c r="I36" s="12">
        <f t="shared" si="7"/>
        <v>-22.018362704252414</v>
      </c>
      <c r="J36" s="8">
        <f t="shared" si="3"/>
        <v>727.98163729574753</v>
      </c>
    </row>
    <row r="37" spans="2:10" x14ac:dyDescent="0.25">
      <c r="B37" s="9">
        <v>850</v>
      </c>
      <c r="C37" s="8">
        <f t="shared" si="0"/>
        <v>668.13475813841592</v>
      </c>
      <c r="D37" s="11">
        <f t="shared" si="4"/>
        <v>1.6395071505999408</v>
      </c>
      <c r="E37" s="11">
        <f t="shared" si="5"/>
        <v>0.69547148707017037</v>
      </c>
      <c r="F37" s="10">
        <f t="shared" si="1"/>
        <v>18079.361144613667</v>
      </c>
      <c r="G37" s="12">
        <f t="shared" si="6"/>
        <v>2.9046474993571839E-2</v>
      </c>
      <c r="H37" s="12">
        <f t="shared" si="2"/>
        <v>2.37440973851165E-2</v>
      </c>
      <c r="I37" s="12">
        <f t="shared" si="7"/>
        <v>-23.209961581284389</v>
      </c>
      <c r="J37" s="8">
        <f t="shared" si="3"/>
        <v>726.79003841871565</v>
      </c>
    </row>
    <row r="38" spans="2:10" x14ac:dyDescent="0.25">
      <c r="B38" s="9">
        <v>900</v>
      </c>
      <c r="C38" s="8">
        <f t="shared" si="0"/>
        <v>681.69472910559148</v>
      </c>
      <c r="D38" s="11">
        <f t="shared" si="4"/>
        <v>1.5158190679956323</v>
      </c>
      <c r="E38" s="11">
        <f t="shared" si="5"/>
        <v>0.69058989752198707</v>
      </c>
      <c r="F38" s="10">
        <f t="shared" si="1"/>
        <v>19554.604174538756</v>
      </c>
      <c r="G38" s="12">
        <f t="shared" si="6"/>
        <v>2.8658886974011356E-2</v>
      </c>
      <c r="H38" s="12">
        <f t="shared" si="2"/>
        <v>2.359286366638123E-2</v>
      </c>
      <c r="I38" s="12">
        <f t="shared" si="7"/>
        <v>-24.393385607571833</v>
      </c>
      <c r="J38" s="8">
        <f t="shared" si="3"/>
        <v>725.60661439242813</v>
      </c>
    </row>
    <row r="39" spans="2:10" x14ac:dyDescent="0.25">
      <c r="B39" s="9">
        <v>950</v>
      </c>
      <c r="C39" s="8">
        <f t="shared" si="0"/>
        <v>695.03366329496032</v>
      </c>
      <c r="D39" s="11">
        <f t="shared" si="4"/>
        <v>1.4057801129403513</v>
      </c>
      <c r="E39" s="11">
        <f t="shared" si="5"/>
        <v>0.68578788121381429</v>
      </c>
      <c r="F39" s="10">
        <f t="shared" si="1"/>
        <v>21085.261914023497</v>
      </c>
      <c r="G39" s="12">
        <f t="shared" si="6"/>
        <v>2.8303743453047814E-2</v>
      </c>
      <c r="H39" s="12">
        <f t="shared" si="2"/>
        <v>2.3463653259158633E-2</v>
      </c>
      <c r="I39" s="12">
        <f t="shared" si="7"/>
        <v>-25.569798530710329</v>
      </c>
      <c r="J39" s="8">
        <f t="shared" si="3"/>
        <v>724.43020146928961</v>
      </c>
    </row>
    <row r="40" spans="2:10" x14ac:dyDescent="0.25">
      <c r="B40" s="9">
        <v>1000</v>
      </c>
      <c r="C40" s="8">
        <f t="shared" si="0"/>
        <v>708.15516375679874</v>
      </c>
      <c r="D40" s="11">
        <f t="shared" si="4"/>
        <v>1.3075264777363935</v>
      </c>
      <c r="E40" s="11">
        <f t="shared" si="5"/>
        <v>0.68106414104755242</v>
      </c>
      <c r="F40" s="10">
        <f t="shared" si="1"/>
        <v>22669.706793386038</v>
      </c>
      <c r="G40" s="12">
        <f t="shared" si="6"/>
        <v>2.7977734163661987E-2</v>
      </c>
      <c r="H40" s="12">
        <f t="shared" si="2"/>
        <v>2.335425855161959E-2</v>
      </c>
      <c r="I40" s="12">
        <f t="shared" si="7"/>
        <v>-26.740246325979786</v>
      </c>
      <c r="J40" s="8">
        <f t="shared" si="3"/>
        <v>723.2597536740202</v>
      </c>
    </row>
    <row r="41" spans="2:10" x14ac:dyDescent="0.25">
      <c r="B41" s="9">
        <v>1050</v>
      </c>
      <c r="C41" s="8">
        <f t="shared" si="0"/>
        <v>721.06277480920573</v>
      </c>
      <c r="D41" s="11">
        <f t="shared" si="4"/>
        <v>1.2194919509745654</v>
      </c>
      <c r="E41" s="11">
        <f t="shared" si="5"/>
        <v>0.67641740106868598</v>
      </c>
      <c r="F41" s="10">
        <f t="shared" si="1"/>
        <v>24306.221825560089</v>
      </c>
      <c r="G41" s="12">
        <f t="shared" si="6"/>
        <v>2.7677943863011614E-2</v>
      </c>
      <c r="H41" s="12">
        <f t="shared" si="2"/>
        <v>2.3262726353963679E-2</v>
      </c>
      <c r="I41" s="12">
        <f t="shared" si="7"/>
        <v>-27.905670948619367</v>
      </c>
      <c r="J41" s="8">
        <f t="shared" si="3"/>
        <v>722.09432905138067</v>
      </c>
    </row>
    <row r="42" spans="2:10" x14ac:dyDescent="0.25">
      <c r="B42" s="9">
        <v>1100</v>
      </c>
      <c r="C42" s="8">
        <f t="shared" si="0"/>
        <v>733.759982995477</v>
      </c>
      <c r="D42" s="11">
        <f t="shared" si="4"/>
        <v>1.1403541631223264</v>
      </c>
      <c r="E42" s="11">
        <f t="shared" si="5"/>
        <v>0.67184640612162827</v>
      </c>
      <c r="F42" s="10">
        <f t="shared" si="1"/>
        <v>25993.014129675441</v>
      </c>
      <c r="G42" s="12">
        <f t="shared" si="6"/>
        <v>2.7401797871264545E-2</v>
      </c>
      <c r="H42" s="12">
        <f t="shared" si="2"/>
        <v>2.3187323404432737E-2</v>
      </c>
      <c r="I42" s="12">
        <f t="shared" si="7"/>
        <v>-29.066922192579277</v>
      </c>
      <c r="J42" s="8">
        <f t="shared" si="3"/>
        <v>720.93307780742077</v>
      </c>
    </row>
    <row r="43" spans="2:10" x14ac:dyDescent="0.25">
      <c r="B43" s="9">
        <v>1150</v>
      </c>
      <c r="C43" s="8">
        <f t="shared" si="0"/>
        <v>746.25021802587446</v>
      </c>
      <c r="D43" s="11">
        <f t="shared" si="4"/>
        <v>1.0689915800706102</v>
      </c>
      <c r="E43" s="11">
        <f t="shared" si="5"/>
        <v>0.66734992151068528</v>
      </c>
      <c r="F43" s="10">
        <f t="shared" si="1"/>
        <v>27728.227637597429</v>
      </c>
      <c r="G43" s="12">
        <f t="shared" si="6"/>
        <v>2.7147016279296974E-2</v>
      </c>
      <c r="H43" s="12">
        <f t="shared" si="2"/>
        <v>2.312650734725873E-2</v>
      </c>
      <c r="I43" s="12">
        <f t="shared" si="7"/>
        <v>-30.224767961371562</v>
      </c>
      <c r="J43" s="8">
        <f t="shared" si="3"/>
        <v>719.77523203862847</v>
      </c>
    </row>
    <row r="44" spans="2:10" x14ac:dyDescent="0.25">
      <c r="B44" s="9">
        <v>1200</v>
      </c>
      <c r="C44" s="8">
        <f t="shared" si="0"/>
        <v>758.53685370404207</v>
      </c>
      <c r="D44" s="11">
        <f t="shared" si="4"/>
        <v>1.0044489022663019</v>
      </c>
      <c r="E44" s="11">
        <f t="shared" si="5"/>
        <v>0.66292673266654489</v>
      </c>
      <c r="F44" s="10">
        <f t="shared" si="1"/>
        <v>29509.954969331313</v>
      </c>
      <c r="G44" s="12">
        <f t="shared" si="6"/>
        <v>2.6911575238104193E-2</v>
      </c>
      <c r="H44" s="12">
        <f t="shared" si="2"/>
        <v>2.3078902175995737E-2</v>
      </c>
      <c r="I44" s="12">
        <f t="shared" si="7"/>
        <v>-31.379903199452922</v>
      </c>
      <c r="J44" s="8">
        <f t="shared" si="3"/>
        <v>718.62009680054712</v>
      </c>
    </row>
    <row r="45" spans="2:10" x14ac:dyDescent="0.25">
      <c r="B45" s="9">
        <v>1250</v>
      </c>
      <c r="C45" s="8">
        <f t="shared" si="0"/>
        <v>770.62320883832354</v>
      </c>
      <c r="D45" s="11">
        <f t="shared" si="4"/>
        <v>0.94590907707633998</v>
      </c>
      <c r="E45" s="11">
        <f t="shared" si="5"/>
        <v>0.65857564481820363</v>
      </c>
      <c r="F45" s="10">
        <f t="shared" si="1"/>
        <v>31336.248475899371</v>
      </c>
      <c r="G45" s="12">
        <f t="shared" si="6"/>
        <v>2.6693674071874882E-2</v>
      </c>
      <c r="H45" s="12">
        <f t="shared" si="2"/>
        <v>2.3043277345702492E-2</v>
      </c>
      <c r="I45" s="12">
        <f t="shared" si="7"/>
        <v>-32.532957687495376</v>
      </c>
      <c r="J45" s="8">
        <f t="shared" si="3"/>
        <v>717.46704231250465</v>
      </c>
    </row>
    <row r="46" spans="2:10" x14ac:dyDescent="0.25">
      <c r="B46" s="9">
        <v>1300</v>
      </c>
      <c r="C46" s="8">
        <f t="shared" si="0"/>
        <v>782.51254813822152</v>
      </c>
      <c r="D46" s="11">
        <f t="shared" si="4"/>
        <v>0.89267054414396541</v>
      </c>
      <c r="E46" s="11">
        <f t="shared" si="5"/>
        <v>0.65429548267024029</v>
      </c>
      <c r="F46" s="10">
        <f t="shared" si="1"/>
        <v>33205.130458625783</v>
      </c>
      <c r="G46" s="12">
        <f t="shared" si="6"/>
        <v>2.6491707210377025E-2</v>
      </c>
      <c r="H46" s="12">
        <f t="shared" si="2"/>
        <v>2.301852991920364E-2</v>
      </c>
      <c r="I46" s="12">
        <f t="shared" si="7"/>
        <v>-33.684502869118027</v>
      </c>
      <c r="J46" s="8">
        <f t="shared" si="3"/>
        <v>716.31549713088202</v>
      </c>
    </row>
    <row r="47" spans="2:10" x14ac:dyDescent="0.25">
      <c r="B47" s="9">
        <v>1350</v>
      </c>
      <c r="C47" s="8">
        <f t="shared" si="0"/>
        <v>794.20808309624704</v>
      </c>
      <c r="D47" s="11">
        <f t="shared" si="4"/>
        <v>0.84412864436175428</v>
      </c>
      <c r="E47" s="11">
        <f t="shared" si="5"/>
        <v>0.65008509008535109</v>
      </c>
      <c r="F47" s="10">
        <f t="shared" si="1"/>
        <v>35114.602582032487</v>
      </c>
      <c r="G47" s="12">
        <f t="shared" si="6"/>
        <v>2.6304240133223113E-2</v>
      </c>
      <c r="H47" s="12">
        <f t="shared" si="2"/>
        <v>2.3003669238062709E-2</v>
      </c>
      <c r="I47" s="12">
        <f t="shared" si="7"/>
        <v>-34.835057848049686</v>
      </c>
      <c r="J47" s="8">
        <f t="shared" si="3"/>
        <v>715.1649421519503</v>
      </c>
    </row>
    <row r="48" spans="2:10" x14ac:dyDescent="0.25">
      <c r="B48" s="9">
        <v>1400</v>
      </c>
      <c r="C48" s="8">
        <f t="shared" si="0"/>
        <v>805.7129728553922</v>
      </c>
      <c r="D48" s="11">
        <f t="shared" si="4"/>
        <v>0.79976035908733045</v>
      </c>
      <c r="E48" s="11">
        <f t="shared" si="5"/>
        <v>0.64594332977205893</v>
      </c>
      <c r="F48" s="10">
        <f t="shared" si="1"/>
        <v>37062.654504030179</v>
      </c>
      <c r="G48" s="12">
        <f t="shared" si="6"/>
        <v>2.6129988672476939E-2</v>
      </c>
      <c r="H48" s="12">
        <f t="shared" si="2"/>
        <v>2.299780370674756E-2</v>
      </c>
      <c r="I48" s="12">
        <f t="shared" si="7"/>
        <v>-35.985094671669941</v>
      </c>
      <c r="J48" s="8">
        <f t="shared" si="3"/>
        <v>714.01490532833009</v>
      </c>
    </row>
    <row r="49" spans="2:10" x14ac:dyDescent="0.25">
      <c r="B49" s="9">
        <v>1450</v>
      </c>
      <c r="C49" s="8">
        <f t="shared" si="0"/>
        <v>817.03032506246279</v>
      </c>
      <c r="D49" s="11">
        <f t="shared" si="4"/>
        <v>0.7591117265016295</v>
      </c>
      <c r="E49" s="11">
        <f t="shared" si="5"/>
        <v>0.64186908297751344</v>
      </c>
      <c r="F49" s="10">
        <f t="shared" si="1"/>
        <v>39047.271752044544</v>
      </c>
      <c r="G49" s="12">
        <f t="shared" si="6"/>
        <v>2.5967801141151423E-2</v>
      </c>
      <c r="H49" s="12">
        <f t="shared" si="2"/>
        <v>2.3000129355308711E-2</v>
      </c>
      <c r="I49" s="12">
        <f t="shared" si="7"/>
        <v>-37.135042998221351</v>
      </c>
      <c r="J49" s="8">
        <f t="shared" si="3"/>
        <v>712.86495700177863</v>
      </c>
    </row>
    <row r="50" spans="2:10" x14ac:dyDescent="0.25">
      <c r="B50" s="9">
        <v>1500</v>
      </c>
      <c r="C50" s="8">
        <f t="shared" si="0"/>
        <v>828.16319670750204</v>
      </c>
      <c r="D50" s="11">
        <f t="shared" si="4"/>
        <v>0.72178742053171463</v>
      </c>
      <c r="E50" s="11">
        <f t="shared" si="5"/>
        <v>0.63786124918529929</v>
      </c>
      <c r="F50" s="10">
        <f t="shared" si="1"/>
        <v>41066.442877374073</v>
      </c>
      <c r="G50" s="12">
        <f t="shared" si="6"/>
        <v>2.5816642851062388E-2</v>
      </c>
      <c r="H50" s="12">
        <f t="shared" si="2"/>
        <v>2.3009919906622937E-2</v>
      </c>
      <c r="I50" s="12">
        <f t="shared" si="7"/>
        <v>-38.28529422976964</v>
      </c>
      <c r="J50" s="8">
        <f t="shared" si="3"/>
        <v>711.71470577023035</v>
      </c>
    </row>
    <row r="51" spans="2:10" x14ac:dyDescent="0.25">
      <c r="B51" s="9">
        <v>1550</v>
      </c>
      <c r="C51" s="8">
        <f t="shared" si="0"/>
        <v>839.11459494952908</v>
      </c>
      <c r="D51" s="11">
        <f t="shared" si="4"/>
        <v>0.68744208480606728</v>
      </c>
      <c r="E51" s="11">
        <f t="shared" si="5"/>
        <v>0.63391874581816965</v>
      </c>
      <c r="F51" s="10">
        <f t="shared" si="1"/>
        <v>43118.165922638938</v>
      </c>
      <c r="G51" s="12">
        <f t="shared" si="6"/>
        <v>2.567558265998569E-2</v>
      </c>
      <c r="H51" s="12">
        <f t="shared" si="2"/>
        <v>2.3026518122565984E-2</v>
      </c>
      <c r="I51" s="12">
        <f t="shared" si="7"/>
        <v>-39.436205180499364</v>
      </c>
      <c r="J51" s="8">
        <f t="shared" si="3"/>
        <v>710.56379481950069</v>
      </c>
    </row>
    <row r="52" spans="2:10" x14ac:dyDescent="0.25">
      <c r="B52" s="9">
        <v>1600</v>
      </c>
      <c r="C52" s="8">
        <f t="shared" si="0"/>
        <v>849.88747792882009</v>
      </c>
      <c r="D52" s="11">
        <f t="shared" si="4"/>
        <v>0.65577309728467925</v>
      </c>
      <c r="E52" s="11">
        <f t="shared" si="5"/>
        <v>0.63004050794562483</v>
      </c>
      <c r="F52" s="10">
        <f t="shared" si="1"/>
        <v>45200.454238831349</v>
      </c>
      <c r="G52" s="12">
        <f t="shared" si="6"/>
        <v>2.5543781249452471E-2</v>
      </c>
      <c r="H52" s="12">
        <f t="shared" si="2"/>
        <v>2.3049328242157545E-2</v>
      </c>
      <c r="I52" s="12">
        <f t="shared" si="7"/>
        <v>-40.588101339617452</v>
      </c>
      <c r="J52" s="8">
        <f t="shared" si="3"/>
        <v>709.41189866038258</v>
      </c>
    </row>
    <row r="53" spans="2:10" x14ac:dyDescent="0.25">
      <c r="B53" s="9">
        <v>1650</v>
      </c>
      <c r="C53" s="8">
        <f t="shared" si="0"/>
        <v>860.48475556594656</v>
      </c>
      <c r="D53" s="11">
        <f t="shared" si="4"/>
        <v>0.62651450617251314</v>
      </c>
      <c r="E53" s="11">
        <f t="shared" si="5"/>
        <v>0.62622548799625921</v>
      </c>
      <c r="F53" s="10">
        <f t="shared" si="1"/>
        <v>47311.341689367066</v>
      </c>
      <c r="G53" s="12">
        <f t="shared" si="6"/>
        <v>2.5420480884105551E-2</v>
      </c>
      <c r="H53" s="12">
        <f t="shared" si="2"/>
        <v>2.3077809355887279E-2</v>
      </c>
      <c r="I53" s="12">
        <f t="shared" si="7"/>
        <v>-41.741279779568572</v>
      </c>
      <c r="J53" s="8">
        <f t="shared" si="3"/>
        <v>708.25872022043143</v>
      </c>
    </row>
    <row r="54" spans="2:10" x14ac:dyDescent="0.25">
      <c r="B54" s="9">
        <v>1700</v>
      </c>
      <c r="C54" s="8">
        <f t="shared" si="0"/>
        <v>870.90929034778924</v>
      </c>
      <c r="D54" s="11">
        <f t="shared" si="4"/>
        <v>0.59943192872554407</v>
      </c>
      <c r="E54" s="11">
        <f t="shared" si="5"/>
        <v>0.62247265547479591</v>
      </c>
      <c r="F54" s="10">
        <f t="shared" si="1"/>
        <v>49448.887278816241</v>
      </c>
      <c r="G54" s="12">
        <f t="shared" si="6"/>
        <v>2.5304996443846855E-2</v>
      </c>
      <c r="H54" s="12">
        <f t="shared" si="2"/>
        <v>2.3111469585701632E-2</v>
      </c>
      <c r="I54" s="12">
        <f t="shared" si="7"/>
        <v>-42.896011753108297</v>
      </c>
      <c r="J54" s="8">
        <f t="shared" si="3"/>
        <v>707.10398824689173</v>
      </c>
    </row>
    <row r="55" spans="2:10" x14ac:dyDescent="0.25">
      <c r="B55" s="9">
        <v>1750</v>
      </c>
      <c r="C55" s="8">
        <f t="shared" si="0"/>
        <v>881.16389810073986</v>
      </c>
      <c r="D55" s="11">
        <f t="shared" si="4"/>
        <v>0.57431824479106397</v>
      </c>
      <c r="E55" s="11">
        <f t="shared" si="5"/>
        <v>0.61878099668373365</v>
      </c>
      <c r="F55" s="10">
        <f t="shared" si="1"/>
        <v>51611.17924375931</v>
      </c>
      <c r="G55" s="12">
        <f t="shared" si="6"/>
        <v>2.5196707552966768E-2</v>
      </c>
      <c r="H55" s="12">
        <f t="shared" si="2"/>
        <v>2.3149860960748333E-2</v>
      </c>
      <c r="I55" s="12">
        <f t="shared" si="7"/>
        <v>-44.05254501676955</v>
      </c>
      <c r="J55" s="8">
        <f t="shared" si="3"/>
        <v>705.9474549832305</v>
      </c>
    </row>
    <row r="56" spans="2:10" x14ac:dyDescent="0.25">
      <c r="B56" s="9">
        <v>1800</v>
      </c>
      <c r="C56" s="8">
        <f t="shared" si="0"/>
        <v>891.25134875129891</v>
      </c>
      <c r="D56" s="11">
        <f t="shared" si="4"/>
        <v>0.55098994881047669</v>
      </c>
      <c r="E56" s="11">
        <f t="shared" si="5"/>
        <v>0.61514951444953248</v>
      </c>
      <c r="F56" s="10">
        <f t="shared" si="1"/>
        <v>53796.338642592011</v>
      </c>
      <c r="G56" s="12">
        <f t="shared" si="6"/>
        <v>2.5095051657556176E-2</v>
      </c>
      <c r="H56" s="12">
        <f t="shared" si="2"/>
        <v>2.3192574895897898E-2</v>
      </c>
      <c r="I56" s="12">
        <f t="shared" si="7"/>
        <v>-45.211105913185705</v>
      </c>
      <c r="J56" s="8">
        <f t="shared" si="3"/>
        <v>704.78889408681425</v>
      </c>
    </row>
    <row r="57" spans="2:10" x14ac:dyDescent="0.25">
      <c r="B57" s="9">
        <v>1850</v>
      </c>
      <c r="C57" s="8">
        <f t="shared" si="0"/>
        <v>901.17436707427532</v>
      </c>
      <c r="D57" s="11">
        <f t="shared" si="4"/>
        <v>0.52928404939928164</v>
      </c>
      <c r="E57" s="11">
        <f t="shared" si="5"/>
        <v>0.61157722785326096</v>
      </c>
      <c r="F57" s="10">
        <f t="shared" si="1"/>
        <v>56002.522480158957</v>
      </c>
      <c r="G57" s="12">
        <f t="shared" si="6"/>
        <v>2.4999517924921541E-2</v>
      </c>
      <c r="H57" s="12">
        <f t="shared" si="2"/>
        <v>2.3239238194031248E-2</v>
      </c>
      <c r="I57" s="12">
        <f t="shared" si="7"/>
        <v>-46.371901240433935</v>
      </c>
      <c r="J57" s="8">
        <f t="shared" si="3"/>
        <v>703.62809875956611</v>
      </c>
    </row>
    <row r="58" spans="2:10" x14ac:dyDescent="0.25">
      <c r="B58" s="9">
        <v>1900</v>
      </c>
      <c r="C58" s="8">
        <f t="shared" si="0"/>
        <v>910.93563342878974</v>
      </c>
      <c r="D58" s="11">
        <f t="shared" si="4"/>
        <v>0.50905542591837449</v>
      </c>
      <c r="E58" s="11">
        <f t="shared" si="5"/>
        <v>0.60806317196563575</v>
      </c>
      <c r="F58" s="10">
        <f t="shared" si="1"/>
        <v>58227.926401919387</v>
      </c>
      <c r="G58" s="12">
        <f t="shared" si="6"/>
        <v>2.4909641857361779E-2</v>
      </c>
      <c r="H58" s="12">
        <f t="shared" si="2"/>
        <v>2.3289509504679132E-2</v>
      </c>
      <c r="I58" s="12">
        <f t="shared" si="7"/>
        <v>-47.535119932901694</v>
      </c>
      <c r="J58" s="8">
        <f t="shared" si="3"/>
        <v>702.46488006709831</v>
      </c>
    </row>
    <row r="59" spans="2:10" x14ac:dyDescent="0.25">
      <c r="B59" s="9">
        <v>1950</v>
      </c>
      <c r="C59" s="8">
        <f t="shared" si="0"/>
        <v>920.53778448228024</v>
      </c>
      <c r="D59" s="11">
        <f t="shared" si="4"/>
        <v>0.49017456775103641</v>
      </c>
      <c r="E59" s="11">
        <f t="shared" si="5"/>
        <v>0.60460639758637913</v>
      </c>
      <c r="F59" s="10">
        <f t="shared" si="1"/>
        <v>60470.786990988614</v>
      </c>
      <c r="G59" s="12">
        <f t="shared" si="6"/>
        <v>2.4825000528235896E-2</v>
      </c>
      <c r="H59" s="12">
        <f t="shared" si="2"/>
        <v>2.3343076181276554E-2</v>
      </c>
      <c r="I59" s="12">
        <f t="shared" si="7"/>
        <v>-48.700934575050589</v>
      </c>
      <c r="J59" s="8">
        <f t="shared" si="3"/>
        <v>701.29906542494939</v>
      </c>
    </row>
    <row r="60" spans="2:10" x14ac:dyDescent="0.25">
      <c r="B60" s="9">
        <v>2000</v>
      </c>
      <c r="C60" s="8">
        <f t="shared" si="0"/>
        <v>929.98341392270709</v>
      </c>
      <c r="D60" s="11">
        <f t="shared" si="4"/>
        <v>0.47252563514204765</v>
      </c>
      <c r="E60" s="11">
        <f t="shared" si="5"/>
        <v>0.60120597098782547</v>
      </c>
      <c r="F60" s="10">
        <f t="shared" si="1"/>
        <v>62729.383699917744</v>
      </c>
      <c r="G60" s="12">
        <f t="shared" si="6"/>
        <v>2.4745208361316842E-2</v>
      </c>
      <c r="H60" s="12">
        <f t="shared" si="2"/>
        <v>2.3399651487410907E-2</v>
      </c>
      <c r="I60" s="12">
        <f t="shared" si="7"/>
        <v>-49.869502766767773</v>
      </c>
      <c r="J60" s="8">
        <f t="shared" si="3"/>
        <v>700.13049723323218</v>
      </c>
    </row>
  </sheetData>
  <mergeCells count="4">
    <mergeCell ref="D2:E2"/>
    <mergeCell ref="D3:E3"/>
    <mergeCell ref="D4:E4"/>
    <mergeCell ref="A1:B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26" t="s">
        <v>27</v>
      </c>
      <c r="C3" s="27"/>
      <c r="D3" s="27"/>
      <c r="E3" s="28"/>
    </row>
    <row r="4" spans="2:5" x14ac:dyDescent="0.25">
      <c r="B4" s="13" t="s">
        <v>28</v>
      </c>
      <c r="C4" s="14" t="s">
        <v>29</v>
      </c>
      <c r="D4" s="14"/>
      <c r="E4" s="15"/>
    </row>
    <row r="5" spans="2:5" ht="15.75" thickBot="1" x14ac:dyDescent="0.3">
      <c r="B5" s="16" t="s">
        <v>30</v>
      </c>
      <c r="C5" s="17">
        <v>2017</v>
      </c>
      <c r="D5" s="18"/>
      <c r="E5" s="19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Nonisothermal_steady_liquid</vt:lpstr>
      <vt:lpstr>Credits</vt:lpstr>
      <vt:lpstr>A.</vt:lpstr>
      <vt:lpstr>B.</vt:lpstr>
      <vt:lpstr>C.</vt:lpstr>
      <vt:lpstr>D</vt:lpstr>
      <vt:lpstr>e</vt:lpstr>
      <vt:lpstr>e_D</vt:lpstr>
      <vt:lpstr>F</vt:lpstr>
      <vt:lpstr>gc</vt:lpstr>
      <vt:lpstr>Po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2017-03-27T03:50:46Z</dcterms:modified>
</cp:coreProperties>
</file>