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filterPrivacy="1" defaultThemeVersion="124226"/>
  <workbookProtection workbookAlgorithmName="SHA-512" workbookHashValue="PADAXGh1wYVVdg9b0MyNRqhoRW4ltoFuy5ILuYl+q80T3JdPnKgrSEJD1kir4FsjCotN7ZqaZ2wO8PVdpD8OHw==" workbookSaltValue="ZhrebZlciXBKhvuI1g+Nnw==" workbookSpinCount="100000" lockStructure="1"/>
  <bookViews>
    <workbookView xWindow="360" yWindow="300" windowWidth="18735" windowHeight="11700" xr2:uid="{00000000-000D-0000-FFFF-FFFF00000000}"/>
  </bookViews>
  <sheets>
    <sheet name="Gravity Settler" sheetId="1" r:id="rId1"/>
    <sheet name="Figures" sheetId="2" r:id="rId2"/>
    <sheet name="Credits" sheetId="3" r:id="rId3"/>
  </sheets>
  <externalReferences>
    <externalReference r:id="rId4"/>
    <externalReference r:id="rId5"/>
  </externalReferences>
  <definedNames>
    <definedName name="A.">[1]Operation!$C$3</definedName>
    <definedName name="ae">[2]Main!#REF!</definedName>
    <definedName name="ai">[2]Main!$M$10</definedName>
    <definedName name="ao">[2]Main!$P$10</definedName>
    <definedName name="Area">[2]Main!$T$13</definedName>
    <definedName name="at">[2]Main!$M$8</definedName>
    <definedName name="B">[2]Main!$P$8</definedName>
    <definedName name="B.">[1]Operation!$C$4</definedName>
    <definedName name="C.">[1]Operation!$C$5</definedName>
    <definedName name="Cpc">[2]Main!$C$13</definedName>
    <definedName name="Cpe">[2]Main!#REF!</definedName>
    <definedName name="Cph">[2]Main!$F$13</definedName>
    <definedName name="Cpi">[2]Main!$M$12</definedName>
    <definedName name="Cpo">[2]Main!$P$12</definedName>
    <definedName name="D.">[1]Equilibrium!$R$3</definedName>
    <definedName name="D_shell">[2]Main!#REF!</definedName>
    <definedName name="Deq">[2]Main!$T$4</definedName>
    <definedName name="Dh">[2]Main!#REF!</definedName>
    <definedName name="Dshell">[2]Main!$P$4</definedName>
    <definedName name="dT">[2]Main!$J$16</definedName>
    <definedName name="dTc">[2]Main!$C$10</definedName>
    <definedName name="Dte">[2]Main!#REF!</definedName>
    <definedName name="dTh">[2]Main!$F$10</definedName>
    <definedName name="Dti">[2]Main!#REF!</definedName>
    <definedName name="dTlm">[2]Main!$J$10</definedName>
    <definedName name="Dtube_e">[2]Main!$M$5</definedName>
    <definedName name="Dtube_i">[2]Main!$M$4</definedName>
    <definedName name="E.">[1]Equilibrium!$R$4</definedName>
    <definedName name="eu">[2]Main!#REF!</definedName>
    <definedName name="F">[2]Main!$J$15</definedName>
    <definedName name="F." localSheetId="2">[1]Equilibrium!$R$5</definedName>
    <definedName name="Gi">[2]Main!$M$17</definedName>
    <definedName name="Go">[2]Main!$P$17</definedName>
    <definedName name="h_i">[2]Main!$M$25</definedName>
    <definedName name="h_o">[2]Main!$P$25</definedName>
    <definedName name="hi">[2]Main!$M$21</definedName>
    <definedName name="hi2_">[2]Main!#REF!</definedName>
    <definedName name="hii">[2]Main!$M$22</definedName>
    <definedName name="ho">[2]Main!$P$21</definedName>
    <definedName name="ho2_">[2]Main!#REF!</definedName>
    <definedName name="k_x.a">[1]Absorption_packed!#REF!</definedName>
    <definedName name="kc">[2]Main!$C$14</definedName>
    <definedName name="ke">[2]Main!#REF!</definedName>
    <definedName name="kh">[2]Main!$F$14</definedName>
    <definedName name="ki">[2]Main!$M$13</definedName>
    <definedName name="ko">[2]Main!$P$13</definedName>
    <definedName name="L.">[1]Absorption_packed!$B$6</definedName>
    <definedName name="Lt">[2]Main!$M$7</definedName>
    <definedName name="mc">[2]Main!$C$4</definedName>
    <definedName name="me">[2]Main!#REF!</definedName>
    <definedName name="mh">[2]Main!$F$4</definedName>
    <definedName name="mi">[2]Main!$M$11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mo">[2]Main!$P$11</definedName>
    <definedName name="np">[2]Main!$P$6</definedName>
    <definedName name="nt">[2]Main!$M$6</definedName>
    <definedName name="P">[2]Main!$P$7</definedName>
    <definedName name="phi_i">[2]Main!$M$24</definedName>
    <definedName name="phi_o">[2]Main!$P$24</definedName>
    <definedName name="Pr_i">[2]Main!$M$19</definedName>
    <definedName name="Pr_o">[2]Main!$P$19</definedName>
    <definedName name="Q">[2]Main!$J$12</definedName>
    <definedName name="R.">[2]Main!$J$13</definedName>
    <definedName name="ral">[2]Main!$T$5</definedName>
    <definedName name="Rd">[2]Main!$T$3</definedName>
    <definedName name="Rdc">[2]Main!#REF!</definedName>
    <definedName name="Rdh">[2]Main!#REF!</definedName>
    <definedName name="Rdshell">[2]Main!$P$3</definedName>
    <definedName name="Rdtube">[2]Main!$M$3</definedName>
    <definedName name="Re_i">[2]Main!$M$18</definedName>
    <definedName name="Re_o">[2]Main!$P$18</definedName>
    <definedName name="ro_c">[2]Main!$C$16</definedName>
    <definedName name="ro_e">[2]Main!#REF!</definedName>
    <definedName name="ro_h">[2]Main!$F$16</definedName>
    <definedName name="ro_i">[2]Main!$M$15</definedName>
    <definedName name="ro_o">[2]Main!$P$15</definedName>
    <definedName name="S" localSheetId="2">[1]Absorption_packed!$E$2</definedName>
    <definedName name="S">[2]Main!#REF!</definedName>
    <definedName name="S.">[2]Main!$J$14</definedName>
    <definedName name="Squared">[2]Main!$J$4</definedName>
    <definedName name="Tc1_">[2]Main!$C$7</definedName>
    <definedName name="Tc2_">[2]Main!$C$8</definedName>
    <definedName name="Tcm">[2]Main!$C$9</definedName>
    <definedName name="Th1_">[2]Main!$F$7</definedName>
    <definedName name="Th2_">[2]Main!$F$8</definedName>
    <definedName name="Thm">[2]Main!$F$9</definedName>
    <definedName name="Triangular">[2]Main!$J$3</definedName>
    <definedName name="U">[2]Main!$T$14</definedName>
    <definedName name="u_i">[2]Main!$M$23</definedName>
    <definedName name="u_o">[2]Main!$P$23</definedName>
    <definedName name="uc">[2]Main!$C$15</definedName>
    <definedName name="Uclean">[2]Main!$T$10</definedName>
    <definedName name="uh">[2]Main!$F$15</definedName>
    <definedName name="ui">[2]Main!$M$14</definedName>
    <definedName name="uo">[2]Main!$P$14</definedName>
    <definedName name="V.">[1]Absorption_packed!$B$2</definedName>
    <definedName name="Vc">[2]Main!$C$3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 iterate="1"/>
</workbook>
</file>

<file path=xl/calcChain.xml><?xml version="1.0" encoding="utf-8"?>
<calcChain xmlns="http://schemas.openxmlformats.org/spreadsheetml/2006/main">
  <c r="B17" i="1" l="1"/>
  <c r="B16" i="1"/>
  <c r="B6" i="1" l="1"/>
  <c r="E2" i="1"/>
  <c r="E3" i="1" l="1"/>
  <c r="E7" i="1" s="1"/>
  <c r="B15" i="1" s="1"/>
  <c r="B18" i="1" l="1"/>
  <c r="E9" i="1" s="1"/>
  <c r="E11" i="1"/>
  <c r="E12" i="1"/>
  <c r="E13" i="1" l="1"/>
</calcChain>
</file>

<file path=xl/sharedStrings.xml><?xml version="1.0" encoding="utf-8"?>
<sst xmlns="http://schemas.openxmlformats.org/spreadsheetml/2006/main" count="47" uniqueCount="39">
  <si>
    <t>Q</t>
  </si>
  <si>
    <t>rho_s</t>
  </si>
  <si>
    <t>m³/s</t>
  </si>
  <si>
    <t>kg/m³</t>
  </si>
  <si>
    <t>D</t>
  </si>
  <si>
    <t>m</t>
  </si>
  <si>
    <t>cP</t>
  </si>
  <si>
    <t>e</t>
  </si>
  <si>
    <t>rho_f</t>
  </si>
  <si>
    <t>ys</t>
  </si>
  <si>
    <t>m³/m³</t>
  </si>
  <si>
    <t>rho_m</t>
  </si>
  <si>
    <t>m/s</t>
  </si>
  <si>
    <t>g</t>
  </si>
  <si>
    <t>m/s²</t>
  </si>
  <si>
    <t>Nunits</t>
  </si>
  <si>
    <t>H</t>
  </si>
  <si>
    <t>Re</t>
  </si>
  <si>
    <t>B.L</t>
  </si>
  <si>
    <t>m²</t>
  </si>
  <si>
    <t>L/B</t>
  </si>
  <si>
    <t>B</t>
  </si>
  <si>
    <t>L</t>
  </si>
  <si>
    <t>V</t>
  </si>
  <si>
    <t>m³</t>
  </si>
  <si>
    <t>Qeach</t>
  </si>
  <si>
    <t>uh</t>
  </si>
  <si>
    <t>ut,v</t>
  </si>
  <si>
    <t>Rh</t>
  </si>
  <si>
    <t>visc_f</t>
  </si>
  <si>
    <t>&lt; 20000</t>
  </si>
  <si>
    <t>t</t>
  </si>
  <si>
    <t>h</t>
  </si>
  <si>
    <t>Initial Data:</t>
  </si>
  <si>
    <t>Horizontal Settler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</si>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</sst>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1" fontId="3" fillId="0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7" xfId="0" applyFont="1" applyBorder="1"/>
    <xf numFmtId="0" fontId="0" fillId="0" borderId="0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2" fillId="4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1</xdr:row>
      <xdr:rowOff>28955</xdr:rowOff>
    </xdr:from>
    <xdr:to>
      <xdr:col>7</xdr:col>
      <xdr:colOff>606192</xdr:colOff>
      <xdr:row>12</xdr:row>
      <xdr:rowOff>142875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7B375C2-DBC0-48CE-B0DF-61BEA5A48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599" y="219455"/>
          <a:ext cx="4263793" cy="220942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0</xdr:colOff>
      <xdr:row>0</xdr:row>
      <xdr:rowOff>190499</xdr:rowOff>
    </xdr:from>
    <xdr:to>
      <xdr:col>17</xdr:col>
      <xdr:colOff>15970</xdr:colOff>
      <xdr:row>12</xdr:row>
      <xdr:rowOff>180974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3FEFBBA7-E752-4231-A697-7BFDE06CC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-5000" contrast="10000"/>
        </a:blip>
        <a:srcRect/>
        <a:stretch>
          <a:fillRect/>
        </a:stretch>
      </xdr:blipFill>
      <xdr:spPr bwMode="auto">
        <a:xfrm>
          <a:off x="5486400" y="190499"/>
          <a:ext cx="4892770" cy="227647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tabSelected="1" workbookViewId="0">
      <selection activeCell="H2" sqref="H2:J2"/>
    </sheetView>
  </sheetViews>
  <sheetFormatPr defaultRowHeight="15" x14ac:dyDescent="0.25"/>
  <cols>
    <col min="1" max="1" width="9.140625" customWidth="1"/>
  </cols>
  <sheetData>
    <row r="1" spans="1:10" x14ac:dyDescent="0.25">
      <c r="A1" s="20" t="s">
        <v>33</v>
      </c>
      <c r="B1" s="20"/>
    </row>
    <row r="2" spans="1:10" x14ac:dyDescent="0.25">
      <c r="A2" s="2" t="s">
        <v>0</v>
      </c>
      <c r="B2" s="11">
        <v>1</v>
      </c>
      <c r="C2" t="s">
        <v>2</v>
      </c>
      <c r="D2" s="1" t="s">
        <v>25</v>
      </c>
      <c r="E2" s="1">
        <f>B2/B11</f>
        <v>1</v>
      </c>
      <c r="F2" t="s">
        <v>2</v>
      </c>
      <c r="H2" s="19" t="s">
        <v>34</v>
      </c>
      <c r="I2" s="19"/>
      <c r="J2" s="19"/>
    </row>
    <row r="3" spans="1:10" x14ac:dyDescent="0.25">
      <c r="A3" s="2" t="s">
        <v>1</v>
      </c>
      <c r="B3" s="11">
        <v>2600</v>
      </c>
      <c r="C3" t="s">
        <v>3</v>
      </c>
      <c r="D3" s="3" t="s">
        <v>11</v>
      </c>
      <c r="E3" s="4">
        <f>B3*B5+B4*(1-B5)</f>
        <v>1320</v>
      </c>
      <c r="F3" t="s">
        <v>3</v>
      </c>
    </row>
    <row r="4" spans="1:10" x14ac:dyDescent="0.25">
      <c r="A4" s="2" t="s">
        <v>8</v>
      </c>
      <c r="B4" s="11">
        <v>1000</v>
      </c>
      <c r="C4" t="s">
        <v>3</v>
      </c>
    </row>
    <row r="5" spans="1:10" x14ac:dyDescent="0.25">
      <c r="A5" s="2" t="s">
        <v>9</v>
      </c>
      <c r="B5" s="11">
        <v>0.2</v>
      </c>
      <c r="C5" t="s">
        <v>10</v>
      </c>
    </row>
    <row r="6" spans="1:10" x14ac:dyDescent="0.25">
      <c r="A6" s="2" t="s">
        <v>4</v>
      </c>
      <c r="B6" s="11">
        <f>2*10^-3</f>
        <v>2E-3</v>
      </c>
      <c r="C6" t="s">
        <v>5</v>
      </c>
    </row>
    <row r="7" spans="1:10" x14ac:dyDescent="0.25">
      <c r="A7" s="2" t="s">
        <v>29</v>
      </c>
      <c r="B7" s="11">
        <v>1</v>
      </c>
      <c r="C7" t="s">
        <v>6</v>
      </c>
      <c r="D7" s="3" t="s">
        <v>27</v>
      </c>
      <c r="E7" s="5">
        <f>(B3-E3)*B8*B9*B6^2*EXP(-4.19*(1-B8))/(18*B7)</f>
        <v>9.656453964501944E-4</v>
      </c>
      <c r="F7" t="s">
        <v>12</v>
      </c>
    </row>
    <row r="8" spans="1:10" x14ac:dyDescent="0.25">
      <c r="A8" s="2" t="s">
        <v>7</v>
      </c>
      <c r="B8" s="11">
        <v>0.8</v>
      </c>
    </row>
    <row r="9" spans="1:10" x14ac:dyDescent="0.25">
      <c r="A9" s="6" t="s">
        <v>13</v>
      </c>
      <c r="B9" s="11">
        <v>9.81</v>
      </c>
      <c r="C9" t="s">
        <v>14</v>
      </c>
      <c r="D9" s="1" t="s">
        <v>31</v>
      </c>
      <c r="E9" s="10">
        <f>(B18/E2)/3600</f>
        <v>1.2944710393640573</v>
      </c>
      <c r="F9" t="s">
        <v>32</v>
      </c>
    </row>
    <row r="11" spans="1:10" x14ac:dyDescent="0.25">
      <c r="A11" s="2" t="s">
        <v>15</v>
      </c>
      <c r="B11" s="11">
        <v>1</v>
      </c>
      <c r="D11" s="1" t="s">
        <v>26</v>
      </c>
      <c r="E11" s="7">
        <f>E2/(B16*B12)</f>
        <v>1.3811037964945799E-2</v>
      </c>
      <c r="F11" t="s">
        <v>12</v>
      </c>
    </row>
    <row r="12" spans="1:10" x14ac:dyDescent="0.25">
      <c r="A12" s="2" t="s">
        <v>16</v>
      </c>
      <c r="B12" s="11">
        <v>4.5</v>
      </c>
      <c r="C12" t="s">
        <v>5</v>
      </c>
      <c r="D12" s="1" t="s">
        <v>28</v>
      </c>
      <c r="E12" s="9">
        <f>(B16*B12)/(2*B12+B16)</f>
        <v>2.8858232911275556</v>
      </c>
      <c r="F12" t="s">
        <v>5</v>
      </c>
    </row>
    <row r="13" spans="1:10" x14ac:dyDescent="0.25">
      <c r="A13" s="2" t="s">
        <v>20</v>
      </c>
      <c r="B13" s="11">
        <v>4</v>
      </c>
      <c r="D13" s="1" t="s">
        <v>17</v>
      </c>
      <c r="E13" s="8">
        <f>E11*E12*B4/(B7*0.001)</f>
        <v>39856.2150338875</v>
      </c>
      <c r="F13" t="s">
        <v>30</v>
      </c>
    </row>
    <row r="15" spans="1:10" x14ac:dyDescent="0.25">
      <c r="A15" s="1" t="s">
        <v>18</v>
      </c>
      <c r="B15" s="8">
        <f>B2/E7</f>
        <v>1035.5768314912457</v>
      </c>
      <c r="C15" t="s">
        <v>19</v>
      </c>
    </row>
    <row r="16" spans="1:10" x14ac:dyDescent="0.25">
      <c r="A16" s="1" t="s">
        <v>21</v>
      </c>
      <c r="B16" s="8">
        <f>SQRT(B15/B13)</f>
        <v>16.090189802261857</v>
      </c>
      <c r="C16" t="s">
        <v>5</v>
      </c>
    </row>
    <row r="17" spans="1:3" x14ac:dyDescent="0.25">
      <c r="A17" s="1" t="s">
        <v>22</v>
      </c>
      <c r="B17" s="8">
        <f>B13*B16</f>
        <v>64.36075920904743</v>
      </c>
      <c r="C17" t="s">
        <v>5</v>
      </c>
    </row>
    <row r="18" spans="1:3" x14ac:dyDescent="0.25">
      <c r="A18" s="1" t="s">
        <v>23</v>
      </c>
      <c r="B18" s="1">
        <f>B16*B17*B12</f>
        <v>4660.0957417106065</v>
      </c>
      <c r="C18" t="s">
        <v>24</v>
      </c>
    </row>
  </sheetData>
  <sheetProtection algorithmName="SHA-512" hashValue="X9KpRBYqH+D/bXs5xxp4zlAou1mP3qG6QYkrq+omEQz9ci1X3qFGlnKvFgvP0kSzC+Zb0ogVmfDsuP6ew4h8wA==" saltValue="PUfXXpgoawsAs4l+7CuwqA==" spinCount="100000" sheet="1" objects="1" scenarios="1"/>
  <mergeCells count="2">
    <mergeCell ref="H2:J2"/>
    <mergeCell ref="A1:B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H21" sqref="H21"/>
    </sheetView>
  </sheetViews>
  <sheetFormatPr defaultRowHeight="15" x14ac:dyDescent="0.25"/>
  <sheetData/>
  <sheetProtection algorithmName="SHA-512" hashValue="Y+n48FNZgVkFFbJAHmn9EIHI9yDuBN9NRQij0FWh0OFwefwZfM1AMJgdkA7dKSpniToI1xUGlRhHipI4SioIBw==" saltValue="Lp/vRaB/sgf5UsWJdGG8Fg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21" t="s">
        <v>35</v>
      </c>
      <c r="C3" s="22"/>
      <c r="D3" s="22"/>
      <c r="E3" s="23"/>
    </row>
    <row r="4" spans="2:5" x14ac:dyDescent="0.25">
      <c r="B4" s="12" t="s">
        <v>36</v>
      </c>
      <c r="C4" s="13" t="s">
        <v>37</v>
      </c>
      <c r="D4" s="13"/>
      <c r="E4" s="14"/>
    </row>
    <row r="5" spans="2:5" ht="15.75" thickBot="1" x14ac:dyDescent="0.3">
      <c r="B5" s="15" t="s">
        <v>38</v>
      </c>
      <c r="C5" s="16">
        <v>2017</v>
      </c>
      <c r="D5" s="17"/>
      <c r="E5" s="18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Gravity Settler</vt:lpstr>
      <vt:lpstr>Figures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2017-10-07T16:17:18Z</dcterms:modified>
</cp:coreProperties>
</file>