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ongsiri Chayakorn\Desktop\Sunday\"/>
    </mc:Choice>
  </mc:AlternateContent>
  <bookViews>
    <workbookView xWindow="0" yWindow="0" windowWidth="19200" windowHeight="7310"/>
  </bookViews>
  <sheets>
    <sheet name="Calculation" sheetId="1" r:id="rId1"/>
    <sheet name="CC" sheetId="2" r:id="rId2"/>
    <sheet name="Driver" sheetId="3" r:id="rId3"/>
    <sheet name="Year" sheetId="4" r:id="rId4"/>
    <sheet name="SI" sheetId="5" r:id="rId5"/>
    <sheet name="VG" sheetId="6" r:id="rId6"/>
    <sheet name="TPBI person" sheetId="7" r:id="rId7"/>
    <sheet name="TPBI occ" sheetId="8" r:id="rId8"/>
    <sheet name="TPPD occ" sheetId="9" r:id="rId9"/>
    <sheet name="PA BB" sheetId="10" r:id="rId10"/>
    <sheet name="MED" sheetId="11" r:id="rId11"/>
    <sheet name="V5" sheetId="12" r:id="rId12"/>
  </sheets>
  <definedNames>
    <definedName name="V5_tariff_1" localSheetId="11">'V5'!$A$1:$D$142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4" i="1" l="1"/>
  <c r="CC4" i="1" s="1"/>
  <c r="CF4" i="1" s="1"/>
  <c r="CG4" i="1" s="1"/>
  <c r="AE3" i="1"/>
  <c r="BY4" i="1"/>
  <c r="BW4" i="1"/>
  <c r="BU4" i="1"/>
  <c r="BP4" i="1"/>
  <c r="BQ4" i="1" s="1"/>
  <c r="BS4" i="1" s="1"/>
  <c r="BM4" i="1"/>
  <c r="BL4" i="1"/>
  <c r="BK4" i="1"/>
  <c r="BN4" i="1" s="1"/>
  <c r="BI4" i="1"/>
  <c r="BG4" i="1"/>
  <c r="BH4" i="1" s="1"/>
  <c r="BJ4" i="1" s="1"/>
  <c r="BE4" i="1"/>
  <c r="BD4" i="1"/>
  <c r="BC4" i="1"/>
  <c r="BF4" i="1" s="1"/>
  <c r="BA4" i="1"/>
  <c r="AZ4" i="1"/>
  <c r="AY4" i="1"/>
  <c r="BB4" i="1" s="1"/>
  <c r="AV4" i="1"/>
  <c r="AW4" i="1" s="1"/>
  <c r="AU4" i="1"/>
  <c r="AT4" i="1"/>
  <c r="AR4" i="1"/>
  <c r="AS4" i="1" s="1"/>
  <c r="AQ4" i="1"/>
  <c r="AP4" i="1"/>
  <c r="AN4" i="1"/>
  <c r="AO4" i="1" s="1"/>
  <c r="AM4" i="1"/>
  <c r="AL4" i="1"/>
  <c r="AJ4" i="1"/>
  <c r="AK4" i="1" s="1"/>
  <c r="AI4" i="1"/>
  <c r="AH4" i="1"/>
  <c r="AG4" i="1"/>
  <c r="AF4" i="1"/>
  <c r="AD4" i="1"/>
  <c r="AD3" i="1"/>
  <c r="BP3" i="1"/>
  <c r="BO4" i="1" l="1"/>
  <c r="AX4" i="1"/>
  <c r="BT4" i="1" s="1"/>
  <c r="CC3" i="1"/>
  <c r="CF3" i="1" s="1"/>
  <c r="CG3" i="1" s="1"/>
  <c r="BY3" i="1"/>
  <c r="BW3" i="1"/>
  <c r="BU3" i="1"/>
  <c r="AF3" i="1"/>
  <c r="BQ3" i="1"/>
  <c r="BS3" i="1" s="1"/>
  <c r="BH3" i="1"/>
  <c r="BJ3" i="1" s="1"/>
  <c r="BL3" i="1"/>
  <c r="BN3" i="1" s="1"/>
  <c r="BD3" i="1"/>
  <c r="BF3" i="1" s="1"/>
  <c r="AZ3" i="1"/>
  <c r="BB3" i="1" s="1"/>
  <c r="B4" i="10"/>
  <c r="B3" i="10"/>
  <c r="B2" i="10"/>
  <c r="AW3" i="1"/>
  <c r="BV4" i="1" l="1"/>
  <c r="BX4" i="1"/>
  <c r="AI3" i="1"/>
  <c r="AQ3" i="1"/>
  <c r="AK3" i="1"/>
  <c r="AS3" i="1"/>
  <c r="AM3" i="1"/>
  <c r="AU3" i="1"/>
  <c r="AO3" i="1"/>
  <c r="BO3" i="1"/>
  <c r="BZ4" i="1" l="1"/>
  <c r="CA4" i="1" s="1"/>
  <c r="CB4" i="1" s="1"/>
  <c r="CH4" i="1" s="1"/>
  <c r="AX3" i="1"/>
  <c r="BT3" i="1" s="1"/>
  <c r="BV3" i="1" s="1"/>
  <c r="CI4" i="1" l="1"/>
  <c r="BX3" i="1"/>
  <c r="BZ3" i="1" s="1"/>
  <c r="CA3" i="1" s="1"/>
  <c r="CB3" i="1" s="1"/>
  <c r="CH3" i="1" s="1"/>
  <c r="CJ4" i="1" l="1"/>
  <c r="CK4" i="1" s="1"/>
  <c r="CI3" i="1"/>
  <c r="CJ3" i="1" s="1"/>
  <c r="CK3" i="1" s="1"/>
  <c r="BM3" i="1"/>
  <c r="BK3" i="1"/>
  <c r="BI3" i="1"/>
  <c r="BG3" i="1"/>
  <c r="BE3" i="1"/>
  <c r="BC3" i="1"/>
  <c r="BA3" i="1"/>
  <c r="AY3" i="1"/>
  <c r="AV3" i="1"/>
  <c r="AR3" i="1"/>
  <c r="AT3" i="1"/>
  <c r="AP3" i="1"/>
  <c r="AN3" i="1"/>
  <c r="AL3" i="1"/>
  <c r="AJ3" i="1"/>
  <c r="AH3" i="1"/>
  <c r="AG3" i="1"/>
</calcChain>
</file>

<file path=xl/connections.xml><?xml version="1.0" encoding="utf-8"?>
<connections xmlns="http://schemas.openxmlformats.org/spreadsheetml/2006/main">
  <connection id="1" name="V5 tariff" type="6" refreshedVersion="5" background="1" saveData="1">
    <textPr codePage="437" sourceFile="C:\Users\Pongsiri Chayakorn\Downloads\V5 tariff.csv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<sst xmlns="http://schemas.openxmlformats.org/spreadsheetml/2006/main" count="149" uniqueCount="85">
  <si>
    <t>No.</t>
  </si>
  <si>
    <t>carAge</t>
  </si>
  <si>
    <t>carCode</t>
  </si>
  <si>
    <t>carGroup</t>
  </si>
  <si>
    <t>deductible</t>
  </si>
  <si>
    <t>driverAge</t>
  </si>
  <si>
    <t>engineSize</t>
  </si>
  <si>
    <t>injuryTPDamage</t>
  </si>
  <si>
    <t>injuryTPPerson</t>
  </si>
  <si>
    <t>injuryTPTime</t>
  </si>
  <si>
    <t>driver #</t>
  </si>
  <si>
    <t>passenger #</t>
  </si>
  <si>
    <t>seat</t>
  </si>
  <si>
    <t>driver accident</t>
  </si>
  <si>
    <t>passenger accident</t>
  </si>
  <si>
    <t>lifeloss</t>
  </si>
  <si>
    <t>medical</t>
  </si>
  <si>
    <t>bail bond</t>
  </si>
  <si>
    <t>policyType</t>
  </si>
  <si>
    <t>sellNet</t>
  </si>
  <si>
    <t>sumInsured</t>
  </si>
  <si>
    <t>Expected results</t>
  </si>
  <si>
    <t>Test Result</t>
  </si>
  <si>
    <t>SellNet Result</t>
  </si>
  <si>
    <t>Base Premium w/ dis</t>
  </si>
  <si>
    <t>Group</t>
  </si>
  <si>
    <t>NCB</t>
  </si>
  <si>
    <t>Direct</t>
  </si>
  <si>
    <t>v1</t>
  </si>
  <si>
    <t>Success</t>
  </si>
  <si>
    <t>PASS</t>
  </si>
  <si>
    <t>CC</t>
  </si>
  <si>
    <t>SI</t>
  </si>
  <si>
    <t>TPBI/PERSON</t>
  </si>
  <si>
    <t>TPBI/OCC</t>
  </si>
  <si>
    <t>TPPD/OCC</t>
  </si>
  <si>
    <t>USAGE</t>
  </si>
  <si>
    <t>YEARS</t>
  </si>
  <si>
    <t>VG</t>
  </si>
  <si>
    <t>MAIN PREM</t>
  </si>
  <si>
    <t>PA_DRI</t>
  </si>
  <si>
    <t>PA_PASS</t>
  </si>
  <si>
    <t>LIMIT</t>
  </si>
  <si>
    <t>RATE</t>
  </si>
  <si>
    <t>SEAT</t>
  </si>
  <si>
    <t>AMOUNT</t>
  </si>
  <si>
    <t>MED</t>
  </si>
  <si>
    <t>BB</t>
  </si>
  <si>
    <t>VALUE</t>
  </si>
  <si>
    <t>%</t>
  </si>
  <si>
    <t>OD_DD</t>
  </si>
  <si>
    <t>PD_DD</t>
  </si>
  <si>
    <t>TOTAL</t>
  </si>
  <si>
    <t>FLEET</t>
  </si>
  <si>
    <t>OTHERS</t>
  </si>
  <si>
    <t>TOTAL DIS</t>
  </si>
  <si>
    <t>GPW</t>
  </si>
  <si>
    <t>STAMP</t>
  </si>
  <si>
    <t>VAT</t>
  </si>
  <si>
    <t>VOL TOTAL</t>
  </si>
  <si>
    <t>Limit</t>
  </si>
  <si>
    <t>V base</t>
  </si>
  <si>
    <t>V5</t>
  </si>
  <si>
    <t>v2</t>
  </si>
  <si>
    <t>v3</t>
  </si>
  <si>
    <t>Age of driver</t>
  </si>
  <si>
    <t>18 - 24</t>
  </si>
  <si>
    <t>25 -35</t>
  </si>
  <si>
    <t>36 - 50</t>
  </si>
  <si>
    <t>&gt;50</t>
  </si>
  <si>
    <t>DRIVER</t>
  </si>
  <si>
    <t>Vehicle age</t>
  </si>
  <si>
    <t>SUM INSURE</t>
  </si>
  <si>
    <t>PA Driver</t>
  </si>
  <si>
    <t>Rate</t>
  </si>
  <si>
    <t>PA passenger</t>
  </si>
  <si>
    <t>DIS</t>
  </si>
  <si>
    <t>BP</t>
  </si>
  <si>
    <t>TOTAL DD</t>
  </si>
  <si>
    <t>TOTAL ADD</t>
  </si>
  <si>
    <t>V5 BP</t>
  </si>
  <si>
    <t>Sum insured</t>
  </si>
  <si>
    <t>V5 ADD</t>
  </si>
  <si>
    <t>TOTAL W V5</t>
  </si>
  <si>
    <t>v2+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</si>
</sst>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_-* #,##0_-;\-* #,##0_-;_-* &quot;-&quot;??_-;_-@_-"/>
  </numFmts>
  <fonts count="2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5">
    <xf numFmtId="0" fontId="0" fillId="0" borderId="0" xfId="0"/>
    <xf numFmtId="4" fontId="0" fillId="0" borderId="0" xfId="0" applyNumberFormat="1"/>
    <xf numFmtId="0" fontId="0" fillId="2" borderId="0" xfId="0" applyFill="1"/>
    <xf numFmtId="0" fontId="0" fillId="3" borderId="0" xfId="0" applyFill="1"/>
    <xf numFmtId="0" fontId="0" fillId="0" borderId="0" xfId="0" applyFill="1"/>
    <xf numFmtId="9" fontId="0" fillId="0" borderId="0" xfId="2" applyFont="1"/>
    <xf numFmtId="0" fontId="0" fillId="0" borderId="1" xfId="0" applyFill="1" applyBorder="1" applyAlignment="1">
      <alignment horizontal="left"/>
    </xf>
    <xf numFmtId="9" fontId="0" fillId="0" borderId="0" xfId="0" applyNumberFormat="1"/>
    <xf numFmtId="16" fontId="0" fillId="0" borderId="0" xfId="0" quotePrefix="1" applyNumberFormat="1"/>
    <xf numFmtId="3" fontId="0" fillId="0" borderId="0" xfId="0" applyNumberFormat="1"/>
    <xf numFmtId="43" fontId="0" fillId="0" borderId="0" xfId="1" applyFont="1"/>
    <xf numFmtId="164" fontId="0" fillId="0" borderId="0" xfId="1" applyNumberFormat="1" applyFont="1"/>
    <xf numFmtId="43" fontId="0" fillId="0" borderId="0" xfId="0" applyNumberFormat="1"/>
    <xf numFmtId="0" fontId="0" fillId="0" borderId="1" xfId="0" applyFill="1" applyBorder="1" applyAlignment="1"/>
    <xf numFmtId="0" fontId="0" fillId="4" borderId="1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2" xfId="0" applyFill="1" applyBorder="1" applyAlignment="1">
      <alignment horizontal="left"/>
    </xf>
    <xf numFmtId="0" fontId="0" fillId="0" borderId="3" xfId="0" applyFill="1" applyBorder="1" applyAlignment="1">
      <alignment horizontal="left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0" borderId="4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4" borderId="4" xfId="0" applyFill="1" applyBorder="1" applyAlignment="1">
      <alignment horizontal="left"/>
    </xf>
    <xf numFmtId="0" fontId="0" fillId="4" borderId="5" xfId="0" applyFill="1" applyBorder="1" applyAlignment="1">
      <alignment horizontal="left"/>
    </xf>
    <xf numFmtId="0" fontId="0" fillId="4" borderId="1" xfId="0" applyFill="1" applyBorder="1" applyAlignment="1">
      <alignment horizontal="left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V5 tariff_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4"/>
  <sheetViews>
    <sheetView tabSelected="1" topLeftCell="O1" workbookViewId="0">
      <selection activeCell="X11" sqref="X11"/>
    </sheetView>
  </sheetViews>
  <sheetFormatPr defaultRowHeight="14.5"/>
  <cols>
    <col min="1" max="1" width="4.54296875" customWidth="1"/>
    <col min="8" max="8" width="11.453125" customWidth="1"/>
    <col min="9" max="9" width="11.36328125" customWidth="1"/>
    <col min="10" max="10" width="10.7265625" customWidth="1"/>
    <col min="40" max="40" width="12.54296875" bestFit="1" customWidth="1"/>
    <col min="44" max="44" width="11.26953125" bestFit="1" customWidth="1"/>
    <col min="46" max="46" width="12.26953125" bestFit="1" customWidth="1"/>
    <col min="48" max="48" width="11.26953125" bestFit="1" customWidth="1"/>
    <col min="50" max="50" width="10.08984375" bestFit="1" customWidth="1"/>
    <col min="59" max="59" width="9.81640625" bestFit="1" customWidth="1"/>
    <col min="63" max="63" width="9.81640625" bestFit="1" customWidth="1"/>
    <col min="72" max="72" width="10.08984375" bestFit="1" customWidth="1"/>
    <col min="74" max="74" width="9.08984375" bestFit="1" customWidth="1"/>
    <col min="76" max="76" width="10.08984375" bestFit="1" customWidth="1"/>
    <col min="79" max="80" width="10.08984375" bestFit="1" customWidth="1"/>
    <col min="81" max="86" width="10.08984375" customWidth="1"/>
    <col min="87" max="87" width="8.81640625" bestFit="1" customWidth="1"/>
    <col min="88" max="88" width="9.08984375" bestFit="1" customWidth="1"/>
    <col min="89" max="89" width="10.08984375" bestFit="1" customWidth="1"/>
  </cols>
  <sheetData>
    <row r="1" spans="1:89">
      <c r="AD1" s="15" t="s">
        <v>61</v>
      </c>
      <c r="AE1" s="15" t="s">
        <v>62</v>
      </c>
      <c r="AF1" s="20" t="s">
        <v>77</v>
      </c>
      <c r="AG1" s="15" t="s">
        <v>36</v>
      </c>
      <c r="AH1" s="15" t="s">
        <v>31</v>
      </c>
      <c r="AI1" s="15"/>
      <c r="AJ1" s="15" t="s">
        <v>70</v>
      </c>
      <c r="AK1" s="15"/>
      <c r="AL1" s="15" t="s">
        <v>37</v>
      </c>
      <c r="AM1" s="15"/>
      <c r="AN1" s="15" t="s">
        <v>32</v>
      </c>
      <c r="AO1" s="15"/>
      <c r="AP1" s="15" t="s">
        <v>38</v>
      </c>
      <c r="AQ1" s="15"/>
      <c r="AR1" s="15" t="s">
        <v>33</v>
      </c>
      <c r="AS1" s="15"/>
      <c r="AT1" s="15" t="s">
        <v>34</v>
      </c>
      <c r="AU1" s="15"/>
      <c r="AV1" s="15" t="s">
        <v>35</v>
      </c>
      <c r="AW1" s="15"/>
      <c r="AX1" s="18" t="s">
        <v>39</v>
      </c>
      <c r="AY1" s="15" t="s">
        <v>40</v>
      </c>
      <c r="AZ1" s="15"/>
      <c r="BA1" s="15"/>
      <c r="BB1" s="15"/>
      <c r="BC1" s="15" t="s">
        <v>41</v>
      </c>
      <c r="BD1" s="15"/>
      <c r="BE1" s="15"/>
      <c r="BF1" s="15"/>
      <c r="BG1" s="15" t="s">
        <v>46</v>
      </c>
      <c r="BH1" s="15"/>
      <c r="BI1" s="15"/>
      <c r="BJ1" s="15"/>
      <c r="BK1" s="15" t="s">
        <v>47</v>
      </c>
      <c r="BL1" s="15"/>
      <c r="BM1" s="15"/>
      <c r="BN1" s="15"/>
      <c r="BO1" s="24" t="s">
        <v>79</v>
      </c>
      <c r="BP1" s="16" t="s">
        <v>50</v>
      </c>
      <c r="BQ1" s="17"/>
      <c r="BR1" s="15" t="s">
        <v>51</v>
      </c>
      <c r="BS1" s="24" t="s">
        <v>78</v>
      </c>
      <c r="BT1" s="22" t="s">
        <v>52</v>
      </c>
      <c r="BU1" s="15" t="s">
        <v>53</v>
      </c>
      <c r="BV1" s="15"/>
      <c r="BW1" s="15" t="s">
        <v>26</v>
      </c>
      <c r="BX1" s="15"/>
      <c r="BY1" s="15" t="s">
        <v>54</v>
      </c>
      <c r="BZ1" s="15"/>
      <c r="CA1" s="15" t="s">
        <v>55</v>
      </c>
      <c r="CB1" s="15" t="s">
        <v>56</v>
      </c>
      <c r="CC1" s="6" t="s">
        <v>62</v>
      </c>
      <c r="CD1" s="6"/>
      <c r="CE1" s="6"/>
      <c r="CF1" s="6"/>
      <c r="CG1" s="6"/>
      <c r="CH1" s="22" t="s">
        <v>83</v>
      </c>
      <c r="CI1" s="15" t="s">
        <v>57</v>
      </c>
      <c r="CJ1" s="15" t="s">
        <v>58</v>
      </c>
      <c r="CK1" s="15" t="s">
        <v>59</v>
      </c>
    </row>
    <row r="2" spans="1:89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3" t="s">
        <v>13</v>
      </c>
      <c r="O2" s="3" t="s">
        <v>14</v>
      </c>
      <c r="P2" s="3" t="s">
        <v>15</v>
      </c>
      <c r="Q2" s="3" t="s">
        <v>16</v>
      </c>
      <c r="R2" s="3" t="s">
        <v>17</v>
      </c>
      <c r="S2" s="3" t="s">
        <v>18</v>
      </c>
      <c r="T2" s="3" t="s">
        <v>19</v>
      </c>
      <c r="U2" s="3" t="s">
        <v>20</v>
      </c>
      <c r="V2" s="3" t="s">
        <v>21</v>
      </c>
      <c r="W2" s="2" t="s">
        <v>22</v>
      </c>
      <c r="X2" s="2" t="s">
        <v>23</v>
      </c>
      <c r="Y2" s="2" t="s">
        <v>24</v>
      </c>
      <c r="Z2" s="2" t="s">
        <v>25</v>
      </c>
      <c r="AA2" s="2" t="s">
        <v>26</v>
      </c>
      <c r="AB2" s="2" t="s">
        <v>27</v>
      </c>
      <c r="AC2" s="4"/>
      <c r="AD2" s="15"/>
      <c r="AE2" s="15"/>
      <c r="AF2" s="21"/>
      <c r="AG2" s="15"/>
      <c r="AH2" s="6" t="s">
        <v>48</v>
      </c>
      <c r="AI2" s="6" t="s">
        <v>49</v>
      </c>
      <c r="AJ2" s="6" t="s">
        <v>48</v>
      </c>
      <c r="AK2" s="6" t="s">
        <v>49</v>
      </c>
      <c r="AL2" s="6" t="s">
        <v>48</v>
      </c>
      <c r="AM2" s="6" t="s">
        <v>49</v>
      </c>
      <c r="AN2" s="6" t="s">
        <v>48</v>
      </c>
      <c r="AO2" s="6" t="s">
        <v>49</v>
      </c>
      <c r="AP2" s="6" t="s">
        <v>48</v>
      </c>
      <c r="AQ2" s="6" t="s">
        <v>49</v>
      </c>
      <c r="AR2" s="6" t="s">
        <v>42</v>
      </c>
      <c r="AS2" s="6" t="s">
        <v>43</v>
      </c>
      <c r="AT2" s="6" t="s">
        <v>42</v>
      </c>
      <c r="AU2" s="6" t="s">
        <v>43</v>
      </c>
      <c r="AV2" s="6" t="s">
        <v>42</v>
      </c>
      <c r="AW2" s="6" t="s">
        <v>43</v>
      </c>
      <c r="AX2" s="19"/>
      <c r="AY2" s="6" t="s">
        <v>42</v>
      </c>
      <c r="AZ2" s="6" t="s">
        <v>43</v>
      </c>
      <c r="BA2" s="6" t="s">
        <v>44</v>
      </c>
      <c r="BB2" s="6" t="s">
        <v>45</v>
      </c>
      <c r="BC2" s="6" t="s">
        <v>42</v>
      </c>
      <c r="BD2" s="6" t="s">
        <v>43</v>
      </c>
      <c r="BE2" s="6" t="s">
        <v>44</v>
      </c>
      <c r="BF2" s="6" t="s">
        <v>45</v>
      </c>
      <c r="BG2" s="6" t="s">
        <v>42</v>
      </c>
      <c r="BH2" s="6" t="s">
        <v>43</v>
      </c>
      <c r="BI2" s="6" t="s">
        <v>44</v>
      </c>
      <c r="BJ2" s="6" t="s">
        <v>45</v>
      </c>
      <c r="BK2" s="6" t="s">
        <v>42</v>
      </c>
      <c r="BL2" s="6" t="s">
        <v>43</v>
      </c>
      <c r="BM2" s="6" t="s">
        <v>44</v>
      </c>
      <c r="BN2" s="6" t="s">
        <v>45</v>
      </c>
      <c r="BO2" s="24"/>
      <c r="BP2" s="6" t="s">
        <v>42</v>
      </c>
      <c r="BQ2" s="13" t="s">
        <v>76</v>
      </c>
      <c r="BR2" s="15"/>
      <c r="BS2" s="24"/>
      <c r="BT2" s="23"/>
      <c r="BU2" s="6" t="s">
        <v>49</v>
      </c>
      <c r="BV2" s="6" t="s">
        <v>45</v>
      </c>
      <c r="BW2" s="6" t="s">
        <v>49</v>
      </c>
      <c r="BX2" s="6" t="s">
        <v>45</v>
      </c>
      <c r="BY2" s="6" t="s">
        <v>49</v>
      </c>
      <c r="BZ2" s="6" t="s">
        <v>45</v>
      </c>
      <c r="CA2" s="15"/>
      <c r="CB2" s="15"/>
      <c r="CC2" s="6" t="s">
        <v>42</v>
      </c>
      <c r="CD2" s="6" t="s">
        <v>80</v>
      </c>
      <c r="CE2" s="6" t="s">
        <v>36</v>
      </c>
      <c r="CF2" s="6" t="s">
        <v>32</v>
      </c>
      <c r="CG2" s="14" t="s">
        <v>82</v>
      </c>
      <c r="CH2" s="23"/>
      <c r="CI2" s="15"/>
      <c r="CJ2" s="15"/>
      <c r="CK2" s="15"/>
    </row>
    <row r="3" spans="1:89">
      <c r="A3">
        <v>1</v>
      </c>
      <c r="B3">
        <v>3</v>
      </c>
      <c r="C3">
        <v>110</v>
      </c>
      <c r="D3">
        <v>2</v>
      </c>
      <c r="E3">
        <v>0</v>
      </c>
      <c r="F3">
        <v>0</v>
      </c>
      <c r="G3">
        <v>1995</v>
      </c>
      <c r="H3" s="1">
        <v>2500000</v>
      </c>
      <c r="I3" s="1">
        <v>1000000</v>
      </c>
      <c r="J3" s="1">
        <v>10000000</v>
      </c>
      <c r="K3">
        <v>1</v>
      </c>
      <c r="L3">
        <v>6</v>
      </c>
      <c r="M3">
        <v>7</v>
      </c>
      <c r="N3">
        <v>200000</v>
      </c>
      <c r="O3">
        <v>200000</v>
      </c>
      <c r="P3" s="1">
        <v>200000</v>
      </c>
      <c r="Q3" s="1">
        <v>200000</v>
      </c>
      <c r="R3" s="1">
        <v>300000</v>
      </c>
      <c r="S3" t="s">
        <v>84</v>
      </c>
      <c r="T3">
        <v>53673.34</v>
      </c>
      <c r="U3">
        <v>2600000</v>
      </c>
      <c r="V3" t="s">
        <v>29</v>
      </c>
      <c r="W3" t="s">
        <v>30</v>
      </c>
      <c r="X3">
        <v>53673.34</v>
      </c>
      <c r="Y3">
        <v>7874.09</v>
      </c>
      <c r="Z3">
        <v>10</v>
      </c>
      <c r="AA3">
        <v>20</v>
      </c>
      <c r="AB3">
        <v>0</v>
      </c>
      <c r="AD3" t="str">
        <f>SUBSTITUTE(S3, "+", "")</f>
        <v>v2</v>
      </c>
      <c r="AE3">
        <f>IF((ISERROR(FIND("+", S3))), 0, 1)</f>
        <v>1</v>
      </c>
      <c r="AF3">
        <f>Y3</f>
        <v>7874.09</v>
      </c>
      <c r="AG3" s="5">
        <f>100%</f>
        <v>1</v>
      </c>
      <c r="AH3">
        <f>G3</f>
        <v>1995</v>
      </c>
      <c r="AI3" s="5">
        <f>INDEX(CC!$B$2:$D$4, MATCH(AH3, CC!$A$2:$A$4, 1), MATCH(AD3, CC!$B$1:$D$1, 0))</f>
        <v>0.87</v>
      </c>
      <c r="AJ3">
        <f>F3</f>
        <v>0</v>
      </c>
      <c r="AK3" s="5">
        <f>INDEX(Driver!$B$2:$D$7, MATCH(AJ3, Driver!$A$2:$A$7, 1), MATCH(AD3, Driver!$B$1:$D$1, 0))</f>
        <v>1</v>
      </c>
      <c r="AL3">
        <f>B3</f>
        <v>3</v>
      </c>
      <c r="AM3" s="5">
        <f>INDEX(Year!$B$2:$D$12, MATCH(AL3, Year!$A$2:$A$12, 1), MATCH(AD3, Year!$B$1:$D$1, 0))</f>
        <v>1</v>
      </c>
      <c r="AN3" s="10">
        <f>U3</f>
        <v>2600000</v>
      </c>
      <c r="AO3" s="5">
        <f>INDEX(SI!$B$2:$D$225, MATCH(AN3, SI!$A$2:$A$225, 1), MATCH(AD3, SI!$B$1:$D$1, 0))</f>
        <v>3.55</v>
      </c>
      <c r="AP3">
        <f>D3</f>
        <v>2</v>
      </c>
      <c r="AQ3" s="5">
        <f>INDEX(VG!$B$2:$D$6, MATCH(AP3, VG!$A$2:$A$6, 1), MATCH(AD3, VG!$B$1:$D$1, 0))</f>
        <v>1</v>
      </c>
      <c r="AR3" s="1">
        <f>I3</f>
        <v>1000000</v>
      </c>
      <c r="AS3">
        <f>INDEX('TPBI person'!$B$2:$D$15, MATCH(AR3, 'TPBI person'!$A$2:$A$15, 1), MATCH(AD3, 'TPBI person'!$B$1:$D$1, 0))</f>
        <v>1.1224000000000001</v>
      </c>
      <c r="AT3" s="1">
        <f>J3</f>
        <v>10000000</v>
      </c>
      <c r="AU3">
        <f>INDEX('TPBI occ'!$B$2:$D$5, MATCH(AT3, 'TPBI occ'!$A$2:$A$5, 0), MATCH(AD3, 'TPBI occ'!$B$1:$D$1, 0))</f>
        <v>1</v>
      </c>
      <c r="AV3" s="1">
        <f>H3</f>
        <v>2500000</v>
      </c>
      <c r="AW3">
        <f>INDEX('TPPD occ'!$B$2:$D$21, MATCH(AV3, 'TPPD occ'!$A$2:$A$21, 1), MATCH(AD3, 'TPPD occ'!$B$1:$D$1, 0))</f>
        <v>1.0710999999999999</v>
      </c>
      <c r="AX3" s="10">
        <f>ROUND(AF3*AG3*AI3*AK3*AM3*AO3*AQ3*AS3*AU3*AW3, 0)</f>
        <v>29237</v>
      </c>
      <c r="AY3">
        <f>N3</f>
        <v>200000</v>
      </c>
      <c r="AZ3">
        <f>'PA BB'!B2</f>
        <v>3.0000000000000001E-3</v>
      </c>
      <c r="BA3">
        <f>K3</f>
        <v>1</v>
      </c>
      <c r="BB3">
        <f>AY3*AZ3*BA3</f>
        <v>600</v>
      </c>
      <c r="BC3">
        <f>O3</f>
        <v>200000</v>
      </c>
      <c r="BD3">
        <f>'PA BB'!B3</f>
        <v>1.5E-3</v>
      </c>
      <c r="BE3">
        <f>L3</f>
        <v>6</v>
      </c>
      <c r="BF3">
        <f>BC3*BD3*BE3</f>
        <v>1800</v>
      </c>
      <c r="BG3" s="1">
        <f>Q3</f>
        <v>200000</v>
      </c>
      <c r="BH3">
        <f>VLOOKUP(BG3, MED!A1:B7, 2, FALSE)</f>
        <v>25</v>
      </c>
      <c r="BI3">
        <f>M3</f>
        <v>7</v>
      </c>
      <c r="BJ3">
        <f>BH3*BI3</f>
        <v>175</v>
      </c>
      <c r="BK3" s="1">
        <f>R3</f>
        <v>300000</v>
      </c>
      <c r="BL3">
        <f>'PA BB'!B4</f>
        <v>5.0000000000000001E-3</v>
      </c>
      <c r="BM3">
        <f>1</f>
        <v>1</v>
      </c>
      <c r="BN3">
        <f>BK3*BL3*BM3</f>
        <v>1500</v>
      </c>
      <c r="BO3">
        <f>BB3+BF3+BJ3+BN3</f>
        <v>4075</v>
      </c>
      <c r="BP3">
        <f>E3</f>
        <v>0</v>
      </c>
      <c r="BQ3">
        <f>MIN(BP3, 5000)*100%+MAX(0, BP3-5000)*10%</f>
        <v>0</v>
      </c>
      <c r="BS3">
        <f>BQ3+BR3</f>
        <v>0</v>
      </c>
      <c r="BT3" s="12">
        <f>AX3+BO3-BS3</f>
        <v>33312</v>
      </c>
      <c r="BU3" s="5">
        <f>Z3/100</f>
        <v>0.1</v>
      </c>
      <c r="BV3" s="10">
        <f>ROUND(BT3*BU3, 0)</f>
        <v>3331</v>
      </c>
      <c r="BW3" s="5">
        <f>AA3/100</f>
        <v>0.2</v>
      </c>
      <c r="BX3" s="10">
        <f>ROUND((BT3-BV3)*BW3, 0)</f>
        <v>5996</v>
      </c>
      <c r="BY3" s="5">
        <f>AB3/100</f>
        <v>0</v>
      </c>
      <c r="BZ3" s="10">
        <f>ROUND((BT3-BV3-BX3)*BY3, 0)</f>
        <v>0</v>
      </c>
      <c r="CA3" s="12">
        <f>BV3+BX3+BZ3</f>
        <v>9327</v>
      </c>
      <c r="CB3" s="12">
        <f>BT3-CA3</f>
        <v>23985</v>
      </c>
      <c r="CC3" s="12">
        <f>IF(AE3, U3, 0)</f>
        <v>2600000</v>
      </c>
      <c r="CD3" s="12">
        <v>3500</v>
      </c>
      <c r="CE3" s="7">
        <v>1</v>
      </c>
      <c r="CF3" s="12">
        <f>IFERROR(VLOOKUP(CC3, 'V5'!V5_tariff_1, 2, FALSE), 0)</f>
        <v>4.3517000000000001</v>
      </c>
      <c r="CG3" s="12">
        <f>CD3*CE3*CF3</f>
        <v>15230.95</v>
      </c>
      <c r="CH3" s="12">
        <f>CB3+CG3</f>
        <v>39215.949999999997</v>
      </c>
      <c r="CI3" s="10">
        <f>ROUNDUP(CH3*0.4%, 0)</f>
        <v>157</v>
      </c>
      <c r="CJ3" s="10">
        <f>(CH3+CI3)*7%</f>
        <v>2756.1064999999999</v>
      </c>
      <c r="CK3" s="12">
        <f>CH3+CI3+CJ3</f>
        <v>42129.056499999999</v>
      </c>
    </row>
    <row r="4" spans="1:89">
      <c r="A4">
        <v>2</v>
      </c>
      <c r="B4">
        <v>12</v>
      </c>
      <c r="C4">
        <v>110</v>
      </c>
      <c r="D4">
        <v>5</v>
      </c>
      <c r="E4">
        <v>0</v>
      </c>
      <c r="F4">
        <v>0</v>
      </c>
      <c r="G4">
        <v>1400</v>
      </c>
      <c r="H4" s="1">
        <v>1000000</v>
      </c>
      <c r="I4" s="1">
        <v>500000</v>
      </c>
      <c r="J4" s="1">
        <v>10000000</v>
      </c>
      <c r="K4">
        <v>1</v>
      </c>
      <c r="L4">
        <v>6</v>
      </c>
      <c r="M4">
        <v>7</v>
      </c>
      <c r="N4">
        <v>100000</v>
      </c>
      <c r="O4">
        <v>100000</v>
      </c>
      <c r="P4" s="1">
        <v>100000</v>
      </c>
      <c r="Q4" s="1">
        <v>100000</v>
      </c>
      <c r="R4" s="1">
        <v>200000</v>
      </c>
      <c r="S4" t="s">
        <v>28</v>
      </c>
      <c r="T4">
        <v>10987.83</v>
      </c>
      <c r="U4">
        <v>180000</v>
      </c>
      <c r="V4" t="s">
        <v>29</v>
      </c>
      <c r="W4" t="s">
        <v>30</v>
      </c>
      <c r="X4">
        <v>10987.83</v>
      </c>
      <c r="Y4">
        <v>8279.9500000000007</v>
      </c>
      <c r="Z4">
        <v>10</v>
      </c>
      <c r="AA4">
        <v>30</v>
      </c>
      <c r="AB4">
        <v>0</v>
      </c>
      <c r="AD4" t="str">
        <f t="shared" ref="AD4" si="0">SUBSTITUTE(S4, "+", "")</f>
        <v>v1</v>
      </c>
      <c r="AE4">
        <f>IF((ISERROR(FIND("+", S4))), 0, 1)</f>
        <v>0</v>
      </c>
      <c r="AF4">
        <f t="shared" ref="AF4" si="1">Y4</f>
        <v>8279.9500000000007</v>
      </c>
      <c r="AG4" s="5">
        <f>100%</f>
        <v>1</v>
      </c>
      <c r="AH4">
        <f t="shared" ref="AH4" si="2">G4</f>
        <v>1400</v>
      </c>
      <c r="AI4" s="5">
        <f>INDEX(CC!$B$2:$D$4, MATCH(AH4, CC!$A$2:$A$4, 1), MATCH(AD4, CC!$B$1:$D$1, 0))</f>
        <v>1.1200000000000001</v>
      </c>
      <c r="AJ4">
        <f t="shared" ref="AJ4" si="3">F4</f>
        <v>0</v>
      </c>
      <c r="AK4" s="5">
        <f>INDEX(Driver!$B$2:$D$7, MATCH(AJ4, Driver!$A$2:$A$7, 1), MATCH(AD4, Driver!$B$1:$D$1, 0))</f>
        <v>1</v>
      </c>
      <c r="AL4">
        <f t="shared" ref="AL4" si="4">B4</f>
        <v>12</v>
      </c>
      <c r="AM4" s="5">
        <f>INDEX(Year!$B$2:$D$12, MATCH(AL4, Year!$A$2:$A$12, 1), MATCH(AD4, Year!$B$1:$D$1, 0))</f>
        <v>1.27</v>
      </c>
      <c r="AN4" s="10">
        <f t="shared" ref="AN4" si="5">U4</f>
        <v>180000</v>
      </c>
      <c r="AO4" s="5">
        <f>INDEX(SI!$B$2:$D$225, MATCH(AN4, SI!$A$2:$A$225, 1), MATCH(AD4, SI!$B$1:$D$1, 0))</f>
        <v>1.1599999999999999</v>
      </c>
      <c r="AP4">
        <f t="shared" ref="AP4" si="6">D4</f>
        <v>5</v>
      </c>
      <c r="AQ4" s="5">
        <f>INDEX(VG!$B$2:$D$6, MATCH(AP4, VG!$A$2:$A$6, 1), MATCH(AD4, VG!$B$1:$D$1, 0))</f>
        <v>1</v>
      </c>
      <c r="AR4" s="1">
        <f t="shared" ref="AR4" si="7">I4</f>
        <v>500000</v>
      </c>
      <c r="AS4">
        <f>INDEX('TPBI person'!$B$2:$D$15, MATCH(AR4, 'TPBI person'!$A$2:$A$15, 1), MATCH(AD4, 'TPBI person'!$B$1:$D$1, 0))</f>
        <v>1.0095000000000001</v>
      </c>
      <c r="AT4" s="1">
        <f t="shared" ref="AT4" si="8">J4</f>
        <v>10000000</v>
      </c>
      <c r="AU4">
        <f>INDEX('TPBI occ'!$B$2:$D$5, MATCH(AT4, 'TPBI occ'!$A$2:$A$5, 0), MATCH(AD4, 'TPBI occ'!$B$1:$D$1, 0))</f>
        <v>1</v>
      </c>
      <c r="AV4" s="1">
        <f t="shared" ref="AV4" si="9">H4</f>
        <v>1000000</v>
      </c>
      <c r="AW4">
        <f>INDEX('TPPD occ'!$B$2:$D$21, MATCH(AV4, 'TPPD occ'!$A$2:$A$21, 1), MATCH(AD4, 'TPPD occ'!$B$1:$D$1, 0))</f>
        <v>1.008</v>
      </c>
      <c r="AX4" s="10">
        <f t="shared" ref="AX4" si="10">ROUND(AF4*AG4*AI4*AK4*AM4*AO4*AQ4*AS4*AU4*AW4, 0)</f>
        <v>13902</v>
      </c>
      <c r="AY4">
        <f t="shared" ref="AY4" si="11">N4</f>
        <v>100000</v>
      </c>
      <c r="AZ4">
        <f>'PA BB'!B3</f>
        <v>1.5E-3</v>
      </c>
      <c r="BA4">
        <f t="shared" ref="BA4" si="12">K4</f>
        <v>1</v>
      </c>
      <c r="BB4">
        <f t="shared" ref="BB4" si="13">AY4*AZ4*BA4</f>
        <v>150</v>
      </c>
      <c r="BC4">
        <f t="shared" ref="BC4" si="14">O4</f>
        <v>100000</v>
      </c>
      <c r="BD4">
        <f>'PA BB'!B4</f>
        <v>5.0000000000000001E-3</v>
      </c>
      <c r="BE4">
        <f t="shared" ref="BE4" si="15">L4</f>
        <v>6</v>
      </c>
      <c r="BF4">
        <f t="shared" ref="BF4" si="16">BC4*BD4*BE4</f>
        <v>3000</v>
      </c>
      <c r="BG4" s="1">
        <f t="shared" ref="BG4" si="17">Q4</f>
        <v>100000</v>
      </c>
      <c r="BH4">
        <f>VLOOKUP(BG4, MED!A2:B8, 2, FALSE)</f>
        <v>19</v>
      </c>
      <c r="BI4">
        <f t="shared" ref="BI4" si="18">M4</f>
        <v>7</v>
      </c>
      <c r="BJ4">
        <f t="shared" ref="BJ4" si="19">BH4*BI4</f>
        <v>133</v>
      </c>
      <c r="BK4" s="1">
        <f t="shared" ref="BK4" si="20">R4</f>
        <v>200000</v>
      </c>
      <c r="BL4">
        <f>'PA BB'!B5</f>
        <v>0</v>
      </c>
      <c r="BM4">
        <f>1</f>
        <v>1</v>
      </c>
      <c r="BN4">
        <f t="shared" ref="BN4" si="21">BK4*BL4*BM4</f>
        <v>0</v>
      </c>
      <c r="BO4">
        <f t="shared" ref="BO4" si="22">BB4+BF4+BJ4+BN4</f>
        <v>3283</v>
      </c>
      <c r="BP4">
        <f t="shared" ref="BP4" si="23">E4</f>
        <v>0</v>
      </c>
      <c r="BQ4">
        <f t="shared" ref="BQ4" si="24">MIN(BP4, 5000)*100%+MAX(0, BP4-5000)*10%</f>
        <v>0</v>
      </c>
      <c r="BS4">
        <f t="shared" ref="BS4" si="25">BQ4+BR4</f>
        <v>0</v>
      </c>
      <c r="BT4" s="12">
        <f t="shared" ref="BT4" si="26">AX4+BO4-BS4</f>
        <v>17185</v>
      </c>
      <c r="BU4" s="5">
        <f t="shared" ref="BU4" si="27">Z4/100</f>
        <v>0.1</v>
      </c>
      <c r="BV4" s="10">
        <f t="shared" ref="BV4" si="28">ROUND(BT4*BU4, 0)</f>
        <v>1719</v>
      </c>
      <c r="BW4" s="5">
        <f t="shared" ref="BW4" si="29">AA4/100</f>
        <v>0.3</v>
      </c>
      <c r="BX4" s="10">
        <f t="shared" ref="BX4" si="30">ROUND((BT4-BV4)*BW4, 0)</f>
        <v>4640</v>
      </c>
      <c r="BY4" s="5">
        <f t="shared" ref="BY4" si="31">AB4/100</f>
        <v>0</v>
      </c>
      <c r="BZ4" s="10">
        <f t="shared" ref="BZ4" si="32">ROUND((BT4-BV4-BX4)*BY4, 0)</f>
        <v>0</v>
      </c>
      <c r="CA4" s="12">
        <f t="shared" ref="CA4" si="33">BV4+BX4+BZ4</f>
        <v>6359</v>
      </c>
      <c r="CB4" s="12">
        <f t="shared" ref="CB4" si="34">BT4-CA4</f>
        <v>10826</v>
      </c>
      <c r="CC4" s="12">
        <f t="shared" ref="CC4" si="35">IF(AE4, U4, 0)</f>
        <v>0</v>
      </c>
      <c r="CD4" s="12">
        <v>3500</v>
      </c>
      <c r="CE4" s="7">
        <v>1</v>
      </c>
      <c r="CF4" s="12">
        <f>IFERROR(VLOOKUP(CC4, 'V5'!V5_tariff_1, 2, FALSE), 0)</f>
        <v>0</v>
      </c>
      <c r="CG4" s="12">
        <f t="shared" ref="CG4" si="36">CD4*CE4*CF4</f>
        <v>0</v>
      </c>
      <c r="CH4" s="12">
        <f t="shared" ref="CH4" si="37">CB4+CG4</f>
        <v>10826</v>
      </c>
      <c r="CI4" s="10">
        <f t="shared" ref="CI4" si="38">ROUNDUP(CH4*0.4%, 0)</f>
        <v>44</v>
      </c>
      <c r="CJ4" s="10">
        <f t="shared" ref="CJ4" si="39">(CH4+CI4)*7%</f>
        <v>760.90000000000009</v>
      </c>
      <c r="CK4" s="12">
        <f t="shared" ref="CK4" si="40">CH4+CI4+CJ4</f>
        <v>11630.9</v>
      </c>
    </row>
  </sheetData>
  <mergeCells count="31">
    <mergeCell ref="AP1:AQ1"/>
    <mergeCell ref="AG1:AG2"/>
    <mergeCell ref="AH1:AI1"/>
    <mergeCell ref="AJ1:AK1"/>
    <mergeCell ref="AL1:AM1"/>
    <mergeCell ref="AN1:AO1"/>
    <mergeCell ref="BK1:BN1"/>
    <mergeCell ref="BO1:BO2"/>
    <mergeCell ref="BR1:BR2"/>
    <mergeCell ref="BS1:BS2"/>
    <mergeCell ref="AR1:AS1"/>
    <mergeCell ref="AT1:AU1"/>
    <mergeCell ref="AV1:AW1"/>
    <mergeCell ref="AY1:BB1"/>
    <mergeCell ref="BC1:BF1"/>
    <mergeCell ref="CJ1:CJ2"/>
    <mergeCell ref="CK1:CK2"/>
    <mergeCell ref="AD1:AD2"/>
    <mergeCell ref="AE1:AE2"/>
    <mergeCell ref="BP1:BQ1"/>
    <mergeCell ref="AX1:AX2"/>
    <mergeCell ref="AF1:AF2"/>
    <mergeCell ref="BT1:BT2"/>
    <mergeCell ref="CH1:CH2"/>
    <mergeCell ref="BU1:BV1"/>
    <mergeCell ref="BW1:BX1"/>
    <mergeCell ref="BY1:BZ1"/>
    <mergeCell ref="CA1:CA2"/>
    <mergeCell ref="CB1:CB2"/>
    <mergeCell ref="CI1:CI2"/>
    <mergeCell ref="BG1:BJ1"/>
  </mergeCells>
  <pageMargins left="0.7" right="0.7" top="0.75" bottom="0.75" header="0.3" footer="0.3"/>
  <pageSetup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4" sqref="B4"/>
    </sheetView>
  </sheetViews>
  <sheetFormatPr defaultRowHeight="14.5"/>
  <sheetData>
    <row r="1" spans="1:2">
      <c r="B1" t="s">
        <v>74</v>
      </c>
    </row>
    <row r="2" spans="1:2">
      <c r="A2" t="s">
        <v>73</v>
      </c>
      <c r="B2">
        <f>3/1000</f>
        <v>3.0000000000000001E-3</v>
      </c>
    </row>
    <row r="3" spans="1:2">
      <c r="A3" t="s">
        <v>75</v>
      </c>
      <c r="B3">
        <f>1.5/1000</f>
        <v>1.5E-3</v>
      </c>
    </row>
    <row r="4" spans="1:2">
      <c r="A4" t="s">
        <v>47</v>
      </c>
      <c r="B4">
        <f>0.5%</f>
        <v>5.0000000000000001E-3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A2" sqref="A2"/>
    </sheetView>
  </sheetViews>
  <sheetFormatPr defaultRowHeight="14.5"/>
  <cols>
    <col min="1" max="1" width="11.08984375" bestFit="1" customWidth="1"/>
  </cols>
  <sheetData>
    <row r="1" spans="1:2">
      <c r="A1" t="s">
        <v>60</v>
      </c>
      <c r="B1" t="s">
        <v>74</v>
      </c>
    </row>
    <row r="2" spans="1:2">
      <c r="A2" s="10">
        <v>50000</v>
      </c>
      <c r="B2">
        <v>12</v>
      </c>
    </row>
    <row r="3" spans="1:2">
      <c r="A3" s="10">
        <v>100000</v>
      </c>
      <c r="B3">
        <v>19</v>
      </c>
    </row>
    <row r="4" spans="1:2">
      <c r="A4" s="10">
        <v>200000</v>
      </c>
      <c r="B4">
        <v>25</v>
      </c>
    </row>
    <row r="5" spans="1:2">
      <c r="A5" s="10">
        <v>300000</v>
      </c>
      <c r="B5">
        <v>28</v>
      </c>
    </row>
    <row r="6" spans="1:2">
      <c r="A6" s="10">
        <v>400000</v>
      </c>
      <c r="B6">
        <v>29</v>
      </c>
    </row>
    <row r="7" spans="1:2">
      <c r="A7" s="10">
        <v>500000</v>
      </c>
      <c r="B7">
        <v>30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2"/>
  <sheetViews>
    <sheetView topLeftCell="A120" workbookViewId="0">
      <selection activeCell="B2" sqref="B2:D2"/>
    </sheetView>
  </sheetViews>
  <sheetFormatPr defaultRowHeight="14.5"/>
  <cols>
    <col min="1" max="1" width="11.1796875" bestFit="1" customWidth="1"/>
    <col min="2" max="6" width="6.81640625" bestFit="1" customWidth="1"/>
  </cols>
  <sheetData>
    <row r="1" spans="1:4">
      <c r="A1" t="s">
        <v>81</v>
      </c>
      <c r="B1">
        <v>110</v>
      </c>
      <c r="C1">
        <v>210</v>
      </c>
      <c r="D1">
        <v>320</v>
      </c>
    </row>
    <row r="2" spans="1:4">
      <c r="A2" s="9">
        <v>50000</v>
      </c>
      <c r="B2">
        <v>1</v>
      </c>
      <c r="C2">
        <v>1</v>
      </c>
      <c r="D2">
        <v>1</v>
      </c>
    </row>
    <row r="3" spans="1:4">
      <c r="A3" s="9">
        <v>60000</v>
      </c>
      <c r="B3">
        <v>1</v>
      </c>
      <c r="C3">
        <v>1</v>
      </c>
      <c r="D3">
        <v>1</v>
      </c>
    </row>
    <row r="4" spans="1:4">
      <c r="A4" s="9">
        <v>70000</v>
      </c>
      <c r="B4">
        <v>1</v>
      </c>
      <c r="C4">
        <v>1</v>
      </c>
      <c r="D4">
        <v>1</v>
      </c>
    </row>
    <row r="5" spans="1:4">
      <c r="A5" s="9">
        <v>80000</v>
      </c>
      <c r="B5">
        <v>1</v>
      </c>
      <c r="C5">
        <v>1</v>
      </c>
      <c r="D5">
        <v>1</v>
      </c>
    </row>
    <row r="6" spans="1:4">
      <c r="A6" s="9">
        <v>90000</v>
      </c>
      <c r="B6">
        <v>1</v>
      </c>
      <c r="C6">
        <v>1</v>
      </c>
      <c r="D6">
        <v>1</v>
      </c>
    </row>
    <row r="7" spans="1:4">
      <c r="A7" s="9">
        <v>100000</v>
      </c>
      <c r="B7">
        <v>1</v>
      </c>
      <c r="C7">
        <v>1</v>
      </c>
      <c r="D7">
        <v>1</v>
      </c>
    </row>
    <row r="8" spans="1:4">
      <c r="A8" s="9">
        <v>110000</v>
      </c>
      <c r="B8">
        <v>1.0259</v>
      </c>
      <c r="C8">
        <v>1.0224</v>
      </c>
      <c r="D8">
        <v>1.0283</v>
      </c>
    </row>
    <row r="9" spans="1:4">
      <c r="A9" s="9">
        <v>120000</v>
      </c>
      <c r="B9">
        <v>1.05</v>
      </c>
      <c r="C9">
        <v>1.0448</v>
      </c>
      <c r="D9">
        <v>1.0543</v>
      </c>
    </row>
    <row r="10" spans="1:4">
      <c r="A10" s="9">
        <v>130000</v>
      </c>
      <c r="B10">
        <v>1.0741000000000001</v>
      </c>
      <c r="C10">
        <v>1.0651999999999999</v>
      </c>
      <c r="D10">
        <v>1.0826</v>
      </c>
    </row>
    <row r="11" spans="1:4">
      <c r="A11" s="9">
        <v>140000</v>
      </c>
      <c r="B11">
        <v>1.0983000000000001</v>
      </c>
      <c r="C11">
        <v>1.0854999999999999</v>
      </c>
      <c r="D11">
        <v>1.1087</v>
      </c>
    </row>
    <row r="12" spans="1:4">
      <c r="A12" s="9">
        <v>150000</v>
      </c>
      <c r="B12">
        <v>1.1207</v>
      </c>
      <c r="C12">
        <v>1.1039000000000001</v>
      </c>
      <c r="D12">
        <v>1.1348</v>
      </c>
    </row>
    <row r="13" spans="1:4">
      <c r="A13" s="9">
        <v>160000</v>
      </c>
      <c r="B13">
        <v>1.1431</v>
      </c>
      <c r="C13">
        <v>1.1222000000000001</v>
      </c>
      <c r="D13">
        <v>1.1587000000000001</v>
      </c>
    </row>
    <row r="14" spans="1:4">
      <c r="A14" s="9">
        <v>170000</v>
      </c>
      <c r="B14">
        <v>1.1655</v>
      </c>
      <c r="C14">
        <v>1.1426000000000001</v>
      </c>
      <c r="D14">
        <v>1.1848000000000001</v>
      </c>
    </row>
    <row r="15" spans="1:4">
      <c r="A15" s="9">
        <v>180000</v>
      </c>
      <c r="B15">
        <v>1.1879</v>
      </c>
      <c r="C15">
        <v>1.1609</v>
      </c>
      <c r="D15">
        <v>1.2087000000000001</v>
      </c>
    </row>
    <row r="16" spans="1:4">
      <c r="A16" s="9">
        <v>190000</v>
      </c>
      <c r="B16">
        <v>1.2085999999999999</v>
      </c>
      <c r="C16">
        <v>1.1792</v>
      </c>
      <c r="D16">
        <v>1.2325999999999999</v>
      </c>
    </row>
    <row r="17" spans="1:4">
      <c r="A17" s="9">
        <v>200000</v>
      </c>
      <c r="B17">
        <v>1.2293000000000001</v>
      </c>
      <c r="C17">
        <v>1.1955</v>
      </c>
      <c r="D17">
        <v>1.2565</v>
      </c>
    </row>
    <row r="18" spans="1:4">
      <c r="A18" s="9">
        <v>210000</v>
      </c>
      <c r="B18">
        <v>1.2517</v>
      </c>
      <c r="C18">
        <v>1.2138</v>
      </c>
      <c r="D18">
        <v>1.2804</v>
      </c>
    </row>
    <row r="19" spans="1:4">
      <c r="A19" s="9">
        <v>220000</v>
      </c>
      <c r="B19">
        <v>1.2724</v>
      </c>
      <c r="C19">
        <v>1.2322</v>
      </c>
      <c r="D19">
        <v>1.3043</v>
      </c>
    </row>
    <row r="20" spans="1:4">
      <c r="A20" s="9">
        <v>230000</v>
      </c>
      <c r="B20">
        <v>1.2930999999999999</v>
      </c>
      <c r="C20">
        <v>1.2484999999999999</v>
      </c>
      <c r="D20">
        <v>1.3283</v>
      </c>
    </row>
    <row r="21" spans="1:4">
      <c r="A21" s="9">
        <v>240000</v>
      </c>
      <c r="B21">
        <v>1.3138000000000001</v>
      </c>
      <c r="C21">
        <v>1.2647999999999999</v>
      </c>
      <c r="D21">
        <v>1.3522000000000001</v>
      </c>
    </row>
    <row r="22" spans="1:4">
      <c r="A22" s="9">
        <v>250000</v>
      </c>
      <c r="B22">
        <v>1.3328</v>
      </c>
      <c r="C22">
        <v>1.2830999999999999</v>
      </c>
      <c r="D22">
        <v>1.3738999999999999</v>
      </c>
    </row>
    <row r="23" spans="1:4">
      <c r="A23" s="9">
        <v>260000</v>
      </c>
      <c r="B23">
        <v>1.3533999999999999</v>
      </c>
      <c r="C23">
        <v>1.2994000000000001</v>
      </c>
      <c r="D23">
        <v>1.3977999999999999</v>
      </c>
    </row>
    <row r="24" spans="1:4">
      <c r="A24" s="9">
        <v>270000</v>
      </c>
      <c r="B24">
        <v>1.3741000000000001</v>
      </c>
      <c r="C24">
        <v>1.3157000000000001</v>
      </c>
      <c r="D24">
        <v>1.4196</v>
      </c>
    </row>
    <row r="25" spans="1:4">
      <c r="A25" s="9">
        <v>280000</v>
      </c>
      <c r="B25">
        <v>1.3931</v>
      </c>
      <c r="C25">
        <v>1.3320000000000001</v>
      </c>
      <c r="D25">
        <v>1.4435</v>
      </c>
    </row>
    <row r="26" spans="1:4">
      <c r="A26" s="9">
        <v>290000</v>
      </c>
      <c r="B26">
        <v>1.4137999999999999</v>
      </c>
      <c r="C26">
        <v>1.3483000000000001</v>
      </c>
      <c r="D26">
        <v>1.4652000000000001</v>
      </c>
    </row>
    <row r="27" spans="1:4">
      <c r="A27" s="9">
        <v>300000</v>
      </c>
      <c r="B27">
        <v>1.4328000000000001</v>
      </c>
      <c r="C27">
        <v>1.3646</v>
      </c>
      <c r="D27">
        <v>1.4891000000000001</v>
      </c>
    </row>
    <row r="28" spans="1:4">
      <c r="A28" s="9">
        <v>310000</v>
      </c>
      <c r="B28">
        <v>1.4534</v>
      </c>
      <c r="C28">
        <v>1.3809</v>
      </c>
      <c r="D28">
        <v>1.5108999999999999</v>
      </c>
    </row>
    <row r="29" spans="1:4">
      <c r="A29" s="9">
        <v>320000</v>
      </c>
      <c r="B29">
        <v>1.4723999999999999</v>
      </c>
      <c r="C29">
        <v>1.3971</v>
      </c>
      <c r="D29">
        <v>1.5326</v>
      </c>
    </row>
    <row r="30" spans="1:4">
      <c r="A30" s="9">
        <v>330000</v>
      </c>
      <c r="B30">
        <v>1.4914000000000001</v>
      </c>
      <c r="C30">
        <v>1.4134</v>
      </c>
      <c r="D30">
        <v>1.5543</v>
      </c>
    </row>
    <row r="31" spans="1:4">
      <c r="A31" s="9">
        <v>340000</v>
      </c>
      <c r="B31">
        <v>1.5103</v>
      </c>
      <c r="C31">
        <v>1.4297</v>
      </c>
      <c r="D31">
        <v>1.5761000000000001</v>
      </c>
    </row>
    <row r="32" spans="1:4">
      <c r="A32" s="9">
        <v>350000</v>
      </c>
      <c r="B32">
        <v>1.5309999999999999</v>
      </c>
      <c r="C32">
        <v>1.444</v>
      </c>
      <c r="D32">
        <v>1.5978000000000001</v>
      </c>
    </row>
    <row r="33" spans="1:4">
      <c r="A33" s="9">
        <v>360000</v>
      </c>
      <c r="B33">
        <v>1.55</v>
      </c>
      <c r="C33">
        <v>1.4602999999999999</v>
      </c>
      <c r="D33">
        <v>1.6195999999999999</v>
      </c>
    </row>
    <row r="34" spans="1:4">
      <c r="A34" s="9">
        <v>370000</v>
      </c>
      <c r="B34">
        <v>1.569</v>
      </c>
      <c r="C34">
        <v>1.4765999999999999</v>
      </c>
      <c r="D34">
        <v>1.6413</v>
      </c>
    </row>
    <row r="35" spans="1:4">
      <c r="A35" s="9">
        <v>380000</v>
      </c>
      <c r="B35">
        <v>1.5879000000000001</v>
      </c>
      <c r="C35">
        <v>1.4907999999999999</v>
      </c>
      <c r="D35">
        <v>1.6652</v>
      </c>
    </row>
    <row r="36" spans="1:4">
      <c r="A36" s="9">
        <v>390000</v>
      </c>
      <c r="B36">
        <v>1.6069</v>
      </c>
      <c r="C36">
        <v>1.5071000000000001</v>
      </c>
      <c r="D36">
        <v>1.6848000000000001</v>
      </c>
    </row>
    <row r="37" spans="1:4">
      <c r="A37" s="9">
        <v>400000</v>
      </c>
      <c r="B37">
        <v>1.6258999999999999</v>
      </c>
      <c r="C37">
        <v>1.5234000000000001</v>
      </c>
      <c r="D37">
        <v>1.7064999999999999</v>
      </c>
    </row>
    <row r="38" spans="1:4">
      <c r="A38" s="9">
        <v>410000</v>
      </c>
      <c r="B38">
        <v>1.6448</v>
      </c>
      <c r="C38">
        <v>1.5377000000000001</v>
      </c>
      <c r="D38">
        <v>1.7282999999999999</v>
      </c>
    </row>
    <row r="39" spans="1:4">
      <c r="A39" s="9">
        <v>420000</v>
      </c>
      <c r="B39">
        <v>1.6637999999999999</v>
      </c>
      <c r="C39">
        <v>1.554</v>
      </c>
      <c r="D39">
        <v>1.75</v>
      </c>
    </row>
    <row r="40" spans="1:4">
      <c r="A40" s="9">
        <v>430000</v>
      </c>
      <c r="B40">
        <v>1.6828000000000001</v>
      </c>
      <c r="C40">
        <v>1.5682</v>
      </c>
      <c r="D40">
        <v>1.7717000000000001</v>
      </c>
    </row>
    <row r="41" spans="1:4">
      <c r="A41" s="9">
        <v>440000</v>
      </c>
      <c r="B41">
        <v>1.7017</v>
      </c>
      <c r="C41">
        <v>1.5845</v>
      </c>
      <c r="D41">
        <v>1.7935000000000001</v>
      </c>
    </row>
    <row r="42" spans="1:4">
      <c r="A42" s="9">
        <v>450000</v>
      </c>
      <c r="B42">
        <v>1.7190000000000001</v>
      </c>
      <c r="C42">
        <v>1.5988</v>
      </c>
      <c r="D42">
        <v>1.8151999999999999</v>
      </c>
    </row>
    <row r="43" spans="1:4">
      <c r="A43" s="9">
        <v>460000</v>
      </c>
      <c r="B43">
        <v>1.7379</v>
      </c>
      <c r="C43">
        <v>1.6151</v>
      </c>
      <c r="D43">
        <v>1.837</v>
      </c>
    </row>
    <row r="44" spans="1:4">
      <c r="A44" s="9">
        <v>470000</v>
      </c>
      <c r="B44">
        <v>1.7568999999999999</v>
      </c>
      <c r="C44">
        <v>1.6293</v>
      </c>
      <c r="D44">
        <v>1.8587</v>
      </c>
    </row>
    <row r="45" spans="1:4">
      <c r="A45" s="9">
        <v>480000</v>
      </c>
      <c r="B45">
        <v>1.7759</v>
      </c>
      <c r="C45">
        <v>1.6456</v>
      </c>
      <c r="D45">
        <v>1.8783000000000001</v>
      </c>
    </row>
    <row r="46" spans="1:4">
      <c r="A46" s="9">
        <v>490000</v>
      </c>
      <c r="B46">
        <v>1.7948</v>
      </c>
      <c r="C46">
        <v>1.6598999999999999</v>
      </c>
      <c r="D46">
        <v>1.9</v>
      </c>
    </row>
    <row r="47" spans="1:4">
      <c r="A47" s="9">
        <v>500000</v>
      </c>
      <c r="B47">
        <v>1.8121</v>
      </c>
      <c r="C47">
        <v>1.6740999999999999</v>
      </c>
      <c r="D47">
        <v>1.9217</v>
      </c>
    </row>
    <row r="48" spans="1:4">
      <c r="A48" s="9">
        <v>510000</v>
      </c>
      <c r="B48">
        <v>1.831</v>
      </c>
      <c r="C48">
        <v>1.6903999999999999</v>
      </c>
      <c r="D48">
        <v>1.9435</v>
      </c>
    </row>
    <row r="49" spans="1:4">
      <c r="A49" s="9">
        <v>520000</v>
      </c>
      <c r="B49">
        <v>1.85</v>
      </c>
      <c r="C49">
        <v>1.7047000000000001</v>
      </c>
      <c r="D49">
        <v>1.9630000000000001</v>
      </c>
    </row>
    <row r="50" spans="1:4">
      <c r="A50" s="9">
        <v>530000</v>
      </c>
      <c r="B50">
        <v>1.8672</v>
      </c>
      <c r="C50">
        <v>1.7189000000000001</v>
      </c>
      <c r="D50">
        <v>1.9847999999999999</v>
      </c>
    </row>
    <row r="51" spans="1:4">
      <c r="A51" s="9">
        <v>540000</v>
      </c>
      <c r="B51">
        <v>1.8862000000000001</v>
      </c>
      <c r="C51">
        <v>1.7352000000000001</v>
      </c>
      <c r="D51">
        <v>2.0065</v>
      </c>
    </row>
    <row r="52" spans="1:4">
      <c r="A52" s="9">
        <v>550000</v>
      </c>
      <c r="B52">
        <v>1.9052</v>
      </c>
      <c r="C52">
        <v>1.7495000000000001</v>
      </c>
      <c r="D52">
        <v>2.0261</v>
      </c>
    </row>
    <row r="53" spans="1:4">
      <c r="A53" s="9">
        <v>560000</v>
      </c>
      <c r="B53">
        <v>1.9224000000000001</v>
      </c>
      <c r="C53">
        <v>1.7637</v>
      </c>
      <c r="D53">
        <v>2.0478000000000001</v>
      </c>
    </row>
    <row r="54" spans="1:4">
      <c r="A54" s="9">
        <v>570000</v>
      </c>
      <c r="B54">
        <v>1.9414</v>
      </c>
      <c r="C54">
        <v>1.778</v>
      </c>
      <c r="D54">
        <v>2.0695999999999999</v>
      </c>
    </row>
    <row r="55" spans="1:4">
      <c r="A55" s="9">
        <v>580000</v>
      </c>
      <c r="B55">
        <v>1.9585999999999999</v>
      </c>
      <c r="C55">
        <v>1.7943</v>
      </c>
      <c r="D55">
        <v>2.0891000000000002</v>
      </c>
    </row>
    <row r="56" spans="1:4">
      <c r="A56" s="9">
        <v>590000</v>
      </c>
      <c r="B56">
        <v>1.9776</v>
      </c>
      <c r="C56">
        <v>1.8086</v>
      </c>
      <c r="D56">
        <v>2.1109</v>
      </c>
    </row>
    <row r="57" spans="1:4">
      <c r="A57" s="9">
        <v>600000</v>
      </c>
      <c r="B57">
        <v>1.9965999999999999</v>
      </c>
      <c r="C57">
        <v>1.8228</v>
      </c>
      <c r="D57">
        <v>2.1303999999999998</v>
      </c>
    </row>
    <row r="58" spans="1:4">
      <c r="A58" s="9">
        <v>610000</v>
      </c>
      <c r="B58">
        <v>2.0137999999999998</v>
      </c>
      <c r="C58">
        <v>1.8371</v>
      </c>
      <c r="D58">
        <v>2.1522000000000001</v>
      </c>
    </row>
    <row r="59" spans="1:4">
      <c r="A59" s="9">
        <v>620000</v>
      </c>
      <c r="B59">
        <v>2.0327999999999999</v>
      </c>
      <c r="C59">
        <v>1.8512999999999999</v>
      </c>
      <c r="D59">
        <v>2.1739000000000002</v>
      </c>
    </row>
    <row r="60" spans="1:4">
      <c r="A60" s="9">
        <v>630000</v>
      </c>
      <c r="B60">
        <v>2.0499999999999998</v>
      </c>
      <c r="C60">
        <v>1.8675999999999999</v>
      </c>
      <c r="D60">
        <v>2.1934999999999998</v>
      </c>
    </row>
    <row r="61" spans="1:4">
      <c r="A61" s="9">
        <v>640000</v>
      </c>
      <c r="B61">
        <v>2.069</v>
      </c>
      <c r="C61">
        <v>1.8818999999999999</v>
      </c>
      <c r="D61">
        <v>2.2151999999999998</v>
      </c>
    </row>
    <row r="62" spans="1:4">
      <c r="A62" s="9">
        <v>650000</v>
      </c>
      <c r="B62">
        <v>2.0861999999999998</v>
      </c>
      <c r="C62">
        <v>1.8960999999999999</v>
      </c>
      <c r="D62">
        <v>2.2347999999999999</v>
      </c>
    </row>
    <row r="63" spans="1:4">
      <c r="A63" s="9">
        <v>660000</v>
      </c>
      <c r="B63">
        <v>2.1052</v>
      </c>
      <c r="C63">
        <v>1.9104000000000001</v>
      </c>
      <c r="D63">
        <v>2.2565</v>
      </c>
    </row>
    <row r="64" spans="1:4">
      <c r="A64" s="9">
        <v>670000</v>
      </c>
      <c r="B64">
        <v>2.1223999999999998</v>
      </c>
      <c r="C64">
        <v>1.9246000000000001</v>
      </c>
      <c r="D64">
        <v>2.2761</v>
      </c>
    </row>
    <row r="65" spans="1:4">
      <c r="A65" s="9">
        <v>680000</v>
      </c>
      <c r="B65">
        <v>2.1414</v>
      </c>
      <c r="C65">
        <v>1.9389000000000001</v>
      </c>
      <c r="D65">
        <v>2.2978000000000001</v>
      </c>
    </row>
    <row r="66" spans="1:4">
      <c r="A66" s="9">
        <v>690000</v>
      </c>
      <c r="B66">
        <v>2.1585999999999999</v>
      </c>
      <c r="C66">
        <v>1.9532</v>
      </c>
      <c r="D66">
        <v>2.3174000000000001</v>
      </c>
    </row>
    <row r="67" spans="1:4">
      <c r="A67" s="9">
        <v>700000</v>
      </c>
      <c r="B67">
        <v>2.1758999999999999</v>
      </c>
      <c r="C67">
        <v>1.9674</v>
      </c>
      <c r="D67">
        <v>2.3391000000000002</v>
      </c>
    </row>
    <row r="68" spans="1:4">
      <c r="A68" s="9">
        <v>710000</v>
      </c>
      <c r="B68">
        <v>2.1947999999999999</v>
      </c>
      <c r="C68">
        <v>1.9837</v>
      </c>
      <c r="D68">
        <v>2.3586999999999998</v>
      </c>
    </row>
    <row r="69" spans="1:4">
      <c r="A69" s="9">
        <v>720000</v>
      </c>
      <c r="B69">
        <v>2.2121</v>
      </c>
      <c r="C69">
        <v>1.998</v>
      </c>
      <c r="D69">
        <v>2.3803999999999998</v>
      </c>
    </row>
    <row r="70" spans="1:4">
      <c r="A70" s="9">
        <v>730000</v>
      </c>
      <c r="B70">
        <v>2.2309999999999999</v>
      </c>
      <c r="C70">
        <v>2.0122</v>
      </c>
      <c r="D70">
        <v>2.4</v>
      </c>
    </row>
    <row r="71" spans="1:4">
      <c r="A71" s="9">
        <v>740000</v>
      </c>
      <c r="B71">
        <v>2.2483</v>
      </c>
      <c r="C71">
        <v>2.0265</v>
      </c>
      <c r="D71">
        <v>2.4217</v>
      </c>
    </row>
    <row r="72" spans="1:4">
      <c r="A72" s="9">
        <v>750000</v>
      </c>
      <c r="B72">
        <v>2.2654999999999998</v>
      </c>
      <c r="C72">
        <v>2.0407000000000002</v>
      </c>
      <c r="D72">
        <v>2.4413</v>
      </c>
    </row>
    <row r="73" spans="1:4">
      <c r="A73" s="9">
        <v>760000</v>
      </c>
      <c r="B73">
        <v>2.2845</v>
      </c>
      <c r="C73">
        <v>2.0550000000000002</v>
      </c>
      <c r="D73">
        <v>2.4609000000000001</v>
      </c>
    </row>
    <row r="74" spans="1:4">
      <c r="A74" s="9">
        <v>770000</v>
      </c>
      <c r="B74">
        <v>2.3016999999999999</v>
      </c>
      <c r="C74">
        <v>2.0691999999999999</v>
      </c>
      <c r="D74">
        <v>2.4826000000000001</v>
      </c>
    </row>
    <row r="75" spans="1:4">
      <c r="A75" s="9">
        <v>780000</v>
      </c>
      <c r="B75">
        <v>2.319</v>
      </c>
      <c r="C75">
        <v>2.0834999999999999</v>
      </c>
      <c r="D75">
        <v>2.5022000000000002</v>
      </c>
    </row>
    <row r="76" spans="1:4">
      <c r="A76" s="9">
        <v>790000</v>
      </c>
      <c r="B76">
        <v>2.3378999999999999</v>
      </c>
      <c r="C76">
        <v>2.0977999999999999</v>
      </c>
      <c r="D76">
        <v>2.5238999999999998</v>
      </c>
    </row>
    <row r="77" spans="1:4">
      <c r="A77" s="9">
        <v>800000</v>
      </c>
      <c r="B77">
        <v>2.3552</v>
      </c>
      <c r="C77">
        <v>2.1120000000000001</v>
      </c>
      <c r="D77">
        <v>2.5434999999999999</v>
      </c>
    </row>
    <row r="78" spans="1:4">
      <c r="A78" s="9">
        <v>810000</v>
      </c>
      <c r="B78">
        <v>2.3723999999999998</v>
      </c>
      <c r="C78">
        <v>2.1263000000000001</v>
      </c>
      <c r="D78">
        <v>2.5651999999999999</v>
      </c>
    </row>
    <row r="79" spans="1:4">
      <c r="A79" s="9">
        <v>820000</v>
      </c>
      <c r="B79">
        <v>2.3914</v>
      </c>
      <c r="C79">
        <v>2.1404999999999998</v>
      </c>
      <c r="D79">
        <v>2.5848</v>
      </c>
    </row>
    <row r="80" spans="1:4">
      <c r="A80" s="9">
        <v>830000</v>
      </c>
      <c r="B80">
        <v>2.4085999999999999</v>
      </c>
      <c r="C80">
        <v>2.1547999999999998</v>
      </c>
      <c r="D80">
        <v>2.6042999999999998</v>
      </c>
    </row>
    <row r="81" spans="1:4">
      <c r="A81" s="9">
        <v>840000</v>
      </c>
      <c r="B81">
        <v>2.4258999999999999</v>
      </c>
      <c r="C81">
        <v>2.169</v>
      </c>
      <c r="D81">
        <v>2.6261000000000001</v>
      </c>
    </row>
    <row r="82" spans="1:4">
      <c r="A82" s="9">
        <v>850000</v>
      </c>
      <c r="B82">
        <v>2.4447999999999999</v>
      </c>
      <c r="C82">
        <v>2.1833</v>
      </c>
      <c r="D82">
        <v>2.6457000000000002</v>
      </c>
    </row>
    <row r="83" spans="1:4">
      <c r="A83" s="9">
        <v>860000</v>
      </c>
      <c r="B83">
        <v>2.4621</v>
      </c>
      <c r="C83">
        <v>2.1976</v>
      </c>
      <c r="D83">
        <v>2.6652</v>
      </c>
    </row>
    <row r="84" spans="1:4">
      <c r="A84" s="9">
        <v>870000</v>
      </c>
      <c r="B84">
        <v>2.4792999999999998</v>
      </c>
      <c r="C84">
        <v>2.2118000000000002</v>
      </c>
      <c r="D84">
        <v>2.6869999999999998</v>
      </c>
    </row>
    <row r="85" spans="1:4">
      <c r="A85" s="9">
        <v>880000</v>
      </c>
      <c r="B85">
        <v>2.4983</v>
      </c>
      <c r="C85">
        <v>2.2261000000000002</v>
      </c>
      <c r="D85">
        <v>2.7065000000000001</v>
      </c>
    </row>
    <row r="86" spans="1:4">
      <c r="A86" s="9">
        <v>890000</v>
      </c>
      <c r="B86">
        <v>2.5154999999999998</v>
      </c>
      <c r="C86">
        <v>2.2403</v>
      </c>
      <c r="D86">
        <v>2.7282999999999999</v>
      </c>
    </row>
    <row r="87" spans="1:4">
      <c r="A87" s="9">
        <v>900000</v>
      </c>
      <c r="B87">
        <v>2.5327999999999999</v>
      </c>
      <c r="C87">
        <v>2.2545999999999999</v>
      </c>
      <c r="D87">
        <v>2.7477999999999998</v>
      </c>
    </row>
    <row r="88" spans="1:4">
      <c r="A88" s="9">
        <v>910000</v>
      </c>
      <c r="B88">
        <v>2.5499999999999998</v>
      </c>
      <c r="C88">
        <v>2.2688000000000001</v>
      </c>
      <c r="D88">
        <v>2.7673999999999999</v>
      </c>
    </row>
    <row r="89" spans="1:4">
      <c r="A89" s="9">
        <v>920000</v>
      </c>
      <c r="B89">
        <v>2.569</v>
      </c>
      <c r="C89">
        <v>2.2831000000000001</v>
      </c>
      <c r="D89">
        <v>2.7890999999999999</v>
      </c>
    </row>
    <row r="90" spans="1:4">
      <c r="A90" s="9">
        <v>930000</v>
      </c>
      <c r="B90">
        <v>2.5861999999999998</v>
      </c>
      <c r="C90">
        <v>2.2974000000000001</v>
      </c>
      <c r="D90">
        <v>2.8087</v>
      </c>
    </row>
    <row r="91" spans="1:4">
      <c r="A91" s="9">
        <v>940000</v>
      </c>
      <c r="B91">
        <v>2.6034000000000002</v>
      </c>
      <c r="C91">
        <v>2.3115999999999999</v>
      </c>
      <c r="D91">
        <v>2.8283</v>
      </c>
    </row>
    <row r="92" spans="1:4">
      <c r="A92" s="9">
        <v>950000</v>
      </c>
      <c r="B92">
        <v>2.6206999999999998</v>
      </c>
      <c r="C92">
        <v>2.3258999999999999</v>
      </c>
      <c r="D92">
        <v>2.85</v>
      </c>
    </row>
    <row r="93" spans="1:4">
      <c r="A93" s="9">
        <v>960000</v>
      </c>
      <c r="B93">
        <v>2.6379000000000001</v>
      </c>
      <c r="C93">
        <v>2.3401000000000001</v>
      </c>
      <c r="D93">
        <v>2.8696000000000002</v>
      </c>
    </row>
    <row r="94" spans="1:4">
      <c r="A94" s="9">
        <v>970000</v>
      </c>
      <c r="B94">
        <v>2.6568999999999998</v>
      </c>
      <c r="C94">
        <v>2.3523000000000001</v>
      </c>
      <c r="D94">
        <v>2.8891</v>
      </c>
    </row>
    <row r="95" spans="1:4">
      <c r="A95" s="9">
        <v>980000</v>
      </c>
      <c r="B95">
        <v>2.6741000000000001</v>
      </c>
      <c r="C95">
        <v>2.3666</v>
      </c>
      <c r="D95">
        <v>2.9108999999999998</v>
      </c>
    </row>
    <row r="96" spans="1:4">
      <c r="A96" s="9">
        <v>990000</v>
      </c>
      <c r="B96">
        <v>2.6913999999999998</v>
      </c>
      <c r="C96">
        <v>2.3809</v>
      </c>
      <c r="D96">
        <v>2.9304000000000001</v>
      </c>
    </row>
    <row r="97" spans="1:4">
      <c r="A97" s="9">
        <v>1000000</v>
      </c>
      <c r="B97">
        <v>2.7086000000000001</v>
      </c>
      <c r="C97">
        <v>2.3950999999999998</v>
      </c>
      <c r="D97">
        <v>2.95</v>
      </c>
    </row>
    <row r="98" spans="1:4">
      <c r="A98" s="9">
        <v>1050000</v>
      </c>
      <c r="B98">
        <v>2.7621000000000002</v>
      </c>
      <c r="C98">
        <v>2.4582000000000002</v>
      </c>
      <c r="D98">
        <v>3.0087000000000002</v>
      </c>
    </row>
    <row r="99" spans="1:4">
      <c r="A99" s="9">
        <v>1100000</v>
      </c>
      <c r="B99">
        <v>2.8155000000000001</v>
      </c>
      <c r="C99">
        <v>2.5192999999999999</v>
      </c>
      <c r="D99">
        <v>3.0651999999999999</v>
      </c>
    </row>
    <row r="100" spans="1:4">
      <c r="A100" s="9">
        <v>1150000</v>
      </c>
      <c r="B100">
        <v>2.8672</v>
      </c>
      <c r="C100">
        <v>2.5804</v>
      </c>
      <c r="D100">
        <v>3.1217000000000001</v>
      </c>
    </row>
    <row r="101" spans="1:4">
      <c r="A101" s="9">
        <v>1200000</v>
      </c>
      <c r="B101">
        <v>2.9207000000000001</v>
      </c>
      <c r="C101">
        <v>2.6415000000000002</v>
      </c>
      <c r="D101">
        <v>3.1783000000000001</v>
      </c>
    </row>
    <row r="102" spans="1:4">
      <c r="A102" s="9">
        <v>1250000</v>
      </c>
      <c r="B102">
        <v>2.9723999999999999</v>
      </c>
      <c r="C102">
        <v>2.7025999999999999</v>
      </c>
      <c r="D102">
        <v>3.2347999999999999</v>
      </c>
    </row>
    <row r="103" spans="1:4">
      <c r="A103" s="9">
        <v>1300000</v>
      </c>
      <c r="B103">
        <v>3.0240999999999998</v>
      </c>
      <c r="C103">
        <v>2.7637</v>
      </c>
      <c r="D103">
        <v>3.2913000000000001</v>
      </c>
    </row>
    <row r="104" spans="1:4">
      <c r="A104" s="9">
        <v>1350000</v>
      </c>
      <c r="B104">
        <v>3.0775999999999999</v>
      </c>
      <c r="C104">
        <v>2.8248000000000002</v>
      </c>
      <c r="D104">
        <v>3.3477999999999999</v>
      </c>
    </row>
    <row r="105" spans="1:4">
      <c r="A105" s="9">
        <v>1400000</v>
      </c>
      <c r="B105">
        <v>3.1293000000000002</v>
      </c>
      <c r="C105">
        <v>2.8858999999999999</v>
      </c>
      <c r="D105">
        <v>3.4022000000000001</v>
      </c>
    </row>
    <row r="106" spans="1:4">
      <c r="A106" s="9">
        <v>1450000</v>
      </c>
      <c r="B106">
        <v>3.181</v>
      </c>
      <c r="C106">
        <v>2.9470000000000001</v>
      </c>
      <c r="D106">
        <v>3.4586999999999999</v>
      </c>
    </row>
    <row r="107" spans="1:4">
      <c r="A107" s="9">
        <v>1500000</v>
      </c>
      <c r="B107">
        <v>3.2328000000000001</v>
      </c>
      <c r="C107">
        <v>3.0081000000000002</v>
      </c>
      <c r="D107">
        <v>3.5152000000000001</v>
      </c>
    </row>
    <row r="108" spans="1:4">
      <c r="A108" s="9">
        <v>1550000</v>
      </c>
      <c r="B108">
        <v>3.2845</v>
      </c>
      <c r="C108">
        <v>3.0672000000000001</v>
      </c>
      <c r="D108">
        <v>3.5695999999999999</v>
      </c>
    </row>
    <row r="109" spans="1:4">
      <c r="A109" s="9">
        <v>1600000</v>
      </c>
      <c r="B109">
        <v>3.3361999999999998</v>
      </c>
      <c r="C109">
        <v>3.1282999999999999</v>
      </c>
      <c r="D109">
        <v>3.6261000000000001</v>
      </c>
    </row>
    <row r="110" spans="1:4">
      <c r="A110" s="9">
        <v>1650000</v>
      </c>
      <c r="B110">
        <v>3.3862000000000001</v>
      </c>
      <c r="C110">
        <v>3.1894</v>
      </c>
      <c r="D110">
        <v>3.6804000000000001</v>
      </c>
    </row>
    <row r="111" spans="1:4">
      <c r="A111" s="9">
        <v>1700000</v>
      </c>
      <c r="B111">
        <v>3.4379</v>
      </c>
      <c r="C111">
        <v>3.2484999999999999</v>
      </c>
      <c r="D111">
        <v>3.7370000000000001</v>
      </c>
    </row>
    <row r="112" spans="1:4">
      <c r="A112" s="9">
        <v>1750000</v>
      </c>
      <c r="B112">
        <v>3.4897</v>
      </c>
      <c r="C112">
        <v>3.3096000000000001</v>
      </c>
      <c r="D112">
        <v>3.7913000000000001</v>
      </c>
    </row>
    <row r="113" spans="1:4">
      <c r="A113" s="9">
        <v>1800000</v>
      </c>
      <c r="B113">
        <v>3.5413999999999999</v>
      </c>
      <c r="C113">
        <v>3.3685999999999998</v>
      </c>
      <c r="D113">
        <v>3.8477999999999999</v>
      </c>
    </row>
    <row r="114" spans="1:4">
      <c r="A114" s="9">
        <v>1850000</v>
      </c>
      <c r="B114">
        <v>3.5914000000000001</v>
      </c>
      <c r="C114">
        <v>3.4297</v>
      </c>
      <c r="D114">
        <v>3.9022000000000001</v>
      </c>
    </row>
    <row r="115" spans="1:4">
      <c r="A115" s="9">
        <v>1900000</v>
      </c>
      <c r="B115">
        <v>3.6431</v>
      </c>
      <c r="C115">
        <v>3.4887999999999999</v>
      </c>
      <c r="D115">
        <v>3.9565000000000001</v>
      </c>
    </row>
    <row r="116" spans="1:4">
      <c r="A116" s="9">
        <v>1950000</v>
      </c>
      <c r="B116">
        <v>3.6930999999999998</v>
      </c>
      <c r="C116">
        <v>3.5499000000000001</v>
      </c>
      <c r="D116">
        <v>4.0129999999999999</v>
      </c>
    </row>
    <row r="117" spans="1:4">
      <c r="A117" s="9">
        <v>2000000</v>
      </c>
      <c r="B117">
        <v>3.7448000000000001</v>
      </c>
      <c r="C117">
        <v>3.609</v>
      </c>
      <c r="D117">
        <v>4.0674000000000001</v>
      </c>
    </row>
    <row r="118" spans="1:4">
      <c r="A118" s="9">
        <v>2100000</v>
      </c>
      <c r="B118">
        <v>3.8466</v>
      </c>
      <c r="C118">
        <v>3.7290999999999999</v>
      </c>
      <c r="D118">
        <v>4.1760999999999999</v>
      </c>
    </row>
    <row r="119" spans="1:4">
      <c r="A119" s="9">
        <v>2200000</v>
      </c>
      <c r="B119">
        <v>3.9483000000000001</v>
      </c>
      <c r="C119">
        <v>3.8473000000000002</v>
      </c>
      <c r="D119">
        <v>4.2869999999999999</v>
      </c>
    </row>
    <row r="120" spans="1:4">
      <c r="A120" s="9">
        <v>2300000</v>
      </c>
      <c r="B120">
        <v>4.05</v>
      </c>
      <c r="C120">
        <v>3.9674</v>
      </c>
      <c r="D120">
        <v>4.3956999999999997</v>
      </c>
    </row>
    <row r="121" spans="1:4">
      <c r="A121" s="9">
        <v>2400000</v>
      </c>
      <c r="B121">
        <v>4.1500000000000004</v>
      </c>
      <c r="C121">
        <v>4.0854999999999997</v>
      </c>
      <c r="D121">
        <v>4.5042999999999997</v>
      </c>
    </row>
    <row r="122" spans="1:4">
      <c r="A122" s="9">
        <v>2500000</v>
      </c>
      <c r="B122">
        <v>4.2516999999999996</v>
      </c>
      <c r="C122">
        <v>4.2037000000000004</v>
      </c>
      <c r="D122">
        <v>4.6130000000000004</v>
      </c>
    </row>
    <row r="123" spans="1:4">
      <c r="A123" s="9">
        <v>2600000</v>
      </c>
      <c r="B123">
        <v>4.3517000000000001</v>
      </c>
      <c r="C123">
        <v>4.3238000000000003</v>
      </c>
      <c r="D123">
        <v>4.7217000000000002</v>
      </c>
    </row>
    <row r="124" spans="1:4">
      <c r="A124" s="9">
        <v>2700000</v>
      </c>
      <c r="B124">
        <v>4.4534000000000002</v>
      </c>
      <c r="C124">
        <v>4.4420000000000002</v>
      </c>
      <c r="D124">
        <v>4.8304</v>
      </c>
    </row>
    <row r="125" spans="1:4">
      <c r="A125" s="9">
        <v>2800000</v>
      </c>
      <c r="B125">
        <v>4.5533999999999999</v>
      </c>
      <c r="C125">
        <v>4.5601000000000003</v>
      </c>
      <c r="D125">
        <v>4.9390999999999998</v>
      </c>
    </row>
    <row r="126" spans="1:4">
      <c r="A126" s="9">
        <v>2900000</v>
      </c>
      <c r="B126">
        <v>4.6534000000000004</v>
      </c>
      <c r="C126">
        <v>4.6782000000000004</v>
      </c>
      <c r="D126">
        <v>5.0477999999999996</v>
      </c>
    </row>
    <row r="127" spans="1:4">
      <c r="A127" s="9">
        <v>3000000</v>
      </c>
      <c r="B127">
        <v>4.7552000000000003</v>
      </c>
      <c r="C127">
        <v>4.7962999999999996</v>
      </c>
      <c r="D127">
        <v>5.1565000000000003</v>
      </c>
    </row>
    <row r="128" spans="1:4">
      <c r="A128" s="9">
        <v>3100000</v>
      </c>
      <c r="B128">
        <v>4.8552</v>
      </c>
      <c r="C128">
        <v>4.9145000000000003</v>
      </c>
      <c r="D128">
        <v>5.2652000000000001</v>
      </c>
    </row>
    <row r="129" spans="1:4">
      <c r="A129" s="9">
        <v>3200000</v>
      </c>
      <c r="B129">
        <v>4.9551999999999996</v>
      </c>
      <c r="C129">
        <v>5.0326000000000004</v>
      </c>
      <c r="D129">
        <v>5.3738999999999999</v>
      </c>
    </row>
    <row r="130" spans="1:4">
      <c r="A130" s="9">
        <v>3300000</v>
      </c>
      <c r="B130">
        <v>5.0552000000000001</v>
      </c>
      <c r="C130">
        <v>5.1486999999999998</v>
      </c>
      <c r="D130">
        <v>5.4804000000000004</v>
      </c>
    </row>
    <row r="131" spans="1:4">
      <c r="A131" s="9">
        <v>3400000</v>
      </c>
      <c r="B131">
        <v>5.1551999999999998</v>
      </c>
      <c r="C131">
        <v>5.2667999999999999</v>
      </c>
      <c r="D131">
        <v>5.5891000000000002</v>
      </c>
    </row>
    <row r="132" spans="1:4">
      <c r="A132" s="9">
        <v>3500000</v>
      </c>
      <c r="B132">
        <v>5.2552000000000003</v>
      </c>
      <c r="C132">
        <v>5.3849</v>
      </c>
      <c r="D132">
        <v>5.6978</v>
      </c>
    </row>
    <row r="133" spans="1:4">
      <c r="A133" s="9">
        <v>3600000</v>
      </c>
      <c r="B133">
        <v>5.3552</v>
      </c>
      <c r="C133">
        <v>5.5030999999999999</v>
      </c>
      <c r="D133">
        <v>5.8042999999999996</v>
      </c>
    </row>
    <row r="134" spans="1:4">
      <c r="A134" s="9">
        <v>3700000</v>
      </c>
      <c r="B134">
        <v>5.4551999999999996</v>
      </c>
      <c r="C134">
        <v>5.6191000000000004</v>
      </c>
      <c r="D134">
        <v>5.9130000000000003</v>
      </c>
    </row>
    <row r="135" spans="1:4">
      <c r="A135" s="9">
        <v>3800000</v>
      </c>
      <c r="B135">
        <v>5.5533999999999999</v>
      </c>
      <c r="C135">
        <v>5.7373000000000003</v>
      </c>
      <c r="D135">
        <v>6.0217000000000001</v>
      </c>
    </row>
    <row r="136" spans="1:4">
      <c r="A136" s="9">
        <v>3900000</v>
      </c>
      <c r="B136">
        <v>5.6534000000000004</v>
      </c>
      <c r="C136">
        <v>5.8554000000000004</v>
      </c>
      <c r="D136">
        <v>6.1283000000000003</v>
      </c>
    </row>
    <row r="137" spans="1:4">
      <c r="A137" s="9">
        <v>4000000</v>
      </c>
      <c r="B137">
        <v>5.7534000000000001</v>
      </c>
      <c r="C137">
        <v>5.9714999999999998</v>
      </c>
      <c r="D137">
        <v>6.2347999999999999</v>
      </c>
    </row>
    <row r="138" spans="1:4">
      <c r="A138" s="9">
        <v>4200000</v>
      </c>
      <c r="B138">
        <v>5.9516999999999998</v>
      </c>
      <c r="C138">
        <v>6.2057000000000002</v>
      </c>
      <c r="D138">
        <v>6.45</v>
      </c>
    </row>
    <row r="139" spans="1:4">
      <c r="A139" s="9">
        <v>4400000</v>
      </c>
      <c r="B139">
        <v>6.1516999999999999</v>
      </c>
      <c r="C139">
        <v>6.4398999999999997</v>
      </c>
      <c r="D139">
        <v>6.6651999999999996</v>
      </c>
    </row>
    <row r="140" spans="1:4">
      <c r="A140" s="9">
        <v>4600000</v>
      </c>
      <c r="B140">
        <v>6.35</v>
      </c>
      <c r="C140">
        <v>6.6741000000000001</v>
      </c>
      <c r="D140">
        <v>6.8803999999999998</v>
      </c>
    </row>
    <row r="141" spans="1:4">
      <c r="A141" s="9">
        <v>4800000</v>
      </c>
      <c r="B141">
        <v>6.5483000000000002</v>
      </c>
      <c r="C141">
        <v>6.9084000000000003</v>
      </c>
      <c r="D141">
        <v>7.0934999999999997</v>
      </c>
    </row>
    <row r="142" spans="1:4">
      <c r="A142" s="9">
        <v>5000000</v>
      </c>
      <c r="B142">
        <v>6.7465999999999999</v>
      </c>
      <c r="C142">
        <v>7.1425999999999998</v>
      </c>
      <c r="D142">
        <v>7.3087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>
      <selection activeCell="E14" sqref="E14"/>
    </sheetView>
  </sheetViews>
  <sheetFormatPr defaultRowHeight="14.5"/>
  <sheetData>
    <row r="1" spans="1:5">
      <c r="B1" t="s">
        <v>28</v>
      </c>
      <c r="C1" t="s">
        <v>63</v>
      </c>
      <c r="D1" t="s">
        <v>64</v>
      </c>
    </row>
    <row r="2" spans="1:5">
      <c r="A2">
        <v>0</v>
      </c>
      <c r="B2" s="5">
        <v>1.1200000000000001</v>
      </c>
      <c r="C2" s="5">
        <v>0.87</v>
      </c>
      <c r="D2" s="5">
        <v>0.87</v>
      </c>
      <c r="E2" s="7"/>
    </row>
    <row r="3" spans="1:5">
      <c r="A3">
        <v>2001</v>
      </c>
      <c r="B3" s="5">
        <v>1</v>
      </c>
      <c r="C3" s="5">
        <v>1</v>
      </c>
      <c r="D3" s="5">
        <v>1</v>
      </c>
      <c r="E3" s="7"/>
    </row>
    <row r="4" spans="1:5">
      <c r="A4">
        <v>10000</v>
      </c>
      <c r="B4" s="5"/>
      <c r="C4" s="5"/>
      <c r="D4" s="5"/>
      <c r="E4" s="7"/>
    </row>
    <row r="5" spans="1:5">
      <c r="E5" s="7"/>
    </row>
    <row r="6" spans="1:5">
      <c r="E6" s="7"/>
    </row>
    <row r="7" spans="1:5">
      <c r="E7" s="7"/>
    </row>
    <row r="8" spans="1:5">
      <c r="E8" s="7"/>
    </row>
    <row r="9" spans="1:5">
      <c r="D9" s="8"/>
      <c r="E9" s="7"/>
    </row>
    <row r="10" spans="1:5">
      <c r="E10" s="7"/>
    </row>
    <row r="11" spans="1:5">
      <c r="E11" s="7"/>
    </row>
    <row r="12" spans="1:5">
      <c r="D12" s="8"/>
      <c r="E12" s="7"/>
    </row>
    <row r="13" spans="1:5">
      <c r="E13" s="7"/>
    </row>
    <row r="14" spans="1:5">
      <c r="E14" s="7"/>
    </row>
    <row r="15" spans="1:5">
      <c r="D15" s="8"/>
      <c r="E15" s="7"/>
    </row>
    <row r="16" spans="1:5">
      <c r="E16" s="7"/>
    </row>
    <row r="18" spans="5:7">
      <c r="E18" s="7"/>
      <c r="F18" s="7"/>
      <c r="G18" s="7"/>
    </row>
    <row r="19" spans="5:7">
      <c r="E19" s="7"/>
      <c r="F19" s="7"/>
      <c r="G19" s="7"/>
    </row>
    <row r="20" spans="5:7">
      <c r="E20" s="7"/>
      <c r="F20" s="7"/>
      <c r="G20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A4" sqref="A4"/>
    </sheetView>
  </sheetViews>
  <sheetFormatPr defaultRowHeight="14.5"/>
  <cols>
    <col min="1" max="1" width="16.36328125" customWidth="1"/>
  </cols>
  <sheetData>
    <row r="1" spans="1:6">
      <c r="A1" t="s">
        <v>65</v>
      </c>
      <c r="B1" t="s">
        <v>28</v>
      </c>
      <c r="C1" t="s">
        <v>63</v>
      </c>
      <c r="D1" t="s">
        <v>64</v>
      </c>
    </row>
    <row r="2" spans="1:6">
      <c r="A2">
        <v>0</v>
      </c>
      <c r="B2" s="7">
        <v>1</v>
      </c>
      <c r="C2" s="7">
        <v>1</v>
      </c>
      <c r="D2" s="7">
        <v>1</v>
      </c>
    </row>
    <row r="3" spans="1:6">
      <c r="A3">
        <v>18</v>
      </c>
      <c r="B3" s="7">
        <v>0.95</v>
      </c>
      <c r="C3" s="7">
        <v>0.95</v>
      </c>
      <c r="D3" s="7">
        <v>0.95</v>
      </c>
      <c r="F3" t="s">
        <v>66</v>
      </c>
    </row>
    <row r="4" spans="1:6">
      <c r="A4">
        <v>25</v>
      </c>
      <c r="B4" s="7">
        <v>0.9</v>
      </c>
      <c r="C4" s="7">
        <v>0.9</v>
      </c>
      <c r="D4" s="7">
        <v>0.9</v>
      </c>
      <c r="F4" t="s">
        <v>67</v>
      </c>
    </row>
    <row r="5" spans="1:6">
      <c r="A5">
        <v>36</v>
      </c>
      <c r="B5" s="7">
        <v>0.85</v>
      </c>
      <c r="C5" s="7">
        <v>0.85</v>
      </c>
      <c r="D5" s="7">
        <v>0.85</v>
      </c>
      <c r="F5" t="s">
        <v>68</v>
      </c>
    </row>
    <row r="6" spans="1:6">
      <c r="A6">
        <v>51</v>
      </c>
      <c r="B6" s="7">
        <v>0.8</v>
      </c>
      <c r="C6" s="7">
        <v>0.8</v>
      </c>
      <c r="D6" s="7">
        <v>0.8</v>
      </c>
      <c r="F6" t="s">
        <v>69</v>
      </c>
    </row>
    <row r="7" spans="1:6">
      <c r="A7">
        <v>1000</v>
      </c>
      <c r="B7" s="7">
        <v>0.8</v>
      </c>
      <c r="C7" s="7">
        <v>0.8</v>
      </c>
      <c r="D7" s="7">
        <v>0.8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A13" sqref="A13"/>
    </sheetView>
  </sheetViews>
  <sheetFormatPr defaultRowHeight="14.5"/>
  <sheetData>
    <row r="1" spans="1:4">
      <c r="A1" t="s">
        <v>71</v>
      </c>
      <c r="B1" t="s">
        <v>28</v>
      </c>
      <c r="C1" t="s">
        <v>63</v>
      </c>
      <c r="D1" t="s">
        <v>64</v>
      </c>
    </row>
    <row r="2" spans="1:4">
      <c r="A2">
        <v>1</v>
      </c>
      <c r="B2" s="7">
        <v>1</v>
      </c>
      <c r="C2" s="7">
        <v>1</v>
      </c>
      <c r="D2" s="7">
        <v>1</v>
      </c>
    </row>
    <row r="3" spans="1:4">
      <c r="A3">
        <v>2</v>
      </c>
      <c r="B3" s="7">
        <v>1</v>
      </c>
      <c r="C3" s="7">
        <v>1</v>
      </c>
      <c r="D3" s="7">
        <v>1</v>
      </c>
    </row>
    <row r="4" spans="1:4">
      <c r="A4">
        <v>3</v>
      </c>
      <c r="B4" s="7">
        <v>1.02</v>
      </c>
      <c r="C4" s="7">
        <v>1</v>
      </c>
      <c r="D4" s="7">
        <v>1</v>
      </c>
    </row>
    <row r="5" spans="1:4">
      <c r="A5">
        <v>4</v>
      </c>
      <c r="B5" s="7">
        <v>1.05</v>
      </c>
      <c r="C5" s="7">
        <v>1</v>
      </c>
      <c r="D5" s="7">
        <v>1</v>
      </c>
    </row>
    <row r="6" spans="1:4">
      <c r="A6">
        <v>5</v>
      </c>
      <c r="B6" s="7">
        <v>1.1000000000000001</v>
      </c>
      <c r="C6" s="7">
        <v>1</v>
      </c>
      <c r="D6" s="7">
        <v>1</v>
      </c>
    </row>
    <row r="7" spans="1:4">
      <c r="A7">
        <v>6</v>
      </c>
      <c r="B7" s="7">
        <v>1.1599999999999999</v>
      </c>
      <c r="C7" s="7">
        <v>1</v>
      </c>
      <c r="D7" s="7">
        <v>1</v>
      </c>
    </row>
    <row r="8" spans="1:4">
      <c r="A8">
        <v>7</v>
      </c>
      <c r="B8" s="7">
        <v>1.2</v>
      </c>
      <c r="C8" s="7">
        <v>1</v>
      </c>
      <c r="D8" s="7">
        <v>1</v>
      </c>
    </row>
    <row r="9" spans="1:4">
      <c r="A9">
        <v>8</v>
      </c>
      <c r="B9" s="7">
        <v>1.24</v>
      </c>
      <c r="C9" s="7">
        <v>1</v>
      </c>
      <c r="D9" s="7">
        <v>1</v>
      </c>
    </row>
    <row r="10" spans="1:4">
      <c r="A10">
        <v>9</v>
      </c>
      <c r="B10" s="7">
        <v>1.25</v>
      </c>
      <c r="C10" s="7">
        <v>1</v>
      </c>
      <c r="D10" s="7">
        <v>1</v>
      </c>
    </row>
    <row r="11" spans="1:4">
      <c r="A11">
        <v>10</v>
      </c>
      <c r="B11" s="7">
        <v>1.26</v>
      </c>
      <c r="C11" s="7">
        <v>1</v>
      </c>
      <c r="D11" s="7">
        <v>1</v>
      </c>
    </row>
    <row r="12" spans="1:4">
      <c r="A12">
        <v>11</v>
      </c>
      <c r="B12" s="7">
        <v>1.27</v>
      </c>
      <c r="C12" s="7">
        <v>1</v>
      </c>
      <c r="D12" s="7">
        <v>1</v>
      </c>
    </row>
    <row r="13" spans="1:4">
      <c r="B13" s="7"/>
      <c r="C13" s="7"/>
      <c r="D13" s="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5"/>
  <sheetViews>
    <sheetView workbookViewId="0">
      <selection activeCell="B1" sqref="B1"/>
    </sheetView>
  </sheetViews>
  <sheetFormatPr defaultRowHeight="14.5"/>
  <cols>
    <col min="1" max="1" width="11.81640625" customWidth="1"/>
  </cols>
  <sheetData>
    <row r="1" spans="1:4">
      <c r="B1" t="s">
        <v>28</v>
      </c>
      <c r="C1" t="s">
        <v>63</v>
      </c>
      <c r="D1" t="s">
        <v>64</v>
      </c>
    </row>
    <row r="2" spans="1:4">
      <c r="A2" s="9">
        <v>50000</v>
      </c>
      <c r="B2" s="7">
        <v>1</v>
      </c>
      <c r="C2" s="7">
        <v>1</v>
      </c>
      <c r="D2" s="7">
        <v>1</v>
      </c>
    </row>
    <row r="3" spans="1:4">
      <c r="A3" s="9">
        <v>60000</v>
      </c>
      <c r="B3" s="7">
        <v>1</v>
      </c>
      <c r="C3" s="7">
        <v>1.01</v>
      </c>
      <c r="D3" s="7">
        <v>1</v>
      </c>
    </row>
    <row r="4" spans="1:4">
      <c r="A4" s="9">
        <v>70000</v>
      </c>
      <c r="B4" s="7">
        <v>1</v>
      </c>
      <c r="C4" s="7">
        <v>1.02</v>
      </c>
      <c r="D4" s="7">
        <v>1</v>
      </c>
    </row>
    <row r="5" spans="1:4">
      <c r="A5" s="9">
        <v>80000</v>
      </c>
      <c r="B5" s="7">
        <v>1</v>
      </c>
      <c r="C5" s="7">
        <v>1.03</v>
      </c>
      <c r="D5" s="7">
        <v>1</v>
      </c>
    </row>
    <row r="6" spans="1:4">
      <c r="A6" s="9">
        <v>90000</v>
      </c>
      <c r="B6" s="7">
        <v>1</v>
      </c>
      <c r="C6" s="7">
        <v>1.04</v>
      </c>
      <c r="D6" s="7">
        <v>1</v>
      </c>
    </row>
    <row r="7" spans="1:4">
      <c r="A7" s="9">
        <v>100000</v>
      </c>
      <c r="B7" s="7">
        <v>1</v>
      </c>
      <c r="C7" s="7">
        <v>1.05</v>
      </c>
      <c r="D7" s="7">
        <v>1</v>
      </c>
    </row>
    <row r="8" spans="1:4">
      <c r="A8" s="9">
        <v>110000</v>
      </c>
      <c r="B8" s="7">
        <v>1.02</v>
      </c>
      <c r="C8" s="7">
        <v>1.06</v>
      </c>
      <c r="D8" s="7">
        <v>1</v>
      </c>
    </row>
    <row r="9" spans="1:4">
      <c r="A9" s="9">
        <v>120000</v>
      </c>
      <c r="B9" s="7">
        <v>1.04</v>
      </c>
      <c r="C9" s="7">
        <v>1.07</v>
      </c>
      <c r="D9" s="7">
        <v>1</v>
      </c>
    </row>
    <row r="10" spans="1:4">
      <c r="A10" s="9">
        <v>130000</v>
      </c>
      <c r="B10" s="7">
        <v>1.06</v>
      </c>
      <c r="C10" s="7">
        <v>1.08</v>
      </c>
      <c r="D10" s="7">
        <v>1</v>
      </c>
    </row>
    <row r="11" spans="1:4">
      <c r="A11" s="9">
        <v>140000</v>
      </c>
      <c r="B11" s="7">
        <v>1.08</v>
      </c>
      <c r="C11" s="7">
        <v>1.0900000000000001</v>
      </c>
      <c r="D11" s="7">
        <v>1</v>
      </c>
    </row>
    <row r="12" spans="1:4">
      <c r="A12" s="9">
        <v>150000</v>
      </c>
      <c r="B12" s="7">
        <v>1.1000000000000001</v>
      </c>
      <c r="C12" s="7">
        <v>1.1000000000000001</v>
      </c>
      <c r="D12" s="7">
        <v>1</v>
      </c>
    </row>
    <row r="13" spans="1:4">
      <c r="A13" s="9">
        <v>160000</v>
      </c>
      <c r="B13" s="7">
        <v>1.1200000000000001</v>
      </c>
      <c r="C13" s="7">
        <v>1.1100000000000001</v>
      </c>
      <c r="D13" s="7">
        <v>1</v>
      </c>
    </row>
    <row r="14" spans="1:4">
      <c r="A14" s="9">
        <v>170000</v>
      </c>
      <c r="B14" s="7">
        <v>1.1399999999999999</v>
      </c>
      <c r="C14" s="7">
        <v>1.1200000000000001</v>
      </c>
      <c r="D14" s="7">
        <v>1</v>
      </c>
    </row>
    <row r="15" spans="1:4">
      <c r="A15" s="9">
        <v>180000</v>
      </c>
      <c r="B15" s="7">
        <v>1.1599999999999999</v>
      </c>
      <c r="C15" s="7">
        <v>1.1299999999999999</v>
      </c>
      <c r="D15" s="7">
        <v>1</v>
      </c>
    </row>
    <row r="16" spans="1:4">
      <c r="A16" s="9">
        <v>190000</v>
      </c>
      <c r="B16" s="7">
        <v>1.18</v>
      </c>
      <c r="C16" s="7">
        <v>1.1399999999999999</v>
      </c>
      <c r="D16" s="7">
        <v>1</v>
      </c>
    </row>
    <row r="17" spans="1:4">
      <c r="A17" s="9">
        <v>200000</v>
      </c>
      <c r="B17" s="7">
        <v>1.2</v>
      </c>
      <c r="C17" s="7">
        <v>1.1499999999999999</v>
      </c>
      <c r="D17" s="7">
        <v>1</v>
      </c>
    </row>
    <row r="18" spans="1:4">
      <c r="A18" s="9">
        <v>210000</v>
      </c>
      <c r="B18" s="7">
        <v>1.23</v>
      </c>
      <c r="C18" s="7">
        <v>1.1599999999999999</v>
      </c>
      <c r="D18" s="7">
        <v>1</v>
      </c>
    </row>
    <row r="19" spans="1:4">
      <c r="A19" s="9">
        <v>220000</v>
      </c>
      <c r="B19" s="7">
        <v>1.26</v>
      </c>
      <c r="C19" s="7">
        <v>1.17</v>
      </c>
      <c r="D19" s="7">
        <v>1</v>
      </c>
    </row>
    <row r="20" spans="1:4">
      <c r="A20" s="9">
        <v>230000</v>
      </c>
      <c r="B20" s="7">
        <v>1.29</v>
      </c>
      <c r="C20" s="7">
        <v>1.18</v>
      </c>
      <c r="D20" s="7">
        <v>1</v>
      </c>
    </row>
    <row r="21" spans="1:4">
      <c r="A21" s="9">
        <v>240000</v>
      </c>
      <c r="B21" s="7">
        <v>1.32</v>
      </c>
      <c r="C21" s="7">
        <v>1.19</v>
      </c>
      <c r="D21" s="7">
        <v>1</v>
      </c>
    </row>
    <row r="22" spans="1:4">
      <c r="A22" s="9">
        <v>250000</v>
      </c>
      <c r="B22" s="7">
        <v>1.35</v>
      </c>
      <c r="C22" s="7">
        <v>1.2</v>
      </c>
      <c r="D22" s="7">
        <v>1</v>
      </c>
    </row>
    <row r="23" spans="1:4">
      <c r="A23" s="9">
        <v>260000</v>
      </c>
      <c r="B23" s="7">
        <v>1.38</v>
      </c>
      <c r="C23" s="7">
        <v>1.21</v>
      </c>
      <c r="D23" s="7">
        <v>1</v>
      </c>
    </row>
    <row r="24" spans="1:4">
      <c r="A24" s="9">
        <v>270000</v>
      </c>
      <c r="B24" s="7">
        <v>1.41</v>
      </c>
      <c r="C24" s="7">
        <v>1.22</v>
      </c>
      <c r="D24" s="7">
        <v>1</v>
      </c>
    </row>
    <row r="25" spans="1:4">
      <c r="A25" s="9">
        <v>280000</v>
      </c>
      <c r="B25" s="7">
        <v>1.44</v>
      </c>
      <c r="C25" s="7">
        <v>1.23</v>
      </c>
      <c r="D25" s="7">
        <v>1</v>
      </c>
    </row>
    <row r="26" spans="1:4">
      <c r="A26" s="9">
        <v>290000</v>
      </c>
      <c r="B26" s="7">
        <v>1.47</v>
      </c>
      <c r="C26" s="7">
        <v>1.24</v>
      </c>
      <c r="D26" s="7">
        <v>1</v>
      </c>
    </row>
    <row r="27" spans="1:4">
      <c r="A27" s="9">
        <v>300000</v>
      </c>
      <c r="B27" s="7">
        <v>1.5</v>
      </c>
      <c r="C27" s="7">
        <v>1.25</v>
      </c>
      <c r="D27" s="7">
        <v>1</v>
      </c>
    </row>
    <row r="28" spans="1:4">
      <c r="A28" s="9">
        <v>310000</v>
      </c>
      <c r="B28" s="7">
        <v>1.53</v>
      </c>
      <c r="C28" s="7">
        <v>1.26</v>
      </c>
      <c r="D28" s="7">
        <v>1</v>
      </c>
    </row>
    <row r="29" spans="1:4">
      <c r="A29" s="9">
        <v>320000</v>
      </c>
      <c r="B29" s="7">
        <v>1.56</v>
      </c>
      <c r="C29" s="7">
        <v>1.27</v>
      </c>
      <c r="D29" s="7">
        <v>1</v>
      </c>
    </row>
    <row r="30" spans="1:4">
      <c r="A30" s="9">
        <v>330000</v>
      </c>
      <c r="B30" s="7">
        <v>1.59</v>
      </c>
      <c r="C30" s="7">
        <v>1.28</v>
      </c>
      <c r="D30" s="7">
        <v>1</v>
      </c>
    </row>
    <row r="31" spans="1:4">
      <c r="A31" s="9">
        <v>340000</v>
      </c>
      <c r="B31" s="7">
        <v>1.62</v>
      </c>
      <c r="C31" s="7">
        <v>1.29</v>
      </c>
      <c r="D31" s="7">
        <v>1</v>
      </c>
    </row>
    <row r="32" spans="1:4">
      <c r="A32" s="9">
        <v>350000</v>
      </c>
      <c r="B32" s="7">
        <v>1.65</v>
      </c>
      <c r="C32" s="7">
        <v>1.3</v>
      </c>
      <c r="D32" s="7">
        <v>1</v>
      </c>
    </row>
    <row r="33" spans="1:4">
      <c r="A33" s="9">
        <v>360000</v>
      </c>
      <c r="B33" s="7">
        <v>1.68</v>
      </c>
      <c r="C33" s="7">
        <v>1.31</v>
      </c>
      <c r="D33" s="7">
        <v>1</v>
      </c>
    </row>
    <row r="34" spans="1:4">
      <c r="A34" s="9">
        <v>370000</v>
      </c>
      <c r="B34" s="7">
        <v>1.71</v>
      </c>
      <c r="C34" s="7">
        <v>1.32</v>
      </c>
      <c r="D34" s="7">
        <v>1</v>
      </c>
    </row>
    <row r="35" spans="1:4">
      <c r="A35" s="9">
        <v>380000</v>
      </c>
      <c r="B35" s="7">
        <v>1.74</v>
      </c>
      <c r="C35" s="7">
        <v>1.33</v>
      </c>
      <c r="D35" s="7">
        <v>1</v>
      </c>
    </row>
    <row r="36" spans="1:4">
      <c r="A36" s="9">
        <v>390000</v>
      </c>
      <c r="B36" s="7">
        <v>1.77</v>
      </c>
      <c r="C36" s="7">
        <v>1.34</v>
      </c>
      <c r="D36" s="7">
        <v>1</v>
      </c>
    </row>
    <row r="37" spans="1:4">
      <c r="A37" s="9">
        <v>400000</v>
      </c>
      <c r="B37" s="7">
        <v>1.8</v>
      </c>
      <c r="C37" s="7">
        <v>1.35</v>
      </c>
      <c r="D37" s="7">
        <v>1</v>
      </c>
    </row>
    <row r="38" spans="1:4">
      <c r="A38" s="9">
        <v>410000</v>
      </c>
      <c r="B38" s="7">
        <v>1.83</v>
      </c>
      <c r="C38" s="7">
        <v>1.36</v>
      </c>
      <c r="D38" s="7">
        <v>1</v>
      </c>
    </row>
    <row r="39" spans="1:4">
      <c r="A39" s="9">
        <v>420000</v>
      </c>
      <c r="B39" s="7">
        <v>1.86</v>
      </c>
      <c r="C39" s="7">
        <v>1.37</v>
      </c>
      <c r="D39" s="7">
        <v>1</v>
      </c>
    </row>
    <row r="40" spans="1:4">
      <c r="A40" s="9">
        <v>430000</v>
      </c>
      <c r="B40" s="7">
        <v>1.89</v>
      </c>
      <c r="C40" s="7">
        <v>1.38</v>
      </c>
      <c r="D40" s="7">
        <v>1</v>
      </c>
    </row>
    <row r="41" spans="1:4">
      <c r="A41" s="9">
        <v>440000</v>
      </c>
      <c r="B41" s="7">
        <v>1.92</v>
      </c>
      <c r="C41" s="7">
        <v>1.39</v>
      </c>
      <c r="D41" s="7">
        <v>1</v>
      </c>
    </row>
    <row r="42" spans="1:4">
      <c r="A42" s="9">
        <v>450000</v>
      </c>
      <c r="B42" s="7">
        <v>1.95</v>
      </c>
      <c r="C42" s="7">
        <v>1.4</v>
      </c>
      <c r="D42" s="7">
        <v>1</v>
      </c>
    </row>
    <row r="43" spans="1:4">
      <c r="A43" s="9">
        <v>460000</v>
      </c>
      <c r="B43" s="7">
        <v>1.98</v>
      </c>
      <c r="C43" s="7">
        <v>1.41</v>
      </c>
      <c r="D43" s="7">
        <v>1</v>
      </c>
    </row>
    <row r="44" spans="1:4">
      <c r="A44" s="9">
        <v>470000</v>
      </c>
      <c r="B44" s="7">
        <v>2.0099999999999998</v>
      </c>
      <c r="C44" s="7">
        <v>1.42</v>
      </c>
      <c r="D44" s="7">
        <v>1</v>
      </c>
    </row>
    <row r="45" spans="1:4">
      <c r="A45" s="9">
        <v>480000</v>
      </c>
      <c r="B45" s="7">
        <v>2.04</v>
      </c>
      <c r="C45" s="7">
        <v>1.43</v>
      </c>
      <c r="D45" s="7">
        <v>1</v>
      </c>
    </row>
    <row r="46" spans="1:4">
      <c r="A46" s="9">
        <v>490000</v>
      </c>
      <c r="B46" s="7">
        <v>2.0699999999999998</v>
      </c>
      <c r="C46" s="7">
        <v>1.44</v>
      </c>
      <c r="D46" s="7">
        <v>1</v>
      </c>
    </row>
    <row r="47" spans="1:4">
      <c r="A47" s="9">
        <v>500000</v>
      </c>
      <c r="B47" s="7">
        <v>2.1</v>
      </c>
      <c r="C47" s="7">
        <v>1.45</v>
      </c>
      <c r="D47" s="7">
        <v>1</v>
      </c>
    </row>
    <row r="48" spans="1:4">
      <c r="A48" s="9">
        <v>510000</v>
      </c>
      <c r="B48" s="7">
        <v>2.12</v>
      </c>
      <c r="C48" s="7">
        <v>1.46</v>
      </c>
      <c r="D48" s="7">
        <v>1</v>
      </c>
    </row>
    <row r="49" spans="1:4">
      <c r="A49" s="9">
        <v>520000</v>
      </c>
      <c r="B49" s="7">
        <v>2.14</v>
      </c>
      <c r="C49" s="7">
        <v>1.47</v>
      </c>
      <c r="D49" s="7">
        <v>1</v>
      </c>
    </row>
    <row r="50" spans="1:4">
      <c r="A50" s="9">
        <v>530000</v>
      </c>
      <c r="B50" s="7">
        <v>2.16</v>
      </c>
      <c r="C50" s="7">
        <v>1.48</v>
      </c>
      <c r="D50" s="7">
        <v>1</v>
      </c>
    </row>
    <row r="51" spans="1:4">
      <c r="A51" s="9">
        <v>540000</v>
      </c>
      <c r="B51" s="7">
        <v>2.1800000000000002</v>
      </c>
      <c r="C51" s="7">
        <v>1.49</v>
      </c>
      <c r="D51" s="7">
        <v>1</v>
      </c>
    </row>
    <row r="52" spans="1:4">
      <c r="A52" s="9">
        <v>550000</v>
      </c>
      <c r="B52" s="7">
        <v>2.2000000000000002</v>
      </c>
      <c r="C52" s="7">
        <v>1.5</v>
      </c>
      <c r="D52" s="7">
        <v>1</v>
      </c>
    </row>
    <row r="53" spans="1:4">
      <c r="A53" s="9">
        <v>560000</v>
      </c>
      <c r="B53" s="7">
        <v>2.2200000000000002</v>
      </c>
      <c r="C53" s="7">
        <v>1.51</v>
      </c>
      <c r="D53" s="7">
        <v>1</v>
      </c>
    </row>
    <row r="54" spans="1:4">
      <c r="A54" s="9">
        <v>570000</v>
      </c>
      <c r="B54" s="7">
        <v>2.2400000000000002</v>
      </c>
      <c r="C54" s="7">
        <v>1.52</v>
      </c>
      <c r="D54" s="7">
        <v>1</v>
      </c>
    </row>
    <row r="55" spans="1:4">
      <c r="A55" s="9">
        <v>580000</v>
      </c>
      <c r="B55" s="7">
        <v>2.2599999999999998</v>
      </c>
      <c r="C55" s="7">
        <v>1.53</v>
      </c>
      <c r="D55" s="7">
        <v>1</v>
      </c>
    </row>
    <row r="56" spans="1:4">
      <c r="A56" s="9">
        <v>590000</v>
      </c>
      <c r="B56" s="7">
        <v>2.2799999999999998</v>
      </c>
      <c r="C56" s="7">
        <v>1.54</v>
      </c>
      <c r="D56" s="7">
        <v>1</v>
      </c>
    </row>
    <row r="57" spans="1:4">
      <c r="A57" s="9">
        <v>600000</v>
      </c>
      <c r="B57" s="7">
        <v>2.2999999999999998</v>
      </c>
      <c r="C57" s="7">
        <v>1.55</v>
      </c>
      <c r="D57" s="7">
        <v>1</v>
      </c>
    </row>
    <row r="58" spans="1:4">
      <c r="A58" s="9">
        <v>610000</v>
      </c>
      <c r="B58" s="7">
        <v>2.3199999999999998</v>
      </c>
      <c r="C58" s="7">
        <v>1.56</v>
      </c>
      <c r="D58" s="7">
        <v>1</v>
      </c>
    </row>
    <row r="59" spans="1:4">
      <c r="A59" s="9">
        <v>620000</v>
      </c>
      <c r="B59" s="7">
        <v>2.34</v>
      </c>
      <c r="C59" s="7">
        <v>1.57</v>
      </c>
      <c r="D59" s="7">
        <v>1</v>
      </c>
    </row>
    <row r="60" spans="1:4">
      <c r="A60" s="9">
        <v>630000</v>
      </c>
      <c r="B60" s="7">
        <v>2.36</v>
      </c>
      <c r="C60" s="7">
        <v>1.58</v>
      </c>
      <c r="D60" s="7">
        <v>1</v>
      </c>
    </row>
    <row r="61" spans="1:4">
      <c r="A61" s="9">
        <v>640000</v>
      </c>
      <c r="B61" s="7">
        <v>2.38</v>
      </c>
      <c r="C61" s="7">
        <v>1.59</v>
      </c>
      <c r="D61" s="7">
        <v>1</v>
      </c>
    </row>
    <row r="62" spans="1:4">
      <c r="A62" s="9">
        <v>650000</v>
      </c>
      <c r="B62" s="7">
        <v>2.4</v>
      </c>
      <c r="C62" s="7">
        <v>1.6</v>
      </c>
      <c r="D62" s="7">
        <v>1</v>
      </c>
    </row>
    <row r="63" spans="1:4">
      <c r="A63" s="9">
        <v>660000</v>
      </c>
      <c r="B63" s="7">
        <v>2.42</v>
      </c>
      <c r="C63" s="7">
        <v>1.61</v>
      </c>
      <c r="D63" s="7">
        <v>1</v>
      </c>
    </row>
    <row r="64" spans="1:4">
      <c r="A64" s="9">
        <v>670000</v>
      </c>
      <c r="B64" s="7">
        <v>2.44</v>
      </c>
      <c r="C64" s="7">
        <v>1.62</v>
      </c>
      <c r="D64" s="7">
        <v>1</v>
      </c>
    </row>
    <row r="65" spans="1:4">
      <c r="A65" s="9">
        <v>680000</v>
      </c>
      <c r="B65" s="7">
        <v>2.46</v>
      </c>
      <c r="C65" s="7">
        <v>1.63</v>
      </c>
      <c r="D65" s="7">
        <v>1</v>
      </c>
    </row>
    <row r="66" spans="1:4">
      <c r="A66" s="9">
        <v>690000</v>
      </c>
      <c r="B66" s="7">
        <v>2.48</v>
      </c>
      <c r="C66" s="7">
        <v>1.64</v>
      </c>
      <c r="D66" s="7">
        <v>1</v>
      </c>
    </row>
    <row r="67" spans="1:4">
      <c r="A67" s="9">
        <v>700000</v>
      </c>
      <c r="B67" s="7">
        <v>2.5</v>
      </c>
      <c r="C67" s="7">
        <v>1.65</v>
      </c>
      <c r="D67" s="7">
        <v>1</v>
      </c>
    </row>
    <row r="68" spans="1:4">
      <c r="A68" s="9">
        <v>710000</v>
      </c>
      <c r="B68" s="7">
        <v>2.52</v>
      </c>
      <c r="C68" s="7">
        <v>1.66</v>
      </c>
      <c r="D68" s="7">
        <v>1</v>
      </c>
    </row>
    <row r="69" spans="1:4">
      <c r="A69" s="9">
        <v>720000</v>
      </c>
      <c r="B69" s="7">
        <v>2.54</v>
      </c>
      <c r="C69" s="7">
        <v>1.67</v>
      </c>
      <c r="D69" s="7">
        <v>1</v>
      </c>
    </row>
    <row r="70" spans="1:4">
      <c r="A70" s="9">
        <v>730000</v>
      </c>
      <c r="B70" s="7">
        <v>2.56</v>
      </c>
      <c r="C70" s="7">
        <v>1.68</v>
      </c>
      <c r="D70" s="7">
        <v>1</v>
      </c>
    </row>
    <row r="71" spans="1:4">
      <c r="A71" s="9">
        <v>740000</v>
      </c>
      <c r="B71" s="7">
        <v>2.58</v>
      </c>
      <c r="C71" s="7">
        <v>1.69</v>
      </c>
      <c r="D71" s="7">
        <v>1</v>
      </c>
    </row>
    <row r="72" spans="1:4">
      <c r="A72" s="9">
        <v>750000</v>
      </c>
      <c r="B72" s="7">
        <v>2.6</v>
      </c>
      <c r="C72" s="7">
        <v>1.7</v>
      </c>
      <c r="D72" s="7">
        <v>1</v>
      </c>
    </row>
    <row r="73" spans="1:4">
      <c r="A73" s="9">
        <v>760000</v>
      </c>
      <c r="B73" s="7">
        <v>2.62</v>
      </c>
      <c r="C73" s="7">
        <v>1.71</v>
      </c>
      <c r="D73" s="7">
        <v>1</v>
      </c>
    </row>
    <row r="74" spans="1:4">
      <c r="A74" s="9">
        <v>770000</v>
      </c>
      <c r="B74" s="7">
        <v>2.64</v>
      </c>
      <c r="C74" s="7">
        <v>1.72</v>
      </c>
      <c r="D74" s="7">
        <v>1</v>
      </c>
    </row>
    <row r="75" spans="1:4">
      <c r="A75" s="9">
        <v>780000</v>
      </c>
      <c r="B75" s="7">
        <v>2.66</v>
      </c>
      <c r="C75" s="7">
        <v>1.73</v>
      </c>
      <c r="D75" s="7">
        <v>1</v>
      </c>
    </row>
    <row r="76" spans="1:4">
      <c r="A76" s="9">
        <v>790000</v>
      </c>
      <c r="B76" s="7">
        <v>2.68</v>
      </c>
      <c r="C76" s="7">
        <v>1.74</v>
      </c>
      <c r="D76" s="7">
        <v>1</v>
      </c>
    </row>
    <row r="77" spans="1:4">
      <c r="A77" s="9">
        <v>800000</v>
      </c>
      <c r="B77" s="7">
        <v>2.7</v>
      </c>
      <c r="C77" s="7">
        <v>1.75</v>
      </c>
      <c r="D77" s="7">
        <v>1</v>
      </c>
    </row>
    <row r="78" spans="1:4">
      <c r="A78" s="9">
        <v>810000</v>
      </c>
      <c r="B78" s="7">
        <v>2.72</v>
      </c>
      <c r="C78" s="7">
        <v>1.76</v>
      </c>
      <c r="D78" s="7">
        <v>1</v>
      </c>
    </row>
    <row r="79" spans="1:4">
      <c r="A79" s="9">
        <v>820000</v>
      </c>
      <c r="B79" s="7">
        <v>2.74</v>
      </c>
      <c r="C79" s="7">
        <v>1.77</v>
      </c>
      <c r="D79" s="7">
        <v>1</v>
      </c>
    </row>
    <row r="80" spans="1:4">
      <c r="A80" s="9">
        <v>830000</v>
      </c>
      <c r="B80" s="7">
        <v>2.76</v>
      </c>
      <c r="C80" s="7">
        <v>1.78</v>
      </c>
      <c r="D80" s="7">
        <v>1</v>
      </c>
    </row>
    <row r="81" spans="1:4">
      <c r="A81" s="9">
        <v>840000</v>
      </c>
      <c r="B81" s="7">
        <v>2.78</v>
      </c>
      <c r="C81" s="7">
        <v>1.79</v>
      </c>
      <c r="D81" s="7">
        <v>1</v>
      </c>
    </row>
    <row r="82" spans="1:4">
      <c r="A82" s="9">
        <v>850000</v>
      </c>
      <c r="B82" s="7">
        <v>2.8</v>
      </c>
      <c r="C82" s="7">
        <v>1.8</v>
      </c>
      <c r="D82" s="7">
        <v>1</v>
      </c>
    </row>
    <row r="83" spans="1:4">
      <c r="A83" s="9">
        <v>860000</v>
      </c>
      <c r="B83" s="7">
        <v>2.82</v>
      </c>
      <c r="C83" s="7">
        <v>1.81</v>
      </c>
      <c r="D83" s="7">
        <v>1</v>
      </c>
    </row>
    <row r="84" spans="1:4">
      <c r="A84" s="9">
        <v>870000</v>
      </c>
      <c r="B84" s="7">
        <v>2.84</v>
      </c>
      <c r="C84" s="7">
        <v>1.82</v>
      </c>
      <c r="D84" s="7">
        <v>1</v>
      </c>
    </row>
    <row r="85" spans="1:4">
      <c r="A85" s="9">
        <v>880000</v>
      </c>
      <c r="B85" s="7">
        <v>2.86</v>
      </c>
      <c r="C85" s="7">
        <v>1.83</v>
      </c>
      <c r="D85" s="7">
        <v>1</v>
      </c>
    </row>
    <row r="86" spans="1:4">
      <c r="A86" s="9">
        <v>890000</v>
      </c>
      <c r="B86" s="7">
        <v>2.88</v>
      </c>
      <c r="C86" s="7">
        <v>1.84</v>
      </c>
      <c r="D86" s="7">
        <v>1</v>
      </c>
    </row>
    <row r="87" spans="1:4">
      <c r="A87" s="9">
        <v>900000</v>
      </c>
      <c r="B87" s="7">
        <v>2.9</v>
      </c>
      <c r="C87" s="7">
        <v>1.85</v>
      </c>
      <c r="D87" s="7">
        <v>1</v>
      </c>
    </row>
    <row r="88" spans="1:4">
      <c r="A88" s="9">
        <v>910000</v>
      </c>
      <c r="B88" s="7">
        <v>2.92</v>
      </c>
      <c r="C88" s="7">
        <v>1.86</v>
      </c>
      <c r="D88" s="7">
        <v>1</v>
      </c>
    </row>
    <row r="89" spans="1:4">
      <c r="A89" s="9">
        <v>920000</v>
      </c>
      <c r="B89" s="7">
        <v>2.94</v>
      </c>
      <c r="C89" s="7">
        <v>1.87</v>
      </c>
      <c r="D89" s="7">
        <v>1</v>
      </c>
    </row>
    <row r="90" spans="1:4">
      <c r="A90" s="9">
        <v>930000</v>
      </c>
      <c r="B90" s="7">
        <v>2.96</v>
      </c>
      <c r="C90" s="7">
        <v>1.88</v>
      </c>
      <c r="D90" s="7">
        <v>1</v>
      </c>
    </row>
    <row r="91" spans="1:4">
      <c r="A91" s="9">
        <v>940000</v>
      </c>
      <c r="B91" s="7">
        <v>2.98</v>
      </c>
      <c r="C91" s="7">
        <v>1.89</v>
      </c>
      <c r="D91" s="7">
        <v>1</v>
      </c>
    </row>
    <row r="92" spans="1:4">
      <c r="A92" s="9">
        <v>950000</v>
      </c>
      <c r="B92" s="7">
        <v>3</v>
      </c>
      <c r="C92" s="7">
        <v>1.9</v>
      </c>
      <c r="D92" s="7">
        <v>1</v>
      </c>
    </row>
    <row r="93" spans="1:4">
      <c r="A93" s="9">
        <v>960000</v>
      </c>
      <c r="B93" s="7">
        <v>3.02</v>
      </c>
      <c r="C93" s="7">
        <v>1.91</v>
      </c>
      <c r="D93" s="7">
        <v>1</v>
      </c>
    </row>
    <row r="94" spans="1:4">
      <c r="A94" s="9">
        <v>970000</v>
      </c>
      <c r="B94" s="7">
        <v>3.04</v>
      </c>
      <c r="C94" s="7">
        <v>1.92</v>
      </c>
      <c r="D94" s="7">
        <v>1</v>
      </c>
    </row>
    <row r="95" spans="1:4">
      <c r="A95" s="9">
        <v>980000</v>
      </c>
      <c r="B95" s="7">
        <v>3.06</v>
      </c>
      <c r="C95" s="7">
        <v>1.93</v>
      </c>
      <c r="D95" s="7">
        <v>1</v>
      </c>
    </row>
    <row r="96" spans="1:4">
      <c r="A96" s="9">
        <v>990000</v>
      </c>
      <c r="B96" s="7">
        <v>3.08</v>
      </c>
      <c r="C96" s="7">
        <v>1.94</v>
      </c>
      <c r="D96" s="7">
        <v>1</v>
      </c>
    </row>
    <row r="97" spans="1:4">
      <c r="A97" s="9">
        <v>1000000</v>
      </c>
      <c r="B97" s="7">
        <v>3.1</v>
      </c>
      <c r="C97" s="7">
        <v>1.95</v>
      </c>
      <c r="D97" s="7">
        <v>1</v>
      </c>
    </row>
    <row r="98" spans="1:4">
      <c r="A98" s="9">
        <v>1050000</v>
      </c>
      <c r="B98" s="7">
        <v>3.21</v>
      </c>
      <c r="C98" s="7">
        <v>2</v>
      </c>
      <c r="D98" s="7">
        <v>1</v>
      </c>
    </row>
    <row r="99" spans="1:4">
      <c r="A99" s="9">
        <v>1100000</v>
      </c>
      <c r="B99" s="7">
        <v>3.32</v>
      </c>
      <c r="C99" s="7">
        <v>2.0499999999999998</v>
      </c>
      <c r="D99" s="7">
        <v>1</v>
      </c>
    </row>
    <row r="100" spans="1:4">
      <c r="A100" s="9">
        <v>1150000</v>
      </c>
      <c r="B100" s="7">
        <v>3.43</v>
      </c>
      <c r="C100" s="7">
        <v>2.1</v>
      </c>
      <c r="D100" s="7">
        <v>1</v>
      </c>
    </row>
    <row r="101" spans="1:4">
      <c r="A101" s="9">
        <v>1200000</v>
      </c>
      <c r="B101" s="7">
        <v>3.54</v>
      </c>
      <c r="C101" s="7">
        <v>2.15</v>
      </c>
      <c r="D101" s="7">
        <v>1</v>
      </c>
    </row>
    <row r="102" spans="1:4">
      <c r="A102" s="9">
        <v>1250000</v>
      </c>
      <c r="B102" s="7">
        <v>3.65</v>
      </c>
      <c r="C102" s="7">
        <v>2.2000000000000002</v>
      </c>
      <c r="D102" s="7">
        <v>1</v>
      </c>
    </row>
    <row r="103" spans="1:4">
      <c r="A103" s="9">
        <v>1300000</v>
      </c>
      <c r="B103" s="7">
        <v>3.76</v>
      </c>
      <c r="C103" s="7">
        <v>2.25</v>
      </c>
      <c r="D103" s="7">
        <v>1</v>
      </c>
    </row>
    <row r="104" spans="1:4">
      <c r="A104" s="9">
        <v>1350000</v>
      </c>
      <c r="B104" s="7">
        <v>3.87</v>
      </c>
      <c r="C104" s="7">
        <v>2.2999999999999998</v>
      </c>
      <c r="D104" s="7">
        <v>1</v>
      </c>
    </row>
    <row r="105" spans="1:4">
      <c r="A105" s="9">
        <v>1400000</v>
      </c>
      <c r="B105" s="7">
        <v>3.98</v>
      </c>
      <c r="C105" s="7">
        <v>2.35</v>
      </c>
      <c r="D105" s="7">
        <v>1</v>
      </c>
    </row>
    <row r="106" spans="1:4">
      <c r="A106" s="9">
        <v>1450000</v>
      </c>
      <c r="B106" s="7">
        <v>4.09</v>
      </c>
      <c r="C106" s="7">
        <v>2.4</v>
      </c>
      <c r="D106" s="7">
        <v>1</v>
      </c>
    </row>
    <row r="107" spans="1:4">
      <c r="A107" s="9">
        <v>1500000</v>
      </c>
      <c r="B107" s="7">
        <v>4.2</v>
      </c>
      <c r="C107" s="7">
        <v>2.4500000000000002</v>
      </c>
      <c r="D107" s="7">
        <v>1</v>
      </c>
    </row>
    <row r="108" spans="1:4">
      <c r="A108" s="9">
        <v>1550000</v>
      </c>
      <c r="B108" s="7">
        <v>4.29</v>
      </c>
      <c r="C108" s="7">
        <v>2.5</v>
      </c>
      <c r="D108" s="7">
        <v>1</v>
      </c>
    </row>
    <row r="109" spans="1:4">
      <c r="A109" s="9">
        <v>1600000</v>
      </c>
      <c r="B109" s="7">
        <v>4.38</v>
      </c>
      <c r="C109" s="7">
        <v>2.5499999999999998</v>
      </c>
      <c r="D109" s="7">
        <v>1</v>
      </c>
    </row>
    <row r="110" spans="1:4">
      <c r="A110" s="9">
        <v>1650000</v>
      </c>
      <c r="B110" s="7">
        <v>4.47</v>
      </c>
      <c r="C110" s="7">
        <v>2.6</v>
      </c>
      <c r="D110" s="7">
        <v>1</v>
      </c>
    </row>
    <row r="111" spans="1:4">
      <c r="A111" s="9">
        <v>1700000</v>
      </c>
      <c r="B111" s="7">
        <v>4.5599999999999996</v>
      </c>
      <c r="C111" s="7">
        <v>2.65</v>
      </c>
      <c r="D111" s="7">
        <v>1</v>
      </c>
    </row>
    <row r="112" spans="1:4">
      <c r="A112" s="9">
        <v>1750000</v>
      </c>
      <c r="B112" s="7">
        <v>4.6500000000000004</v>
      </c>
      <c r="C112" s="7">
        <v>2.7</v>
      </c>
      <c r="D112" s="7">
        <v>1</v>
      </c>
    </row>
    <row r="113" spans="1:4">
      <c r="A113" s="9">
        <v>1800000</v>
      </c>
      <c r="B113" s="7">
        <v>4.74</v>
      </c>
      <c r="C113" s="7">
        <v>2.75</v>
      </c>
      <c r="D113" s="7">
        <v>1</v>
      </c>
    </row>
    <row r="114" spans="1:4">
      <c r="A114" s="9">
        <v>1850000</v>
      </c>
      <c r="B114" s="7">
        <v>4.83</v>
      </c>
      <c r="C114" s="7">
        <v>2.8</v>
      </c>
      <c r="D114" s="7">
        <v>1</v>
      </c>
    </row>
    <row r="115" spans="1:4">
      <c r="A115" s="9">
        <v>1900000</v>
      </c>
      <c r="B115" s="7">
        <v>4.92</v>
      </c>
      <c r="C115" s="7">
        <v>2.85</v>
      </c>
      <c r="D115" s="7">
        <v>1</v>
      </c>
    </row>
    <row r="116" spans="1:4">
      <c r="A116" s="9">
        <v>1950000</v>
      </c>
      <c r="B116" s="7">
        <v>5.01</v>
      </c>
      <c r="C116" s="7">
        <v>2.9</v>
      </c>
      <c r="D116" s="7">
        <v>1</v>
      </c>
    </row>
    <row r="117" spans="1:4">
      <c r="A117" s="9">
        <v>2000000</v>
      </c>
      <c r="B117" s="7">
        <v>5.0999999999999996</v>
      </c>
      <c r="C117" s="7">
        <v>2.95</v>
      </c>
      <c r="D117" s="7">
        <v>1</v>
      </c>
    </row>
    <row r="118" spans="1:4">
      <c r="A118" s="9">
        <v>2100000</v>
      </c>
      <c r="B118" s="7">
        <v>5.24</v>
      </c>
      <c r="C118" s="7">
        <v>3.05</v>
      </c>
      <c r="D118" s="7">
        <v>1</v>
      </c>
    </row>
    <row r="119" spans="1:4">
      <c r="A119" s="9">
        <v>2200000</v>
      </c>
      <c r="B119" s="7">
        <v>5.38</v>
      </c>
      <c r="C119" s="7">
        <v>3.15</v>
      </c>
      <c r="D119" s="7">
        <v>1</v>
      </c>
    </row>
    <row r="120" spans="1:4">
      <c r="A120" s="9">
        <v>2300000</v>
      </c>
      <c r="B120" s="7">
        <v>5.52</v>
      </c>
      <c r="C120" s="7">
        <v>3.25</v>
      </c>
      <c r="D120" s="7">
        <v>1</v>
      </c>
    </row>
    <row r="121" spans="1:4">
      <c r="A121" s="9">
        <v>2400000</v>
      </c>
      <c r="B121" s="7">
        <v>5.66</v>
      </c>
      <c r="C121" s="7">
        <v>3.35</v>
      </c>
      <c r="D121" s="7">
        <v>1</v>
      </c>
    </row>
    <row r="122" spans="1:4">
      <c r="A122" s="9">
        <v>2500000</v>
      </c>
      <c r="B122" s="7">
        <v>5.8</v>
      </c>
      <c r="C122" s="7">
        <v>3.45</v>
      </c>
      <c r="D122" s="7">
        <v>1</v>
      </c>
    </row>
    <row r="123" spans="1:4">
      <c r="A123" s="9">
        <v>2600000</v>
      </c>
      <c r="B123" s="7">
        <v>5.92</v>
      </c>
      <c r="C123" s="7">
        <v>3.55</v>
      </c>
      <c r="D123" s="7">
        <v>1</v>
      </c>
    </row>
    <row r="124" spans="1:4">
      <c r="A124" s="9">
        <v>2700000</v>
      </c>
      <c r="B124" s="7">
        <v>6.04</v>
      </c>
      <c r="C124" s="7">
        <v>3.65</v>
      </c>
      <c r="D124" s="7">
        <v>1</v>
      </c>
    </row>
    <row r="125" spans="1:4">
      <c r="A125" s="9">
        <v>2800000</v>
      </c>
      <c r="B125" s="7">
        <v>6.16</v>
      </c>
      <c r="C125" s="7">
        <v>3.75</v>
      </c>
      <c r="D125" s="7">
        <v>1</v>
      </c>
    </row>
    <row r="126" spans="1:4">
      <c r="A126" s="9">
        <v>2900000</v>
      </c>
      <c r="B126" s="7">
        <v>6.28</v>
      </c>
      <c r="C126" s="7">
        <v>3.85</v>
      </c>
      <c r="D126" s="7">
        <v>1</v>
      </c>
    </row>
    <row r="127" spans="1:4">
      <c r="A127" s="9">
        <v>3000000</v>
      </c>
      <c r="B127" s="7">
        <v>6.4</v>
      </c>
      <c r="C127" s="7">
        <v>3.95</v>
      </c>
      <c r="D127" s="7">
        <v>1</v>
      </c>
    </row>
    <row r="128" spans="1:4">
      <c r="A128" s="9">
        <v>3100000</v>
      </c>
      <c r="B128" s="7">
        <v>6.5</v>
      </c>
      <c r="C128" s="7">
        <v>4.05</v>
      </c>
      <c r="D128" s="7">
        <v>1</v>
      </c>
    </row>
    <row r="129" spans="1:4">
      <c r="A129" s="9">
        <v>3200000</v>
      </c>
      <c r="B129" s="7">
        <v>6.6</v>
      </c>
      <c r="C129" s="7">
        <v>4.1500000000000004</v>
      </c>
      <c r="D129" s="7">
        <v>1</v>
      </c>
    </row>
    <row r="130" spans="1:4">
      <c r="A130" s="9">
        <v>3300000</v>
      </c>
      <c r="B130" s="7">
        <v>6.7</v>
      </c>
      <c r="C130" s="7">
        <v>4.25</v>
      </c>
      <c r="D130" s="7">
        <v>1</v>
      </c>
    </row>
    <row r="131" spans="1:4">
      <c r="A131" s="9">
        <v>3400000</v>
      </c>
      <c r="B131" s="7">
        <v>6.8</v>
      </c>
      <c r="C131" s="7">
        <v>4.3499999999999996</v>
      </c>
      <c r="D131" s="7">
        <v>1</v>
      </c>
    </row>
    <row r="132" spans="1:4">
      <c r="A132" s="9">
        <v>3500000</v>
      </c>
      <c r="B132" s="7">
        <v>6.9</v>
      </c>
      <c r="C132" s="7">
        <v>4.45</v>
      </c>
      <c r="D132" s="7">
        <v>1</v>
      </c>
    </row>
    <row r="133" spans="1:4">
      <c r="A133" s="9">
        <v>3600000</v>
      </c>
      <c r="B133" s="7">
        <v>7</v>
      </c>
      <c r="C133" s="7">
        <v>4.55</v>
      </c>
      <c r="D133" s="7">
        <v>1</v>
      </c>
    </row>
    <row r="134" spans="1:4">
      <c r="A134" s="9">
        <v>3700000</v>
      </c>
      <c r="B134" s="7">
        <v>7.1</v>
      </c>
      <c r="C134" s="7">
        <v>4.6500000000000004</v>
      </c>
      <c r="D134" s="7">
        <v>1</v>
      </c>
    </row>
    <row r="135" spans="1:4">
      <c r="A135" s="9">
        <v>3800000</v>
      </c>
      <c r="B135" s="7">
        <v>7.2</v>
      </c>
      <c r="C135" s="7">
        <v>4.75</v>
      </c>
      <c r="D135" s="7">
        <v>1</v>
      </c>
    </row>
    <row r="136" spans="1:4">
      <c r="A136" s="9">
        <v>3900000</v>
      </c>
      <c r="B136" s="7">
        <v>7.3</v>
      </c>
      <c r="C136" s="7">
        <v>4.8499999999999996</v>
      </c>
      <c r="D136" s="7">
        <v>1</v>
      </c>
    </row>
    <row r="137" spans="1:4">
      <c r="A137" s="9">
        <v>4000000</v>
      </c>
      <c r="B137" s="7">
        <v>7.4</v>
      </c>
      <c r="C137" s="7">
        <v>4.95</v>
      </c>
      <c r="D137" s="7">
        <v>1</v>
      </c>
    </row>
    <row r="138" spans="1:4">
      <c r="A138" s="9">
        <v>4200000</v>
      </c>
      <c r="B138" s="7">
        <v>7.56</v>
      </c>
      <c r="C138" s="7">
        <v>5.15</v>
      </c>
      <c r="D138" s="7">
        <v>1</v>
      </c>
    </row>
    <row r="139" spans="1:4">
      <c r="A139" s="9">
        <v>4400000</v>
      </c>
      <c r="B139" s="7">
        <v>7.72</v>
      </c>
      <c r="C139" s="7">
        <v>5.35</v>
      </c>
      <c r="D139" s="7">
        <v>1</v>
      </c>
    </row>
    <row r="140" spans="1:4">
      <c r="A140" s="9">
        <v>4600000</v>
      </c>
      <c r="B140" s="7">
        <v>7.88</v>
      </c>
      <c r="C140" s="7">
        <v>5.55</v>
      </c>
      <c r="D140" s="7">
        <v>1</v>
      </c>
    </row>
    <row r="141" spans="1:4">
      <c r="A141" s="9">
        <v>4800000</v>
      </c>
      <c r="B141" s="7">
        <v>8.0399999999999991</v>
      </c>
      <c r="C141" s="7">
        <v>5.75</v>
      </c>
      <c r="D141" s="7">
        <v>1</v>
      </c>
    </row>
    <row r="142" spans="1:4">
      <c r="A142" s="9">
        <v>5000000</v>
      </c>
      <c r="B142" s="7">
        <v>8.1999999999999993</v>
      </c>
      <c r="C142" s="7">
        <v>5.95</v>
      </c>
      <c r="D142" s="7">
        <v>1</v>
      </c>
    </row>
    <row r="143" spans="1:4">
      <c r="A143" s="9">
        <v>5200000</v>
      </c>
      <c r="B143" s="7">
        <v>8.36</v>
      </c>
      <c r="C143" s="7">
        <v>6.15</v>
      </c>
      <c r="D143" s="7">
        <v>1</v>
      </c>
    </row>
    <row r="144" spans="1:4">
      <c r="A144" s="9">
        <v>5400000</v>
      </c>
      <c r="B144" s="7">
        <v>8.52</v>
      </c>
      <c r="C144" s="7">
        <v>6.35</v>
      </c>
      <c r="D144" s="7">
        <v>1</v>
      </c>
    </row>
    <row r="145" spans="1:4">
      <c r="A145" s="9">
        <v>5600000</v>
      </c>
      <c r="B145" s="7">
        <v>8.68</v>
      </c>
      <c r="C145" s="7">
        <v>6.55</v>
      </c>
      <c r="D145" s="7">
        <v>1</v>
      </c>
    </row>
    <row r="146" spans="1:4">
      <c r="A146" s="9">
        <v>5800000</v>
      </c>
      <c r="B146" s="7">
        <v>8.84</v>
      </c>
      <c r="C146" s="7">
        <v>6.75</v>
      </c>
      <c r="D146" s="7">
        <v>1</v>
      </c>
    </row>
    <row r="147" spans="1:4">
      <c r="A147" s="9">
        <v>6000000</v>
      </c>
      <c r="B147" s="7">
        <v>9</v>
      </c>
      <c r="C147" s="7">
        <v>6.95</v>
      </c>
      <c r="D147" s="7">
        <v>1</v>
      </c>
    </row>
    <row r="148" spans="1:4">
      <c r="A148" s="9">
        <v>6500000</v>
      </c>
      <c r="B148" s="7">
        <v>9.4</v>
      </c>
      <c r="C148" s="7">
        <v>7.45</v>
      </c>
      <c r="D148" s="7">
        <v>1</v>
      </c>
    </row>
    <row r="149" spans="1:4">
      <c r="A149" s="9">
        <v>7000000</v>
      </c>
      <c r="B149" s="7">
        <v>9.8000000000000007</v>
      </c>
      <c r="C149" s="7">
        <v>7.95</v>
      </c>
      <c r="D149" s="7">
        <v>1</v>
      </c>
    </row>
    <row r="150" spans="1:4">
      <c r="A150" s="9">
        <v>7500000</v>
      </c>
      <c r="B150" s="7">
        <v>10.199999999999999</v>
      </c>
      <c r="C150" s="7">
        <v>8.4499999999999993</v>
      </c>
      <c r="D150" s="7">
        <v>1</v>
      </c>
    </row>
    <row r="151" spans="1:4">
      <c r="A151" s="9">
        <v>8000000</v>
      </c>
      <c r="B151" s="7">
        <v>10.6</v>
      </c>
      <c r="C151" s="7">
        <v>8.9499999999999993</v>
      </c>
      <c r="D151" s="7">
        <v>1</v>
      </c>
    </row>
    <row r="152" spans="1:4">
      <c r="A152" s="9">
        <v>8500000</v>
      </c>
      <c r="B152" s="7">
        <v>11</v>
      </c>
      <c r="C152" s="7">
        <v>9.4499999999999993</v>
      </c>
      <c r="D152" s="7">
        <v>1</v>
      </c>
    </row>
    <row r="153" spans="1:4">
      <c r="A153" s="9">
        <v>9000000</v>
      </c>
      <c r="B153" s="7">
        <v>11.4</v>
      </c>
      <c r="C153" s="7">
        <v>9.9499999999999993</v>
      </c>
      <c r="D153" s="7">
        <v>1</v>
      </c>
    </row>
    <row r="154" spans="1:4">
      <c r="A154" s="9">
        <v>9500000</v>
      </c>
      <c r="B154" s="7">
        <v>11.8</v>
      </c>
      <c r="C154" s="7">
        <v>10.45</v>
      </c>
      <c r="D154" s="7">
        <v>1</v>
      </c>
    </row>
    <row r="155" spans="1:4">
      <c r="A155" s="9">
        <v>10000000</v>
      </c>
      <c r="B155" s="7">
        <v>12.2</v>
      </c>
      <c r="C155" s="7">
        <v>10.95</v>
      </c>
      <c r="D155" s="7">
        <v>1</v>
      </c>
    </row>
    <row r="156" spans="1:4">
      <c r="A156" s="9">
        <v>10500000</v>
      </c>
      <c r="B156" s="7">
        <v>12.6</v>
      </c>
      <c r="C156" s="7">
        <v>11.45</v>
      </c>
      <c r="D156" s="7">
        <v>1</v>
      </c>
    </row>
    <row r="157" spans="1:4">
      <c r="A157" s="9">
        <v>11000000</v>
      </c>
      <c r="B157" s="7">
        <v>13</v>
      </c>
      <c r="C157" s="7">
        <v>11.95</v>
      </c>
      <c r="D157" s="7">
        <v>1</v>
      </c>
    </row>
    <row r="158" spans="1:4">
      <c r="A158" s="9">
        <v>11500000</v>
      </c>
      <c r="B158" s="7">
        <v>13.4</v>
      </c>
      <c r="C158" s="7">
        <v>12.45</v>
      </c>
      <c r="D158" s="7">
        <v>1</v>
      </c>
    </row>
    <row r="159" spans="1:4">
      <c r="A159" s="9">
        <v>12000000</v>
      </c>
      <c r="B159" s="7">
        <v>13.8</v>
      </c>
      <c r="C159" s="7">
        <v>12.95</v>
      </c>
      <c r="D159" s="7">
        <v>1</v>
      </c>
    </row>
    <row r="160" spans="1:4">
      <c r="A160" s="9">
        <v>12500000</v>
      </c>
      <c r="B160" s="7">
        <v>14.2</v>
      </c>
      <c r="C160" s="7">
        <v>13.45</v>
      </c>
      <c r="D160" s="7">
        <v>1</v>
      </c>
    </row>
    <row r="161" spans="1:4">
      <c r="A161" s="9">
        <v>13000000</v>
      </c>
      <c r="B161" s="7">
        <v>14.6</v>
      </c>
      <c r="C161" s="7">
        <v>13.95</v>
      </c>
      <c r="D161" s="7">
        <v>1</v>
      </c>
    </row>
    <row r="162" spans="1:4">
      <c r="A162" s="9">
        <v>13500000</v>
      </c>
      <c r="B162" s="7">
        <v>15</v>
      </c>
      <c r="C162" s="7">
        <v>14.45</v>
      </c>
      <c r="D162" s="7">
        <v>1</v>
      </c>
    </row>
    <row r="163" spans="1:4">
      <c r="A163" s="9">
        <v>14000000</v>
      </c>
      <c r="B163" s="7">
        <v>15.4</v>
      </c>
      <c r="C163" s="7">
        <v>14.95</v>
      </c>
      <c r="D163" s="7">
        <v>1</v>
      </c>
    </row>
    <row r="164" spans="1:4">
      <c r="A164" s="9">
        <v>14500000</v>
      </c>
      <c r="B164" s="7">
        <v>15.8</v>
      </c>
      <c r="C164" s="7">
        <v>15.45</v>
      </c>
      <c r="D164" s="7">
        <v>1</v>
      </c>
    </row>
    <row r="165" spans="1:4">
      <c r="A165" s="9">
        <v>15000000</v>
      </c>
      <c r="B165" s="7">
        <v>16.2</v>
      </c>
      <c r="C165" s="7">
        <v>15.95</v>
      </c>
      <c r="D165" s="7">
        <v>1</v>
      </c>
    </row>
    <row r="166" spans="1:4">
      <c r="A166" s="9">
        <v>15500000</v>
      </c>
      <c r="B166" s="7">
        <v>16.600000000000001</v>
      </c>
      <c r="C166" s="7">
        <v>16.45</v>
      </c>
      <c r="D166" s="7">
        <v>1</v>
      </c>
    </row>
    <row r="167" spans="1:4">
      <c r="A167" s="9">
        <v>16000000</v>
      </c>
      <c r="B167" s="7">
        <v>17</v>
      </c>
      <c r="C167" s="7">
        <v>16.95</v>
      </c>
      <c r="D167" s="7">
        <v>1</v>
      </c>
    </row>
    <row r="168" spans="1:4">
      <c r="A168" s="9">
        <v>16500000</v>
      </c>
      <c r="B168" s="7">
        <v>17.399999999999999</v>
      </c>
      <c r="C168" s="7">
        <v>17.45</v>
      </c>
      <c r="D168" s="7">
        <v>1</v>
      </c>
    </row>
    <row r="169" spans="1:4">
      <c r="A169" s="9">
        <v>17000000</v>
      </c>
      <c r="B169" s="7">
        <v>17.8</v>
      </c>
      <c r="C169" s="7">
        <v>17.95</v>
      </c>
      <c r="D169" s="7">
        <v>1</v>
      </c>
    </row>
    <row r="170" spans="1:4">
      <c r="A170" s="9">
        <v>17500000</v>
      </c>
      <c r="B170" s="7">
        <v>18.2</v>
      </c>
      <c r="C170" s="7">
        <v>18.45</v>
      </c>
      <c r="D170" s="7">
        <v>1</v>
      </c>
    </row>
    <row r="171" spans="1:4">
      <c r="A171" s="9">
        <v>18000000</v>
      </c>
      <c r="B171" s="7">
        <v>18.600000000000001</v>
      </c>
      <c r="C171" s="7">
        <v>18.95</v>
      </c>
      <c r="D171" s="7">
        <v>1</v>
      </c>
    </row>
    <row r="172" spans="1:4">
      <c r="A172" s="9">
        <v>18500000</v>
      </c>
      <c r="B172" s="7">
        <v>19</v>
      </c>
      <c r="C172" s="7">
        <v>19.45</v>
      </c>
      <c r="D172" s="7">
        <v>1</v>
      </c>
    </row>
    <row r="173" spans="1:4">
      <c r="A173" s="9">
        <v>19000000</v>
      </c>
      <c r="B173" s="7">
        <v>19.399999999999999</v>
      </c>
      <c r="C173" s="7">
        <v>19.95</v>
      </c>
      <c r="D173" s="7">
        <v>1</v>
      </c>
    </row>
    <row r="174" spans="1:4">
      <c r="A174" s="9">
        <v>19500000</v>
      </c>
      <c r="B174" s="7">
        <v>19.8</v>
      </c>
      <c r="C174" s="7">
        <v>20.45</v>
      </c>
      <c r="D174" s="7">
        <v>1</v>
      </c>
    </row>
    <row r="175" spans="1:4">
      <c r="A175" s="9">
        <v>20000000</v>
      </c>
      <c r="B175" s="7">
        <v>20.2</v>
      </c>
      <c r="C175" s="7">
        <v>20.95</v>
      </c>
      <c r="D175" s="7">
        <v>1</v>
      </c>
    </row>
    <row r="176" spans="1:4">
      <c r="A176" s="9">
        <v>20500000</v>
      </c>
      <c r="B176" s="7">
        <v>20.6</v>
      </c>
      <c r="C176" s="7">
        <v>21.45</v>
      </c>
      <c r="D176" s="7">
        <v>1</v>
      </c>
    </row>
    <row r="177" spans="1:4">
      <c r="A177" s="9">
        <v>21000000</v>
      </c>
      <c r="B177" s="7">
        <v>21</v>
      </c>
      <c r="C177" s="7">
        <v>21.95</v>
      </c>
      <c r="D177" s="7">
        <v>1</v>
      </c>
    </row>
    <row r="178" spans="1:4">
      <c r="A178" s="9">
        <v>21500000</v>
      </c>
      <c r="B178" s="7">
        <v>21.4</v>
      </c>
      <c r="C178" s="7">
        <v>22.45</v>
      </c>
      <c r="D178" s="7">
        <v>1</v>
      </c>
    </row>
    <row r="179" spans="1:4">
      <c r="A179" s="9">
        <v>22000000</v>
      </c>
      <c r="B179" s="7">
        <v>21.8</v>
      </c>
      <c r="C179" s="7">
        <v>22.95</v>
      </c>
      <c r="D179" s="7">
        <v>1</v>
      </c>
    </row>
    <row r="180" spans="1:4">
      <c r="A180" s="9">
        <v>22500000</v>
      </c>
      <c r="B180" s="7">
        <v>22.2</v>
      </c>
      <c r="C180" s="7">
        <v>23.45</v>
      </c>
      <c r="D180" s="7">
        <v>1</v>
      </c>
    </row>
    <row r="181" spans="1:4">
      <c r="A181" s="9">
        <v>23000000</v>
      </c>
      <c r="B181" s="7">
        <v>22.6</v>
      </c>
      <c r="C181" s="7">
        <v>23.95</v>
      </c>
      <c r="D181" s="7">
        <v>1</v>
      </c>
    </row>
    <row r="182" spans="1:4">
      <c r="A182" s="9">
        <v>23500000</v>
      </c>
      <c r="B182" s="7">
        <v>23</v>
      </c>
      <c r="C182" s="7">
        <v>24.45</v>
      </c>
      <c r="D182" s="7">
        <v>1</v>
      </c>
    </row>
    <row r="183" spans="1:4">
      <c r="A183" s="9">
        <v>24000000</v>
      </c>
      <c r="B183" s="7">
        <v>23.4</v>
      </c>
      <c r="C183" s="7">
        <v>24.95</v>
      </c>
      <c r="D183" s="7">
        <v>1</v>
      </c>
    </row>
    <row r="184" spans="1:4">
      <c r="A184" s="9">
        <v>24500000</v>
      </c>
      <c r="B184" s="7">
        <v>23.8</v>
      </c>
      <c r="C184" s="7">
        <v>25.45</v>
      </c>
      <c r="D184" s="7">
        <v>1</v>
      </c>
    </row>
    <row r="185" spans="1:4">
      <c r="A185" s="9">
        <v>25000000</v>
      </c>
      <c r="B185" s="7">
        <v>24.2</v>
      </c>
      <c r="C185" s="7">
        <v>25.95</v>
      </c>
      <c r="D185" s="7">
        <v>1</v>
      </c>
    </row>
    <row r="186" spans="1:4">
      <c r="A186" s="9">
        <v>25500000</v>
      </c>
      <c r="B186" s="7">
        <v>24.6</v>
      </c>
      <c r="C186" s="7">
        <v>26.45</v>
      </c>
      <c r="D186" s="7">
        <v>1</v>
      </c>
    </row>
    <row r="187" spans="1:4">
      <c r="A187" s="9">
        <v>26000000</v>
      </c>
      <c r="B187" s="7">
        <v>25</v>
      </c>
      <c r="C187" s="7">
        <v>26.95</v>
      </c>
      <c r="D187" s="7">
        <v>1</v>
      </c>
    </row>
    <row r="188" spans="1:4">
      <c r="A188" s="9">
        <v>26500000</v>
      </c>
      <c r="B188" s="7">
        <v>25.4</v>
      </c>
      <c r="C188" s="7">
        <v>27.45</v>
      </c>
      <c r="D188" s="7">
        <v>1</v>
      </c>
    </row>
    <row r="189" spans="1:4">
      <c r="A189" s="9">
        <v>27000000</v>
      </c>
      <c r="B189" s="7">
        <v>25.8</v>
      </c>
      <c r="C189" s="7">
        <v>27.95</v>
      </c>
      <c r="D189" s="7">
        <v>1</v>
      </c>
    </row>
    <row r="190" spans="1:4">
      <c r="A190" s="9">
        <v>27500000</v>
      </c>
      <c r="B190" s="7">
        <v>26.2</v>
      </c>
      <c r="C190" s="7">
        <v>28.45</v>
      </c>
      <c r="D190" s="7">
        <v>1</v>
      </c>
    </row>
    <row r="191" spans="1:4">
      <c r="A191" s="9">
        <v>28000000</v>
      </c>
      <c r="B191" s="7">
        <v>26.6</v>
      </c>
      <c r="C191" s="7">
        <v>28.95</v>
      </c>
      <c r="D191" s="7">
        <v>1</v>
      </c>
    </row>
    <row r="192" spans="1:4">
      <c r="A192" s="9">
        <v>28500000</v>
      </c>
      <c r="B192" s="7">
        <v>27</v>
      </c>
      <c r="C192" s="7">
        <v>29.45</v>
      </c>
      <c r="D192" s="7">
        <v>1</v>
      </c>
    </row>
    <row r="193" spans="1:4">
      <c r="A193" s="9">
        <v>29000000</v>
      </c>
      <c r="B193" s="7">
        <v>27.4</v>
      </c>
      <c r="C193" s="7">
        <v>29.95</v>
      </c>
      <c r="D193" s="7">
        <v>1</v>
      </c>
    </row>
    <row r="194" spans="1:4">
      <c r="A194" s="9">
        <v>29500000</v>
      </c>
      <c r="B194" s="7">
        <v>27.8</v>
      </c>
      <c r="C194" s="7">
        <v>30.45</v>
      </c>
      <c r="D194" s="7">
        <v>1</v>
      </c>
    </row>
    <row r="195" spans="1:4">
      <c r="A195" s="9">
        <v>30000000</v>
      </c>
      <c r="B195" s="7">
        <v>28.2</v>
      </c>
      <c r="C195" s="7">
        <v>30.95</v>
      </c>
      <c r="D195" s="7">
        <v>1</v>
      </c>
    </row>
    <row r="196" spans="1:4">
      <c r="A196" s="9">
        <v>31000000</v>
      </c>
      <c r="B196" s="7">
        <v>29</v>
      </c>
      <c r="C196" s="7">
        <v>31.95</v>
      </c>
      <c r="D196" s="7">
        <v>1</v>
      </c>
    </row>
    <row r="197" spans="1:4">
      <c r="A197" s="9">
        <v>32000000</v>
      </c>
      <c r="B197" s="7">
        <v>29.8</v>
      </c>
      <c r="C197" s="7">
        <v>32.950000000000003</v>
      </c>
      <c r="D197" s="7">
        <v>1</v>
      </c>
    </row>
    <row r="198" spans="1:4">
      <c r="A198" s="9">
        <v>33000000</v>
      </c>
      <c r="B198" s="7">
        <v>30.6</v>
      </c>
      <c r="C198" s="7">
        <v>33.950000000000003</v>
      </c>
      <c r="D198" s="7">
        <v>1</v>
      </c>
    </row>
    <row r="199" spans="1:4">
      <c r="A199" s="9">
        <v>34000000</v>
      </c>
      <c r="B199" s="7">
        <v>31.4</v>
      </c>
      <c r="C199" s="7">
        <v>34.950000000000003</v>
      </c>
      <c r="D199" s="7">
        <v>1</v>
      </c>
    </row>
    <row r="200" spans="1:4">
      <c r="A200" s="9">
        <v>35000000</v>
      </c>
      <c r="B200" s="7">
        <v>32.200000000000003</v>
      </c>
      <c r="C200" s="7">
        <v>35.950000000000003</v>
      </c>
      <c r="D200" s="7">
        <v>1</v>
      </c>
    </row>
    <row r="201" spans="1:4">
      <c r="A201" s="9">
        <v>36000000</v>
      </c>
      <c r="B201" s="7">
        <v>33</v>
      </c>
      <c r="C201" s="7">
        <v>36.950000000000003</v>
      </c>
      <c r="D201" s="7">
        <v>1</v>
      </c>
    </row>
    <row r="202" spans="1:4">
      <c r="A202" s="9">
        <v>37000000</v>
      </c>
      <c r="B202" s="7">
        <v>33.799999999999997</v>
      </c>
      <c r="C202" s="7">
        <v>37.950000000000003</v>
      </c>
      <c r="D202" s="7">
        <v>1</v>
      </c>
    </row>
    <row r="203" spans="1:4">
      <c r="A203" s="9">
        <v>38000000</v>
      </c>
      <c r="B203" s="7">
        <v>34.6</v>
      </c>
      <c r="C203" s="7">
        <v>38.950000000000003</v>
      </c>
      <c r="D203" s="7">
        <v>1</v>
      </c>
    </row>
    <row r="204" spans="1:4">
      <c r="A204" s="9">
        <v>39000000</v>
      </c>
      <c r="B204" s="7">
        <v>35.4</v>
      </c>
      <c r="C204" s="7">
        <v>39.950000000000003</v>
      </c>
      <c r="D204" s="7">
        <v>1</v>
      </c>
    </row>
    <row r="205" spans="1:4">
      <c r="A205" s="9">
        <v>40000000</v>
      </c>
      <c r="B205" s="7">
        <v>36.200000000000003</v>
      </c>
      <c r="C205" s="7">
        <v>40.950000000000003</v>
      </c>
      <c r="D205" s="7">
        <v>1</v>
      </c>
    </row>
    <row r="206" spans="1:4">
      <c r="A206" s="9">
        <v>41000000</v>
      </c>
      <c r="B206" s="7">
        <v>37</v>
      </c>
      <c r="C206" s="7">
        <v>41.95</v>
      </c>
      <c r="D206" s="7">
        <v>1</v>
      </c>
    </row>
    <row r="207" spans="1:4">
      <c r="A207" s="9">
        <v>42000000</v>
      </c>
      <c r="B207" s="7">
        <v>37.799999999999997</v>
      </c>
      <c r="C207" s="7">
        <v>42.95</v>
      </c>
      <c r="D207" s="7">
        <v>1</v>
      </c>
    </row>
    <row r="208" spans="1:4">
      <c r="A208" s="9">
        <v>43000000</v>
      </c>
      <c r="B208" s="7">
        <v>38.6</v>
      </c>
      <c r="C208" s="7">
        <v>43.95</v>
      </c>
      <c r="D208" s="7">
        <v>1</v>
      </c>
    </row>
    <row r="209" spans="1:4">
      <c r="A209" s="9">
        <v>44000000</v>
      </c>
      <c r="B209" s="7">
        <v>39.4</v>
      </c>
      <c r="C209" s="7">
        <v>44.95</v>
      </c>
      <c r="D209" s="7">
        <v>1</v>
      </c>
    </row>
    <row r="210" spans="1:4">
      <c r="A210" s="9">
        <v>45000000</v>
      </c>
      <c r="B210" s="7">
        <v>40.200000000000003</v>
      </c>
      <c r="C210" s="7">
        <v>45.95</v>
      </c>
      <c r="D210" s="7">
        <v>1</v>
      </c>
    </row>
    <row r="211" spans="1:4">
      <c r="A211" s="9">
        <v>46000000</v>
      </c>
      <c r="B211" s="7">
        <v>41</v>
      </c>
      <c r="C211" s="7">
        <v>46.95</v>
      </c>
      <c r="D211" s="7">
        <v>1</v>
      </c>
    </row>
    <row r="212" spans="1:4">
      <c r="A212" s="9">
        <v>47000000</v>
      </c>
      <c r="B212" s="7">
        <v>41.8</v>
      </c>
      <c r="C212" s="7">
        <v>47.95</v>
      </c>
      <c r="D212" s="7">
        <v>1</v>
      </c>
    </row>
    <row r="213" spans="1:4">
      <c r="A213" s="9">
        <v>48000000</v>
      </c>
      <c r="B213" s="7">
        <v>42.6</v>
      </c>
      <c r="C213" s="7">
        <v>48.95</v>
      </c>
      <c r="D213" s="7">
        <v>1</v>
      </c>
    </row>
    <row r="214" spans="1:4">
      <c r="A214" s="9">
        <v>49000000</v>
      </c>
      <c r="B214" s="7">
        <v>43.4</v>
      </c>
      <c r="C214" s="7">
        <v>49.95</v>
      </c>
      <c r="D214" s="7">
        <v>1</v>
      </c>
    </row>
    <row r="215" spans="1:4">
      <c r="A215" s="9">
        <v>50000000</v>
      </c>
      <c r="B215" s="7">
        <v>44.2</v>
      </c>
      <c r="C215" s="7">
        <v>50.95</v>
      </c>
      <c r="D215" s="7">
        <v>1</v>
      </c>
    </row>
    <row r="216" spans="1:4">
      <c r="A216" s="9">
        <v>51000000</v>
      </c>
      <c r="B216" s="7">
        <v>45</v>
      </c>
      <c r="C216" s="7">
        <v>51.95</v>
      </c>
      <c r="D216" s="7">
        <v>1</v>
      </c>
    </row>
    <row r="217" spans="1:4">
      <c r="A217" s="9">
        <v>52000000</v>
      </c>
      <c r="B217" s="7">
        <v>45.8</v>
      </c>
      <c r="C217" s="7">
        <v>52.95</v>
      </c>
      <c r="D217" s="7">
        <v>1</v>
      </c>
    </row>
    <row r="218" spans="1:4">
      <c r="A218" s="9">
        <v>53000000</v>
      </c>
      <c r="B218" s="7">
        <v>46.6</v>
      </c>
      <c r="C218" s="7">
        <v>53.95</v>
      </c>
      <c r="D218" s="7">
        <v>1</v>
      </c>
    </row>
    <row r="219" spans="1:4">
      <c r="A219" s="9">
        <v>54000000</v>
      </c>
      <c r="B219" s="7">
        <v>47.4</v>
      </c>
      <c r="C219" s="7">
        <v>54.95</v>
      </c>
      <c r="D219" s="7">
        <v>1</v>
      </c>
    </row>
    <row r="220" spans="1:4">
      <c r="A220" s="9">
        <v>55000000</v>
      </c>
      <c r="B220" s="7">
        <v>48.2</v>
      </c>
      <c r="C220" s="7">
        <v>55.95</v>
      </c>
      <c r="D220" s="7">
        <v>1</v>
      </c>
    </row>
    <row r="221" spans="1:4">
      <c r="A221" s="9">
        <v>56000000</v>
      </c>
      <c r="B221" s="7">
        <v>49</v>
      </c>
      <c r="C221" s="7">
        <v>56.95</v>
      </c>
      <c r="D221" s="7">
        <v>1</v>
      </c>
    </row>
    <row r="222" spans="1:4">
      <c r="A222" s="9">
        <v>57000000</v>
      </c>
      <c r="B222" s="7">
        <v>49.8</v>
      </c>
      <c r="C222" s="7">
        <v>57.95</v>
      </c>
      <c r="D222" s="7">
        <v>1</v>
      </c>
    </row>
    <row r="223" spans="1:4">
      <c r="A223" s="9">
        <v>58000000</v>
      </c>
      <c r="B223" s="7">
        <v>50.6</v>
      </c>
      <c r="C223" s="7">
        <v>58.95</v>
      </c>
      <c r="D223" s="7">
        <v>1</v>
      </c>
    </row>
    <row r="224" spans="1:4">
      <c r="A224" s="9">
        <v>59000000</v>
      </c>
      <c r="B224" s="7">
        <v>51.4</v>
      </c>
      <c r="C224" s="7">
        <v>59.95</v>
      </c>
      <c r="D224" s="7">
        <v>1</v>
      </c>
    </row>
    <row r="225" spans="1:4">
      <c r="A225" s="9">
        <v>60000000</v>
      </c>
      <c r="B225" s="7">
        <v>52.2</v>
      </c>
      <c r="C225" s="7">
        <v>60.95</v>
      </c>
      <c r="D225" s="7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D2" sqref="D2"/>
    </sheetView>
  </sheetViews>
  <sheetFormatPr defaultRowHeight="14.5"/>
  <sheetData>
    <row r="1" spans="1:4">
      <c r="A1" t="s">
        <v>72</v>
      </c>
      <c r="B1" t="s">
        <v>28</v>
      </c>
      <c r="C1" t="s">
        <v>63</v>
      </c>
      <c r="D1" t="s">
        <v>64</v>
      </c>
    </row>
    <row r="2" spans="1:4">
      <c r="A2">
        <v>1</v>
      </c>
      <c r="B2" s="7">
        <v>1.4</v>
      </c>
      <c r="C2" s="7">
        <v>1</v>
      </c>
      <c r="D2" s="7">
        <v>1</v>
      </c>
    </row>
    <row r="3" spans="1:4">
      <c r="A3">
        <v>2</v>
      </c>
      <c r="B3" s="7">
        <v>1.2</v>
      </c>
      <c r="C3" s="7">
        <v>1</v>
      </c>
      <c r="D3" s="7">
        <v>1</v>
      </c>
    </row>
    <row r="4" spans="1:4">
      <c r="A4">
        <v>3</v>
      </c>
      <c r="B4" s="7">
        <v>1.1000000000000001</v>
      </c>
      <c r="C4" s="7">
        <v>1</v>
      </c>
      <c r="D4" s="7">
        <v>1</v>
      </c>
    </row>
    <row r="5" spans="1:4">
      <c r="A5">
        <v>4</v>
      </c>
      <c r="B5" s="7">
        <v>1.05</v>
      </c>
      <c r="C5" s="7">
        <v>1</v>
      </c>
      <c r="D5" s="7">
        <v>1</v>
      </c>
    </row>
    <row r="6" spans="1:4">
      <c r="A6">
        <v>5</v>
      </c>
      <c r="B6" s="7">
        <v>1</v>
      </c>
      <c r="C6" s="7">
        <v>1</v>
      </c>
      <c r="D6" s="7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B1" sqref="B1:D1"/>
    </sheetView>
  </sheetViews>
  <sheetFormatPr defaultRowHeight="14.5"/>
  <cols>
    <col min="1" max="1" width="15.7265625" customWidth="1"/>
  </cols>
  <sheetData>
    <row r="1" spans="1:4">
      <c r="B1" t="s">
        <v>28</v>
      </c>
      <c r="C1" t="s">
        <v>63</v>
      </c>
      <c r="D1" t="s">
        <v>64</v>
      </c>
    </row>
    <row r="2" spans="1:4">
      <c r="A2" s="9">
        <v>100000</v>
      </c>
      <c r="B2">
        <v>1</v>
      </c>
      <c r="C2">
        <v>1</v>
      </c>
      <c r="D2">
        <v>1</v>
      </c>
    </row>
    <row r="3" spans="1:4">
      <c r="A3" s="9">
        <v>150000</v>
      </c>
      <c r="B3">
        <v>1.0044999999999999</v>
      </c>
      <c r="C3">
        <v>1.012</v>
      </c>
      <c r="D3">
        <v>1.012</v>
      </c>
    </row>
    <row r="4" spans="1:4">
      <c r="A4" s="9">
        <v>200000</v>
      </c>
      <c r="B4">
        <v>1.0055000000000001</v>
      </c>
      <c r="C4">
        <v>1.0209999999999999</v>
      </c>
      <c r="D4">
        <v>1.0209999999999999</v>
      </c>
    </row>
    <row r="5" spans="1:4">
      <c r="A5" s="9">
        <v>250000</v>
      </c>
      <c r="B5">
        <v>1.0065</v>
      </c>
      <c r="C5">
        <v>1.0269999999999999</v>
      </c>
      <c r="D5">
        <v>1.0269999999999999</v>
      </c>
    </row>
    <row r="6" spans="1:4">
      <c r="A6" s="9">
        <v>300000</v>
      </c>
      <c r="B6">
        <v>1.0075000000000001</v>
      </c>
      <c r="C6">
        <v>1.0311999999999999</v>
      </c>
      <c r="D6">
        <v>1.0311999999999999</v>
      </c>
    </row>
    <row r="7" spans="1:4">
      <c r="A7" s="9">
        <v>400000</v>
      </c>
      <c r="B7">
        <v>1.0085</v>
      </c>
      <c r="C7">
        <v>1.0618000000000001</v>
      </c>
      <c r="D7">
        <v>1.0618000000000001</v>
      </c>
    </row>
    <row r="8" spans="1:4">
      <c r="A8" s="9">
        <v>500000</v>
      </c>
      <c r="B8">
        <v>1.0095000000000001</v>
      </c>
      <c r="C8">
        <v>1.0822000000000001</v>
      </c>
      <c r="D8">
        <v>1.0822000000000001</v>
      </c>
    </row>
    <row r="9" spans="1:4">
      <c r="A9" s="9">
        <v>750000</v>
      </c>
      <c r="B9">
        <v>1.0105</v>
      </c>
      <c r="C9">
        <v>1.1073999999999999</v>
      </c>
      <c r="D9">
        <v>1.1073999999999999</v>
      </c>
    </row>
    <row r="10" spans="1:4">
      <c r="A10" s="9">
        <v>1000000</v>
      </c>
      <c r="B10">
        <v>1.0109999999999999</v>
      </c>
      <c r="C10">
        <v>1.1224000000000001</v>
      </c>
      <c r="D10">
        <v>1.1224000000000001</v>
      </c>
    </row>
    <row r="11" spans="1:4">
      <c r="A11" s="9">
        <v>1250000</v>
      </c>
      <c r="B11">
        <v>1.0115000000000001</v>
      </c>
      <c r="C11">
        <v>1.1368</v>
      </c>
      <c r="D11">
        <v>1.1368</v>
      </c>
    </row>
    <row r="12" spans="1:4">
      <c r="A12" s="9">
        <v>1500000</v>
      </c>
      <c r="B12">
        <v>1.012</v>
      </c>
      <c r="C12">
        <v>1.1517999999999999</v>
      </c>
      <c r="D12">
        <v>1.1517999999999999</v>
      </c>
    </row>
    <row r="13" spans="1:4">
      <c r="A13" s="9">
        <v>2000000</v>
      </c>
      <c r="B13">
        <v>1.0125</v>
      </c>
      <c r="C13">
        <v>1.1661999999999999</v>
      </c>
      <c r="D13">
        <v>1.1661999999999999</v>
      </c>
    </row>
    <row r="14" spans="1:4">
      <c r="A14" s="11">
        <v>2000001</v>
      </c>
      <c r="B14">
        <v>1.0129999999999999</v>
      </c>
      <c r="C14">
        <v>1.19</v>
      </c>
      <c r="D14">
        <v>1.19</v>
      </c>
    </row>
    <row r="15" spans="1:4">
      <c r="A15" s="9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B1" sqref="B1:D1"/>
    </sheetView>
  </sheetViews>
  <sheetFormatPr defaultRowHeight="14.5"/>
  <cols>
    <col min="1" max="1" width="18.7265625" customWidth="1"/>
  </cols>
  <sheetData>
    <row r="1" spans="1:4">
      <c r="B1" t="s">
        <v>28</v>
      </c>
      <c r="C1" t="s">
        <v>63</v>
      </c>
      <c r="D1" t="s">
        <v>64</v>
      </c>
    </row>
    <row r="2" spans="1:4">
      <c r="A2" s="12">
        <v>10000000</v>
      </c>
      <c r="B2">
        <v>1</v>
      </c>
      <c r="C2">
        <v>1</v>
      </c>
      <c r="D2">
        <v>1</v>
      </c>
    </row>
    <row r="3" spans="1:4">
      <c r="A3" s="12">
        <v>20000000</v>
      </c>
      <c r="B3">
        <v>1.0029999999999999</v>
      </c>
      <c r="C3">
        <v>1.0069999999999999</v>
      </c>
      <c r="D3">
        <v>1.0069999999999999</v>
      </c>
    </row>
    <row r="4" spans="1:4">
      <c r="A4" s="12">
        <v>20000001</v>
      </c>
      <c r="B4">
        <v>1.0049999999999999</v>
      </c>
      <c r="C4">
        <v>1.01</v>
      </c>
      <c r="D4">
        <v>1.01</v>
      </c>
    </row>
    <row r="5" spans="1:4">
      <c r="A5" s="1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activeCell="B1" sqref="B1:D1"/>
    </sheetView>
  </sheetViews>
  <sheetFormatPr defaultRowHeight="14.5"/>
  <cols>
    <col min="1" max="1" width="11.1796875" customWidth="1"/>
  </cols>
  <sheetData>
    <row r="1" spans="1:4">
      <c r="B1" t="s">
        <v>28</v>
      </c>
      <c r="C1" t="s">
        <v>63</v>
      </c>
      <c r="D1" t="s">
        <v>64</v>
      </c>
    </row>
    <row r="2" spans="1:4">
      <c r="A2" s="9">
        <v>200000</v>
      </c>
      <c r="B2">
        <v>1</v>
      </c>
      <c r="C2">
        <v>1</v>
      </c>
      <c r="D2">
        <v>1</v>
      </c>
    </row>
    <row r="3" spans="1:4">
      <c r="A3" s="9">
        <v>400000</v>
      </c>
      <c r="B3">
        <v>1.0049999999999999</v>
      </c>
      <c r="C3">
        <v>1.0243</v>
      </c>
      <c r="D3">
        <v>1.0243</v>
      </c>
    </row>
    <row r="4" spans="1:4">
      <c r="A4" s="9">
        <v>600000</v>
      </c>
      <c r="B4">
        <v>1.006</v>
      </c>
      <c r="C4">
        <v>1.0329999999999999</v>
      </c>
      <c r="D4">
        <v>1.0329999999999999</v>
      </c>
    </row>
    <row r="5" spans="1:4">
      <c r="A5" s="9">
        <v>800000</v>
      </c>
      <c r="B5">
        <v>1.0069999999999999</v>
      </c>
      <c r="C5">
        <v>1.042</v>
      </c>
      <c r="D5">
        <v>1.042</v>
      </c>
    </row>
    <row r="6" spans="1:4">
      <c r="A6" s="9">
        <v>1000000</v>
      </c>
      <c r="B6">
        <v>1.008</v>
      </c>
      <c r="C6">
        <v>1.0509999999999999</v>
      </c>
      <c r="D6">
        <v>1.0509999999999999</v>
      </c>
    </row>
    <row r="7" spans="1:4">
      <c r="A7" s="9">
        <v>1500000</v>
      </c>
      <c r="B7">
        <v>1.0089999999999999</v>
      </c>
      <c r="C7">
        <v>1.0548999999999999</v>
      </c>
      <c r="D7">
        <v>1.0548999999999999</v>
      </c>
    </row>
    <row r="8" spans="1:4">
      <c r="A8" s="9">
        <v>2000000</v>
      </c>
      <c r="B8">
        <v>1.01</v>
      </c>
      <c r="C8">
        <v>1.0590999999999999</v>
      </c>
      <c r="D8">
        <v>1.0590999999999999</v>
      </c>
    </row>
    <row r="9" spans="1:4">
      <c r="A9" s="9">
        <v>2500000</v>
      </c>
      <c r="B9">
        <v>1.0109999999999999</v>
      </c>
      <c r="C9">
        <v>1.0710999999999999</v>
      </c>
      <c r="D9">
        <v>1.0710999999999999</v>
      </c>
    </row>
    <row r="10" spans="1:4">
      <c r="A10" s="9">
        <v>3000000</v>
      </c>
      <c r="B10">
        <v>1.012</v>
      </c>
      <c r="C10">
        <v>1.0752999999999999</v>
      </c>
      <c r="D10">
        <v>1.0752999999999999</v>
      </c>
    </row>
    <row r="11" spans="1:4">
      <c r="A11" s="9">
        <v>3500000</v>
      </c>
      <c r="B11">
        <v>1.0129999999999999</v>
      </c>
      <c r="C11">
        <v>1.0794999999999999</v>
      </c>
      <c r="D11">
        <v>1.0794999999999999</v>
      </c>
    </row>
    <row r="12" spans="1:4">
      <c r="A12" s="9">
        <v>4000000</v>
      </c>
      <c r="B12">
        <v>1.014</v>
      </c>
      <c r="C12">
        <v>1.0837000000000001</v>
      </c>
      <c r="D12">
        <v>1.0837000000000001</v>
      </c>
    </row>
    <row r="13" spans="1:4">
      <c r="A13" s="9">
        <v>4500000</v>
      </c>
      <c r="B13">
        <v>1.0149999999999999</v>
      </c>
      <c r="C13">
        <v>1.0885</v>
      </c>
      <c r="D13">
        <v>1.0885</v>
      </c>
    </row>
    <row r="14" spans="1:4">
      <c r="A14" s="9">
        <v>5000000</v>
      </c>
      <c r="B14">
        <v>1.0155000000000001</v>
      </c>
      <c r="C14">
        <v>1.0924</v>
      </c>
      <c r="D14">
        <v>1.0924</v>
      </c>
    </row>
    <row r="15" spans="1:4">
      <c r="A15" s="9">
        <v>6000000</v>
      </c>
      <c r="B15">
        <v>1.016</v>
      </c>
      <c r="C15">
        <v>1.0960000000000001</v>
      </c>
      <c r="D15">
        <v>1.0960000000000001</v>
      </c>
    </row>
    <row r="16" spans="1:4">
      <c r="A16" s="9">
        <v>7000000</v>
      </c>
      <c r="B16">
        <v>1.0165</v>
      </c>
      <c r="C16">
        <v>1.0995999999999999</v>
      </c>
      <c r="D16">
        <v>1.0995999999999999</v>
      </c>
    </row>
    <row r="17" spans="1:4">
      <c r="A17" s="9">
        <v>8000000</v>
      </c>
      <c r="B17">
        <v>1.0169999999999999</v>
      </c>
      <c r="C17">
        <v>1.1032</v>
      </c>
      <c r="D17">
        <v>1.1032</v>
      </c>
    </row>
    <row r="18" spans="1:4">
      <c r="A18" s="9">
        <v>9000000</v>
      </c>
      <c r="B18">
        <v>1.0175000000000001</v>
      </c>
      <c r="C18">
        <v>1.1068</v>
      </c>
      <c r="D18">
        <v>1.1068</v>
      </c>
    </row>
    <row r="19" spans="1:4">
      <c r="A19" s="9">
        <v>10000000</v>
      </c>
      <c r="B19">
        <v>1.018</v>
      </c>
      <c r="C19">
        <v>1.1107</v>
      </c>
      <c r="D19">
        <v>1.1107</v>
      </c>
    </row>
    <row r="20" spans="1:4">
      <c r="A20" s="11">
        <v>10000001</v>
      </c>
      <c r="B20">
        <v>1.0185</v>
      </c>
      <c r="C20">
        <v>1.1399999999999999</v>
      </c>
      <c r="D20">
        <v>1.1399999999999999</v>
      </c>
    </row>
    <row r="21" spans="1:4">
      <c r="A21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</vt:i4>
      </vt:variant>
    </vt:vector>
  </HeadingPairs>
  <TitlesOfParts>
    <vt:vector size="13" baseType="lpstr">
      <vt:lpstr>Calculation</vt:lpstr>
      <vt:lpstr>CC</vt:lpstr>
      <vt:lpstr>Driver</vt:lpstr>
      <vt:lpstr>Year</vt:lpstr>
      <vt:lpstr>SI</vt:lpstr>
      <vt:lpstr>VG</vt:lpstr>
      <vt:lpstr>TPBI person</vt:lpstr>
      <vt:lpstr>TPBI occ</vt:lpstr>
      <vt:lpstr>TPPD occ</vt:lpstr>
      <vt:lpstr>PA BB</vt:lpstr>
      <vt:lpstr>MED</vt:lpstr>
      <vt:lpstr>V5</vt:lpstr>
      <vt:lpstr>'V5'!V5_tariff_1</vt:lpstr>
    </vt:vector>
  </TitlesOfParts>
  <Company>The Boston Consulting Group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Pongsiri, Chayakorn</dc:creator>
  <cp:lastModifiedBy>Pongsiri, Chayakorn</cp:lastModifiedBy>
  <dcterms:created xsi:type="dcterms:W3CDTF">2019-05-20T08:10:23Z</dcterms:created>
  <dcterms:modified xsi:type="dcterms:W3CDTF">2019-05-21T11:19:13Z</dcterms:modified>
</cp:coreProperties>
</file>