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cundo\Desktop\"/>
    </mc:Choice>
  </mc:AlternateContent>
  <bookViews>
    <workbookView xWindow="360" yWindow="480" windowWidth="28215" windowHeight="12720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G66" i="1" l="1"/>
  <c r="G65" i="1"/>
  <c r="J42" i="1"/>
  <c r="J41" i="1"/>
  <c r="J40" i="1"/>
  <c r="J39" i="1"/>
  <c r="J38" i="1"/>
  <c r="J37" i="1"/>
  <c r="J36" i="1"/>
  <c r="J35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E11" i="1"/>
  <c r="E10" i="1"/>
  <c r="E9" i="1"/>
  <c r="E5" i="1"/>
  <c r="H5" i="1" s="1"/>
  <c r="H7" i="1" l="1"/>
  <c r="H9" i="1" s="1"/>
  <c r="J32" i="1"/>
  <c r="G47" i="1" s="1"/>
  <c r="J43" i="1"/>
  <c r="G50" i="1" s="1"/>
  <c r="G67" i="1"/>
  <c r="G68" i="1" s="1"/>
  <c r="H11" i="1" l="1"/>
  <c r="G71" i="1" s="1"/>
  <c r="J68" i="1" s="1"/>
  <c r="K68" i="1" s="1"/>
  <c r="J67" i="1" l="1"/>
  <c r="J66" i="1" s="1"/>
  <c r="K66" i="1" s="1"/>
  <c r="J69" i="1"/>
  <c r="J70" i="1" s="1"/>
  <c r="K70" i="1" s="1"/>
  <c r="K69" i="1" l="1"/>
  <c r="K67" i="1"/>
  <c r="K71" i="1" l="1"/>
</calcChain>
</file>

<file path=xl/sharedStrings.xml><?xml version="1.0" encoding="utf-8"?>
<sst xmlns="http://schemas.openxmlformats.org/spreadsheetml/2006/main" count="339" uniqueCount="229">
  <si>
    <t>Ponderación de Actores</t>
  </si>
  <si>
    <t>Tipo de actor</t>
  </si>
  <si>
    <t>Descripción</t>
  </si>
  <si>
    <t>Factor de peso</t>
  </si>
  <si>
    <t>Cantidad</t>
  </si>
  <si>
    <t>Valor Contab</t>
  </si>
  <si>
    <t>Simple</t>
  </si>
  <si>
    <t>Otro sistema con una API definida</t>
  </si>
  <si>
    <t>Medio</t>
  </si>
  <si>
    <t>Otro sistema o interfaz basada en texto.</t>
  </si>
  <si>
    <t xml:space="preserve">Cálculos </t>
  </si>
  <si>
    <t>Complejo</t>
  </si>
  <si>
    <t>Usuario con GUI</t>
  </si>
  <si>
    <t>AUW - Peso de Actores</t>
  </si>
  <si>
    <t>Ponderación de CUs</t>
  </si>
  <si>
    <t>UUCW - Peso de Casos de Uso</t>
  </si>
  <si>
    <t>Tipo de CU</t>
  </si>
  <si>
    <t>El CU contiene 3 transacciones o menos</t>
  </si>
  <si>
    <t>UUCP - Puntos de Casos de Uso sin Ajustar</t>
  </si>
  <si>
    <t>El CU contiene 4 a 7 transacciones</t>
  </si>
  <si>
    <t>El CU contiene más de 7 transacciones</t>
  </si>
  <si>
    <t>UCP - Puntos de Casos de Uso Ajustados</t>
  </si>
  <si>
    <t>Nombre CU</t>
  </si>
  <si>
    <t>Cantidad de Transacciones</t>
  </si>
  <si>
    <t>Complejidad</t>
  </si>
  <si>
    <t>Gestión de Usuarios</t>
  </si>
  <si>
    <t>Tabla 1 - Factores Técnicos TCF</t>
  </si>
  <si>
    <t>Factor</t>
  </si>
  <si>
    <t>Peso</t>
  </si>
  <si>
    <t>Valor Asignado</t>
  </si>
  <si>
    <t>Resultado</t>
  </si>
  <si>
    <t>Descripción p/los valores asignados</t>
  </si>
  <si>
    <t>T1</t>
  </si>
  <si>
    <t xml:space="preserve">Sistema distribuido </t>
  </si>
  <si>
    <t>No existe este tipo de funciones en la aplicación.</t>
  </si>
  <si>
    <t>T2</t>
  </si>
  <si>
    <t>Objetivos de performance o tiempo de respuesta</t>
  </si>
  <si>
    <t>El tiempo de respuesta o la capacidad de proceso es crítico</t>
  </si>
  <si>
    <t>T3</t>
  </si>
  <si>
    <t>Eficiencia del usuario final</t>
  </si>
  <si>
    <t>Pocas restricciones de eficiencia</t>
  </si>
  <si>
    <t>CU001.003.001 Alta de Usuario</t>
  </si>
  <si>
    <t>T4</t>
  </si>
  <si>
    <t>CU001.003.002 Modificacion de Usuario</t>
  </si>
  <si>
    <t>T5</t>
  </si>
  <si>
    <t>El código debe ser reutilizable</t>
  </si>
  <si>
    <t>No se exige código reutilizable</t>
  </si>
  <si>
    <t>T6</t>
  </si>
  <si>
    <t>Facilidad de instalación</t>
  </si>
  <si>
    <t>Requerimiento de facilidad de instalación bajo</t>
  </si>
  <si>
    <t>T7</t>
  </si>
  <si>
    <t>Facilidad de uso</t>
  </si>
  <si>
    <t>Facilidad de uso normal</t>
  </si>
  <si>
    <t>T8</t>
  </si>
  <si>
    <t>Portabilidad</t>
  </si>
  <si>
    <t>No se requiere portabilidad</t>
  </si>
  <si>
    <t>T9</t>
  </si>
  <si>
    <t>Facilidad de cambio</t>
  </si>
  <si>
    <t>No existe ninguna especificacion</t>
  </si>
  <si>
    <t>T10</t>
  </si>
  <si>
    <t>Concurrencia</t>
  </si>
  <si>
    <t>Se conoce el período punta diario.</t>
  </si>
  <si>
    <t>TF11</t>
  </si>
  <si>
    <t>Objetivos especiales de seguridad</t>
  </si>
  <si>
    <t>Seguridad normal</t>
  </si>
  <si>
    <t>T12</t>
  </si>
  <si>
    <t>Acceso directo a terceras partes</t>
  </si>
  <si>
    <t>Sólo accedido por  usuario administrador y usuario normal</t>
  </si>
  <si>
    <t>T13</t>
  </si>
  <si>
    <t>Facilidades especiales de entrenamiento a usuarios</t>
  </si>
  <si>
    <t>No se requiere entrenamiento especial, fácil de usar</t>
  </si>
  <si>
    <t>Total Factor Ajuste</t>
  </si>
  <si>
    <t>Gestión de Agentes</t>
  </si>
  <si>
    <t>CU002.001 Administración de Agentes</t>
  </si>
  <si>
    <t>Tabla 2 - Factores Ambientales EF</t>
  </si>
  <si>
    <t>CU002.001.001 Alta de Agente</t>
  </si>
  <si>
    <t>E1</t>
  </si>
  <si>
    <t>Familiaridad con el modelo de proyecto utilizado</t>
  </si>
  <si>
    <t>Grupo familiarizado con el modelo</t>
  </si>
  <si>
    <t>CU002.001.002 Modificar Agente</t>
  </si>
  <si>
    <t>E2</t>
  </si>
  <si>
    <t>Experiencia en la aplicación</t>
  </si>
  <si>
    <t>Experiencia media</t>
  </si>
  <si>
    <t>CU002.001.003 Baja de Agente</t>
  </si>
  <si>
    <t>E3</t>
  </si>
  <si>
    <t>Experiencia en orientación a objetos</t>
  </si>
  <si>
    <t>La mayoría programa en OO</t>
  </si>
  <si>
    <t>Gestión de Sectores</t>
  </si>
  <si>
    <t>E4</t>
  </si>
  <si>
    <t>Capacidad del analista líder</t>
  </si>
  <si>
    <t>CU003.001 Administracion de sectores</t>
  </si>
  <si>
    <t>E5</t>
  </si>
  <si>
    <t>Motivación</t>
  </si>
  <si>
    <t>Grupo altamente motivado</t>
  </si>
  <si>
    <t>CU003.001.001 Alta de Sector</t>
  </si>
  <si>
    <t>E6</t>
  </si>
  <si>
    <t>Estabilidad en los requerimientos</t>
  </si>
  <si>
    <t>Se esperan cambios en los requerimientos</t>
  </si>
  <si>
    <t>CU003.001.002 Modificacion de Sector</t>
  </si>
  <si>
    <t>E7</t>
  </si>
  <si>
    <t>Todos part-time</t>
  </si>
  <si>
    <t>CU003.001.003 Baja de Sectores</t>
  </si>
  <si>
    <t>E8</t>
  </si>
  <si>
    <t>Dificultad en el lenguaje de programación</t>
  </si>
  <si>
    <t>Lenguaje de dificultad media</t>
  </si>
  <si>
    <t>Gestion de Pedidos</t>
  </si>
  <si>
    <t>CU004.001 Administracion de  pedidos</t>
  </si>
  <si>
    <t>CU004.001.001 Alta de Pedidos</t>
  </si>
  <si>
    <t>Cálculos finales</t>
  </si>
  <si>
    <t>Factor de complejidad técnica</t>
  </si>
  <si>
    <t xml:space="preserve">TFC = </t>
  </si>
  <si>
    <t>CU004.001.005 Visualizar Pedidos</t>
  </si>
  <si>
    <t>Factor de ambiente</t>
  </si>
  <si>
    <t>EF=</t>
  </si>
  <si>
    <t>Gestion de Insumos</t>
  </si>
  <si>
    <t>CU005.001 Administracion de Insumos.</t>
  </si>
  <si>
    <t>CU005.001.003 Baja de Insumo</t>
  </si>
  <si>
    <t>Gestion de Informes</t>
  </si>
  <si>
    <t>CU006.001 Administracion de Informes.</t>
  </si>
  <si>
    <t>Puntos de casos de uso ajustados</t>
  </si>
  <si>
    <t>De E1 a E6 &lt;3 =</t>
  </si>
  <si>
    <t>Fase</t>
  </si>
  <si>
    <t>% por fase</t>
  </si>
  <si>
    <t>Hs-hombre</t>
  </si>
  <si>
    <t>Días (hs-hombre/8 hs-laborales)</t>
  </si>
  <si>
    <t>De E7 y E8 &gt; 3 =</t>
  </si>
  <si>
    <t>Análisis</t>
  </si>
  <si>
    <t xml:space="preserve">Total </t>
  </si>
  <si>
    <t>Diseño</t>
  </si>
  <si>
    <t>CF</t>
  </si>
  <si>
    <t>Desarrollo</t>
  </si>
  <si>
    <t>Pruebas</t>
  </si>
  <si>
    <t>CU007.001.001 Alta de Evento</t>
  </si>
  <si>
    <t>Cálculo de esfuerzo: E = UCP * CF (hs-hombre)</t>
  </si>
  <si>
    <t>Sobrecarga</t>
  </si>
  <si>
    <t>CU007.001.002 Modificación de Evento</t>
  </si>
  <si>
    <t xml:space="preserve">E = </t>
  </si>
  <si>
    <t>Total días</t>
  </si>
  <si>
    <t>CU007.001.003 Baja de Evento</t>
  </si>
  <si>
    <t>CU007.001.004 Búsqueda de Evento</t>
  </si>
  <si>
    <t>Gestion de Especializacion</t>
  </si>
  <si>
    <t>CU008.001 Administracion de especializacion</t>
  </si>
  <si>
    <t>Gestion de Ordenes de Compra</t>
  </si>
  <si>
    <t>CU009.001 Administracion de Ordenes de Compra</t>
  </si>
  <si>
    <t>Gestion de orden de Trabajo</t>
  </si>
  <si>
    <t>CU001.001 Administracion de Permisos</t>
  </si>
  <si>
    <t>CU001.001.001 Alta de Permiso</t>
  </si>
  <si>
    <t>CU001.001.002 Modificación de Permiso</t>
  </si>
  <si>
    <t>CU001.001.003 Baja de Permiso</t>
  </si>
  <si>
    <t>CU001.001.004 Emisión de listato de Permiso</t>
  </si>
  <si>
    <t>CU001.001.005 Consulta de Permiso</t>
  </si>
  <si>
    <t>CU001.002 Administracion de Roles</t>
  </si>
  <si>
    <t>CU001.002.001 Alta de Rol</t>
  </si>
  <si>
    <t>CU001.002.002 Modificacion de Rol</t>
  </si>
  <si>
    <t>CU001.002.003 Baja de Rol</t>
  </si>
  <si>
    <t>CU001.002.004 Consulta de Rol</t>
  </si>
  <si>
    <t>CU001.003.001.001 Asignacion de roles a Usuario</t>
  </si>
  <si>
    <t>CU001.003.006.001 Log-in de Usuario</t>
  </si>
  <si>
    <t>CU001.003.006.002 Log-out de Usuario</t>
  </si>
  <si>
    <t>CU001.004 Administracion de Personas</t>
  </si>
  <si>
    <t>CU001.004.001 Alta de Persona</t>
  </si>
  <si>
    <t>CU001.004.002 Modificacion de Persona</t>
  </si>
  <si>
    <t>CU001.004.003 Baja de Persona</t>
  </si>
  <si>
    <t>CU001.004.004 Consulta de Persona</t>
  </si>
  <si>
    <t>CU001.004.005 Emision de listado de Personas</t>
  </si>
  <si>
    <t>CU002.001.004 Consulta de Agente</t>
  </si>
  <si>
    <t>CU002.001.003 Visualizar Agente</t>
  </si>
  <si>
    <t>CU002.001.003 Emision de listado de Agentes</t>
  </si>
  <si>
    <t>CU003.001.004 Consulta de Sectores</t>
  </si>
  <si>
    <t>CU003.001.005 Emision de listado de Sectores</t>
  </si>
  <si>
    <t>CU004.001.002 Consulta de Pedidos</t>
  </si>
  <si>
    <t>CU004.001.003 Emision de listado de Pedidos</t>
  </si>
  <si>
    <t>CU004.001.004 Modificar de Pedidos</t>
  </si>
  <si>
    <t>CU004.001.005.002 Visualizar Tarea</t>
  </si>
  <si>
    <t>CU004.001.005.002.001 Alta de Tarea</t>
  </si>
  <si>
    <t>CU004.001.005.002.002 Agregar Recursos</t>
  </si>
  <si>
    <t>CU004.001.004.003.001 Asignar Insumo</t>
  </si>
  <si>
    <t>CU004.001.004.003.004 Asignar Agente</t>
  </si>
  <si>
    <t>CU004.001.005.002.003 Quitar Recursos</t>
  </si>
  <si>
    <t>CU004.001.005.002.004 Quitar Tarea</t>
  </si>
  <si>
    <t>CU004.001.004.003.005 Quitar Agente</t>
  </si>
  <si>
    <t>CU004.001.004.003.002 Quitar Insumo</t>
  </si>
  <si>
    <t>CU004.001.005.002.005 Modificación de Tarea</t>
  </si>
  <si>
    <t>CU004.001.005.002.006 Emisión de listado de Tarea</t>
  </si>
  <si>
    <t>CU004.001.005.001 Visualizar Historial</t>
  </si>
  <si>
    <t>CU004.001.005.001.001 Emisión de Historial de Pedidos</t>
  </si>
  <si>
    <t>CU005.001.001 Alta de Insumo</t>
  </si>
  <si>
    <t>CU005.001.002 Modificación de Insumo</t>
  </si>
  <si>
    <t>CU005.001.004 Consulta de Insumo</t>
  </si>
  <si>
    <t>CU005.001.005 Emisión de listado de Insumo</t>
  </si>
  <si>
    <t>CU006.001.006 Consulta de historial de insumo</t>
  </si>
  <si>
    <t>CU006.001.001 Informe sobre Pedidos</t>
  </si>
  <si>
    <t>CU006.001.002 Informe sobre ordenes de Trabajo</t>
  </si>
  <si>
    <t>Gestion de Eventos</t>
  </si>
  <si>
    <t>CU007.001 Administracion de Calendario de Eventos</t>
  </si>
  <si>
    <t>CU008.001.001 Alta de especializacion</t>
  </si>
  <si>
    <t>CU008.001.002 Modificación de especializacion</t>
  </si>
  <si>
    <t>CU008.001.003 Baja de especializacion</t>
  </si>
  <si>
    <t>CU008.001.004 Consulta de especializacion</t>
  </si>
  <si>
    <t>CU008.001.005 Emision de listado de especializaciones</t>
  </si>
  <si>
    <t>CU009.001.001 Alta de Orden de Compra</t>
  </si>
  <si>
    <t>CU009.001.002 Modificacion de Orden de Compra</t>
  </si>
  <si>
    <t>CU009.001.003 Visualizar Orden de Compra</t>
  </si>
  <si>
    <t>CU009.001.003.001 Sumar Entrada</t>
  </si>
  <si>
    <t>CU009.001.003.002 Anular pedido de Insumo</t>
  </si>
  <si>
    <t>CU009.001.003.003 Emision de Orden de Compra</t>
  </si>
  <si>
    <t>CU009.001.004 Consulta de Orden de Compra</t>
  </si>
  <si>
    <t>CU009.001.005 Emision de listado de orden de compra</t>
  </si>
  <si>
    <t>CU010.001.001 Alta de Orden de Trabajo</t>
  </si>
  <si>
    <t>CU010.001.002 Buscar Tarea</t>
  </si>
  <si>
    <t>CU010.001.003 Emitir listado de Ordenes de Trabajo</t>
  </si>
  <si>
    <t>CU010.001.004 Visualizar Orden de Trabajo</t>
  </si>
  <si>
    <t>CU010.001.004.001 Emitir listado de tareas</t>
  </si>
  <si>
    <t>CU010.001.004.002 Visualizar listado de tareas</t>
  </si>
  <si>
    <t>Personal de Medio tiempo</t>
  </si>
  <si>
    <t xml:space="preserve">Medio </t>
  </si>
  <si>
    <t>Procesamiento interno Complejo</t>
  </si>
  <si>
    <t>Algunos procesos Complejos</t>
  </si>
  <si>
    <t>CU006.001.003 Informes sobre Ordenes de Compra</t>
  </si>
  <si>
    <t>CU006.001.004 Informe sobre Sectores</t>
  </si>
  <si>
    <t>CU010.001.005 Finalizacion de Tareas</t>
  </si>
  <si>
    <t>CU001.002.005 Emisión de listado de Roles</t>
  </si>
  <si>
    <t>CU001.003 Administracion de usuario</t>
  </si>
  <si>
    <t>CU001.003.001.002 Desasignacion de roles a Usuario</t>
  </si>
  <si>
    <t>CU001.003.003 Modificacion de Rol del Usuario</t>
  </si>
  <si>
    <t>CU001.003.004 Baja de Usuario</t>
  </si>
  <si>
    <t>CU001.003.005 Consulta Usuario</t>
  </si>
  <si>
    <t>CU001.003.007 Emision de Listado de Usuarios</t>
  </si>
  <si>
    <t>CU010.001 Administracion  de Ordenes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</si>
</sst>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1"/>
      <name val="Arial"/>
    </font>
    <font>
      <b/>
      <i/>
      <sz val="11"/>
      <name val="Arial"/>
    </font>
    <font>
      <sz val="11"/>
      <name val="Arial"/>
    </font>
    <font>
      <sz val="10"/>
      <name val="Arial"/>
    </font>
    <font>
      <b/>
      <i/>
      <sz val="1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FF2C"/>
        <bgColor rgb="FFECFF2C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2" fillId="0" borderId="3" xfId="0" applyFont="1" applyBorder="1" applyAlignment="1"/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right"/>
    </xf>
    <xf numFmtId="0" fontId="2" fillId="0" borderId="6" xfId="0" applyFont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center" vertical="top"/>
    </xf>
    <xf numFmtId="2" fontId="1" fillId="4" borderId="6" xfId="0" applyNumberFormat="1" applyFont="1" applyFill="1" applyBorder="1" applyAlignment="1">
      <alignment horizontal="right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7" xfId="0" applyFont="1" applyBorder="1" applyAlignment="1"/>
    <xf numFmtId="0" fontId="3" fillId="5" borderId="3" xfId="0" applyFont="1" applyFill="1" applyBorder="1" applyAlignment="1">
      <alignment horizontal="center" vertical="top"/>
    </xf>
    <xf numFmtId="0" fontId="1" fillId="5" borderId="3" xfId="0" applyFont="1" applyFill="1" applyBorder="1" applyAlignment="1"/>
    <xf numFmtId="0" fontId="7" fillId="5" borderId="3" xfId="0" applyFont="1" applyFill="1" applyBorder="1" applyAlignment="1"/>
    <xf numFmtId="0" fontId="5" fillId="0" borderId="3" xfId="0" applyFont="1" applyBorder="1" applyAlignment="1">
      <alignment horizontal="right" vertical="top"/>
    </xf>
    <xf numFmtId="0" fontId="5" fillId="0" borderId="3" xfId="0" applyFont="1" applyBorder="1" applyAlignment="1">
      <alignment vertical="top"/>
    </xf>
    <xf numFmtId="0" fontId="5" fillId="0" borderId="6" xfId="0" applyFont="1" applyBorder="1" applyAlignment="1">
      <alignment horizontal="right" vertical="top"/>
    </xf>
    <xf numFmtId="0" fontId="0" fillId="6" borderId="3" xfId="0" applyFont="1" applyFill="1" applyBorder="1" applyAlignment="1"/>
    <xf numFmtId="0" fontId="5" fillId="0" borderId="2" xfId="0" applyFont="1" applyBorder="1" applyAlignment="1">
      <alignment horizontal="right" vertical="top"/>
    </xf>
    <xf numFmtId="0" fontId="0" fillId="0" borderId="6" xfId="0" applyFont="1" applyBorder="1" applyAlignment="1"/>
    <xf numFmtId="0" fontId="2" fillId="0" borderId="6" xfId="0" applyFont="1" applyBorder="1" applyAlignment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/>
    <xf numFmtId="0" fontId="0" fillId="0" borderId="3" xfId="0" applyFont="1" applyBorder="1" applyAlignment="1"/>
    <xf numFmtId="0" fontId="5" fillId="0" borderId="2" xfId="0" applyFont="1" applyBorder="1" applyAlignment="1">
      <alignment horizontal="right" vertical="top"/>
    </xf>
    <xf numFmtId="0" fontId="0" fillId="0" borderId="3" xfId="0" applyFont="1" applyBorder="1" applyAlignment="1"/>
    <xf numFmtId="0" fontId="6" fillId="0" borderId="6" xfId="0" applyFont="1" applyBorder="1" applyAlignment="1"/>
    <xf numFmtId="0" fontId="5" fillId="0" borderId="3" xfId="0" applyFont="1" applyBorder="1" applyAlignment="1">
      <alignment horizontal="right" vertical="top"/>
    </xf>
    <xf numFmtId="0" fontId="5" fillId="0" borderId="3" xfId="0" applyFont="1" applyBorder="1" applyAlignment="1">
      <alignment vertical="top"/>
    </xf>
    <xf numFmtId="0" fontId="1" fillId="4" borderId="8" xfId="0" applyFont="1" applyFill="1" applyBorder="1" applyAlignment="1"/>
    <xf numFmtId="0" fontId="2" fillId="4" borderId="3" xfId="0" applyFont="1" applyFill="1" applyBorder="1" applyAlignment="1"/>
    <xf numFmtId="0" fontId="1" fillId="7" borderId="3" xfId="0" applyFont="1" applyFill="1" applyBorder="1" applyAlignment="1">
      <alignment horizontal="right"/>
    </xf>
    <xf numFmtId="0" fontId="2" fillId="3" borderId="2" xfId="0" applyFont="1" applyFill="1" applyBorder="1" applyAlignment="1"/>
    <xf numFmtId="0" fontId="2" fillId="5" borderId="3" xfId="0" applyFont="1" applyFill="1" applyBorder="1" applyAlignment="1"/>
    <xf numFmtId="0" fontId="5" fillId="0" borderId="6" xfId="0" applyFont="1" applyBorder="1" applyAlignment="1">
      <alignment horizontal="right" vertical="top"/>
    </xf>
    <xf numFmtId="0" fontId="8" fillId="0" borderId="3" xfId="0" applyFont="1" applyBorder="1" applyAlignment="1"/>
    <xf numFmtId="0" fontId="8" fillId="0" borderId="3" xfId="0" applyFont="1" applyBorder="1" applyAlignment="1"/>
    <xf numFmtId="0" fontId="1" fillId="4" borderId="3" xfId="0" applyFont="1" applyFill="1" applyBorder="1" applyAlignment="1">
      <alignment horizontal="right"/>
    </xf>
    <xf numFmtId="0" fontId="7" fillId="5" borderId="6" xfId="0" applyFont="1" applyFill="1" applyBorder="1" applyAlignment="1"/>
    <xf numFmtId="0" fontId="2" fillId="5" borderId="6" xfId="0" applyFont="1" applyFill="1" applyBorder="1" applyAlignment="1"/>
    <xf numFmtId="0" fontId="7" fillId="0" borderId="0" xfId="0" applyFont="1" applyAlignment="1"/>
    <xf numFmtId="0" fontId="2" fillId="4" borderId="11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left"/>
    </xf>
    <xf numFmtId="0" fontId="2" fillId="0" borderId="12" xfId="0" applyFont="1" applyBorder="1" applyAlignment="1"/>
    <xf numFmtId="0" fontId="2" fillId="0" borderId="7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2" fillId="6" borderId="2" xfId="0" applyFont="1" applyFill="1" applyBorder="1" applyAlignment="1"/>
    <xf numFmtId="0" fontId="2" fillId="6" borderId="3" xfId="0" applyFont="1" applyFill="1" applyBorder="1" applyAlignment="1"/>
    <xf numFmtId="0" fontId="2" fillId="6" borderId="0" xfId="0" applyFont="1" applyFill="1" applyAlignment="1"/>
    <xf numFmtId="0" fontId="7" fillId="0" borderId="0" xfId="0" applyFont="1" applyAlignment="1"/>
    <xf numFmtId="0" fontId="2" fillId="0" borderId="6" xfId="0" applyFont="1" applyBorder="1" applyAlignment="1"/>
    <xf numFmtId="0" fontId="7" fillId="0" borderId="13" xfId="0" applyFont="1" applyBorder="1" applyAlignment="1"/>
    <xf numFmtId="2" fontId="2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2" fontId="2" fillId="0" borderId="0" xfId="0" applyNumberFormat="1" applyFont="1" applyAlignment="1"/>
    <xf numFmtId="0" fontId="7" fillId="4" borderId="4" xfId="0" applyFont="1" applyFill="1" applyBorder="1" applyAlignment="1"/>
    <xf numFmtId="0" fontId="1" fillId="4" borderId="5" xfId="0" applyFont="1" applyFill="1" applyBorder="1" applyAlignment="1">
      <alignment horizontal="left"/>
    </xf>
    <xf numFmtId="0" fontId="1" fillId="5" borderId="6" xfId="0" applyFont="1" applyFill="1" applyBorder="1" applyAlignment="1"/>
    <xf numFmtId="0" fontId="1" fillId="5" borderId="5" xfId="0" applyFont="1" applyFill="1" applyBorder="1" applyAlignment="1"/>
    <xf numFmtId="0" fontId="2" fillId="0" borderId="2" xfId="0" applyFont="1" applyBorder="1" applyAlignment="1"/>
    <xf numFmtId="9" fontId="2" fillId="0" borderId="3" xfId="0" applyNumberFormat="1" applyFont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9" fillId="4" borderId="5" xfId="0" applyFont="1" applyFill="1" applyBorder="1" applyAlignment="1">
      <alignment horizontal="left"/>
    </xf>
    <xf numFmtId="9" fontId="2" fillId="6" borderId="3" xfId="0" applyNumberFormat="1" applyFont="1" applyFill="1" applyBorder="1" applyAlignment="1">
      <alignment horizontal="right"/>
    </xf>
    <xf numFmtId="2" fontId="2" fillId="6" borderId="3" xfId="0" applyNumberFormat="1" applyFont="1" applyFill="1" applyBorder="1" applyAlignment="1">
      <alignment horizontal="right"/>
    </xf>
    <xf numFmtId="0" fontId="7" fillId="2" borderId="6" xfId="0" applyFont="1" applyFill="1" applyBorder="1" applyAlignment="1"/>
    <xf numFmtId="0" fontId="2" fillId="6" borderId="7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right"/>
    </xf>
    <xf numFmtId="2" fontId="1" fillId="4" borderId="6" xfId="0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2" fontId="1" fillId="4" borderId="3" xfId="0" applyNumberFormat="1" applyFont="1" applyFill="1" applyBorder="1" applyAlignment="1">
      <alignment horizontal="right"/>
    </xf>
    <xf numFmtId="0" fontId="2" fillId="0" borderId="6" xfId="0" applyFont="1" applyBorder="1" applyAlignment="1"/>
    <xf numFmtId="0" fontId="6" fillId="0" borderId="3" xfId="0" applyFont="1" applyBorder="1" applyAlignment="1"/>
    <xf numFmtId="0" fontId="2" fillId="0" borderId="15" xfId="0" applyFont="1" applyBorder="1" applyAlignment="1"/>
    <xf numFmtId="0" fontId="2" fillId="0" borderId="14" xfId="0" applyFont="1" applyBorder="1" applyAlignment="1"/>
    <xf numFmtId="0" fontId="0" fillId="0" borderId="14" xfId="0" applyFont="1" applyBorder="1" applyAlignment="1"/>
    <xf numFmtId="0" fontId="1" fillId="5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3" xfId="0" applyFont="1" applyBorder="1"/>
    <xf numFmtId="0" fontId="1" fillId="3" borderId="4" xfId="0" applyFont="1" applyFill="1" applyBorder="1" applyAlignment="1">
      <alignment horizontal="center"/>
    </xf>
    <xf numFmtId="0" fontId="6" fillId="0" borderId="5" xfId="0" applyFont="1" applyBorder="1"/>
    <xf numFmtId="0" fontId="1" fillId="3" borderId="9" xfId="0" applyFont="1" applyFill="1" applyBorder="1" applyAlignment="1">
      <alignment horizontal="center"/>
    </xf>
    <xf numFmtId="0" fontId="6" fillId="0" borderId="10" xfId="0" applyFont="1" applyBorder="1"/>
    <xf numFmtId="0" fontId="2" fillId="6" borderId="16" xfId="0" applyFont="1" applyFill="1" applyBorder="1" applyAlignment="1">
      <alignment horizontal="right"/>
    </xf>
    <xf numFmtId="0" fontId="2" fillId="6" borderId="16" xfId="0" applyFont="1" applyFill="1" applyBorder="1" applyAlignment="1">
      <alignment horizontal="left"/>
    </xf>
    <xf numFmtId="0" fontId="2" fillId="0" borderId="16" xfId="0" applyFont="1" applyBorder="1" applyAlignment="1"/>
    <xf numFmtId="0" fontId="2" fillId="0" borderId="16" xfId="0" applyFont="1" applyBorder="1" applyAlignment="1">
      <alignment horizontal="left"/>
    </xf>
    <xf numFmtId="2" fontId="2" fillId="0" borderId="16" xfId="0" applyNumberFormat="1" applyFont="1" applyBorder="1" applyAlignment="1">
      <alignment horizontal="left"/>
    </xf>
    <xf numFmtId="0" fontId="7" fillId="5" borderId="15" xfId="0" applyFont="1" applyFill="1" applyBorder="1" applyAlignment="1"/>
    <xf numFmtId="0" fontId="2" fillId="6" borderId="18" xfId="0" applyFont="1" applyFill="1" applyBorder="1" applyAlignment="1">
      <alignment horizontal="right"/>
    </xf>
    <xf numFmtId="0" fontId="2" fillId="6" borderId="18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right"/>
    </xf>
    <xf numFmtId="0" fontId="2" fillId="4" borderId="17" xfId="0" applyFont="1" applyFill="1" applyBorder="1" applyAlignment="1">
      <alignment horizontal="left"/>
    </xf>
    <xf numFmtId="0" fontId="7" fillId="5" borderId="17" xfId="0" applyFont="1" applyFill="1" applyBorder="1" applyAlignment="1"/>
    <xf numFmtId="0" fontId="7" fillId="6" borderId="20" xfId="0" applyFont="1" applyFill="1" applyBorder="1" applyAlignment="1"/>
    <xf numFmtId="0" fontId="7" fillId="6" borderId="19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26"/>
  <sheetViews>
    <sheetView tabSelected="1" workbookViewId="0">
      <selection activeCell="J66" sqref="J66"/>
    </sheetView>
  </sheetViews>
  <sheetFormatPr baseColWidth="10" defaultColWidth="14.42578125" defaultRowHeight="15.75" customHeight="1" x14ac:dyDescent="0.2"/>
  <cols>
    <col min="1" max="1" width="61.140625" customWidth="1"/>
    <col min="2" max="2" width="38" customWidth="1"/>
    <col min="3" max="3" width="15.7109375" customWidth="1"/>
    <col min="4" max="4" width="34.28515625" customWidth="1"/>
    <col min="5" max="5" width="35.42578125" customWidth="1"/>
    <col min="6" max="6" width="42.7109375" customWidth="1"/>
    <col min="7" max="7" width="48.140625" customWidth="1"/>
    <col min="8" max="8" width="10.5703125" customWidth="1"/>
    <col min="10" max="10" width="15.42578125" customWidth="1"/>
    <col min="11" max="11" width="53.42578125" customWidth="1"/>
    <col min="12" max="12" width="42.7109375" customWidth="1"/>
    <col min="13" max="13" width="11" customWidth="1"/>
    <col min="14" max="15" width="29.42578125" customWidth="1"/>
  </cols>
  <sheetData>
    <row r="1" spans="1:11" ht="15.75" customHeight="1" x14ac:dyDescent="0.2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</row>
    <row r="2" spans="1:11" ht="15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/>
      <c r="G2" s="3"/>
      <c r="H2" s="3"/>
      <c r="I2" s="3"/>
      <c r="J2" s="3"/>
      <c r="K2" s="3"/>
    </row>
    <row r="3" spans="1:11" ht="15.75" customHeight="1" x14ac:dyDescent="0.2">
      <c r="A3" s="6" t="s">
        <v>6</v>
      </c>
      <c r="B3" s="7" t="s">
        <v>7</v>
      </c>
      <c r="C3" s="8">
        <v>1</v>
      </c>
      <c r="D3" s="9"/>
      <c r="E3" s="9"/>
      <c r="F3" s="3"/>
      <c r="G3" s="3"/>
      <c r="H3" s="3"/>
      <c r="I3" s="3"/>
      <c r="J3" s="3"/>
      <c r="K3" s="3"/>
    </row>
    <row r="4" spans="1:11" ht="15.75" customHeight="1" x14ac:dyDescent="0.2">
      <c r="A4" s="6" t="s">
        <v>8</v>
      </c>
      <c r="B4" s="7" t="s">
        <v>9</v>
      </c>
      <c r="C4" s="8">
        <v>2</v>
      </c>
      <c r="D4" s="9"/>
      <c r="E4" s="9"/>
      <c r="F4" s="3"/>
      <c r="G4" s="99" t="s">
        <v>10</v>
      </c>
      <c r="H4" s="100"/>
      <c r="I4" s="3"/>
      <c r="J4" s="3"/>
      <c r="K4" s="3"/>
    </row>
    <row r="5" spans="1:11" ht="15.75" customHeight="1" x14ac:dyDescent="0.2">
      <c r="A5" s="6" t="s">
        <v>11</v>
      </c>
      <c r="B5" s="7" t="s">
        <v>12</v>
      </c>
      <c r="C5" s="8">
        <v>3</v>
      </c>
      <c r="D5" s="10">
        <v>2</v>
      </c>
      <c r="E5" s="11">
        <f>D5*C5</f>
        <v>6</v>
      </c>
      <c r="F5" s="3"/>
      <c r="G5" s="12" t="s">
        <v>13</v>
      </c>
      <c r="H5" s="13">
        <f>SUM(E3:E5)</f>
        <v>6</v>
      </c>
      <c r="I5" s="14"/>
      <c r="J5" s="3"/>
      <c r="K5" s="3"/>
    </row>
    <row r="6" spans="1:11" ht="15.75" customHeight="1" x14ac:dyDescent="0.2">
      <c r="A6" s="3"/>
      <c r="B6" s="3"/>
      <c r="C6" s="3"/>
      <c r="D6" s="3"/>
      <c r="E6" s="3"/>
      <c r="F6" s="3"/>
      <c r="G6" s="14"/>
      <c r="H6" s="14"/>
      <c r="I6" s="3"/>
      <c r="J6" s="3"/>
      <c r="K6" s="3"/>
    </row>
    <row r="7" spans="1:11" ht="15.75" customHeight="1" x14ac:dyDescent="0.2">
      <c r="A7" s="1" t="s">
        <v>14</v>
      </c>
      <c r="B7" s="2"/>
      <c r="C7" s="2"/>
      <c r="D7" s="2"/>
      <c r="E7" s="2"/>
      <c r="F7" s="3"/>
      <c r="G7" s="12" t="s">
        <v>15</v>
      </c>
      <c r="H7" s="13">
        <f>SUM(E9:E11)</f>
        <v>875</v>
      </c>
      <c r="I7" s="3"/>
      <c r="J7" s="3"/>
      <c r="K7" s="3"/>
    </row>
    <row r="8" spans="1:11" ht="15" x14ac:dyDescent="0.25">
      <c r="A8" s="15" t="s">
        <v>16</v>
      </c>
      <c r="B8" s="16" t="s">
        <v>2</v>
      </c>
      <c r="C8" s="16" t="s">
        <v>3</v>
      </c>
      <c r="D8" s="5" t="s">
        <v>4</v>
      </c>
      <c r="E8" s="5" t="s">
        <v>5</v>
      </c>
      <c r="F8" s="3"/>
      <c r="G8" s="14"/>
      <c r="H8" s="14"/>
      <c r="I8" s="3"/>
      <c r="J8" s="3"/>
      <c r="K8" s="3"/>
    </row>
    <row r="9" spans="1:11" ht="15.75" customHeight="1" x14ac:dyDescent="0.2">
      <c r="A9" s="17" t="s">
        <v>6</v>
      </c>
      <c r="B9" s="7" t="s">
        <v>17</v>
      </c>
      <c r="C9" s="18">
        <v>5</v>
      </c>
      <c r="D9" s="19">
        <f>COUNTIF(C15:C124,"Simple")</f>
        <v>40</v>
      </c>
      <c r="E9" s="20">
        <f t="shared" ref="E9:E11" si="0">C9*D9</f>
        <v>200</v>
      </c>
      <c r="F9" s="3"/>
      <c r="G9" s="12" t="s">
        <v>18</v>
      </c>
      <c r="H9" s="13">
        <f>SUM(H5:H7)</f>
        <v>881</v>
      </c>
      <c r="I9" s="3"/>
      <c r="J9" s="3"/>
      <c r="K9" s="3"/>
    </row>
    <row r="10" spans="1:11" ht="15.75" customHeight="1" x14ac:dyDescent="0.2">
      <c r="A10" s="17" t="s">
        <v>8</v>
      </c>
      <c r="B10" s="7" t="s">
        <v>19</v>
      </c>
      <c r="C10" s="18">
        <v>10</v>
      </c>
      <c r="D10" s="19">
        <f>COUNTIF(C15:C124,"Medio")</f>
        <v>45</v>
      </c>
      <c r="E10" s="20">
        <f t="shared" si="0"/>
        <v>450</v>
      </c>
      <c r="F10" s="3"/>
      <c r="G10" s="14"/>
      <c r="H10" s="14"/>
      <c r="I10" s="3"/>
      <c r="J10" s="3"/>
      <c r="K10" s="3"/>
    </row>
    <row r="11" spans="1:11" ht="15.75" customHeight="1" x14ac:dyDescent="0.2">
      <c r="A11" s="17" t="s">
        <v>11</v>
      </c>
      <c r="B11" s="21" t="s">
        <v>20</v>
      </c>
      <c r="C11" s="18">
        <v>15</v>
      </c>
      <c r="D11" s="19">
        <f>COUNTIF(C15:C124,"Complejo")</f>
        <v>15</v>
      </c>
      <c r="E11" s="20">
        <f t="shared" si="0"/>
        <v>225</v>
      </c>
      <c r="F11" s="3"/>
      <c r="G11" s="12" t="s">
        <v>21</v>
      </c>
      <c r="H11" s="22">
        <f>H9*G47*G50</f>
        <v>696.89302499999985</v>
      </c>
      <c r="I11" s="3"/>
      <c r="J11" s="3"/>
      <c r="K11" s="3"/>
    </row>
    <row r="12" spans="1:11" ht="15.75" customHeight="1" x14ac:dyDescent="0.2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</row>
    <row r="13" spans="1:11" ht="15.75" customHeight="1" x14ac:dyDescent="0.2">
      <c r="A13" s="23" t="s">
        <v>22</v>
      </c>
      <c r="B13" s="24" t="s">
        <v>23</v>
      </c>
      <c r="C13" s="24" t="s">
        <v>24</v>
      </c>
      <c r="D13" s="3"/>
      <c r="E13" s="3"/>
      <c r="F13" s="3"/>
      <c r="G13" s="3"/>
      <c r="H13" s="3"/>
      <c r="I13" s="3"/>
      <c r="J13" s="3"/>
      <c r="K13" s="3"/>
    </row>
    <row r="14" spans="1:11" ht="15.75" customHeight="1" x14ac:dyDescent="0.2">
      <c r="A14" s="25" t="s">
        <v>25</v>
      </c>
      <c r="B14" s="26"/>
      <c r="C14" s="26"/>
      <c r="D14" s="3"/>
      <c r="E14" s="3"/>
      <c r="F14" s="3"/>
      <c r="G14" s="3"/>
      <c r="H14" s="3"/>
      <c r="I14" s="3"/>
      <c r="J14" s="3"/>
      <c r="K14" s="3"/>
    </row>
    <row r="15" spans="1:11" ht="15.75" customHeight="1" x14ac:dyDescent="0.2">
      <c r="A15" s="27" t="s">
        <v>145</v>
      </c>
      <c r="B15" s="19">
        <v>8</v>
      </c>
      <c r="C15" s="28" t="s">
        <v>11</v>
      </c>
      <c r="D15" s="3"/>
      <c r="E15" s="3"/>
      <c r="F15" s="3"/>
      <c r="G15" s="3"/>
      <c r="H15" s="3"/>
      <c r="I15" s="3"/>
      <c r="J15" s="3"/>
      <c r="K15" s="3"/>
    </row>
    <row r="16" spans="1:11" ht="15.75" customHeight="1" x14ac:dyDescent="0.2">
      <c r="A16" s="27" t="s">
        <v>146</v>
      </c>
      <c r="B16" s="19">
        <v>7</v>
      </c>
      <c r="C16" s="28" t="s">
        <v>8</v>
      </c>
      <c r="D16" s="3"/>
      <c r="E16" s="3"/>
      <c r="F16" s="2"/>
      <c r="G16" s="2"/>
      <c r="H16" s="2"/>
      <c r="I16" s="2"/>
      <c r="J16" s="2"/>
      <c r="K16" s="2"/>
    </row>
    <row r="17" spans="1:11" ht="15.75" customHeight="1" x14ac:dyDescent="0.2">
      <c r="A17" s="78" t="s">
        <v>147</v>
      </c>
      <c r="B17" s="20">
        <v>4</v>
      </c>
      <c r="C17" s="28" t="s">
        <v>8</v>
      </c>
      <c r="D17" s="3"/>
      <c r="E17" s="29"/>
      <c r="F17" s="96" t="s">
        <v>26</v>
      </c>
      <c r="G17" s="97"/>
      <c r="H17" s="97"/>
      <c r="I17" s="97"/>
      <c r="J17" s="97"/>
      <c r="K17" s="98"/>
    </row>
    <row r="18" spans="1:11" ht="15.75" customHeight="1" x14ac:dyDescent="0.2">
      <c r="A18" s="27" t="s">
        <v>148</v>
      </c>
      <c r="B18" s="19">
        <v>5</v>
      </c>
      <c r="C18" s="28" t="s">
        <v>8</v>
      </c>
      <c r="D18" s="3"/>
      <c r="E18" s="29"/>
      <c r="F18" s="30" t="s">
        <v>27</v>
      </c>
      <c r="G18" s="30" t="s">
        <v>2</v>
      </c>
      <c r="H18" s="30" t="s">
        <v>28</v>
      </c>
      <c r="I18" s="31" t="s">
        <v>29</v>
      </c>
      <c r="J18" s="31" t="s">
        <v>30</v>
      </c>
      <c r="K18" s="32" t="s">
        <v>31</v>
      </c>
    </row>
    <row r="19" spans="1:11" ht="15.75" customHeight="1" x14ac:dyDescent="0.2">
      <c r="A19" s="78" t="s">
        <v>149</v>
      </c>
      <c r="B19" s="20">
        <v>2</v>
      </c>
      <c r="C19" s="28" t="s">
        <v>6</v>
      </c>
      <c r="D19" s="3"/>
      <c r="E19" s="29"/>
      <c r="F19" s="33" t="s">
        <v>32</v>
      </c>
      <c r="G19" s="34" t="s">
        <v>33</v>
      </c>
      <c r="H19" s="35">
        <v>2</v>
      </c>
      <c r="I19" s="19">
        <v>0</v>
      </c>
      <c r="J19" s="11">
        <f t="shared" ref="J19:J31" si="1">H19*I19</f>
        <v>0</v>
      </c>
      <c r="K19" s="36" t="s">
        <v>34</v>
      </c>
    </row>
    <row r="20" spans="1:11" ht="15.75" customHeight="1" x14ac:dyDescent="0.2">
      <c r="A20" s="78" t="s">
        <v>150</v>
      </c>
      <c r="B20" s="20">
        <v>2</v>
      </c>
      <c r="C20" s="28" t="s">
        <v>6</v>
      </c>
      <c r="D20" s="3"/>
      <c r="E20" s="29"/>
      <c r="F20" s="33" t="s">
        <v>35</v>
      </c>
      <c r="G20" s="34" t="s">
        <v>36</v>
      </c>
      <c r="H20" s="37">
        <v>1</v>
      </c>
      <c r="I20" s="19">
        <v>3</v>
      </c>
      <c r="J20" s="11">
        <f t="shared" si="1"/>
        <v>3</v>
      </c>
      <c r="K20" s="38" t="s">
        <v>37</v>
      </c>
    </row>
    <row r="21" spans="1:11" ht="15.75" customHeight="1" x14ac:dyDescent="0.2">
      <c r="A21" s="27" t="s">
        <v>151</v>
      </c>
      <c r="B21" s="19">
        <v>6</v>
      </c>
      <c r="C21" s="28" t="s">
        <v>8</v>
      </c>
      <c r="D21" s="3"/>
      <c r="E21" s="29"/>
      <c r="F21" s="33" t="s">
        <v>38</v>
      </c>
      <c r="G21" s="34" t="s">
        <v>39</v>
      </c>
      <c r="H21" s="37">
        <v>1</v>
      </c>
      <c r="I21" s="19">
        <v>2</v>
      </c>
      <c r="J21" s="11">
        <f t="shared" si="1"/>
        <v>2</v>
      </c>
      <c r="K21" s="42" t="s">
        <v>40</v>
      </c>
    </row>
    <row r="22" spans="1:11" ht="15.75" customHeight="1" x14ac:dyDescent="0.2">
      <c r="A22" s="27" t="s">
        <v>152</v>
      </c>
      <c r="B22" s="19">
        <v>7</v>
      </c>
      <c r="C22" s="9" t="s">
        <v>8</v>
      </c>
      <c r="D22" s="3"/>
      <c r="E22" s="29"/>
      <c r="F22" s="33" t="s">
        <v>42</v>
      </c>
      <c r="G22" s="34" t="s">
        <v>216</v>
      </c>
      <c r="H22" s="43">
        <v>1</v>
      </c>
      <c r="I22" s="19">
        <v>3</v>
      </c>
      <c r="J22" s="11">
        <f t="shared" si="1"/>
        <v>3</v>
      </c>
      <c r="K22" s="44" t="s">
        <v>217</v>
      </c>
    </row>
    <row r="23" spans="1:11" ht="15.75" customHeight="1" x14ac:dyDescent="0.2">
      <c r="A23" s="27" t="s">
        <v>153</v>
      </c>
      <c r="B23" s="19">
        <v>6</v>
      </c>
      <c r="C23" s="28" t="s">
        <v>8</v>
      </c>
      <c r="D23" s="3"/>
      <c r="E23" s="29"/>
      <c r="F23" s="33" t="s">
        <v>44</v>
      </c>
      <c r="G23" s="34" t="s">
        <v>45</v>
      </c>
      <c r="H23" s="37">
        <v>1</v>
      </c>
      <c r="I23" s="19">
        <v>2</v>
      </c>
      <c r="J23" s="11">
        <f t="shared" si="1"/>
        <v>2</v>
      </c>
      <c r="K23" s="42" t="s">
        <v>46</v>
      </c>
    </row>
    <row r="24" spans="1:11" ht="15.75" customHeight="1" x14ac:dyDescent="0.2">
      <c r="A24" s="78" t="s">
        <v>154</v>
      </c>
      <c r="B24" s="20">
        <v>4</v>
      </c>
      <c r="C24" s="28" t="s">
        <v>8</v>
      </c>
      <c r="D24" s="3"/>
      <c r="E24" s="29"/>
      <c r="F24" s="33" t="s">
        <v>47</v>
      </c>
      <c r="G24" s="34" t="s">
        <v>48</v>
      </c>
      <c r="H24" s="37">
        <v>0.5</v>
      </c>
      <c r="I24" s="19">
        <v>1</v>
      </c>
      <c r="J24" s="11">
        <f t="shared" si="1"/>
        <v>0.5</v>
      </c>
      <c r="K24" s="44" t="s">
        <v>49</v>
      </c>
    </row>
    <row r="25" spans="1:11" ht="15.75" customHeight="1" x14ac:dyDescent="0.2">
      <c r="A25" s="78" t="s">
        <v>155</v>
      </c>
      <c r="B25" s="20">
        <v>2</v>
      </c>
      <c r="C25" s="28" t="s">
        <v>6</v>
      </c>
      <c r="D25" s="3"/>
      <c r="E25" s="29"/>
      <c r="F25" s="33" t="s">
        <v>50</v>
      </c>
      <c r="G25" s="34" t="s">
        <v>51</v>
      </c>
      <c r="H25" s="37">
        <v>0.5</v>
      </c>
      <c r="I25" s="19">
        <v>4</v>
      </c>
      <c r="J25" s="11">
        <f t="shared" si="1"/>
        <v>2</v>
      </c>
      <c r="K25" s="42" t="s">
        <v>52</v>
      </c>
    </row>
    <row r="26" spans="1:11" ht="15.75" customHeight="1" x14ac:dyDescent="0.2">
      <c r="A26" s="78" t="s">
        <v>221</v>
      </c>
      <c r="B26" s="20">
        <v>2</v>
      </c>
      <c r="C26" s="28" t="s">
        <v>6</v>
      </c>
      <c r="D26" s="3"/>
      <c r="E26" s="29"/>
      <c r="F26" s="33" t="s">
        <v>53</v>
      </c>
      <c r="G26" s="34" t="s">
        <v>54</v>
      </c>
      <c r="H26" s="37">
        <v>2</v>
      </c>
      <c r="I26" s="19">
        <v>1</v>
      </c>
      <c r="J26" s="11">
        <f t="shared" si="1"/>
        <v>2</v>
      </c>
      <c r="K26" s="42" t="s">
        <v>55</v>
      </c>
    </row>
    <row r="27" spans="1:11" ht="15.75" customHeight="1" x14ac:dyDescent="0.2">
      <c r="A27" s="39" t="s">
        <v>222</v>
      </c>
      <c r="B27" s="40">
        <v>7</v>
      </c>
      <c r="C27" s="41" t="s">
        <v>8</v>
      </c>
      <c r="D27" s="3"/>
      <c r="E27" s="29"/>
      <c r="F27" s="33" t="s">
        <v>56</v>
      </c>
      <c r="G27" s="34" t="s">
        <v>57</v>
      </c>
      <c r="H27" s="37">
        <v>1</v>
      </c>
      <c r="I27" s="19">
        <v>0</v>
      </c>
      <c r="J27" s="11">
        <f t="shared" si="1"/>
        <v>0</v>
      </c>
      <c r="K27" s="44" t="s">
        <v>58</v>
      </c>
    </row>
    <row r="28" spans="1:11" ht="15.75" customHeight="1" x14ac:dyDescent="0.2">
      <c r="A28" s="27" t="s">
        <v>41</v>
      </c>
      <c r="B28" s="19">
        <v>7</v>
      </c>
      <c r="C28" s="28" t="s">
        <v>8</v>
      </c>
      <c r="D28" s="3"/>
      <c r="E28" s="29"/>
      <c r="F28" s="33" t="s">
        <v>59</v>
      </c>
      <c r="G28" s="34" t="s">
        <v>60</v>
      </c>
      <c r="H28" s="43">
        <v>1</v>
      </c>
      <c r="I28" s="19">
        <v>1</v>
      </c>
      <c r="J28" s="11">
        <f t="shared" si="1"/>
        <v>1</v>
      </c>
      <c r="K28" s="44" t="s">
        <v>61</v>
      </c>
    </row>
    <row r="29" spans="1:11" ht="15.75" customHeight="1" x14ac:dyDescent="0.2">
      <c r="A29" s="78" t="s">
        <v>156</v>
      </c>
      <c r="B29" s="20">
        <v>2</v>
      </c>
      <c r="C29" s="28" t="s">
        <v>6</v>
      </c>
      <c r="D29" s="3"/>
      <c r="E29" s="29"/>
      <c r="F29" s="46" t="s">
        <v>62</v>
      </c>
      <c r="G29" s="47" t="s">
        <v>63</v>
      </c>
      <c r="H29" s="37">
        <v>1</v>
      </c>
      <c r="I29" s="19">
        <v>1</v>
      </c>
      <c r="J29" s="11">
        <f t="shared" si="1"/>
        <v>1</v>
      </c>
      <c r="K29" s="38" t="s">
        <v>64</v>
      </c>
    </row>
    <row r="30" spans="1:11" ht="15.75" customHeight="1" x14ac:dyDescent="0.2">
      <c r="A30" s="78" t="s">
        <v>223</v>
      </c>
      <c r="B30" s="20">
        <v>2</v>
      </c>
      <c r="C30" s="28" t="s">
        <v>6</v>
      </c>
      <c r="D30" s="3"/>
      <c r="E30" s="29"/>
      <c r="F30" s="33" t="s">
        <v>65</v>
      </c>
      <c r="G30" s="34" t="s">
        <v>66</v>
      </c>
      <c r="H30" s="37">
        <v>1</v>
      </c>
      <c r="I30" s="19">
        <v>0</v>
      </c>
      <c r="J30" s="11">
        <f t="shared" si="1"/>
        <v>0</v>
      </c>
      <c r="K30" s="44" t="s">
        <v>67</v>
      </c>
    </row>
    <row r="31" spans="1:11" ht="15.75" customHeight="1" x14ac:dyDescent="0.2">
      <c r="A31" s="27" t="s">
        <v>43</v>
      </c>
      <c r="B31" s="19">
        <v>5</v>
      </c>
      <c r="C31" s="28" t="s">
        <v>8</v>
      </c>
      <c r="D31" s="3"/>
      <c r="E31" s="29"/>
      <c r="F31" s="33" t="s">
        <v>68</v>
      </c>
      <c r="G31" s="34" t="s">
        <v>69</v>
      </c>
      <c r="H31" s="43">
        <v>1</v>
      </c>
      <c r="I31" s="19">
        <v>3</v>
      </c>
      <c r="J31" s="11">
        <f t="shared" si="1"/>
        <v>3</v>
      </c>
      <c r="K31" s="42" t="s">
        <v>70</v>
      </c>
    </row>
    <row r="32" spans="1:11" ht="15.75" customHeight="1" x14ac:dyDescent="0.2">
      <c r="A32" s="78" t="s">
        <v>224</v>
      </c>
      <c r="B32" s="20">
        <v>5</v>
      </c>
      <c r="C32" s="28" t="s">
        <v>8</v>
      </c>
      <c r="D32" s="3"/>
      <c r="E32" s="29"/>
      <c r="F32" s="48" t="s">
        <v>71</v>
      </c>
      <c r="G32" s="49"/>
      <c r="H32" s="49"/>
      <c r="I32" s="49"/>
      <c r="J32" s="50">
        <f>SUM(J19:J31)</f>
        <v>19.5</v>
      </c>
      <c r="K32" s="49"/>
    </row>
    <row r="33" spans="1:16" ht="15.75" customHeight="1" x14ac:dyDescent="0.2">
      <c r="A33" s="27" t="s">
        <v>225</v>
      </c>
      <c r="B33" s="19">
        <v>5</v>
      </c>
      <c r="C33" s="28" t="s">
        <v>8</v>
      </c>
      <c r="D33" s="3"/>
      <c r="E33" s="29"/>
      <c r="F33" s="2"/>
      <c r="G33" s="2"/>
      <c r="H33" s="2"/>
      <c r="I33" s="2"/>
      <c r="J33" s="2"/>
      <c r="K33" s="2"/>
    </row>
    <row r="34" spans="1:16" ht="15.75" customHeight="1" x14ac:dyDescent="0.2">
      <c r="A34" s="27" t="s">
        <v>226</v>
      </c>
      <c r="B34" s="19">
        <v>2</v>
      </c>
      <c r="C34" s="28" t="s">
        <v>6</v>
      </c>
      <c r="D34" s="3"/>
      <c r="E34" s="29"/>
      <c r="F34" s="96" t="s">
        <v>74</v>
      </c>
      <c r="G34" s="97"/>
      <c r="H34" s="97"/>
      <c r="I34" s="97"/>
      <c r="J34" s="98"/>
      <c r="K34" s="52"/>
    </row>
    <row r="35" spans="1:16" ht="15.75" customHeight="1" x14ac:dyDescent="0.2">
      <c r="A35" s="91" t="s">
        <v>157</v>
      </c>
      <c r="B35" s="45">
        <v>4</v>
      </c>
      <c r="C35" s="45" t="s">
        <v>8</v>
      </c>
      <c r="D35" s="3"/>
      <c r="E35" s="29"/>
      <c r="F35" s="33" t="s">
        <v>76</v>
      </c>
      <c r="G35" s="34" t="s">
        <v>77</v>
      </c>
      <c r="H35" s="53">
        <v>1.5</v>
      </c>
      <c r="I35" s="19">
        <v>3</v>
      </c>
      <c r="J35" s="11">
        <f t="shared" ref="J35:J42" si="2">H35*I35</f>
        <v>4.5</v>
      </c>
      <c r="K35" s="54" t="s">
        <v>78</v>
      </c>
    </row>
    <row r="36" spans="1:16" ht="15.75" customHeight="1" x14ac:dyDescent="0.2">
      <c r="A36" s="91" t="s">
        <v>158</v>
      </c>
      <c r="B36" s="45">
        <v>1</v>
      </c>
      <c r="C36" s="91" t="s">
        <v>6</v>
      </c>
      <c r="D36" s="3"/>
      <c r="E36" s="29"/>
      <c r="F36" s="33" t="s">
        <v>80</v>
      </c>
      <c r="G36" s="34" t="s">
        <v>81</v>
      </c>
      <c r="H36" s="37">
        <v>0.5</v>
      </c>
      <c r="I36" s="19">
        <v>3</v>
      </c>
      <c r="J36" s="11">
        <f t="shared" si="2"/>
        <v>1.5</v>
      </c>
      <c r="K36" s="55" t="s">
        <v>82</v>
      </c>
    </row>
    <row r="37" spans="1:16" ht="15.75" customHeight="1" x14ac:dyDescent="0.2">
      <c r="A37" s="78" t="s">
        <v>227</v>
      </c>
      <c r="B37" s="20">
        <v>3</v>
      </c>
      <c r="C37" s="28" t="s">
        <v>6</v>
      </c>
      <c r="D37" s="3"/>
      <c r="E37" s="29"/>
      <c r="F37" s="33" t="s">
        <v>84</v>
      </c>
      <c r="G37" s="34" t="s">
        <v>85</v>
      </c>
      <c r="H37" s="37">
        <v>1</v>
      </c>
      <c r="I37" s="19">
        <v>3</v>
      </c>
      <c r="J37" s="11">
        <f t="shared" si="2"/>
        <v>3</v>
      </c>
      <c r="K37" s="54" t="s">
        <v>86</v>
      </c>
    </row>
    <row r="38" spans="1:16" ht="15.75" customHeight="1" x14ac:dyDescent="0.2">
      <c r="A38" s="27" t="s">
        <v>159</v>
      </c>
      <c r="B38" s="19">
        <v>8</v>
      </c>
      <c r="C38" s="28" t="s">
        <v>11</v>
      </c>
      <c r="D38" s="3"/>
      <c r="E38" s="29"/>
      <c r="F38" s="33" t="s">
        <v>88</v>
      </c>
      <c r="G38" s="34" t="s">
        <v>89</v>
      </c>
      <c r="H38" s="37">
        <v>0.5</v>
      </c>
      <c r="I38" s="19">
        <v>3</v>
      </c>
      <c r="J38" s="11">
        <f t="shared" si="2"/>
        <v>1.5</v>
      </c>
      <c r="K38" s="55" t="s">
        <v>82</v>
      </c>
    </row>
    <row r="39" spans="1:16" ht="15.75" customHeight="1" x14ac:dyDescent="0.2">
      <c r="A39" s="27" t="s">
        <v>160</v>
      </c>
      <c r="B39" s="19">
        <v>8</v>
      </c>
      <c r="C39" s="28" t="s">
        <v>11</v>
      </c>
      <c r="D39" s="3"/>
      <c r="E39" s="29"/>
      <c r="F39" s="43" t="s">
        <v>91</v>
      </c>
      <c r="G39" s="34" t="s">
        <v>92</v>
      </c>
      <c r="H39" s="37">
        <v>1</v>
      </c>
      <c r="I39" s="19">
        <v>5</v>
      </c>
      <c r="J39" s="11">
        <f t="shared" si="2"/>
        <v>5</v>
      </c>
      <c r="K39" s="54" t="s">
        <v>93</v>
      </c>
    </row>
    <row r="40" spans="1:16" ht="15.75" customHeight="1" x14ac:dyDescent="0.2">
      <c r="A40" s="27" t="s">
        <v>161</v>
      </c>
      <c r="B40" s="19">
        <v>7</v>
      </c>
      <c r="C40" s="28" t="s">
        <v>8</v>
      </c>
      <c r="D40" s="3"/>
      <c r="E40" s="29"/>
      <c r="F40" s="43" t="s">
        <v>95</v>
      </c>
      <c r="G40" s="34" t="s">
        <v>96</v>
      </c>
      <c r="H40" s="37">
        <v>2</v>
      </c>
      <c r="I40" s="19">
        <v>3</v>
      </c>
      <c r="J40" s="11">
        <f t="shared" si="2"/>
        <v>6</v>
      </c>
      <c r="K40" s="54" t="s">
        <v>97</v>
      </c>
    </row>
    <row r="41" spans="1:16" ht="15.75" customHeight="1" x14ac:dyDescent="0.2">
      <c r="A41" s="27" t="s">
        <v>162</v>
      </c>
      <c r="B41" s="19">
        <v>4</v>
      </c>
      <c r="C41" s="28" t="s">
        <v>8</v>
      </c>
      <c r="D41" s="3"/>
      <c r="E41" s="3"/>
      <c r="F41" s="33" t="s">
        <v>99</v>
      </c>
      <c r="G41" s="34" t="s">
        <v>214</v>
      </c>
      <c r="H41" s="37">
        <v>-1</v>
      </c>
      <c r="I41" s="19">
        <v>5</v>
      </c>
      <c r="J41" s="11">
        <f t="shared" si="2"/>
        <v>-5</v>
      </c>
      <c r="K41" s="55" t="s">
        <v>100</v>
      </c>
    </row>
    <row r="42" spans="1:16" ht="15.75" customHeight="1" x14ac:dyDescent="0.2">
      <c r="A42" s="78" t="s">
        <v>163</v>
      </c>
      <c r="B42" s="20">
        <v>2</v>
      </c>
      <c r="C42" s="28" t="s">
        <v>6</v>
      </c>
      <c r="D42" s="3"/>
      <c r="E42" s="29"/>
      <c r="F42" s="33" t="s">
        <v>102</v>
      </c>
      <c r="G42" s="34" t="s">
        <v>103</v>
      </c>
      <c r="H42" s="37">
        <v>-1</v>
      </c>
      <c r="I42" s="20">
        <v>3</v>
      </c>
      <c r="J42" s="11">
        <f t="shared" si="2"/>
        <v>-3</v>
      </c>
      <c r="K42" s="54" t="s">
        <v>104</v>
      </c>
    </row>
    <row r="43" spans="1:16" ht="15.75" customHeight="1" x14ac:dyDescent="0.2">
      <c r="A43" s="78" t="s">
        <v>164</v>
      </c>
      <c r="B43" s="20">
        <v>2</v>
      </c>
      <c r="C43" s="28" t="s">
        <v>6</v>
      </c>
      <c r="D43" s="3"/>
      <c r="E43" s="29"/>
      <c r="F43" s="48" t="s">
        <v>71</v>
      </c>
      <c r="G43" s="49"/>
      <c r="H43" s="49"/>
      <c r="I43" s="49"/>
      <c r="J43" s="56">
        <f>SUM(J35:J42)</f>
        <v>13.5</v>
      </c>
      <c r="K43" s="49"/>
    </row>
    <row r="44" spans="1:16" ht="15.75" customHeight="1" x14ac:dyDescent="0.2">
      <c r="A44" s="51" t="s">
        <v>72</v>
      </c>
      <c r="B44" s="26"/>
      <c r="C44" s="26"/>
      <c r="D44" s="3"/>
      <c r="E44" s="29"/>
      <c r="F44" s="3"/>
      <c r="G44" s="3"/>
      <c r="H44" s="3"/>
      <c r="I44" s="3"/>
      <c r="J44" s="3"/>
      <c r="K44" s="3"/>
    </row>
    <row r="45" spans="1:16" ht="15.75" customHeight="1" x14ac:dyDescent="0.2">
      <c r="A45" s="27" t="s">
        <v>73</v>
      </c>
      <c r="B45" s="19">
        <v>8</v>
      </c>
      <c r="C45" s="28" t="s">
        <v>11</v>
      </c>
      <c r="D45" s="3"/>
      <c r="E45" s="3"/>
      <c r="F45" s="101" t="s">
        <v>108</v>
      </c>
      <c r="G45" s="102"/>
      <c r="H45" s="3"/>
      <c r="I45" s="3"/>
    </row>
    <row r="46" spans="1:16" ht="15.75" customHeight="1" x14ac:dyDescent="0.2">
      <c r="A46" s="27" t="s">
        <v>75</v>
      </c>
      <c r="B46" s="19">
        <v>3</v>
      </c>
      <c r="C46" s="28" t="s">
        <v>6</v>
      </c>
      <c r="D46" s="3"/>
      <c r="E46" s="3"/>
      <c r="F46" s="57" t="s">
        <v>109</v>
      </c>
      <c r="G46" s="58"/>
      <c r="H46" s="3"/>
      <c r="I46" s="3"/>
      <c r="L46" s="59"/>
    </row>
    <row r="47" spans="1:16" ht="15.75" customHeight="1" x14ac:dyDescent="0.2">
      <c r="A47" s="27" t="s">
        <v>79</v>
      </c>
      <c r="B47" s="19">
        <v>3</v>
      </c>
      <c r="C47" s="28" t="s">
        <v>6</v>
      </c>
      <c r="D47" s="3"/>
      <c r="E47" s="3"/>
      <c r="F47" s="60" t="s">
        <v>110</v>
      </c>
      <c r="G47" s="61">
        <f>0.6+(0.01*J32)</f>
        <v>0.79499999999999993</v>
      </c>
      <c r="H47" s="3"/>
      <c r="I47" s="3"/>
      <c r="L47" s="59"/>
      <c r="P47" s="3"/>
    </row>
    <row r="48" spans="1:16" ht="15.75" customHeight="1" x14ac:dyDescent="0.2">
      <c r="A48" s="27" t="s">
        <v>83</v>
      </c>
      <c r="B48" s="19">
        <v>3</v>
      </c>
      <c r="C48" s="28" t="s">
        <v>6</v>
      </c>
      <c r="D48" s="3"/>
      <c r="E48" s="3"/>
      <c r="F48" s="62"/>
      <c r="G48" s="63"/>
      <c r="H48" s="3"/>
      <c r="I48" s="3"/>
      <c r="L48" s="64"/>
      <c r="P48" s="3"/>
    </row>
    <row r="49" spans="1:16" ht="15.75" customHeight="1" x14ac:dyDescent="0.2">
      <c r="A49" s="78" t="s">
        <v>165</v>
      </c>
      <c r="B49" s="20">
        <v>2</v>
      </c>
      <c r="C49" s="28" t="s">
        <v>6</v>
      </c>
      <c r="D49" s="3"/>
      <c r="E49" s="3"/>
      <c r="F49" s="108" t="s">
        <v>112</v>
      </c>
      <c r="G49" s="63"/>
      <c r="H49" s="3"/>
      <c r="I49" s="3"/>
      <c r="J49" s="3"/>
      <c r="L49" s="64"/>
      <c r="P49" s="3"/>
    </row>
    <row r="50" spans="1:16" ht="15.75" customHeight="1" x14ac:dyDescent="0.2">
      <c r="A50" s="78" t="s">
        <v>166</v>
      </c>
      <c r="B50" s="20">
        <v>2</v>
      </c>
      <c r="C50" s="28" t="s">
        <v>6</v>
      </c>
      <c r="D50" s="3"/>
      <c r="E50" s="3"/>
      <c r="F50" s="111" t="s">
        <v>113</v>
      </c>
      <c r="G50" s="112">
        <f>1.4 - 0.03*J43</f>
        <v>0.99499999999999988</v>
      </c>
      <c r="H50" s="3"/>
      <c r="I50" s="3"/>
      <c r="J50" s="3"/>
      <c r="P50" s="3"/>
    </row>
    <row r="51" spans="1:16" ht="15.75" customHeight="1" x14ac:dyDescent="0.2">
      <c r="A51" s="78" t="s">
        <v>167</v>
      </c>
      <c r="B51" s="20">
        <v>2</v>
      </c>
      <c r="C51" s="28" t="s">
        <v>6</v>
      </c>
      <c r="D51" s="67"/>
      <c r="E51" s="3"/>
      <c r="F51" s="109"/>
      <c r="G51" s="110"/>
      <c r="H51" s="3"/>
      <c r="I51" s="3"/>
      <c r="J51" s="3"/>
      <c r="L51" s="68"/>
      <c r="M51" s="3"/>
      <c r="P51" s="3"/>
    </row>
    <row r="52" spans="1:16" ht="15.75" customHeight="1" x14ac:dyDescent="0.2">
      <c r="A52" s="51" t="s">
        <v>87</v>
      </c>
      <c r="B52" s="26"/>
      <c r="C52" s="26"/>
      <c r="D52" s="67"/>
      <c r="E52" s="3"/>
      <c r="F52" s="103"/>
      <c r="G52" s="104"/>
      <c r="H52" s="3"/>
      <c r="I52" s="3"/>
      <c r="J52" s="3"/>
      <c r="L52" s="68"/>
      <c r="M52" s="3"/>
      <c r="P52" s="3"/>
    </row>
    <row r="53" spans="1:16" ht="15.75" customHeight="1" x14ac:dyDescent="0.2">
      <c r="A53" s="27" t="s">
        <v>90</v>
      </c>
      <c r="B53" s="19">
        <v>8</v>
      </c>
      <c r="C53" s="28" t="s">
        <v>11</v>
      </c>
      <c r="D53" s="67"/>
      <c r="E53" s="3"/>
      <c r="F53" s="103"/>
      <c r="G53" s="104"/>
      <c r="H53" s="3"/>
      <c r="I53" s="3"/>
      <c r="J53" s="3"/>
      <c r="L53" s="68"/>
      <c r="M53" s="3"/>
      <c r="P53" s="3"/>
    </row>
    <row r="54" spans="1:16" ht="15.75" customHeight="1" x14ac:dyDescent="0.2">
      <c r="A54" s="27" t="s">
        <v>94</v>
      </c>
      <c r="B54" s="19">
        <v>9</v>
      </c>
      <c r="C54" s="28" t="s">
        <v>11</v>
      </c>
      <c r="D54" s="67"/>
      <c r="E54" s="3"/>
      <c r="F54" s="103"/>
      <c r="G54" s="104"/>
      <c r="H54" s="3"/>
      <c r="I54" s="3"/>
      <c r="J54" s="3"/>
      <c r="L54" s="68"/>
      <c r="M54" s="3"/>
      <c r="P54" s="3"/>
    </row>
    <row r="55" spans="1:16" ht="15.75" customHeight="1" x14ac:dyDescent="0.2">
      <c r="A55" s="27" t="s">
        <v>98</v>
      </c>
      <c r="B55" s="19">
        <v>8</v>
      </c>
      <c r="C55" s="28" t="s">
        <v>11</v>
      </c>
      <c r="D55" s="67"/>
      <c r="E55" s="3"/>
      <c r="F55" s="103"/>
      <c r="G55" s="104"/>
      <c r="H55" s="3"/>
      <c r="I55" s="3"/>
      <c r="J55" s="3"/>
      <c r="L55" s="68"/>
      <c r="M55" s="3"/>
      <c r="P55" s="3"/>
    </row>
    <row r="56" spans="1:16" ht="15.75" customHeight="1" x14ac:dyDescent="0.2">
      <c r="A56" s="27" t="s">
        <v>101</v>
      </c>
      <c r="B56" s="19">
        <v>4</v>
      </c>
      <c r="C56" s="28" t="s">
        <v>8</v>
      </c>
      <c r="D56" s="67"/>
      <c r="E56" s="3"/>
      <c r="F56" s="103"/>
      <c r="G56" s="104"/>
      <c r="H56" s="3"/>
      <c r="I56" s="3"/>
      <c r="J56" s="3"/>
      <c r="L56" s="68"/>
      <c r="M56" s="3"/>
      <c r="P56" s="3"/>
    </row>
    <row r="57" spans="1:16" ht="15.75" customHeight="1" x14ac:dyDescent="0.2">
      <c r="A57" s="78" t="s">
        <v>168</v>
      </c>
      <c r="B57" s="20">
        <v>2</v>
      </c>
      <c r="C57" s="28" t="s">
        <v>6</v>
      </c>
      <c r="D57" s="67"/>
      <c r="E57" s="3"/>
      <c r="F57" s="103"/>
      <c r="G57" s="104"/>
      <c r="H57" s="3"/>
      <c r="I57" s="3"/>
      <c r="J57" s="3"/>
      <c r="L57" s="68"/>
      <c r="M57" s="3"/>
      <c r="P57" s="3"/>
    </row>
    <row r="58" spans="1:16" ht="15.75" customHeight="1" x14ac:dyDescent="0.2">
      <c r="A58" s="78" t="s">
        <v>169</v>
      </c>
      <c r="B58" s="20">
        <v>2</v>
      </c>
      <c r="C58" s="28" t="s">
        <v>6</v>
      </c>
      <c r="D58" s="67"/>
      <c r="E58" s="3"/>
      <c r="F58" s="103"/>
      <c r="G58" s="104"/>
      <c r="H58" s="3"/>
      <c r="I58" s="3"/>
      <c r="J58" s="3"/>
      <c r="L58" s="68"/>
      <c r="M58" s="3"/>
      <c r="P58" s="3"/>
    </row>
    <row r="59" spans="1:16" ht="15.75" customHeight="1" x14ac:dyDescent="0.2">
      <c r="A59" s="51" t="s">
        <v>105</v>
      </c>
      <c r="B59" s="26"/>
      <c r="C59" s="26"/>
      <c r="D59" s="3"/>
      <c r="E59" s="3"/>
      <c r="F59" s="103"/>
      <c r="G59" s="104"/>
      <c r="H59" s="3"/>
      <c r="I59" s="3"/>
      <c r="J59" s="3"/>
      <c r="L59" s="68"/>
      <c r="M59" s="3"/>
      <c r="P59" s="3"/>
    </row>
    <row r="60" spans="1:16" ht="15.75" customHeight="1" x14ac:dyDescent="0.2">
      <c r="A60" s="27" t="s">
        <v>106</v>
      </c>
      <c r="B60" s="19">
        <v>8</v>
      </c>
      <c r="C60" s="28" t="s">
        <v>11</v>
      </c>
      <c r="D60" s="3"/>
      <c r="E60" s="3"/>
      <c r="F60" s="105"/>
      <c r="G60" s="106"/>
      <c r="H60" s="3"/>
      <c r="I60" s="3"/>
      <c r="J60" s="3"/>
      <c r="L60" s="70"/>
      <c r="M60" s="3"/>
      <c r="P60" s="3"/>
    </row>
    <row r="61" spans="1:16" ht="15.75" customHeight="1" x14ac:dyDescent="0.2">
      <c r="A61" s="27" t="s">
        <v>107</v>
      </c>
      <c r="B61" s="19">
        <v>7</v>
      </c>
      <c r="C61" s="28" t="s">
        <v>8</v>
      </c>
      <c r="D61" s="3"/>
      <c r="E61" s="3"/>
      <c r="F61" s="114"/>
      <c r="G61" s="107"/>
      <c r="H61" s="3"/>
      <c r="I61" s="3"/>
      <c r="J61" s="3"/>
      <c r="K61" s="3"/>
      <c r="L61" s="72"/>
      <c r="M61" s="73"/>
      <c r="P61" s="3"/>
    </row>
    <row r="62" spans="1:16" ht="15.75" customHeight="1" x14ac:dyDescent="0.2">
      <c r="A62" s="78" t="s">
        <v>170</v>
      </c>
      <c r="B62" s="20">
        <v>2</v>
      </c>
      <c r="C62" s="28" t="s">
        <v>6</v>
      </c>
      <c r="D62" s="3"/>
      <c r="E62" s="3"/>
      <c r="F62" s="115"/>
      <c r="G62" s="71"/>
      <c r="H62" s="3"/>
      <c r="I62" s="3"/>
      <c r="J62" s="3"/>
      <c r="K62" s="3"/>
      <c r="P62" s="3"/>
    </row>
    <row r="63" spans="1:16" ht="15.75" customHeight="1" x14ac:dyDescent="0.2">
      <c r="A63" s="27" t="s">
        <v>171</v>
      </c>
      <c r="B63" s="19">
        <v>2</v>
      </c>
      <c r="C63" s="28" t="s">
        <v>6</v>
      </c>
      <c r="D63" s="3"/>
      <c r="E63" s="3"/>
      <c r="G63" s="71"/>
      <c r="H63" s="3"/>
      <c r="I63" s="3"/>
      <c r="J63" s="3"/>
      <c r="K63" s="3"/>
      <c r="P63" s="3"/>
    </row>
    <row r="64" spans="1:16" ht="15.75" customHeight="1" x14ac:dyDescent="0.2">
      <c r="A64" s="27" t="s">
        <v>172</v>
      </c>
      <c r="B64" s="19">
        <v>7</v>
      </c>
      <c r="C64" s="28" t="s">
        <v>8</v>
      </c>
      <c r="D64" s="3"/>
      <c r="E64" s="3"/>
      <c r="F64" s="113" t="s">
        <v>119</v>
      </c>
      <c r="G64" s="63"/>
      <c r="H64" s="3"/>
      <c r="I64" s="3"/>
      <c r="J64" s="3"/>
      <c r="P64" s="3"/>
    </row>
    <row r="65" spans="1:11" ht="15.75" customHeight="1" x14ac:dyDescent="0.2">
      <c r="A65" s="27" t="s">
        <v>111</v>
      </c>
      <c r="B65" s="19">
        <v>4</v>
      </c>
      <c r="C65" s="28" t="s">
        <v>8</v>
      </c>
      <c r="D65" s="3"/>
      <c r="E65" s="3"/>
      <c r="F65" s="74" t="s">
        <v>120</v>
      </c>
      <c r="G65" s="75">
        <f>COUNTIF(I35:I40,"&lt;3")</f>
        <v>0</v>
      </c>
      <c r="H65" s="76" t="s">
        <v>121</v>
      </c>
      <c r="I65" s="76" t="s">
        <v>122</v>
      </c>
      <c r="J65" s="77" t="s">
        <v>123</v>
      </c>
      <c r="K65" s="77" t="s">
        <v>124</v>
      </c>
    </row>
    <row r="66" spans="1:11" ht="15.75" customHeight="1" x14ac:dyDescent="0.2">
      <c r="A66" s="78" t="s">
        <v>173</v>
      </c>
      <c r="B66" s="20">
        <v>8</v>
      </c>
      <c r="C66" s="28" t="s">
        <v>11</v>
      </c>
      <c r="D66" s="3"/>
      <c r="E66" s="3"/>
      <c r="F66" s="74" t="s">
        <v>125</v>
      </c>
      <c r="G66" s="75">
        <f>COUNTIF(I41:I42,"&gt;3")</f>
        <v>1</v>
      </c>
      <c r="H66" s="78" t="s">
        <v>126</v>
      </c>
      <c r="I66" s="79">
        <v>0.1</v>
      </c>
      <c r="J66" s="80">
        <f t="shared" ref="J66:J67" si="3">I66*J67/I67</f>
        <v>1742.2325624999996</v>
      </c>
      <c r="K66" s="80">
        <f t="shared" ref="K66:K70" si="4">J66/8</f>
        <v>217.77907031249995</v>
      </c>
    </row>
    <row r="67" spans="1:11" ht="15.75" customHeight="1" x14ac:dyDescent="0.2">
      <c r="A67" s="65" t="s">
        <v>174</v>
      </c>
      <c r="B67" s="66">
        <v>7</v>
      </c>
      <c r="C67" s="66" t="s">
        <v>8</v>
      </c>
      <c r="D67" s="3"/>
      <c r="E67" s="3"/>
      <c r="F67" s="81" t="s">
        <v>127</v>
      </c>
      <c r="G67" s="82">
        <f>SUM(G65:G66)</f>
        <v>1</v>
      </c>
      <c r="H67" s="78" t="s">
        <v>128</v>
      </c>
      <c r="I67" s="79">
        <v>0.2</v>
      </c>
      <c r="J67" s="80">
        <f t="shared" si="3"/>
        <v>3484.4651249999993</v>
      </c>
      <c r="K67" s="80">
        <f t="shared" si="4"/>
        <v>435.55814062499991</v>
      </c>
    </row>
    <row r="68" spans="1:11" ht="15.75" customHeight="1" x14ac:dyDescent="0.2">
      <c r="A68" s="65" t="s">
        <v>175</v>
      </c>
      <c r="B68" s="66">
        <v>6</v>
      </c>
      <c r="C68" s="66" t="s">
        <v>8</v>
      </c>
      <c r="D68" s="3"/>
      <c r="E68" s="3"/>
      <c r="F68" s="81" t="s">
        <v>129</v>
      </c>
      <c r="G68" s="75">
        <f>G67*10</f>
        <v>10</v>
      </c>
      <c r="H68" s="78" t="s">
        <v>130</v>
      </c>
      <c r="I68" s="83">
        <v>0.4</v>
      </c>
      <c r="J68" s="84">
        <f>G71</f>
        <v>6968.9302499999985</v>
      </c>
      <c r="K68" s="84">
        <f t="shared" si="4"/>
        <v>871.11628124999982</v>
      </c>
    </row>
    <row r="69" spans="1:11" ht="15.75" customHeight="1" x14ac:dyDescent="0.2">
      <c r="A69" s="65" t="s">
        <v>176</v>
      </c>
      <c r="B69" s="66">
        <v>6</v>
      </c>
      <c r="C69" s="66" t="s">
        <v>8</v>
      </c>
      <c r="D69" s="3"/>
      <c r="E69" s="3"/>
      <c r="F69" s="62"/>
      <c r="G69" s="63"/>
      <c r="H69" s="78" t="s">
        <v>131</v>
      </c>
      <c r="I69" s="79">
        <v>0.15</v>
      </c>
      <c r="J69" s="80">
        <f t="shared" ref="J69:J70" si="5">I69*J68/I68</f>
        <v>2613.3488437499991</v>
      </c>
      <c r="K69" s="80">
        <f t="shared" si="4"/>
        <v>326.66860546874989</v>
      </c>
    </row>
    <row r="70" spans="1:11" ht="15.75" customHeight="1" x14ac:dyDescent="0.2">
      <c r="A70" s="65" t="s">
        <v>177</v>
      </c>
      <c r="B70" s="45">
        <v>4</v>
      </c>
      <c r="C70" s="91" t="s">
        <v>8</v>
      </c>
      <c r="D70" s="3"/>
      <c r="E70" s="3"/>
      <c r="F70" s="85" t="s">
        <v>133</v>
      </c>
      <c r="G70" s="86"/>
      <c r="H70" s="78" t="s">
        <v>134</v>
      </c>
      <c r="I70" s="79">
        <v>0.15</v>
      </c>
      <c r="J70" s="80">
        <f t="shared" si="5"/>
        <v>2613.3488437499991</v>
      </c>
      <c r="K70" s="80">
        <f t="shared" si="4"/>
        <v>326.66860546874989</v>
      </c>
    </row>
    <row r="71" spans="1:11" ht="15.75" customHeight="1" x14ac:dyDescent="0.2">
      <c r="A71" s="65" t="s">
        <v>178</v>
      </c>
      <c r="B71" s="66">
        <v>6</v>
      </c>
      <c r="C71" s="66" t="s">
        <v>8</v>
      </c>
      <c r="D71" s="3"/>
      <c r="E71" s="3"/>
      <c r="F71" s="87" t="s">
        <v>136</v>
      </c>
      <c r="G71" s="88">
        <f>H11*G68</f>
        <v>6968.9302499999985</v>
      </c>
      <c r="H71" s="78"/>
      <c r="I71" s="9"/>
      <c r="J71" s="89" t="s">
        <v>137</v>
      </c>
      <c r="K71" s="90">
        <f>SUM(K66:K70)</f>
        <v>2177.7907031249993</v>
      </c>
    </row>
    <row r="72" spans="1:11" ht="15.75" customHeight="1" x14ac:dyDescent="0.2">
      <c r="A72" s="65" t="s">
        <v>181</v>
      </c>
      <c r="B72" s="66">
        <v>3</v>
      </c>
      <c r="C72" s="66" t="s">
        <v>6</v>
      </c>
      <c r="D72" s="3"/>
      <c r="E72" s="3"/>
      <c r="F72" s="64"/>
      <c r="G72" s="3"/>
      <c r="H72" s="3"/>
      <c r="I72" s="3"/>
      <c r="J72" s="3"/>
      <c r="K72" s="3"/>
    </row>
    <row r="73" spans="1:11" ht="15.75" customHeight="1" x14ac:dyDescent="0.2">
      <c r="A73" s="65" t="s">
        <v>180</v>
      </c>
      <c r="B73" s="66">
        <v>3</v>
      </c>
      <c r="C73" s="66" t="s">
        <v>6</v>
      </c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">
      <c r="A74" s="65" t="s">
        <v>179</v>
      </c>
      <c r="B74" s="66">
        <v>4</v>
      </c>
      <c r="C74" s="66" t="s">
        <v>8</v>
      </c>
      <c r="D74" s="3"/>
      <c r="E74" s="3"/>
    </row>
    <row r="75" spans="1:11" ht="15.75" customHeight="1" x14ac:dyDescent="0.2">
      <c r="A75" s="65" t="s">
        <v>182</v>
      </c>
      <c r="B75" s="66">
        <v>7</v>
      </c>
      <c r="C75" s="66" t="s">
        <v>8</v>
      </c>
    </row>
    <row r="76" spans="1:11" ht="15.75" customHeight="1" x14ac:dyDescent="0.2">
      <c r="A76" s="65" t="s">
        <v>183</v>
      </c>
      <c r="B76" s="66">
        <v>2</v>
      </c>
      <c r="C76" s="66" t="s">
        <v>6</v>
      </c>
    </row>
    <row r="77" spans="1:11" ht="15.75" customHeight="1" x14ac:dyDescent="0.2">
      <c r="A77" s="65" t="s">
        <v>184</v>
      </c>
      <c r="B77" s="66">
        <v>3</v>
      </c>
      <c r="C77" s="66" t="s">
        <v>6</v>
      </c>
    </row>
    <row r="78" spans="1:11" ht="15.75" customHeight="1" x14ac:dyDescent="0.2">
      <c r="A78" s="65" t="s">
        <v>185</v>
      </c>
      <c r="B78" s="66">
        <v>2</v>
      </c>
      <c r="C78" s="66" t="s">
        <v>6</v>
      </c>
    </row>
    <row r="79" spans="1:11" ht="15.75" customHeight="1" x14ac:dyDescent="0.2">
      <c r="A79" s="51" t="s">
        <v>114</v>
      </c>
      <c r="B79" s="26"/>
      <c r="C79" s="26"/>
    </row>
    <row r="80" spans="1:11" ht="15.75" customHeight="1" x14ac:dyDescent="0.2">
      <c r="A80" s="27" t="s">
        <v>115</v>
      </c>
      <c r="B80" s="19">
        <v>10</v>
      </c>
      <c r="C80" s="28" t="s">
        <v>11</v>
      </c>
    </row>
    <row r="81" spans="1:11" ht="15.75" customHeight="1" x14ac:dyDescent="0.2">
      <c r="A81" s="69" t="s">
        <v>186</v>
      </c>
      <c r="B81" s="19">
        <v>6</v>
      </c>
      <c r="C81" s="28" t="s">
        <v>8</v>
      </c>
    </row>
    <row r="82" spans="1:11" ht="15.75" customHeight="1" x14ac:dyDescent="0.2">
      <c r="A82" s="27" t="s">
        <v>187</v>
      </c>
      <c r="B82" s="19">
        <v>6</v>
      </c>
      <c r="C82" s="28" t="s">
        <v>8</v>
      </c>
    </row>
    <row r="83" spans="1:11" ht="15.75" customHeight="1" x14ac:dyDescent="0.2">
      <c r="A83" s="91" t="s">
        <v>116</v>
      </c>
      <c r="B83" s="45">
        <v>3</v>
      </c>
      <c r="C83" s="91" t="s">
        <v>6</v>
      </c>
    </row>
    <row r="84" spans="1:11" ht="15.75" customHeight="1" x14ac:dyDescent="0.2">
      <c r="A84" s="91" t="s">
        <v>188</v>
      </c>
      <c r="B84" s="92">
        <v>2</v>
      </c>
      <c r="C84" s="28" t="s">
        <v>6</v>
      </c>
    </row>
    <row r="85" spans="1:11" ht="15.75" customHeight="1" x14ac:dyDescent="0.2">
      <c r="A85" s="91" t="s">
        <v>189</v>
      </c>
      <c r="B85" s="92">
        <v>2</v>
      </c>
      <c r="C85" s="28" t="s">
        <v>6</v>
      </c>
    </row>
    <row r="86" spans="1:11" ht="15.75" customHeight="1" x14ac:dyDescent="0.2">
      <c r="A86" s="91" t="s">
        <v>190</v>
      </c>
      <c r="B86" s="92">
        <v>2</v>
      </c>
      <c r="C86" s="28" t="s">
        <v>6</v>
      </c>
    </row>
    <row r="87" spans="1:11" ht="15.75" customHeight="1" x14ac:dyDescent="0.2">
      <c r="A87" s="51" t="s">
        <v>117</v>
      </c>
      <c r="B87" s="26"/>
      <c r="C87" s="26"/>
      <c r="F87" s="3"/>
      <c r="G87" s="3"/>
      <c r="H87" s="3"/>
      <c r="I87" s="3"/>
      <c r="J87" s="3"/>
      <c r="K87" s="3"/>
    </row>
    <row r="88" spans="1:11" ht="15.75" customHeight="1" x14ac:dyDescent="0.2">
      <c r="A88" s="27" t="s">
        <v>118</v>
      </c>
      <c r="B88" s="19">
        <v>7</v>
      </c>
      <c r="C88" s="28" t="s">
        <v>8</v>
      </c>
      <c r="D88" s="3"/>
      <c r="F88" s="3"/>
      <c r="G88" s="3"/>
      <c r="H88" s="3"/>
      <c r="I88" s="3"/>
      <c r="J88" s="3"/>
      <c r="K88" s="3"/>
    </row>
    <row r="89" spans="1:11" ht="15.75" customHeight="1" x14ac:dyDescent="0.2">
      <c r="A89" s="27" t="s">
        <v>191</v>
      </c>
      <c r="B89" s="19">
        <v>7</v>
      </c>
      <c r="C89" s="28" t="s">
        <v>8</v>
      </c>
      <c r="D89" s="3"/>
      <c r="F89" s="3"/>
      <c r="G89" s="3"/>
      <c r="H89" s="3"/>
      <c r="I89" s="3"/>
      <c r="J89" s="3"/>
      <c r="K89" s="3"/>
    </row>
    <row r="90" spans="1:11" ht="15.75" customHeight="1" x14ac:dyDescent="0.2">
      <c r="A90" s="27" t="s">
        <v>192</v>
      </c>
      <c r="B90" s="19">
        <v>8</v>
      </c>
      <c r="C90" s="28" t="s">
        <v>11</v>
      </c>
      <c r="D90" s="3"/>
      <c r="F90" s="3"/>
      <c r="G90" s="3"/>
      <c r="H90" s="3"/>
      <c r="I90" s="3"/>
      <c r="J90" s="3"/>
      <c r="K90" s="3"/>
    </row>
    <row r="91" spans="1:11" ht="15.75" customHeight="1" x14ac:dyDescent="0.2">
      <c r="A91" s="27" t="s">
        <v>218</v>
      </c>
      <c r="B91" s="19">
        <v>8</v>
      </c>
      <c r="C91" s="28" t="s">
        <v>11</v>
      </c>
      <c r="J91" s="3"/>
      <c r="K91" s="3"/>
    </row>
    <row r="92" spans="1:11" ht="15.75" customHeight="1" x14ac:dyDescent="0.2">
      <c r="A92" s="27" t="s">
        <v>219</v>
      </c>
      <c r="B92" s="19">
        <v>8</v>
      </c>
      <c r="C92" s="28" t="s">
        <v>11</v>
      </c>
      <c r="J92" s="3"/>
      <c r="K92" s="3"/>
    </row>
    <row r="93" spans="1:11" ht="15.75" customHeight="1" x14ac:dyDescent="0.2">
      <c r="A93" s="51" t="s">
        <v>193</v>
      </c>
      <c r="B93" s="26"/>
      <c r="C93" s="26"/>
      <c r="J93" s="3"/>
      <c r="K93" s="3"/>
    </row>
    <row r="94" spans="1:11" ht="15.75" customHeight="1" x14ac:dyDescent="0.2">
      <c r="A94" s="27" t="s">
        <v>194</v>
      </c>
      <c r="B94" s="19">
        <v>7</v>
      </c>
      <c r="C94" s="28" t="s">
        <v>8</v>
      </c>
      <c r="J94" s="3"/>
      <c r="K94" s="3"/>
    </row>
    <row r="95" spans="1:11" ht="15.75" customHeight="1" x14ac:dyDescent="0.2">
      <c r="A95" s="27" t="s">
        <v>132</v>
      </c>
      <c r="B95" s="19">
        <v>4</v>
      </c>
      <c r="C95" s="28" t="s">
        <v>8</v>
      </c>
      <c r="J95" s="3"/>
      <c r="K95" s="3"/>
    </row>
    <row r="96" spans="1:11" ht="15.75" customHeight="1" x14ac:dyDescent="0.2">
      <c r="A96" s="27" t="s">
        <v>135</v>
      </c>
      <c r="B96" s="19">
        <v>4</v>
      </c>
      <c r="C96" s="28" t="s">
        <v>8</v>
      </c>
      <c r="J96" s="3"/>
      <c r="K96" s="3"/>
    </row>
    <row r="97" spans="1:11" ht="15.75" customHeight="1" x14ac:dyDescent="0.2">
      <c r="A97" s="27" t="s">
        <v>138</v>
      </c>
      <c r="B97" s="19">
        <v>4</v>
      </c>
      <c r="C97" s="28" t="s">
        <v>8</v>
      </c>
      <c r="J97" s="3"/>
      <c r="K97" s="3"/>
    </row>
    <row r="98" spans="1:11" ht="15.75" customHeight="1" x14ac:dyDescent="0.2">
      <c r="A98" s="27" t="s">
        <v>139</v>
      </c>
      <c r="B98" s="19">
        <v>3</v>
      </c>
      <c r="C98" s="28" t="s">
        <v>6</v>
      </c>
      <c r="J98" s="3"/>
      <c r="K98" s="3"/>
    </row>
    <row r="99" spans="1:11" ht="15.75" customHeight="1" x14ac:dyDescent="0.2">
      <c r="A99" s="51" t="s">
        <v>140</v>
      </c>
      <c r="B99" s="26"/>
      <c r="C99" s="26"/>
      <c r="J99" s="3"/>
      <c r="K99" s="3"/>
    </row>
    <row r="100" spans="1:11" ht="15.75" customHeight="1" x14ac:dyDescent="0.2">
      <c r="A100" s="91" t="s">
        <v>141</v>
      </c>
      <c r="B100" s="91">
        <v>7</v>
      </c>
      <c r="C100" s="91" t="s">
        <v>8</v>
      </c>
      <c r="J100" s="3"/>
      <c r="K100" s="3"/>
    </row>
    <row r="101" spans="1:11" ht="15.75" customHeight="1" x14ac:dyDescent="0.2">
      <c r="A101" s="91" t="s">
        <v>195</v>
      </c>
      <c r="B101" s="91">
        <v>8</v>
      </c>
      <c r="C101" s="91" t="s">
        <v>11</v>
      </c>
      <c r="J101" s="3"/>
      <c r="K101" s="3"/>
    </row>
    <row r="102" spans="1:11" ht="15.75" customHeight="1" x14ac:dyDescent="0.2">
      <c r="A102" s="91" t="s">
        <v>196</v>
      </c>
      <c r="B102" s="91">
        <v>8</v>
      </c>
      <c r="C102" s="91" t="s">
        <v>11</v>
      </c>
      <c r="J102" s="3"/>
      <c r="K102" s="3"/>
    </row>
    <row r="103" spans="1:11" ht="15.75" customHeight="1" x14ac:dyDescent="0.2">
      <c r="A103" s="91" t="s">
        <v>197</v>
      </c>
      <c r="B103" s="28">
        <v>4</v>
      </c>
      <c r="C103" s="28" t="s">
        <v>8</v>
      </c>
    </row>
    <row r="104" spans="1:11" ht="15.75" customHeight="1" x14ac:dyDescent="0.2">
      <c r="A104" s="91" t="s">
        <v>198</v>
      </c>
      <c r="B104" s="28">
        <v>2</v>
      </c>
      <c r="C104" s="28" t="s">
        <v>6</v>
      </c>
    </row>
    <row r="105" spans="1:11" ht="15.75" customHeight="1" x14ac:dyDescent="0.2">
      <c r="A105" s="91" t="s">
        <v>199</v>
      </c>
      <c r="B105" s="28">
        <v>2</v>
      </c>
      <c r="C105" s="28" t="s">
        <v>6</v>
      </c>
    </row>
    <row r="106" spans="1:11" ht="15.75" customHeight="1" x14ac:dyDescent="0.2">
      <c r="A106" s="51" t="s">
        <v>142</v>
      </c>
      <c r="B106" s="26"/>
      <c r="C106" s="26"/>
    </row>
    <row r="107" spans="1:11" ht="15.75" customHeight="1" x14ac:dyDescent="0.2">
      <c r="A107" s="91" t="s">
        <v>143</v>
      </c>
      <c r="B107" s="91">
        <v>7</v>
      </c>
      <c r="C107" s="91" t="s">
        <v>8</v>
      </c>
    </row>
    <row r="108" spans="1:11" ht="15.75" customHeight="1" x14ac:dyDescent="0.2">
      <c r="A108" s="91" t="s">
        <v>200</v>
      </c>
      <c r="B108" s="91">
        <v>4</v>
      </c>
      <c r="C108" s="91" t="s">
        <v>8</v>
      </c>
    </row>
    <row r="109" spans="1:11" ht="15.75" customHeight="1" x14ac:dyDescent="0.2">
      <c r="A109" s="91" t="s">
        <v>201</v>
      </c>
      <c r="B109" s="91">
        <v>5</v>
      </c>
      <c r="C109" s="91" t="s">
        <v>215</v>
      </c>
    </row>
    <row r="110" spans="1:11" ht="15.75" customHeight="1" x14ac:dyDescent="0.2">
      <c r="A110" s="91" t="s">
        <v>202</v>
      </c>
      <c r="B110" s="28">
        <v>6</v>
      </c>
      <c r="C110" s="28" t="s">
        <v>8</v>
      </c>
    </row>
    <row r="111" spans="1:11" ht="15.75" customHeight="1" x14ac:dyDescent="0.2">
      <c r="A111" s="91" t="s">
        <v>203</v>
      </c>
      <c r="B111" s="28">
        <v>4</v>
      </c>
      <c r="C111" s="28" t="s">
        <v>8</v>
      </c>
    </row>
    <row r="112" spans="1:11" ht="15.75" customHeight="1" x14ac:dyDescent="0.2">
      <c r="A112" s="91" t="s">
        <v>204</v>
      </c>
      <c r="B112" s="28">
        <v>5</v>
      </c>
      <c r="C112" s="28" t="s">
        <v>8</v>
      </c>
    </row>
    <row r="113" spans="1:3" ht="15.75" customHeight="1" x14ac:dyDescent="0.2">
      <c r="A113" s="91" t="s">
        <v>205</v>
      </c>
      <c r="B113" s="28">
        <v>2</v>
      </c>
      <c r="C113" s="28" t="s">
        <v>6</v>
      </c>
    </row>
    <row r="114" spans="1:3" ht="15.75" customHeight="1" x14ac:dyDescent="0.2">
      <c r="A114" s="91" t="s">
        <v>206</v>
      </c>
      <c r="B114" s="28">
        <v>2</v>
      </c>
      <c r="C114" s="28" t="s">
        <v>6</v>
      </c>
    </row>
    <row r="115" spans="1:3" ht="15.75" customHeight="1" x14ac:dyDescent="0.2">
      <c r="A115" s="91" t="s">
        <v>207</v>
      </c>
      <c r="B115" s="28">
        <v>2</v>
      </c>
      <c r="C115" s="28" t="s">
        <v>6</v>
      </c>
    </row>
    <row r="116" spans="1:3" ht="15.75" customHeight="1" x14ac:dyDescent="0.2">
      <c r="A116" s="51" t="s">
        <v>144</v>
      </c>
      <c r="B116" s="26"/>
      <c r="C116" s="26"/>
    </row>
    <row r="117" spans="1:3" ht="15.75" customHeight="1" x14ac:dyDescent="0.2">
      <c r="A117" s="91" t="s">
        <v>228</v>
      </c>
      <c r="B117" s="91">
        <v>6</v>
      </c>
      <c r="C117" s="91" t="s">
        <v>8</v>
      </c>
    </row>
    <row r="118" spans="1:3" ht="15.75" customHeight="1" x14ac:dyDescent="0.2">
      <c r="A118" s="91" t="s">
        <v>208</v>
      </c>
      <c r="B118" s="91">
        <v>4</v>
      </c>
      <c r="C118" s="91" t="s">
        <v>8</v>
      </c>
    </row>
    <row r="119" spans="1:3" ht="15.75" customHeight="1" x14ac:dyDescent="0.2">
      <c r="A119" s="91" t="s">
        <v>209</v>
      </c>
      <c r="B119" s="91">
        <v>2</v>
      </c>
      <c r="C119" s="91" t="s">
        <v>6</v>
      </c>
    </row>
    <row r="120" spans="1:3" ht="15.75" customHeight="1" x14ac:dyDescent="0.2">
      <c r="A120" s="91" t="s">
        <v>210</v>
      </c>
      <c r="B120" s="91">
        <v>2</v>
      </c>
      <c r="C120" s="91" t="s">
        <v>6</v>
      </c>
    </row>
    <row r="121" spans="1:3" ht="15.75" customHeight="1" x14ac:dyDescent="0.2">
      <c r="A121" s="91" t="s">
        <v>211</v>
      </c>
      <c r="B121" s="91">
        <v>5</v>
      </c>
      <c r="C121" s="91" t="s">
        <v>8</v>
      </c>
    </row>
    <row r="122" spans="1:3" ht="15.75" customHeight="1" x14ac:dyDescent="0.2">
      <c r="A122" s="93" t="s">
        <v>212</v>
      </c>
      <c r="B122" s="93">
        <v>2</v>
      </c>
      <c r="C122" s="93" t="s">
        <v>6</v>
      </c>
    </row>
    <row r="123" spans="1:3" ht="15.75" customHeight="1" x14ac:dyDescent="0.2">
      <c r="A123" s="94" t="s">
        <v>213</v>
      </c>
      <c r="B123" s="94">
        <v>3</v>
      </c>
      <c r="C123" s="95" t="s">
        <v>6</v>
      </c>
    </row>
    <row r="124" spans="1:3" ht="15.75" customHeight="1" x14ac:dyDescent="0.2">
      <c r="A124" s="94" t="s">
        <v>220</v>
      </c>
      <c r="B124" s="94">
        <v>5</v>
      </c>
      <c r="C124" s="95" t="s">
        <v>8</v>
      </c>
    </row>
    <row r="125" spans="1:3" ht="15.75" customHeight="1" x14ac:dyDescent="0.2">
      <c r="A125" s="3"/>
      <c r="B125" s="3"/>
    </row>
    <row r="126" spans="1:3" ht="15.75" customHeight="1" x14ac:dyDescent="0.2">
      <c r="A126" s="3"/>
      <c r="B126" s="3"/>
    </row>
  </sheetData>
  <mergeCells count="4">
    <mergeCell ref="F17:K17"/>
    <mergeCell ref="G4:H4"/>
    <mergeCell ref="F45:G45"/>
    <mergeCell ref="F34:J34"/>
  </mergeCells>
  <conditionalFormatting sqref="J32">
    <cfRule type="notContainsBlanks" dxfId="0" priority="1">
      <formula>LEN(TRIM(J32))&gt;0</formula>
    </cfRule>
  </conditionalFormatting>
  <printOptions horizontalCentered="1" gridLines="1"/>
  <pageMargins left="0.7" right="0.7" top="0.75" bottom="0.75" header="0" footer="0"/>
  <pageSetup paperSize="9" scale="31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</dc:creator>
  <cp:lastModifiedBy>Facundo</cp:lastModifiedBy>
  <cp:lastPrinted>2019-06-28T21:27:29Z</cp:lastPrinted>
  <dcterms:created xsi:type="dcterms:W3CDTF">2021-08-10T19:30:16Z</dcterms:created>
  <dcterms:modified xsi:type="dcterms:W3CDTF">2021-08-10T20:26:53Z</dcterms:modified>
</cp:coreProperties>
</file>