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piush.mishra\Desktop\"/>
    </mc:Choice>
  </mc:AlternateContent>
  <bookViews>
    <workbookView xWindow="0" yWindow="0" windowWidth="20460" windowHeight="7620"/>
  </bookViews>
  <sheets>
    <sheet name="Shared Apps Data" sheetId="1" r:id="rId1"/>
    <sheet name=" Aug'17" sheetId="5" r:id="rId2"/>
    <sheet name="EffortByCategory" sheetId="3" r:id="rId3"/>
    <sheet name="WorkBreakdown" sheetId="7" r:id="rId4"/>
    <sheet name="OtherSamplefor EffortbyCategory" sheetId="8" r:id="rId5"/>
  </sheets>
  <definedNames>
    <definedName name="_xlnm._FilterDatabase" localSheetId="1" hidden="1">' Aug''17'!#REF!</definedName>
    <definedName name="_xlnm._FilterDatabase" localSheetId="0" hidden="1">'Shared Apps Data'!$A$1:$R$854</definedName>
  </definedNames>
  <calcPr calcId="162913"/>
</workbook>
</file>

<file path=xl/calcChain.xml><?xml version="1.0" encoding="utf-8"?>
<calcChain xmlns="http://schemas.openxmlformats.org/spreadsheetml/2006/main">
  <c r="E12" i="5" l="1"/>
  <c r="Q2" i="1"/>
  <c r="Q45" i="1"/>
  <c r="Q573" i="1" l="1"/>
  <c r="R573" i="1" s="1"/>
  <c r="Q574" i="1"/>
  <c r="Q575" i="1"/>
  <c r="Q576" i="1"/>
  <c r="R576" i="1" s="1"/>
  <c r="Q577" i="1"/>
  <c r="R577" i="1" s="1"/>
  <c r="Q578" i="1"/>
  <c r="R578" i="1" s="1"/>
  <c r="Q579" i="1"/>
  <c r="R579" i="1" s="1"/>
  <c r="Q580" i="1"/>
  <c r="R580" i="1" s="1"/>
  <c r="Q581" i="1"/>
  <c r="R581" i="1" s="1"/>
  <c r="Q582" i="1"/>
  <c r="R582" i="1" s="1"/>
  <c r="Q583" i="1"/>
  <c r="R583" i="1" s="1"/>
  <c r="Q584" i="1"/>
  <c r="R584" i="1" s="1"/>
  <c r="Q585" i="1"/>
  <c r="R585" i="1" s="1"/>
  <c r="Q586" i="1"/>
  <c r="R586" i="1" s="1"/>
  <c r="Q587" i="1"/>
  <c r="R587" i="1" s="1"/>
  <c r="Q588" i="1"/>
  <c r="R588" i="1" s="1"/>
  <c r="Q589" i="1"/>
  <c r="R589" i="1" s="1"/>
  <c r="Q590" i="1"/>
  <c r="R590" i="1" s="1"/>
  <c r="Q591" i="1"/>
  <c r="R591" i="1" s="1"/>
  <c r="Q592" i="1"/>
  <c r="R592" i="1" s="1"/>
  <c r="Q593" i="1"/>
  <c r="R593" i="1" s="1"/>
  <c r="Q594" i="1"/>
  <c r="R594" i="1" s="1"/>
  <c r="Q595" i="1"/>
  <c r="R595" i="1" s="1"/>
  <c r="Q596" i="1"/>
  <c r="R596" i="1" s="1"/>
  <c r="Q597" i="1"/>
  <c r="R597" i="1" s="1"/>
  <c r="Q598" i="1"/>
  <c r="R598" i="1" s="1"/>
  <c r="Q599" i="1"/>
  <c r="R599" i="1" s="1"/>
  <c r="Q600" i="1"/>
  <c r="R600" i="1" s="1"/>
  <c r="Q601" i="1"/>
  <c r="R601" i="1" s="1"/>
  <c r="Q602" i="1"/>
  <c r="R602" i="1" s="1"/>
  <c r="Q603" i="1"/>
  <c r="R603" i="1" s="1"/>
  <c r="Q604" i="1"/>
  <c r="R604" i="1" s="1"/>
  <c r="Q605" i="1"/>
  <c r="R605" i="1" s="1"/>
  <c r="Q606" i="1"/>
  <c r="R606" i="1" s="1"/>
  <c r="Q607" i="1"/>
  <c r="R607" i="1" s="1"/>
  <c r="Q608" i="1"/>
  <c r="R608" i="1" s="1"/>
  <c r="Q609" i="1"/>
  <c r="R609" i="1" s="1"/>
  <c r="Q610" i="1"/>
  <c r="R610" i="1" s="1"/>
  <c r="Q611" i="1"/>
  <c r="R611" i="1" s="1"/>
  <c r="Q612" i="1"/>
  <c r="R612" i="1" s="1"/>
  <c r="Q613" i="1"/>
  <c r="R613" i="1" s="1"/>
  <c r="Q614" i="1"/>
  <c r="R614" i="1" s="1"/>
  <c r="Q615" i="1"/>
  <c r="R615" i="1" s="1"/>
  <c r="Q616" i="1"/>
  <c r="R616" i="1" s="1"/>
  <c r="Q617" i="1"/>
  <c r="R617" i="1" s="1"/>
  <c r="Q618" i="1"/>
  <c r="R618" i="1" s="1"/>
  <c r="Q619" i="1"/>
  <c r="R619" i="1" s="1"/>
  <c r="Q620" i="1"/>
  <c r="R620" i="1" s="1"/>
  <c r="Q621" i="1"/>
  <c r="R621" i="1" s="1"/>
  <c r="Q622" i="1"/>
  <c r="R622" i="1" s="1"/>
  <c r="Q623" i="1"/>
  <c r="R623" i="1" s="1"/>
  <c r="Q624" i="1"/>
  <c r="R624" i="1" s="1"/>
  <c r="Q625" i="1"/>
  <c r="R625" i="1" s="1"/>
  <c r="Q626" i="1"/>
  <c r="R626" i="1" s="1"/>
  <c r="Q627" i="1"/>
  <c r="R627" i="1" s="1"/>
  <c r="Q628" i="1"/>
  <c r="R628" i="1" s="1"/>
  <c r="Q629" i="1"/>
  <c r="R629" i="1" s="1"/>
  <c r="Q630" i="1"/>
  <c r="R630" i="1" s="1"/>
  <c r="Q631" i="1"/>
  <c r="R631" i="1" s="1"/>
  <c r="Q632" i="1"/>
  <c r="R632" i="1" s="1"/>
  <c r="Q633" i="1"/>
  <c r="R633" i="1" s="1"/>
  <c r="Q634" i="1"/>
  <c r="R634" i="1" s="1"/>
  <c r="Q635" i="1"/>
  <c r="R635" i="1" s="1"/>
  <c r="Q636" i="1"/>
  <c r="R636" i="1" s="1"/>
  <c r="Q637" i="1"/>
  <c r="R637" i="1" s="1"/>
  <c r="Q638" i="1"/>
  <c r="R638" i="1" s="1"/>
  <c r="Q639" i="1"/>
  <c r="R639" i="1" s="1"/>
  <c r="Q640" i="1"/>
  <c r="R640" i="1" s="1"/>
  <c r="Q641" i="1"/>
  <c r="R641" i="1" s="1"/>
  <c r="Q642" i="1"/>
  <c r="R642" i="1" s="1"/>
  <c r="Q643" i="1"/>
  <c r="R643" i="1" s="1"/>
  <c r="Q644" i="1"/>
  <c r="R644" i="1" s="1"/>
  <c r="Q645" i="1"/>
  <c r="R645" i="1" s="1"/>
  <c r="Q646" i="1"/>
  <c r="R646" i="1" s="1"/>
  <c r="Q647" i="1"/>
  <c r="R647" i="1" s="1"/>
  <c r="Q648" i="1"/>
  <c r="R648" i="1" s="1"/>
  <c r="Q649" i="1"/>
  <c r="R649" i="1" s="1"/>
  <c r="Q650" i="1"/>
  <c r="R650" i="1" s="1"/>
  <c r="Q651" i="1"/>
  <c r="R651" i="1" s="1"/>
  <c r="Q652" i="1"/>
  <c r="R652" i="1" s="1"/>
  <c r="Q653" i="1"/>
  <c r="R653" i="1" s="1"/>
  <c r="Q654" i="1"/>
  <c r="R654" i="1" s="1"/>
  <c r="Q655" i="1"/>
  <c r="R655" i="1" s="1"/>
  <c r="Q656" i="1"/>
  <c r="R656" i="1" s="1"/>
  <c r="Q657" i="1"/>
  <c r="R657" i="1" s="1"/>
  <c r="Q658" i="1"/>
  <c r="R658" i="1" s="1"/>
  <c r="Q659" i="1"/>
  <c r="R659" i="1" s="1"/>
  <c r="Q660" i="1"/>
  <c r="R660" i="1" s="1"/>
  <c r="Q661" i="1"/>
  <c r="R661" i="1" s="1"/>
  <c r="Q662" i="1"/>
  <c r="R662" i="1" s="1"/>
  <c r="Q663" i="1"/>
  <c r="R663" i="1" s="1"/>
  <c r="Q664" i="1"/>
  <c r="R664" i="1" s="1"/>
  <c r="Q665" i="1"/>
  <c r="R665" i="1" s="1"/>
  <c r="Q666" i="1"/>
  <c r="R666" i="1" s="1"/>
  <c r="Q667" i="1"/>
  <c r="R667" i="1" s="1"/>
  <c r="Q668" i="1"/>
  <c r="R668" i="1" s="1"/>
  <c r="Q669" i="1"/>
  <c r="R669" i="1" s="1"/>
  <c r="Q670" i="1"/>
  <c r="R670" i="1" s="1"/>
  <c r="Q671" i="1"/>
  <c r="R671" i="1" s="1"/>
  <c r="Q672" i="1"/>
  <c r="R672" i="1" s="1"/>
  <c r="Q673" i="1"/>
  <c r="R673" i="1" s="1"/>
  <c r="Q674" i="1"/>
  <c r="R674" i="1" s="1"/>
  <c r="Q675" i="1"/>
  <c r="R675" i="1" s="1"/>
  <c r="Q676" i="1"/>
  <c r="R676" i="1" s="1"/>
  <c r="Q677" i="1"/>
  <c r="R677" i="1" s="1"/>
  <c r="Q678" i="1"/>
  <c r="R678" i="1" s="1"/>
  <c r="Q679" i="1"/>
  <c r="R679" i="1" s="1"/>
  <c r="Q680" i="1"/>
  <c r="R680" i="1" s="1"/>
  <c r="Q681" i="1"/>
  <c r="R681" i="1" s="1"/>
  <c r="Q682" i="1"/>
  <c r="R682" i="1" s="1"/>
  <c r="Q683" i="1"/>
  <c r="R683" i="1" s="1"/>
  <c r="Q684" i="1"/>
  <c r="R684" i="1" s="1"/>
  <c r="Q685" i="1"/>
  <c r="R685" i="1" s="1"/>
  <c r="Q686" i="1"/>
  <c r="R686" i="1" s="1"/>
  <c r="Q687" i="1"/>
  <c r="R687" i="1" s="1"/>
  <c r="Q688" i="1"/>
  <c r="R688" i="1" s="1"/>
  <c r="Q689" i="1"/>
  <c r="R689" i="1" s="1"/>
  <c r="Q690" i="1"/>
  <c r="Q691" i="1"/>
  <c r="R691" i="1" s="1"/>
  <c r="Q692" i="1"/>
  <c r="R692" i="1" s="1"/>
  <c r="Q693" i="1"/>
  <c r="R693" i="1" s="1"/>
  <c r="Q694" i="1"/>
  <c r="R694" i="1" s="1"/>
  <c r="Q695" i="1"/>
  <c r="R695" i="1" s="1"/>
  <c r="Q696" i="1"/>
  <c r="R696" i="1" s="1"/>
  <c r="Q697" i="1"/>
  <c r="R697" i="1" s="1"/>
  <c r="Q698" i="1"/>
  <c r="R698" i="1" s="1"/>
  <c r="Q699" i="1"/>
  <c r="R699" i="1" s="1"/>
  <c r="Q700" i="1"/>
  <c r="R700" i="1" s="1"/>
  <c r="Q701" i="1"/>
  <c r="R701" i="1" s="1"/>
  <c r="Q702" i="1"/>
  <c r="R702" i="1" s="1"/>
  <c r="Q703" i="1"/>
  <c r="R703" i="1" s="1"/>
  <c r="Q704" i="1"/>
  <c r="R704" i="1" s="1"/>
  <c r="Q705" i="1"/>
  <c r="R705" i="1" s="1"/>
  <c r="Q706" i="1"/>
  <c r="R706" i="1" s="1"/>
  <c r="Q708" i="1"/>
  <c r="Q709" i="1"/>
  <c r="Q710" i="1"/>
  <c r="R710" i="1" s="1"/>
  <c r="Q711" i="1"/>
  <c r="Q712" i="1"/>
  <c r="R712" i="1" s="1"/>
  <c r="Q713" i="1"/>
  <c r="R713" i="1" s="1"/>
  <c r="Q714" i="1"/>
  <c r="R714" i="1" s="1"/>
  <c r="Q715" i="1"/>
  <c r="R715" i="1" s="1"/>
  <c r="Q716" i="1"/>
  <c r="R716" i="1" s="1"/>
  <c r="Q717" i="1"/>
  <c r="R717" i="1" s="1"/>
  <c r="Q718" i="1"/>
  <c r="R718" i="1" s="1"/>
  <c r="Q719" i="1"/>
  <c r="R719" i="1" s="1"/>
  <c r="Q720" i="1"/>
  <c r="R720" i="1" s="1"/>
  <c r="Q721" i="1"/>
  <c r="R721" i="1" s="1"/>
  <c r="Q722" i="1"/>
  <c r="R722" i="1" s="1"/>
  <c r="Q723" i="1"/>
  <c r="R723" i="1" s="1"/>
  <c r="Q724" i="1"/>
  <c r="R724" i="1" s="1"/>
  <c r="Q725" i="1"/>
  <c r="R725" i="1" s="1"/>
  <c r="Q726" i="1"/>
  <c r="R726" i="1" s="1"/>
  <c r="Q727" i="1"/>
  <c r="R727" i="1" s="1"/>
  <c r="Q728" i="1"/>
  <c r="R728" i="1" s="1"/>
  <c r="Q729" i="1"/>
  <c r="R729" i="1" s="1"/>
  <c r="Q730" i="1"/>
  <c r="R730" i="1" s="1"/>
  <c r="Q731" i="1"/>
  <c r="R731" i="1" s="1"/>
  <c r="Q732" i="1"/>
  <c r="R732" i="1" s="1"/>
  <c r="Q733" i="1"/>
  <c r="R733" i="1" s="1"/>
  <c r="Q734" i="1"/>
  <c r="R734" i="1" s="1"/>
  <c r="Q735" i="1"/>
  <c r="R735" i="1" s="1"/>
  <c r="Q736" i="1"/>
  <c r="R736" i="1" s="1"/>
  <c r="Q737" i="1"/>
  <c r="R737" i="1" s="1"/>
  <c r="Q738" i="1"/>
  <c r="R738" i="1" s="1"/>
  <c r="Q739" i="1"/>
  <c r="R739" i="1" s="1"/>
  <c r="Q740" i="1"/>
  <c r="R740" i="1" s="1"/>
  <c r="Q741" i="1"/>
  <c r="R741" i="1" s="1"/>
  <c r="Q742" i="1"/>
  <c r="R742" i="1" s="1"/>
  <c r="Q743" i="1"/>
  <c r="R743" i="1" s="1"/>
  <c r="Q744" i="1"/>
  <c r="R744" i="1" s="1"/>
  <c r="Q745" i="1"/>
  <c r="R745" i="1" s="1"/>
  <c r="Q746" i="1"/>
  <c r="R746" i="1" s="1"/>
  <c r="Q747" i="1"/>
  <c r="R747" i="1" s="1"/>
  <c r="Q748" i="1"/>
  <c r="R748" i="1" s="1"/>
  <c r="Q749" i="1"/>
  <c r="R749" i="1" s="1"/>
  <c r="Q750" i="1"/>
  <c r="R750" i="1" s="1"/>
  <c r="Q751" i="1"/>
  <c r="R751" i="1" s="1"/>
  <c r="Q752" i="1"/>
  <c r="R752" i="1" s="1"/>
  <c r="Q753" i="1"/>
  <c r="R753" i="1" s="1"/>
  <c r="Q754" i="1"/>
  <c r="R754" i="1" s="1"/>
  <c r="Q755" i="1"/>
  <c r="R755" i="1" s="1"/>
  <c r="Q756" i="1"/>
  <c r="R756" i="1" s="1"/>
  <c r="Q757" i="1"/>
  <c r="R757" i="1" s="1"/>
  <c r="Q758" i="1"/>
  <c r="R758" i="1" s="1"/>
  <c r="Q759" i="1"/>
  <c r="R759" i="1" s="1"/>
  <c r="Q760" i="1"/>
  <c r="R760" i="1" s="1"/>
  <c r="Q761" i="1"/>
  <c r="R761" i="1" s="1"/>
  <c r="Q762" i="1"/>
  <c r="R762" i="1" s="1"/>
  <c r="Q763" i="1"/>
  <c r="R763" i="1" s="1"/>
  <c r="Q764" i="1"/>
  <c r="R764" i="1" s="1"/>
  <c r="Q765" i="1"/>
  <c r="R765" i="1" s="1"/>
  <c r="Q766" i="1"/>
  <c r="R766" i="1" s="1"/>
  <c r="Q767" i="1"/>
  <c r="R767" i="1" s="1"/>
  <c r="Q768" i="1"/>
  <c r="R768" i="1" s="1"/>
  <c r="Q769" i="1"/>
  <c r="R769" i="1" s="1"/>
  <c r="Q770" i="1"/>
  <c r="R770" i="1" s="1"/>
  <c r="Q771" i="1"/>
  <c r="R771" i="1" s="1"/>
  <c r="Q772" i="1"/>
  <c r="R772" i="1" s="1"/>
  <c r="Q773" i="1"/>
  <c r="R773" i="1" s="1"/>
  <c r="Q774" i="1"/>
  <c r="R774" i="1" s="1"/>
  <c r="Q775" i="1"/>
  <c r="R775" i="1" s="1"/>
  <c r="Q776" i="1"/>
  <c r="R776" i="1" s="1"/>
  <c r="Q777" i="1"/>
  <c r="R777" i="1" s="1"/>
  <c r="Q778" i="1"/>
  <c r="R778" i="1" s="1"/>
  <c r="Q779" i="1"/>
  <c r="R779" i="1" s="1"/>
  <c r="Q780" i="1"/>
  <c r="R780" i="1" s="1"/>
  <c r="Q781" i="1"/>
  <c r="R781" i="1" s="1"/>
  <c r="Q782" i="1"/>
  <c r="R782" i="1" s="1"/>
  <c r="Q783" i="1"/>
  <c r="R783" i="1" s="1"/>
  <c r="Q784" i="1"/>
  <c r="R784" i="1" s="1"/>
  <c r="Q785" i="1"/>
  <c r="R785" i="1" s="1"/>
  <c r="Q786" i="1"/>
  <c r="R786" i="1" s="1"/>
  <c r="Q787" i="1"/>
  <c r="R787" i="1" s="1"/>
  <c r="Q788" i="1"/>
  <c r="R788" i="1" s="1"/>
  <c r="Q789" i="1"/>
  <c r="R789" i="1" s="1"/>
  <c r="Q790" i="1"/>
  <c r="R790" i="1" s="1"/>
  <c r="Q791" i="1"/>
  <c r="R791" i="1" s="1"/>
  <c r="Q792" i="1"/>
  <c r="R792" i="1" s="1"/>
  <c r="Q793" i="1"/>
  <c r="R793" i="1" s="1"/>
  <c r="Q794" i="1"/>
  <c r="R794" i="1" s="1"/>
  <c r="Q795" i="1"/>
  <c r="R795" i="1" s="1"/>
  <c r="Q796" i="1"/>
  <c r="R796" i="1" s="1"/>
  <c r="Q797" i="1"/>
  <c r="R797" i="1" s="1"/>
  <c r="Q798" i="1"/>
  <c r="R798" i="1" s="1"/>
  <c r="Q799" i="1"/>
  <c r="R799" i="1" s="1"/>
  <c r="Q800" i="1"/>
  <c r="R800" i="1" s="1"/>
  <c r="Q801" i="1"/>
  <c r="R801" i="1" s="1"/>
  <c r="Q802" i="1"/>
  <c r="R802" i="1" s="1"/>
  <c r="Q803" i="1"/>
  <c r="R803" i="1" s="1"/>
  <c r="Q804" i="1"/>
  <c r="R804" i="1" s="1"/>
  <c r="Q805" i="1"/>
  <c r="R805" i="1" s="1"/>
  <c r="Q806" i="1"/>
  <c r="R806" i="1" s="1"/>
  <c r="Q807" i="1"/>
  <c r="R807" i="1" s="1"/>
  <c r="Q808" i="1"/>
  <c r="R808" i="1" s="1"/>
  <c r="Q809" i="1"/>
  <c r="R809" i="1" s="1"/>
  <c r="Q810" i="1"/>
  <c r="R810" i="1" s="1"/>
  <c r="Q811" i="1"/>
  <c r="R811" i="1" s="1"/>
  <c r="Q812" i="1"/>
  <c r="R812" i="1" s="1"/>
  <c r="Q813" i="1"/>
  <c r="R813" i="1" s="1"/>
  <c r="Q814" i="1"/>
  <c r="R814" i="1" s="1"/>
  <c r="Q815" i="1"/>
  <c r="R815" i="1" s="1"/>
  <c r="Q816" i="1"/>
  <c r="R816" i="1" s="1"/>
  <c r="Q817" i="1"/>
  <c r="R817" i="1" s="1"/>
  <c r="Q818" i="1"/>
  <c r="R818" i="1" s="1"/>
  <c r="Q819" i="1"/>
  <c r="R819" i="1" s="1"/>
  <c r="Q820" i="1"/>
  <c r="R820" i="1" s="1"/>
  <c r="Q821" i="1"/>
  <c r="R821" i="1" s="1"/>
  <c r="Q822" i="1"/>
  <c r="R822" i="1" s="1"/>
  <c r="Q823" i="1"/>
  <c r="R823" i="1" s="1"/>
  <c r="Q824" i="1"/>
  <c r="R824" i="1" s="1"/>
  <c r="Q825" i="1"/>
  <c r="R825" i="1" s="1"/>
  <c r="Q826" i="1"/>
  <c r="R826" i="1" s="1"/>
  <c r="Q827" i="1"/>
  <c r="R827" i="1" s="1"/>
  <c r="Q828" i="1"/>
  <c r="R828" i="1" s="1"/>
  <c r="Q829" i="1"/>
  <c r="R829" i="1" s="1"/>
  <c r="Q830" i="1"/>
  <c r="R830" i="1" s="1"/>
  <c r="Q831" i="1"/>
  <c r="R831" i="1" s="1"/>
  <c r="Q832" i="1"/>
  <c r="R832" i="1" s="1"/>
  <c r="Q833" i="1"/>
  <c r="R833" i="1" s="1"/>
  <c r="Q834" i="1"/>
  <c r="R834" i="1" s="1"/>
  <c r="Q835" i="1"/>
  <c r="R835" i="1" s="1"/>
  <c r="Q836" i="1"/>
  <c r="R836" i="1" s="1"/>
  <c r="Q837" i="1"/>
  <c r="R837" i="1" s="1"/>
  <c r="Q838" i="1"/>
  <c r="R838" i="1" s="1"/>
  <c r="Q839" i="1"/>
  <c r="R839" i="1" s="1"/>
  <c r="Q840" i="1"/>
  <c r="R840" i="1" s="1"/>
  <c r="Q841" i="1"/>
  <c r="R841" i="1" s="1"/>
  <c r="Q842" i="1"/>
  <c r="R842" i="1" s="1"/>
  <c r="Q843" i="1"/>
  <c r="R843" i="1" s="1"/>
  <c r="Q844" i="1"/>
  <c r="R844" i="1" s="1"/>
  <c r="Q845" i="1"/>
  <c r="R845" i="1" s="1"/>
  <c r="Q846" i="1"/>
  <c r="R846" i="1" s="1"/>
  <c r="Q847" i="1"/>
  <c r="R847" i="1" s="1"/>
  <c r="Q848" i="1"/>
  <c r="R848" i="1" s="1"/>
  <c r="Q849" i="1"/>
  <c r="R849" i="1" s="1"/>
  <c r="Q850" i="1"/>
  <c r="R850" i="1" s="1"/>
  <c r="Q851" i="1"/>
  <c r="R851" i="1" s="1"/>
  <c r="Q852" i="1"/>
  <c r="R852" i="1" s="1"/>
  <c r="Q853" i="1"/>
  <c r="R853" i="1" s="1"/>
  <c r="Q707" i="1"/>
  <c r="Q217" i="1" l="1"/>
  <c r="R217" i="1" s="1"/>
  <c r="Q218" i="1"/>
  <c r="R218" i="1" s="1"/>
  <c r="Q219" i="1"/>
  <c r="R219" i="1" s="1"/>
  <c r="Q220" i="1"/>
  <c r="R220" i="1" s="1"/>
  <c r="Q221" i="1"/>
  <c r="R221" i="1" s="1"/>
  <c r="Q222" i="1"/>
  <c r="R222" i="1" s="1"/>
  <c r="Q223" i="1"/>
  <c r="R223" i="1" s="1"/>
  <c r="Q224" i="1"/>
  <c r="R224" i="1" s="1"/>
  <c r="Q225" i="1"/>
  <c r="R225" i="1" s="1"/>
  <c r="Q226" i="1"/>
  <c r="R226" i="1" s="1"/>
  <c r="Q227" i="1"/>
  <c r="R227" i="1" s="1"/>
  <c r="Q228" i="1"/>
  <c r="R228" i="1" s="1"/>
  <c r="Q229" i="1"/>
  <c r="R229" i="1" s="1"/>
  <c r="Q230" i="1"/>
  <c r="R230" i="1" s="1"/>
  <c r="Q231" i="1"/>
  <c r="R231" i="1" s="1"/>
  <c r="Q232" i="1"/>
  <c r="R232" i="1" s="1"/>
  <c r="Q233" i="1"/>
  <c r="R233" i="1" s="1"/>
  <c r="Q234" i="1"/>
  <c r="R234" i="1" s="1"/>
  <c r="Q235" i="1"/>
  <c r="R235" i="1" s="1"/>
  <c r="Q236" i="1"/>
  <c r="R236" i="1" s="1"/>
  <c r="Q237" i="1"/>
  <c r="R237" i="1" s="1"/>
  <c r="Q238" i="1"/>
  <c r="R238" i="1" s="1"/>
  <c r="Q239" i="1"/>
  <c r="R239" i="1" s="1"/>
  <c r="Q240" i="1"/>
  <c r="R240" i="1" s="1"/>
  <c r="Q241" i="1"/>
  <c r="R241" i="1" s="1"/>
  <c r="Q242" i="1"/>
  <c r="R242" i="1" s="1"/>
  <c r="Q243" i="1"/>
  <c r="R243" i="1" s="1"/>
  <c r="Q244" i="1"/>
  <c r="R244" i="1" s="1"/>
  <c r="Q245" i="1"/>
  <c r="R245" i="1" s="1"/>
  <c r="Q246" i="1"/>
  <c r="R246" i="1" s="1"/>
  <c r="Q247" i="1"/>
  <c r="R247" i="1" s="1"/>
  <c r="Q248" i="1"/>
  <c r="R248" i="1" s="1"/>
  <c r="Q249" i="1"/>
  <c r="R249" i="1" s="1"/>
  <c r="Q250" i="1"/>
  <c r="R250" i="1" s="1"/>
  <c r="Q251" i="1"/>
  <c r="R251" i="1" s="1"/>
  <c r="Q252" i="1"/>
  <c r="R252" i="1" s="1"/>
  <c r="Q253" i="1"/>
  <c r="R253" i="1" s="1"/>
  <c r="Q254" i="1"/>
  <c r="R254" i="1" s="1"/>
  <c r="Q255" i="1"/>
  <c r="R255" i="1" s="1"/>
  <c r="Q256" i="1"/>
  <c r="R256" i="1" s="1"/>
  <c r="Q257" i="1"/>
  <c r="R257" i="1" s="1"/>
  <c r="Q258" i="1"/>
  <c r="R258" i="1" s="1"/>
  <c r="Q259" i="1"/>
  <c r="R259" i="1" s="1"/>
  <c r="Q260" i="1"/>
  <c r="R260" i="1" s="1"/>
  <c r="Q261" i="1"/>
  <c r="R261" i="1" s="1"/>
  <c r="Q262" i="1"/>
  <c r="R262" i="1" s="1"/>
  <c r="Q263" i="1"/>
  <c r="R263" i="1" s="1"/>
  <c r="Q264" i="1"/>
  <c r="R264" i="1" s="1"/>
  <c r="Q265" i="1"/>
  <c r="R265" i="1" s="1"/>
  <c r="Q266" i="1"/>
  <c r="R266" i="1" s="1"/>
  <c r="Q267" i="1"/>
  <c r="R267" i="1" s="1"/>
  <c r="Q268" i="1"/>
  <c r="Q269" i="1"/>
  <c r="R269" i="1" s="1"/>
  <c r="Q270" i="1"/>
  <c r="R270" i="1" s="1"/>
  <c r="Q271" i="1"/>
  <c r="R271" i="1" s="1"/>
  <c r="Q272" i="1"/>
  <c r="R272" i="1" s="1"/>
  <c r="Q273" i="1"/>
  <c r="R273" i="1" s="1"/>
  <c r="Q274" i="1"/>
  <c r="R274" i="1" s="1"/>
  <c r="Q275" i="1"/>
  <c r="R275" i="1" s="1"/>
  <c r="Q276" i="1"/>
  <c r="R276" i="1" s="1"/>
  <c r="Q277" i="1"/>
  <c r="R277" i="1" s="1"/>
  <c r="Q278" i="1"/>
  <c r="R278" i="1" s="1"/>
  <c r="Q279" i="1"/>
  <c r="R279" i="1" s="1"/>
  <c r="Q280" i="1"/>
  <c r="R280" i="1" s="1"/>
  <c r="Q281" i="1"/>
  <c r="R281" i="1" s="1"/>
  <c r="Q282" i="1"/>
  <c r="R282" i="1" s="1"/>
  <c r="Q283" i="1"/>
  <c r="R283" i="1" s="1"/>
  <c r="Q284" i="1"/>
  <c r="R284" i="1" s="1"/>
  <c r="Q285" i="1"/>
  <c r="R285" i="1" s="1"/>
  <c r="Q286" i="1"/>
  <c r="R286" i="1" s="1"/>
  <c r="Q287" i="1"/>
  <c r="R287" i="1" s="1"/>
  <c r="Q288" i="1"/>
  <c r="R288" i="1" s="1"/>
  <c r="Q289" i="1"/>
  <c r="R289" i="1" s="1"/>
  <c r="Q290" i="1"/>
  <c r="R290" i="1" s="1"/>
  <c r="Q291" i="1"/>
  <c r="R291" i="1" s="1"/>
  <c r="Q292" i="1"/>
  <c r="R292" i="1" s="1"/>
  <c r="Q293" i="1"/>
  <c r="R293" i="1" s="1"/>
  <c r="Q294" i="1"/>
  <c r="R294" i="1" s="1"/>
  <c r="Q295" i="1"/>
  <c r="R295" i="1" s="1"/>
  <c r="Q296" i="1"/>
  <c r="R296" i="1" s="1"/>
  <c r="Q297" i="1"/>
  <c r="R297" i="1" s="1"/>
  <c r="Q298" i="1"/>
  <c r="R298" i="1" s="1"/>
  <c r="Q299" i="1"/>
  <c r="R299" i="1" s="1"/>
  <c r="Q300" i="1"/>
  <c r="R300" i="1" s="1"/>
  <c r="Q301" i="1"/>
  <c r="R301" i="1" s="1"/>
  <c r="Q302" i="1"/>
  <c r="R302" i="1" s="1"/>
  <c r="Q303" i="1"/>
  <c r="R303" i="1" s="1"/>
  <c r="Q304" i="1"/>
  <c r="R304" i="1" s="1"/>
  <c r="Q305" i="1"/>
  <c r="R305" i="1" s="1"/>
  <c r="Q306" i="1"/>
  <c r="R306" i="1" s="1"/>
  <c r="Q307" i="1"/>
  <c r="R307" i="1" s="1"/>
  <c r="Q308" i="1"/>
  <c r="R308" i="1" s="1"/>
  <c r="Q309" i="1"/>
  <c r="R309" i="1" s="1"/>
  <c r="Q310" i="1"/>
  <c r="R310" i="1" s="1"/>
  <c r="Q311" i="1"/>
  <c r="R311" i="1" s="1"/>
  <c r="Q312" i="1"/>
  <c r="R312" i="1" s="1"/>
  <c r="Q313" i="1"/>
  <c r="R313" i="1" s="1"/>
  <c r="Q314" i="1"/>
  <c r="R314" i="1" s="1"/>
  <c r="Q315" i="1"/>
  <c r="R315" i="1" s="1"/>
  <c r="Q316" i="1"/>
  <c r="R316" i="1" s="1"/>
  <c r="Q317" i="1"/>
  <c r="R317" i="1" s="1"/>
  <c r="Q318" i="1"/>
  <c r="R318" i="1" s="1"/>
  <c r="Q319" i="1"/>
  <c r="R319" i="1" s="1"/>
  <c r="Q320" i="1"/>
  <c r="R320" i="1" s="1"/>
  <c r="Q321" i="1"/>
  <c r="R321" i="1" s="1"/>
  <c r="Q322" i="1"/>
  <c r="R322" i="1" s="1"/>
  <c r="Q323" i="1"/>
  <c r="R323" i="1" s="1"/>
  <c r="Q324" i="1"/>
  <c r="R324" i="1" s="1"/>
  <c r="Q325" i="1"/>
  <c r="R325" i="1" s="1"/>
  <c r="Q326" i="1"/>
  <c r="R326" i="1" s="1"/>
  <c r="Q327" i="1"/>
  <c r="R327" i="1" s="1"/>
  <c r="Q328" i="1"/>
  <c r="R328" i="1" s="1"/>
  <c r="Q329" i="1"/>
  <c r="R329" i="1" s="1"/>
  <c r="Q330" i="1"/>
  <c r="R330" i="1" s="1"/>
  <c r="Q331" i="1"/>
  <c r="R331" i="1" s="1"/>
  <c r="Q332" i="1"/>
  <c r="R332" i="1" s="1"/>
  <c r="Q333" i="1"/>
  <c r="R333" i="1" s="1"/>
  <c r="Q334" i="1"/>
  <c r="R334" i="1" s="1"/>
  <c r="Q335" i="1"/>
  <c r="R335" i="1" s="1"/>
  <c r="Q336" i="1"/>
  <c r="R336" i="1" s="1"/>
  <c r="Q337" i="1"/>
  <c r="R337" i="1" s="1"/>
  <c r="Q338" i="1"/>
  <c r="R338" i="1" s="1"/>
  <c r="Q339" i="1"/>
  <c r="R339" i="1" s="1"/>
  <c r="Q340" i="1"/>
  <c r="R340" i="1" s="1"/>
  <c r="Q341" i="1"/>
  <c r="R341" i="1" s="1"/>
  <c r="Q342" i="1"/>
  <c r="R342" i="1" s="1"/>
  <c r="Q343" i="1"/>
  <c r="R343" i="1" s="1"/>
  <c r="Q344" i="1"/>
  <c r="R344" i="1" s="1"/>
  <c r="R345" i="1"/>
  <c r="R346" i="1"/>
  <c r="Q347" i="1"/>
  <c r="R347" i="1" s="1"/>
  <c r="Q348" i="1"/>
  <c r="R348" i="1" s="1"/>
  <c r="Q349" i="1"/>
  <c r="R349" i="1" s="1"/>
  <c r="Q350" i="1"/>
  <c r="R350" i="1" s="1"/>
  <c r="Q351" i="1"/>
  <c r="R351" i="1" s="1"/>
  <c r="Q352" i="1"/>
  <c r="R352" i="1" s="1"/>
  <c r="Q353" i="1"/>
  <c r="R353" i="1" s="1"/>
  <c r="Q354" i="1"/>
  <c r="R354" i="1" s="1"/>
  <c r="Q355" i="1"/>
  <c r="R355" i="1" s="1"/>
  <c r="Q356" i="1"/>
  <c r="R356" i="1" s="1"/>
  <c r="Q357" i="1"/>
  <c r="R357" i="1" s="1"/>
  <c r="Q358" i="1"/>
  <c r="R358" i="1" s="1"/>
  <c r="Q359" i="1"/>
  <c r="R359" i="1" s="1"/>
  <c r="Q360" i="1"/>
  <c r="R360" i="1" s="1"/>
  <c r="Q361" i="1"/>
  <c r="R361" i="1" s="1"/>
  <c r="Q362" i="1"/>
  <c r="R362" i="1" s="1"/>
  <c r="Q363" i="1"/>
  <c r="R363" i="1" s="1"/>
  <c r="Q364" i="1"/>
  <c r="R364" i="1" s="1"/>
  <c r="Q365" i="1"/>
  <c r="R365" i="1" s="1"/>
  <c r="Q366" i="1"/>
  <c r="R366" i="1" s="1"/>
  <c r="Q367" i="1"/>
  <c r="R367" i="1" s="1"/>
  <c r="Q368" i="1"/>
  <c r="R368" i="1" s="1"/>
  <c r="Q369" i="1"/>
  <c r="R369" i="1" s="1"/>
  <c r="Q370" i="1"/>
  <c r="R370" i="1" s="1"/>
  <c r="Q371" i="1"/>
  <c r="R371" i="1" s="1"/>
  <c r="R372" i="1"/>
  <c r="R373" i="1"/>
  <c r="R374" i="1"/>
  <c r="Q375" i="1"/>
  <c r="R375" i="1" s="1"/>
  <c r="Q376" i="1"/>
  <c r="R376" i="1" s="1"/>
  <c r="Q377" i="1"/>
  <c r="R377" i="1" s="1"/>
  <c r="Q378" i="1"/>
  <c r="R378" i="1" s="1"/>
  <c r="Q379" i="1"/>
  <c r="R379" i="1" s="1"/>
  <c r="Q380" i="1"/>
  <c r="R380" i="1" s="1"/>
  <c r="Q381" i="1"/>
  <c r="R381" i="1" s="1"/>
  <c r="Q382" i="1"/>
  <c r="R382" i="1" s="1"/>
  <c r="Q383" i="1"/>
  <c r="R383" i="1" s="1"/>
  <c r="Q384" i="1"/>
  <c r="R384" i="1" s="1"/>
  <c r="Q385" i="1"/>
  <c r="R385" i="1" s="1"/>
  <c r="R386" i="1"/>
  <c r="Q387" i="1"/>
  <c r="R387" i="1" s="1"/>
  <c r="Q388" i="1"/>
  <c r="R388" i="1" s="1"/>
  <c r="Q389" i="1"/>
  <c r="R389" i="1" s="1"/>
  <c r="R390" i="1"/>
  <c r="Q391" i="1"/>
  <c r="R391" i="1" s="1"/>
  <c r="Q392" i="1"/>
  <c r="R392" i="1" s="1"/>
  <c r="Q393" i="1"/>
  <c r="R393" i="1" s="1"/>
  <c r="Q394" i="1"/>
  <c r="R394" i="1" s="1"/>
  <c r="Q395" i="1"/>
  <c r="R395" i="1" s="1"/>
  <c r="Q396" i="1"/>
  <c r="R396" i="1" s="1"/>
  <c r="Q397" i="1"/>
  <c r="R397" i="1" s="1"/>
  <c r="Q398" i="1"/>
  <c r="R398" i="1" s="1"/>
  <c r="Q399" i="1"/>
  <c r="R399" i="1" s="1"/>
  <c r="Q400" i="1"/>
  <c r="R400" i="1" s="1"/>
  <c r="Q401" i="1"/>
  <c r="R401" i="1" s="1"/>
  <c r="Q402" i="1"/>
  <c r="R402" i="1" s="1"/>
  <c r="Q403" i="1"/>
  <c r="R403" i="1" s="1"/>
  <c r="Q404" i="1"/>
  <c r="R404" i="1" s="1"/>
  <c r="Q405" i="1"/>
  <c r="R405" i="1" s="1"/>
  <c r="Q406" i="1"/>
  <c r="R406" i="1" s="1"/>
  <c r="Q407" i="1"/>
  <c r="R407" i="1" s="1"/>
  <c r="Q408" i="1"/>
  <c r="R408" i="1" s="1"/>
  <c r="Q409" i="1"/>
  <c r="R409" i="1" s="1"/>
  <c r="Q410" i="1"/>
  <c r="R410" i="1" s="1"/>
  <c r="Q411" i="1"/>
  <c r="R411" i="1" s="1"/>
  <c r="Q412" i="1"/>
  <c r="R412" i="1" s="1"/>
  <c r="Q413" i="1"/>
  <c r="R413" i="1" s="1"/>
  <c r="Q414" i="1"/>
  <c r="R414" i="1" s="1"/>
  <c r="Q415" i="1"/>
  <c r="R415" i="1" s="1"/>
  <c r="Q416" i="1"/>
  <c r="R416" i="1" s="1"/>
  <c r="Q417" i="1"/>
  <c r="R417" i="1" s="1"/>
  <c r="Q418" i="1"/>
  <c r="R418" i="1" s="1"/>
  <c r="Q419" i="1"/>
  <c r="R419" i="1" s="1"/>
  <c r="Q420" i="1"/>
  <c r="R420" i="1" s="1"/>
  <c r="Q421" i="1"/>
  <c r="R421" i="1" s="1"/>
  <c r="Q422" i="1"/>
  <c r="R422" i="1" s="1"/>
  <c r="Q423" i="1"/>
  <c r="R423" i="1" s="1"/>
  <c r="Q424" i="1"/>
  <c r="R424" i="1" s="1"/>
  <c r="Q425" i="1"/>
  <c r="R425" i="1" s="1"/>
  <c r="Q426" i="1"/>
  <c r="R426" i="1" s="1"/>
  <c r="Q427" i="1"/>
  <c r="R427" i="1" s="1"/>
  <c r="Q428" i="1"/>
  <c r="R428" i="1" s="1"/>
  <c r="Q429" i="1"/>
  <c r="R429" i="1" s="1"/>
  <c r="Q430" i="1"/>
  <c r="R430" i="1" s="1"/>
  <c r="Q431" i="1"/>
  <c r="R431" i="1" s="1"/>
  <c r="Q432" i="1"/>
  <c r="R432" i="1" s="1"/>
  <c r="Q433" i="1"/>
  <c r="R433" i="1" s="1"/>
  <c r="Q434" i="1"/>
  <c r="R434" i="1" s="1"/>
  <c r="Q435" i="1"/>
  <c r="R435" i="1" s="1"/>
  <c r="Q436" i="1"/>
  <c r="R436" i="1" s="1"/>
  <c r="Q437" i="1"/>
  <c r="R437" i="1" s="1"/>
  <c r="Q438" i="1"/>
  <c r="R438" i="1" s="1"/>
  <c r="Q439" i="1"/>
  <c r="R439" i="1" s="1"/>
  <c r="Q440" i="1"/>
  <c r="R440" i="1" s="1"/>
  <c r="R441" i="1"/>
  <c r="Q442" i="1"/>
  <c r="R442" i="1" s="1"/>
  <c r="Q443" i="1"/>
  <c r="R443" i="1" s="1"/>
  <c r="Q444" i="1"/>
  <c r="R444" i="1" s="1"/>
  <c r="Q445" i="1"/>
  <c r="R445" i="1" s="1"/>
  <c r="Q446" i="1"/>
  <c r="R446" i="1" s="1"/>
  <c r="Q447" i="1"/>
  <c r="R447" i="1" s="1"/>
  <c r="Q448" i="1"/>
  <c r="R448" i="1" s="1"/>
  <c r="Q449" i="1"/>
  <c r="R449" i="1" s="1"/>
  <c r="Q450" i="1"/>
  <c r="R450" i="1" s="1"/>
  <c r="Q451" i="1"/>
  <c r="R451" i="1" s="1"/>
  <c r="Q452" i="1"/>
  <c r="R452" i="1" s="1"/>
  <c r="Q453" i="1"/>
  <c r="R453" i="1" s="1"/>
  <c r="Q454" i="1"/>
  <c r="R454" i="1" s="1"/>
  <c r="Q455" i="1"/>
  <c r="R455" i="1" s="1"/>
  <c r="Q456" i="1"/>
  <c r="R456" i="1" s="1"/>
  <c r="Q457" i="1"/>
  <c r="R457" i="1" s="1"/>
  <c r="Q458" i="1"/>
  <c r="R458" i="1" s="1"/>
  <c r="Q459" i="1"/>
  <c r="R459" i="1" s="1"/>
  <c r="Q460" i="1"/>
  <c r="R460" i="1" s="1"/>
  <c r="Q461" i="1"/>
  <c r="R461" i="1" s="1"/>
  <c r="Q462" i="1"/>
  <c r="R462" i="1" s="1"/>
  <c r="Q463" i="1"/>
  <c r="R463" i="1" s="1"/>
  <c r="Q464" i="1"/>
  <c r="R464" i="1" s="1"/>
  <c r="Q465" i="1"/>
  <c r="R465" i="1" s="1"/>
  <c r="Q466" i="1"/>
  <c r="R466" i="1" s="1"/>
  <c r="Q467" i="1"/>
  <c r="R467" i="1" s="1"/>
  <c r="Q468" i="1"/>
  <c r="R468" i="1" s="1"/>
  <c r="Q469" i="1"/>
  <c r="R469" i="1" s="1"/>
  <c r="Q470" i="1"/>
  <c r="R470" i="1" s="1"/>
  <c r="Q471" i="1"/>
  <c r="R471" i="1" s="1"/>
  <c r="Q472" i="1"/>
  <c r="R472" i="1" s="1"/>
  <c r="Q473" i="1"/>
  <c r="R473" i="1" s="1"/>
  <c r="Q474" i="1"/>
  <c r="R474" i="1" s="1"/>
  <c r="Q475" i="1"/>
  <c r="R475" i="1" s="1"/>
  <c r="Q476" i="1"/>
  <c r="R476" i="1" s="1"/>
  <c r="Q477" i="1"/>
  <c r="R477" i="1" s="1"/>
  <c r="Q478" i="1"/>
  <c r="R478" i="1" s="1"/>
  <c r="Q479" i="1"/>
  <c r="R479" i="1" s="1"/>
  <c r="Q480" i="1"/>
  <c r="R480" i="1" s="1"/>
  <c r="Q481" i="1"/>
  <c r="R481" i="1" s="1"/>
  <c r="Q482" i="1"/>
  <c r="R482" i="1" s="1"/>
  <c r="Q483" i="1"/>
  <c r="R483" i="1" s="1"/>
  <c r="Q484" i="1"/>
  <c r="R484" i="1" s="1"/>
  <c r="Q485" i="1"/>
  <c r="R485" i="1" s="1"/>
  <c r="Q486" i="1"/>
  <c r="R486" i="1" s="1"/>
  <c r="Q487" i="1"/>
  <c r="R487" i="1" s="1"/>
  <c r="Q488" i="1"/>
  <c r="R488" i="1" s="1"/>
  <c r="Q489" i="1"/>
  <c r="R489" i="1" s="1"/>
  <c r="Q490" i="1"/>
  <c r="R490" i="1" s="1"/>
  <c r="Q491" i="1"/>
  <c r="R491" i="1" s="1"/>
  <c r="Q492" i="1"/>
  <c r="R492" i="1" s="1"/>
  <c r="Q493" i="1"/>
  <c r="R493" i="1" s="1"/>
  <c r="Q494" i="1"/>
  <c r="R494" i="1" s="1"/>
  <c r="Q495" i="1"/>
  <c r="R495" i="1" s="1"/>
  <c r="Q496" i="1"/>
  <c r="R496" i="1" s="1"/>
  <c r="R497" i="1"/>
  <c r="Q498" i="1"/>
  <c r="R498" i="1" s="1"/>
  <c r="Q499" i="1"/>
  <c r="R499" i="1" s="1"/>
  <c r="Q500" i="1"/>
  <c r="R500" i="1" s="1"/>
  <c r="Q501" i="1"/>
  <c r="R501" i="1" s="1"/>
  <c r="Q502" i="1"/>
  <c r="R502" i="1" s="1"/>
  <c r="Q503" i="1"/>
  <c r="R503" i="1" s="1"/>
  <c r="Q504" i="1"/>
  <c r="R504" i="1" s="1"/>
  <c r="Q505" i="1"/>
  <c r="R505" i="1" s="1"/>
  <c r="Q506" i="1"/>
  <c r="R506" i="1" s="1"/>
  <c r="Q507" i="1"/>
  <c r="R507" i="1" s="1"/>
  <c r="Q508" i="1"/>
  <c r="R508" i="1" s="1"/>
  <c r="Q509" i="1"/>
  <c r="R509" i="1" s="1"/>
  <c r="Q510" i="1"/>
  <c r="R510" i="1" s="1"/>
  <c r="Q511" i="1"/>
  <c r="R511" i="1" s="1"/>
  <c r="Q512" i="1"/>
  <c r="R512" i="1" s="1"/>
  <c r="Q513" i="1"/>
  <c r="R513" i="1" s="1"/>
  <c r="Q514" i="1"/>
  <c r="R514" i="1" s="1"/>
  <c r="Q515" i="1"/>
  <c r="R515" i="1" s="1"/>
  <c r="R516" i="1"/>
  <c r="Q517" i="1"/>
  <c r="R517" i="1" s="1"/>
  <c r="Q518" i="1"/>
  <c r="R518" i="1" s="1"/>
  <c r="Q519" i="1"/>
  <c r="R519" i="1" s="1"/>
  <c r="Q520" i="1"/>
  <c r="R520" i="1" s="1"/>
  <c r="Q521" i="1"/>
  <c r="R521" i="1" s="1"/>
  <c r="Q522" i="1"/>
  <c r="R522" i="1" s="1"/>
  <c r="Q523" i="1"/>
  <c r="R523" i="1" s="1"/>
  <c r="Q524" i="1"/>
  <c r="R524" i="1" s="1"/>
  <c r="Q525" i="1"/>
  <c r="R525" i="1" s="1"/>
  <c r="Q526" i="1"/>
  <c r="R526" i="1" s="1"/>
  <c r="Q527" i="1"/>
  <c r="R527" i="1" s="1"/>
  <c r="Q528" i="1"/>
  <c r="R528" i="1" s="1"/>
  <c r="Q529" i="1"/>
  <c r="R529" i="1" s="1"/>
  <c r="R530" i="1"/>
  <c r="Q531" i="1"/>
  <c r="R531" i="1" s="1"/>
  <c r="Q532" i="1"/>
  <c r="R532" i="1" s="1"/>
  <c r="R533" i="1"/>
  <c r="Q534" i="1"/>
  <c r="R534" i="1" s="1"/>
  <c r="Q535" i="1"/>
  <c r="R535" i="1" s="1"/>
  <c r="Q536" i="1"/>
  <c r="R536" i="1" s="1"/>
  <c r="Q537" i="1"/>
  <c r="R537" i="1" s="1"/>
  <c r="Q538" i="1"/>
  <c r="R538" i="1" s="1"/>
  <c r="Q539" i="1"/>
  <c r="R539" i="1" s="1"/>
  <c r="Q540" i="1"/>
  <c r="R540" i="1" s="1"/>
  <c r="Q541" i="1"/>
  <c r="R541" i="1" s="1"/>
  <c r="Q542" i="1"/>
  <c r="R542" i="1" s="1"/>
  <c r="Q543" i="1"/>
  <c r="R543" i="1" s="1"/>
  <c r="Q544" i="1"/>
  <c r="R544" i="1" s="1"/>
  <c r="Q545" i="1"/>
  <c r="R545" i="1" s="1"/>
  <c r="Q546" i="1"/>
  <c r="R546" i="1" s="1"/>
  <c r="Q547" i="1"/>
  <c r="R547" i="1" s="1"/>
  <c r="Q548" i="1"/>
  <c r="R548" i="1" s="1"/>
  <c r="Q549" i="1"/>
  <c r="R549" i="1" s="1"/>
  <c r="Q550" i="1"/>
  <c r="R550" i="1" s="1"/>
  <c r="Q551" i="1"/>
  <c r="R551" i="1" s="1"/>
  <c r="Q552" i="1"/>
  <c r="R552" i="1" s="1"/>
  <c r="Q553" i="1"/>
  <c r="R553" i="1" s="1"/>
  <c r="Q554" i="1"/>
  <c r="R554" i="1" s="1"/>
  <c r="Q555" i="1"/>
  <c r="R555" i="1" s="1"/>
  <c r="Q556" i="1"/>
  <c r="R556" i="1" s="1"/>
  <c r="Q557" i="1"/>
  <c r="R557" i="1" s="1"/>
  <c r="Q558" i="1"/>
  <c r="R558" i="1" s="1"/>
  <c r="Q559" i="1"/>
  <c r="R559" i="1" s="1"/>
  <c r="Q560" i="1"/>
  <c r="R560" i="1" s="1"/>
  <c r="Q561" i="1"/>
  <c r="R561" i="1" s="1"/>
  <c r="Q562" i="1"/>
  <c r="R562" i="1" s="1"/>
  <c r="Q563" i="1"/>
  <c r="R563" i="1" s="1"/>
  <c r="Q564" i="1"/>
  <c r="R564" i="1" s="1"/>
  <c r="Q565" i="1"/>
  <c r="R565" i="1" s="1"/>
  <c r="Q566" i="1"/>
  <c r="R566" i="1" s="1"/>
  <c r="Q567" i="1"/>
  <c r="R567" i="1" s="1"/>
  <c r="Q568" i="1"/>
  <c r="R568" i="1" s="1"/>
  <c r="Q569" i="1"/>
  <c r="R569" i="1" s="1"/>
  <c r="Q570" i="1"/>
  <c r="R570" i="1" s="1"/>
  <c r="Q571" i="1"/>
  <c r="R571" i="1" s="1"/>
  <c r="Q572" i="1"/>
  <c r="R572" i="1" s="1"/>
  <c r="Q18" i="1"/>
  <c r="R18" i="1" s="1"/>
  <c r="Q3" i="1"/>
  <c r="R3" i="1" s="1"/>
  <c r="R2" i="1"/>
  <c r="Q4" i="1"/>
  <c r="R4" i="1" s="1"/>
  <c r="Q5" i="1"/>
  <c r="R5" i="1" s="1"/>
  <c r="Q6" i="1"/>
  <c r="R6" i="1" s="1"/>
  <c r="Q7" i="1"/>
  <c r="R7" i="1" s="1"/>
  <c r="Q8" i="1"/>
  <c r="R8" i="1" s="1"/>
  <c r="Q9" i="1"/>
  <c r="R9" i="1" s="1"/>
  <c r="Q10" i="1"/>
  <c r="R10" i="1" s="1"/>
  <c r="Q11" i="1"/>
  <c r="R11" i="1" s="1"/>
  <c r="Q12" i="1"/>
  <c r="R12" i="1" s="1"/>
  <c r="Q13" i="1"/>
  <c r="R13" i="1" s="1"/>
  <c r="Q14" i="1"/>
  <c r="R14" i="1" s="1"/>
  <c r="Q15" i="1"/>
  <c r="R15" i="1" s="1"/>
  <c r="Q16" i="1"/>
  <c r="R16" i="1" s="1"/>
  <c r="Q17" i="1"/>
  <c r="R17" i="1" s="1"/>
  <c r="Q19" i="1"/>
  <c r="R19" i="1" s="1"/>
  <c r="Q20" i="1"/>
  <c r="R20" i="1" s="1"/>
  <c r="Q21" i="1"/>
  <c r="R21" i="1" s="1"/>
  <c r="Q22" i="1"/>
  <c r="Q23" i="1"/>
  <c r="R23" i="1" s="1"/>
  <c r="Q24" i="1"/>
  <c r="R24" i="1" s="1"/>
  <c r="Q25" i="1"/>
  <c r="R25" i="1" s="1"/>
  <c r="Q26" i="1"/>
  <c r="R26" i="1" s="1"/>
  <c r="Q27" i="1"/>
  <c r="R27" i="1" s="1"/>
  <c r="Q28" i="1"/>
  <c r="R28" i="1" s="1"/>
  <c r="Q29" i="1"/>
  <c r="R29" i="1" s="1"/>
  <c r="Q30" i="1"/>
  <c r="R30" i="1" s="1"/>
  <c r="Q31" i="1"/>
  <c r="R31" i="1" s="1"/>
  <c r="Q32" i="1"/>
  <c r="R32" i="1" s="1"/>
  <c r="Q33" i="1"/>
  <c r="R33" i="1" s="1"/>
  <c r="Q34" i="1"/>
  <c r="R34" i="1" s="1"/>
  <c r="Q35" i="1"/>
  <c r="R35" i="1" s="1"/>
  <c r="Q36" i="1"/>
  <c r="R36" i="1" s="1"/>
  <c r="Q37" i="1"/>
  <c r="R37" i="1" s="1"/>
  <c r="Q38" i="1"/>
  <c r="R38" i="1" s="1"/>
  <c r="Q39" i="1"/>
  <c r="R39" i="1" s="1"/>
  <c r="Q40" i="1"/>
  <c r="R40" i="1" s="1"/>
  <c r="Q41" i="1"/>
  <c r="R41" i="1" s="1"/>
  <c r="Q42" i="1"/>
  <c r="R42" i="1" s="1"/>
  <c r="Q43" i="1"/>
  <c r="R43" i="1" s="1"/>
  <c r="Q44" i="1"/>
  <c r="R44" i="1" s="1"/>
  <c r="R45" i="1"/>
  <c r="Q46" i="1"/>
  <c r="R46" i="1" s="1"/>
  <c r="Q47" i="1"/>
  <c r="R47" i="1" s="1"/>
  <c r="Q48" i="1"/>
  <c r="R48" i="1" s="1"/>
  <c r="Q49" i="1"/>
  <c r="R49" i="1" s="1"/>
  <c r="Q50" i="1"/>
  <c r="R50" i="1" s="1"/>
  <c r="Q51" i="1"/>
  <c r="R51" i="1" s="1"/>
  <c r="Q52" i="1"/>
  <c r="Q53" i="1"/>
  <c r="R53" i="1" s="1"/>
  <c r="Q54" i="1"/>
  <c r="R54" i="1" s="1"/>
  <c r="Q55" i="1"/>
  <c r="R55" i="1" s="1"/>
  <c r="Q56" i="1"/>
  <c r="R56" i="1" s="1"/>
  <c r="Q57" i="1"/>
  <c r="R57" i="1" s="1"/>
  <c r="Q58" i="1"/>
  <c r="Q59" i="1"/>
  <c r="R59" i="1" s="1"/>
  <c r="Q60" i="1"/>
  <c r="R60" i="1" s="1"/>
  <c r="Q61" i="1"/>
  <c r="R61" i="1" s="1"/>
  <c r="Q62" i="1"/>
  <c r="R62" i="1" s="1"/>
  <c r="Q63" i="1"/>
  <c r="R63" i="1" s="1"/>
  <c r="Q64" i="1"/>
  <c r="R64" i="1" s="1"/>
  <c r="Q65" i="1"/>
  <c r="R65" i="1" s="1"/>
  <c r="Q66" i="1"/>
  <c r="R66" i="1" s="1"/>
  <c r="Q67" i="1"/>
  <c r="R67" i="1" s="1"/>
  <c r="Q68" i="1"/>
  <c r="R68" i="1" s="1"/>
  <c r="Q69" i="1"/>
  <c r="R69" i="1" s="1"/>
  <c r="Q70" i="1"/>
  <c r="Q71" i="1"/>
  <c r="R71" i="1" s="1"/>
  <c r="Q72" i="1"/>
  <c r="R72" i="1" s="1"/>
  <c r="Q73" i="1"/>
  <c r="R73" i="1" s="1"/>
  <c r="Q74" i="1"/>
  <c r="R74" i="1" s="1"/>
  <c r="Q75" i="1"/>
  <c r="R75" i="1" s="1"/>
  <c r="Q76" i="1"/>
  <c r="R76" i="1" s="1"/>
  <c r="Q77" i="1"/>
  <c r="R77" i="1" s="1"/>
  <c r="Q78" i="1"/>
  <c r="R78" i="1" s="1"/>
  <c r="Q79" i="1"/>
  <c r="R79" i="1" s="1"/>
  <c r="Q80" i="1"/>
  <c r="R80" i="1" s="1"/>
  <c r="Q81" i="1"/>
  <c r="R81" i="1" s="1"/>
  <c r="Q82" i="1"/>
  <c r="R82" i="1" s="1"/>
  <c r="Q83" i="1"/>
  <c r="R83" i="1" s="1"/>
  <c r="Q84" i="1"/>
  <c r="R84" i="1" s="1"/>
  <c r="Q85" i="1"/>
  <c r="R85" i="1" s="1"/>
  <c r="Q86" i="1"/>
  <c r="R86" i="1" s="1"/>
  <c r="Q87" i="1"/>
  <c r="R87" i="1" s="1"/>
  <c r="Q88" i="1"/>
  <c r="R88" i="1" s="1"/>
  <c r="Q89" i="1"/>
  <c r="R89" i="1" s="1"/>
  <c r="Q90" i="1"/>
  <c r="R90" i="1" s="1"/>
  <c r="Q91" i="1"/>
  <c r="R91" i="1" s="1"/>
  <c r="Q92" i="1"/>
  <c r="R92" i="1" s="1"/>
  <c r="Q93" i="1"/>
  <c r="R93" i="1" s="1"/>
  <c r="Q94" i="1"/>
  <c r="R94" i="1" s="1"/>
  <c r="Q95" i="1"/>
  <c r="R95" i="1" s="1"/>
  <c r="Q96" i="1"/>
  <c r="R96" i="1" s="1"/>
  <c r="Q97" i="1"/>
  <c r="R97" i="1" s="1"/>
  <c r="Q98" i="1"/>
  <c r="R98" i="1" s="1"/>
  <c r="Q99" i="1"/>
  <c r="R99" i="1" s="1"/>
  <c r="Q100" i="1"/>
  <c r="R100" i="1" s="1"/>
  <c r="Q101" i="1"/>
  <c r="R101" i="1" s="1"/>
  <c r="Q102" i="1"/>
  <c r="R102" i="1" s="1"/>
  <c r="Q103" i="1"/>
  <c r="R103" i="1" s="1"/>
  <c r="Q104" i="1"/>
  <c r="R104" i="1" s="1"/>
  <c r="Q105" i="1"/>
  <c r="R105" i="1" s="1"/>
  <c r="Q106" i="1"/>
  <c r="R106" i="1" s="1"/>
  <c r="Q107" i="1"/>
  <c r="R107" i="1" s="1"/>
  <c r="Q108" i="1"/>
  <c r="R108" i="1" s="1"/>
  <c r="Q109" i="1"/>
  <c r="R109" i="1" s="1"/>
  <c r="Q110" i="1"/>
  <c r="R110" i="1" s="1"/>
  <c r="Q111" i="1"/>
  <c r="R111" i="1" s="1"/>
  <c r="Q112" i="1"/>
  <c r="R112" i="1" s="1"/>
  <c r="Q113" i="1"/>
  <c r="R113" i="1" s="1"/>
  <c r="Q114" i="1"/>
  <c r="R114" i="1" s="1"/>
  <c r="Q115" i="1"/>
  <c r="R115" i="1" s="1"/>
  <c r="Q116" i="1"/>
  <c r="R116" i="1" s="1"/>
  <c r="Q117" i="1"/>
  <c r="R117" i="1" s="1"/>
  <c r="Q118" i="1"/>
  <c r="R118" i="1" s="1"/>
  <c r="Q119" i="1"/>
  <c r="R119" i="1" s="1"/>
  <c r="Q120" i="1"/>
  <c r="R120" i="1" s="1"/>
  <c r="Q121" i="1"/>
  <c r="R121" i="1" s="1"/>
  <c r="Q122" i="1"/>
  <c r="R122" i="1" s="1"/>
  <c r="Q123" i="1"/>
  <c r="R123" i="1" s="1"/>
  <c r="Q124" i="1"/>
  <c r="R124" i="1" s="1"/>
  <c r="Q125" i="1"/>
  <c r="R125" i="1" s="1"/>
  <c r="Q126" i="1"/>
  <c r="R126" i="1" s="1"/>
  <c r="Q127" i="1"/>
  <c r="R127" i="1" s="1"/>
  <c r="Q128" i="1"/>
  <c r="R128" i="1" s="1"/>
  <c r="Q129" i="1"/>
  <c r="R129" i="1" s="1"/>
  <c r="Q130" i="1"/>
  <c r="R130" i="1" s="1"/>
  <c r="Q131" i="1"/>
  <c r="R131" i="1" s="1"/>
  <c r="Q132" i="1"/>
  <c r="R132" i="1" s="1"/>
  <c r="Q133" i="1"/>
  <c r="R133" i="1" s="1"/>
  <c r="Q134" i="1"/>
  <c r="R134" i="1" s="1"/>
  <c r="Q135" i="1"/>
  <c r="R135" i="1" s="1"/>
  <c r="Q136" i="1"/>
  <c r="R136" i="1" s="1"/>
  <c r="Q137" i="1"/>
  <c r="Q138" i="1"/>
  <c r="R138" i="1" s="1"/>
  <c r="Q139" i="1"/>
  <c r="R139" i="1" s="1"/>
  <c r="Q140" i="1"/>
  <c r="R140" i="1" s="1"/>
  <c r="Q141" i="1"/>
  <c r="R141" i="1" s="1"/>
  <c r="Q142" i="1"/>
  <c r="R142" i="1" s="1"/>
  <c r="Q143" i="1"/>
  <c r="R143" i="1" s="1"/>
  <c r="Q144" i="1"/>
  <c r="R144" i="1" s="1"/>
  <c r="Q145" i="1"/>
  <c r="R145" i="1" s="1"/>
  <c r="Q146" i="1"/>
  <c r="R146" i="1" s="1"/>
  <c r="Q147" i="1"/>
  <c r="R147" i="1" s="1"/>
  <c r="Q148" i="1"/>
  <c r="R148" i="1" s="1"/>
  <c r="Q149" i="1"/>
  <c r="R149" i="1" s="1"/>
  <c r="Q150" i="1"/>
  <c r="R150" i="1" s="1"/>
  <c r="Q151" i="1"/>
  <c r="R151" i="1" s="1"/>
  <c r="Q152" i="1"/>
  <c r="R152" i="1" s="1"/>
  <c r="Q153" i="1"/>
  <c r="R153" i="1" s="1"/>
  <c r="Q154" i="1"/>
  <c r="R154" i="1" s="1"/>
  <c r="Q155" i="1"/>
  <c r="R155" i="1" s="1"/>
  <c r="Q156" i="1"/>
  <c r="R156" i="1" s="1"/>
  <c r="Q157" i="1"/>
  <c r="R157" i="1" s="1"/>
  <c r="Q158" i="1"/>
  <c r="R158" i="1" s="1"/>
  <c r="Q159" i="1"/>
  <c r="R159" i="1" s="1"/>
  <c r="R160" i="1"/>
  <c r="Q161" i="1"/>
  <c r="R161" i="1" s="1"/>
  <c r="Q162" i="1"/>
  <c r="R162" i="1" s="1"/>
  <c r="Q163" i="1"/>
  <c r="R163" i="1" s="1"/>
  <c r="Q164" i="1"/>
  <c r="R164" i="1" s="1"/>
  <c r="Q165" i="1"/>
  <c r="R165" i="1" s="1"/>
  <c r="Q166" i="1"/>
  <c r="R166" i="1" s="1"/>
  <c r="R167" i="1"/>
  <c r="Q168" i="1"/>
  <c r="R168" i="1" s="1"/>
  <c r="Q169" i="1"/>
  <c r="R169" i="1" s="1"/>
  <c r="Q170" i="1"/>
  <c r="R170" i="1" s="1"/>
  <c r="Q171" i="1"/>
  <c r="R171" i="1" s="1"/>
  <c r="Q172" i="1"/>
  <c r="R172" i="1" s="1"/>
  <c r="Q173" i="1"/>
  <c r="R173" i="1" s="1"/>
  <c r="Q174" i="1"/>
  <c r="R174" i="1" s="1"/>
  <c r="R175" i="1"/>
  <c r="Q176" i="1"/>
  <c r="R176" i="1" s="1"/>
  <c r="Q177" i="1"/>
  <c r="R177" i="1" s="1"/>
  <c r="Q178" i="1"/>
  <c r="R178" i="1" s="1"/>
  <c r="Q179" i="1"/>
  <c r="R179" i="1" s="1"/>
  <c r="Q180" i="1"/>
  <c r="R180" i="1" s="1"/>
  <c r="Q181" i="1"/>
  <c r="R181" i="1" s="1"/>
  <c r="Q182" i="1"/>
  <c r="R182" i="1" s="1"/>
  <c r="R183" i="1"/>
  <c r="Q184" i="1"/>
  <c r="R184" i="1" s="1"/>
  <c r="Q185" i="1"/>
  <c r="R185" i="1" s="1"/>
  <c r="Q186" i="1"/>
  <c r="R186" i="1" s="1"/>
  <c r="Q187" i="1"/>
  <c r="R187" i="1" s="1"/>
  <c r="Q188" i="1"/>
  <c r="R188" i="1" s="1"/>
  <c r="Q189" i="1"/>
  <c r="R189" i="1" s="1"/>
  <c r="Q190" i="1"/>
  <c r="R190" i="1" s="1"/>
  <c r="Q191" i="1"/>
  <c r="R191" i="1" s="1"/>
  <c r="Q192" i="1"/>
  <c r="R192" i="1" s="1"/>
  <c r="Q193" i="1"/>
  <c r="R193" i="1" s="1"/>
  <c r="Q194" i="1"/>
  <c r="R194" i="1" s="1"/>
  <c r="Q195" i="1"/>
  <c r="R195" i="1" s="1"/>
  <c r="Q196" i="1"/>
  <c r="R196" i="1" s="1"/>
  <c r="Q197" i="1"/>
  <c r="R197" i="1" s="1"/>
  <c r="Q198" i="1"/>
  <c r="R198" i="1" s="1"/>
  <c r="Q199" i="1"/>
  <c r="R199" i="1" s="1"/>
  <c r="Q200" i="1"/>
  <c r="R200" i="1" s="1"/>
  <c r="Q201" i="1"/>
  <c r="R201" i="1" s="1"/>
  <c r="Q202" i="1"/>
  <c r="R202" i="1" s="1"/>
  <c r="Q203" i="1"/>
  <c r="R203" i="1" s="1"/>
  <c r="Q204" i="1"/>
  <c r="R204" i="1" s="1"/>
  <c r="Q205" i="1"/>
  <c r="R205" i="1" s="1"/>
  <c r="Q206" i="1"/>
  <c r="R206" i="1" s="1"/>
  <c r="Q207" i="1"/>
  <c r="R207" i="1" s="1"/>
  <c r="R208" i="1"/>
  <c r="Q209" i="1"/>
  <c r="R209" i="1" s="1"/>
  <c r="Q210" i="1"/>
  <c r="R210" i="1" s="1"/>
  <c r="Q211" i="1"/>
  <c r="R211" i="1" s="1"/>
  <c r="Q212" i="1"/>
  <c r="R212" i="1" s="1"/>
  <c r="Q213" i="1"/>
  <c r="R213" i="1" s="1"/>
  <c r="R214" i="1"/>
  <c r="Q215" i="1"/>
  <c r="R215" i="1" s="1"/>
  <c r="Q216" i="1"/>
  <c r="R216" i="1" s="1"/>
  <c r="R52" i="1" l="1"/>
  <c r="R22" i="1"/>
  <c r="C35" i="8"/>
  <c r="C34" i="8"/>
  <c r="C33" i="8"/>
  <c r="C32" i="8"/>
  <c r="C10" i="8"/>
  <c r="C7" i="8"/>
  <c r="C6" i="8"/>
  <c r="C5" i="8"/>
  <c r="C4" i="8"/>
  <c r="C3" i="8"/>
  <c r="C2" i="8"/>
  <c r="C2" i="5" l="1"/>
  <c r="C8" i="5" s="1"/>
  <c r="E8" i="5" s="1"/>
</calcChain>
</file>

<file path=xl/comments1.xml><?xml version="1.0" encoding="utf-8"?>
<comments xmlns="http://schemas.openxmlformats.org/spreadsheetml/2006/main">
  <authors>
    <author>Harsh Bansal</author>
  </authors>
  <commentList>
    <comment ref="Q1" authorId="0" shapeId="0">
      <text>
        <r>
          <rPr>
            <b/>
            <sz val="9"/>
            <color indexed="81"/>
            <rFont val="Tahoma"/>
            <family val="2"/>
          </rPr>
          <t>Harsh Bansal:</t>
        </r>
        <r>
          <rPr>
            <sz val="9"/>
            <color indexed="81"/>
            <rFont val="Tahoma"/>
            <family val="2"/>
          </rPr>
          <t xml:space="preserve">
Automatic Calculated</t>
        </r>
      </text>
    </comment>
    <comment ref="R1" authorId="0" shapeId="0">
      <text>
        <r>
          <rPr>
            <b/>
            <sz val="9"/>
            <color indexed="81"/>
            <rFont val="Tahoma"/>
            <family val="2"/>
          </rPr>
          <t>Harsh Bansal:</t>
        </r>
        <r>
          <rPr>
            <sz val="9"/>
            <color indexed="81"/>
            <rFont val="Tahoma"/>
            <family val="2"/>
          </rPr>
          <t xml:space="preserve">
automatic from EffortByCategory</t>
        </r>
      </text>
    </comment>
  </commentList>
</comments>
</file>

<file path=xl/sharedStrings.xml><?xml version="1.0" encoding="utf-8"?>
<sst xmlns="http://schemas.openxmlformats.org/spreadsheetml/2006/main" count="12186" uniqueCount="2784">
  <si>
    <t>Incident Number</t>
  </si>
  <si>
    <t>Opened</t>
  </si>
  <si>
    <t>Resolved date/time</t>
  </si>
  <si>
    <t>Priority</t>
  </si>
  <si>
    <t>Request for Service</t>
  </si>
  <si>
    <t>Type of Case</t>
  </si>
  <si>
    <t>Number of Hours</t>
  </si>
  <si>
    <t>Owner</t>
  </si>
  <si>
    <t>Effort(Hours)</t>
  </si>
  <si>
    <t xml:space="preserve">Regular Monitoring </t>
  </si>
  <si>
    <t>Integration</t>
  </si>
  <si>
    <t>Pre production</t>
  </si>
  <si>
    <t>Integration Issues</t>
  </si>
  <si>
    <t>Column1</t>
  </si>
  <si>
    <t>Start/Stop Request</t>
  </si>
  <si>
    <t>Cancelled</t>
  </si>
  <si>
    <t>Item</t>
  </si>
  <si>
    <t>Effort</t>
  </si>
  <si>
    <t>Overall Management</t>
  </si>
  <si>
    <t>Total</t>
  </si>
  <si>
    <t>Incident Type</t>
  </si>
  <si>
    <t>persons</t>
  </si>
  <si>
    <t>Request for Information</t>
  </si>
  <si>
    <t>Resolution Notes</t>
  </si>
  <si>
    <t>Incident and Service Request Resolution</t>
  </si>
  <si>
    <t>Business area,service,item</t>
  </si>
  <si>
    <t>Short description</t>
  </si>
  <si>
    <t>Request for Change</t>
  </si>
  <si>
    <t>Incident</t>
  </si>
  <si>
    <t>Work Breakdown Structure - DBA</t>
  </si>
  <si>
    <t>Ticket Type</t>
  </si>
  <si>
    <t>Responsible</t>
  </si>
  <si>
    <t>Task</t>
  </si>
  <si>
    <t>Time (Minutes)</t>
  </si>
  <si>
    <t>UMX Role</t>
  </si>
  <si>
    <t>DBA</t>
  </si>
  <si>
    <t>Check Approvals/Get Approvals</t>
  </si>
  <si>
    <t>Not required most of the times</t>
  </si>
  <si>
    <t>Creation of child Ticket</t>
  </si>
  <si>
    <t>Provide UMX Role</t>
  </si>
  <si>
    <t>Communication to requestor</t>
  </si>
  <si>
    <t>Updation of Ticket notes, screenshots</t>
  </si>
  <si>
    <t>Verify and close ticket</t>
  </si>
  <si>
    <t>Firefighter</t>
  </si>
  <si>
    <t>Provide UMX Role in Multiple Instances/Multiple users</t>
  </si>
  <si>
    <t>Access Admin</t>
  </si>
  <si>
    <t>Access - DBA</t>
  </si>
  <si>
    <t>Check Approvals</t>
  </si>
  <si>
    <t>Provide Requested Access</t>
  </si>
  <si>
    <t>Run query/program</t>
  </si>
  <si>
    <t>Check Approvals\ Seek Approvals</t>
  </si>
  <si>
    <t>Run the Requested Program/Change</t>
  </si>
  <si>
    <t>Check logs for success. If failure iterate for fix</t>
  </si>
  <si>
    <t>Communication with requestor</t>
  </si>
  <si>
    <t>Monitoring and Maintenance</t>
  </si>
  <si>
    <t>Monitor and Check Email Alerts</t>
  </si>
  <si>
    <t>Do analysis for the Alert</t>
  </si>
  <si>
    <t>Do corrective actions/Get Approvals</t>
  </si>
  <si>
    <t>Create ticket and Update ticket notes</t>
  </si>
  <si>
    <t>Monitor the system post correction</t>
  </si>
  <si>
    <t>Application Issues</t>
  </si>
  <si>
    <t>Issue Analysis</t>
  </si>
  <si>
    <t>Get Approvals for Fix Identified</t>
  </si>
  <si>
    <t>DBA/Leads</t>
  </si>
  <si>
    <t>Co-ordination with other teams</t>
  </si>
  <si>
    <t>Implement Fix</t>
  </si>
  <si>
    <t>Ticket Updates</t>
  </si>
  <si>
    <t>Monitoring the system post fix</t>
  </si>
  <si>
    <t>Work Breakdown Structure - DBA Release</t>
  </si>
  <si>
    <t>Time (Hours)</t>
  </si>
  <si>
    <t>Code Migration(R12) - Minor</t>
  </si>
  <si>
    <t>Release Plan Preparation</t>
  </si>
  <si>
    <t>Knowledge Transfers/Discussions</t>
  </si>
  <si>
    <t>Pre-Release Steps(like: backups)</t>
  </si>
  <si>
    <t>Production Release</t>
  </si>
  <si>
    <t>Post Release Activities</t>
  </si>
  <si>
    <t>Code Migration(R12) - Major</t>
  </si>
  <si>
    <t>Knowledge Transfers to Functional Team</t>
  </si>
  <si>
    <t>Knowledge between Technical Teams</t>
  </si>
  <si>
    <t>Dry Run</t>
  </si>
  <si>
    <t>Pre-Release Steps(like: backups, Model Pub, communication)</t>
  </si>
  <si>
    <t>Functional</t>
  </si>
  <si>
    <t>Smoke Testing</t>
  </si>
  <si>
    <t>Work Breakdown Structure - Integration</t>
  </si>
  <si>
    <t>Do all the checks required(Query/Frontend/Logs) - Done twice</t>
  </si>
  <si>
    <t>Compile Report and send mail</t>
  </si>
  <si>
    <t>Code Migration(Integration) - Minor</t>
  </si>
  <si>
    <t>Code Migration(Integration) - Major</t>
  </si>
  <si>
    <t>Knowledge between Technical Teams(related to setups)</t>
  </si>
  <si>
    <t>Pre-Release Steps(like: backups, communication)</t>
  </si>
  <si>
    <t>NPI Monitoring</t>
  </si>
  <si>
    <t xml:space="preserve">Login to 4 different Multiple Databases </t>
  </si>
  <si>
    <t>Execute Query for Pricelist, ECO, Items, APC</t>
  </si>
  <si>
    <t>Capture the output in Monitorig Sheet and create report</t>
  </si>
  <si>
    <t>Create Ticket and update</t>
  </si>
  <si>
    <t>Tackle issue according to incident</t>
  </si>
  <si>
    <t>Work Breakdown Structure - Functional</t>
  </si>
  <si>
    <t>Complex Functional Issues</t>
  </si>
  <si>
    <t>Co-ordination with other teams/ user</t>
  </si>
  <si>
    <t>Ticket/Email Updates</t>
  </si>
  <si>
    <t>Setup</t>
  </si>
  <si>
    <t>Gather information/Documentation for Setup</t>
  </si>
  <si>
    <t>Seek Business and IT Approval</t>
  </si>
  <si>
    <t>Perform Setups</t>
  </si>
  <si>
    <t>Validate Setups</t>
  </si>
  <si>
    <t>Access Issues</t>
  </si>
  <si>
    <t>Defects</t>
  </si>
  <si>
    <t>Gather detailed information from user(Webex, email etc.)</t>
  </si>
  <si>
    <t>Analyse issue</t>
  </si>
  <si>
    <t>Validate with PA/Functional Team for resolution/Defect Confirmation</t>
  </si>
  <si>
    <t>Create Defect</t>
  </si>
  <si>
    <t>Work with Developers to provide details and update HPQC</t>
  </si>
  <si>
    <t>Ticket updates and user communication(Pre/Post fix)</t>
  </si>
  <si>
    <t>Report Generation</t>
  </si>
  <si>
    <t>Requirement Analysis</t>
  </si>
  <si>
    <t>Query Creation/ Validating with L3</t>
  </si>
  <si>
    <t>Request for Information -Integ</t>
  </si>
  <si>
    <t>Environment Setup</t>
  </si>
  <si>
    <t>Retrigger Data</t>
  </si>
  <si>
    <t>New Query Request</t>
  </si>
  <si>
    <t>Functional Issue</t>
  </si>
  <si>
    <t>November Release caused the increase in effort</t>
  </si>
  <si>
    <t>Access Issue</t>
  </si>
  <si>
    <t>Functional issue( Order Stuck)</t>
  </si>
  <si>
    <t>Pending Release</t>
  </si>
  <si>
    <t>Known defect - Simple Workaround</t>
  </si>
  <si>
    <t>Known defect - No Workaround</t>
  </si>
  <si>
    <t>Resolved by NetApp Employee</t>
  </si>
  <si>
    <t>All</t>
  </si>
  <si>
    <t>Problem Management</t>
  </si>
  <si>
    <t>Access Approvals and Co-ordination for R12 Responsibilities</t>
  </si>
  <si>
    <t>Access Issue Debugging</t>
  </si>
  <si>
    <t>Firefighter Ticket Review</t>
  </si>
  <si>
    <t>Others</t>
  </si>
  <si>
    <t>Prepare Documentation - Small</t>
  </si>
  <si>
    <t>Prepare Documentation - Medium</t>
  </si>
  <si>
    <t>Prepare Documentation - Large</t>
  </si>
  <si>
    <t>Tags</t>
  </si>
  <si>
    <t>Assigned to</t>
  </si>
  <si>
    <t>Configuration item</t>
  </si>
  <si>
    <t>Request for Service Code</t>
  </si>
  <si>
    <t>State</t>
  </si>
  <si>
    <t>U busitem</t>
  </si>
  <si>
    <t>Assignment group</t>
  </si>
  <si>
    <t/>
  </si>
  <si>
    <t>Resolved</t>
  </si>
  <si>
    <t xml:space="preserve"> Database</t>
  </si>
  <si>
    <t>Closed</t>
  </si>
  <si>
    <t xml:space="preserve">Request for Information </t>
  </si>
  <si>
    <t xml:space="preserve"> Application</t>
  </si>
  <si>
    <t>Access</t>
  </si>
  <si>
    <t>Proactive Maintenance</t>
  </si>
  <si>
    <t>SOA Foundations</t>
  </si>
  <si>
    <t>eCM</t>
  </si>
  <si>
    <t>Enterprise Apps | eCM | Database</t>
  </si>
  <si>
    <t>Monitoring</t>
  </si>
  <si>
    <t>U busservice</t>
  </si>
  <si>
    <t xml:space="preserve"> Support Site  </t>
  </si>
  <si>
    <t xml:space="preserve"> eCM </t>
  </si>
  <si>
    <t>DATA value for hour calculation</t>
  </si>
  <si>
    <t>Production</t>
  </si>
  <si>
    <t>Production Access</t>
  </si>
  <si>
    <t>Production Alert</t>
  </si>
  <si>
    <t>Production Data Request</t>
  </si>
  <si>
    <t>Production File Transfer</t>
  </si>
  <si>
    <t>Sub Prod  KBR Access</t>
  </si>
  <si>
    <t xml:space="preserve">Production </t>
  </si>
  <si>
    <t>Production Monitoring</t>
  </si>
  <si>
    <t>Production Proactive Maintenance</t>
  </si>
  <si>
    <t>Production Request for Change</t>
  </si>
  <si>
    <t xml:space="preserve">Production Request for Information </t>
  </si>
  <si>
    <t>Production Validation</t>
  </si>
  <si>
    <t>Sub Prod  KBR Alert</t>
  </si>
  <si>
    <t>Sub Prod  KBR Data Request</t>
  </si>
  <si>
    <t>Sub Prod  KBR Monitoring</t>
  </si>
  <si>
    <t>Sub Prod  KBR File Transfer</t>
  </si>
  <si>
    <t>Sub Prod  KBR Proactive Maintenance</t>
  </si>
  <si>
    <t>Sub Prod  KBR Request for Change</t>
  </si>
  <si>
    <t xml:space="preserve">Sub Prod  KBR Request for Information </t>
  </si>
  <si>
    <t>4 - Low</t>
  </si>
  <si>
    <t>3 - Moderate</t>
  </si>
  <si>
    <t xml:space="preserve"> My AutoSupport </t>
  </si>
  <si>
    <t>DMS (LearningCenter)</t>
  </si>
  <si>
    <t xml:space="preserve"> NetAppU </t>
  </si>
  <si>
    <t>Enterprise Apps | Everest | Application</t>
  </si>
  <si>
    <t xml:space="preserve"> Everest </t>
  </si>
  <si>
    <t>Stellent</t>
  </si>
  <si>
    <t xml:space="preserve"> CMS/Stellent </t>
  </si>
  <si>
    <t>NetApp Global Services | Support Site  | Database</t>
  </si>
  <si>
    <t xml:space="preserve"> Agile </t>
  </si>
  <si>
    <t>Partner Data Base (PDB)</t>
  </si>
  <si>
    <t>Production Email</t>
  </si>
  <si>
    <t>Sub Prod  NGR Project Monitoring</t>
  </si>
  <si>
    <t>Sub Prod  KBR Password</t>
  </si>
  <si>
    <t>Sub Prod  KBR Email</t>
  </si>
  <si>
    <t xml:space="preserve">Sub Prod  NGR Project </t>
  </si>
  <si>
    <t>Sub Prod  KBR Validation</t>
  </si>
  <si>
    <t>Releases - Major</t>
  </si>
  <si>
    <t>Releases - Minor</t>
  </si>
  <si>
    <t>No of Weeks</t>
  </si>
  <si>
    <t>CTASK</t>
  </si>
  <si>
    <t>Problem Resolution</t>
  </si>
  <si>
    <t>Abhijit Walawalkar</t>
  </si>
  <si>
    <t>Enterprise Apps &gt; SS Platform Engg &gt; DevOps L2</t>
  </si>
  <si>
    <t>Enterprise Apps | eCM | Application / Repository</t>
  </si>
  <si>
    <t xml:space="preserve"> Application / Repository</t>
  </si>
  <si>
    <t>Enterprise Apps &gt; SS Platform Engg &gt; Platform L2</t>
  </si>
  <si>
    <t>Enterprise Apps &gt; SS Platform Engg &gt; Platform L2 Non-Prod</t>
  </si>
  <si>
    <t>Core Services | IT Security | CollabNet-SSL</t>
  </si>
  <si>
    <t xml:space="preserve"> CollabNet-SSL</t>
  </si>
  <si>
    <t xml:space="preserve"> IT Security </t>
  </si>
  <si>
    <t>Piush Mishra</t>
  </si>
  <si>
    <t>Naveen Majumdar</t>
  </si>
  <si>
    <t>NAPA and FocalPoint</t>
  </si>
  <si>
    <t xml:space="preserve"> HR-Web </t>
  </si>
  <si>
    <t>Enterprise Apps | Integration | Oracle SOA</t>
  </si>
  <si>
    <t xml:space="preserve"> Oracle SOA</t>
  </si>
  <si>
    <t xml:space="preserve"> Integration </t>
  </si>
  <si>
    <t>Information Technology | Perforce | Application</t>
  </si>
  <si>
    <t xml:space="preserve"> Perforce </t>
  </si>
  <si>
    <t>Surbhi Dhingra</t>
  </si>
  <si>
    <t>Enterprise Apps | eCM | DocCenter - InfoCenter</t>
  </si>
  <si>
    <t xml:space="preserve"> DocCenter - InfoCenter</t>
  </si>
  <si>
    <t>Nitish Rawat</t>
  </si>
  <si>
    <t>Perforce IT</t>
  </si>
  <si>
    <t>Perforce access</t>
  </si>
  <si>
    <t>Mayank Yadav</t>
  </si>
  <si>
    <t>NetApp Global Services | SOA Foundation</t>
  </si>
  <si>
    <t>URL_SOA: URL: ''http://ngsprd.corp.netapp.com:9210/console'' is DOWN</t>
  </si>
  <si>
    <t xml:space="preserve"> SOA Foundation</t>
  </si>
  <si>
    <t>URL_SOA: URL: ''http://ngsprd.corp.netapp.com:9210/em'' is DOWN</t>
  </si>
  <si>
    <t>URL_SOA: URL: ''http://comprd.corp.netapp.com:9220/em'' is DOWN</t>
  </si>
  <si>
    <t>URL_SOA: URL: ''http://sfdcprd.corp.netapp.com:9160/console'' is DOWN</t>
  </si>
  <si>
    <t>URL_SOA: URL: ''http://sfdcprd.corp.netapp.com:9160/em'' is DOWN</t>
  </si>
  <si>
    <t>URL_SOA: URL: ''http://comprd.corp.netapp.com:9220/console'' is DOWN</t>
  </si>
  <si>
    <t>Sales | PDB | Other</t>
  </si>
  <si>
    <t>URL_PDM: URL: ''https://services.netapp.com:443/services/wsDef.wsdl'' is DOWN</t>
  </si>
  <si>
    <t xml:space="preserve"> Other</t>
  </si>
  <si>
    <t xml:space="preserve"> PDB </t>
  </si>
  <si>
    <t>Marketing | DMS | Application</t>
  </si>
  <si>
    <t xml:space="preserve"> DMS </t>
  </si>
  <si>
    <t>URL_PDM: URL: ''https://services.netapp.com:443/'' is DOWN</t>
  </si>
  <si>
    <t>eCM DocCenter - InfoCenter</t>
  </si>
  <si>
    <t>CE-SOA (Customer Edge - Sales Order Adjustment)</t>
  </si>
  <si>
    <t>Sales | SFDC | SOA - Customer</t>
  </si>
  <si>
    <t>URL_SCR: URL: ''https://spaprd.netapp.com:443/index.html'' is DOWN</t>
  </si>
  <si>
    <t xml:space="preserve"> SOA - Customer</t>
  </si>
  <si>
    <t xml:space="preserve"> SFDC </t>
  </si>
  <si>
    <t>URL_ECM: URL: ''http://vmwcmeweb01-prd.dmz.netapp.com:9081/documentation/index.html'' is DOWN</t>
  </si>
  <si>
    <t>URL_SCR: URL: ''http://vmwscrweb04-prd.dmz.netapp.com:80/index.html'' is DOWN</t>
  </si>
  <si>
    <t>STARS</t>
  </si>
  <si>
    <t>Enterprise Apps | STARS  | Application</t>
  </si>
  <si>
    <t xml:space="preserve"> STARS  </t>
  </si>
  <si>
    <t>URL_SCR: URL: ''http://vmwscrweb03-prd.dmz.netapp.com:80/index.html'' is DOWN</t>
  </si>
  <si>
    <t>URL_SCR: URL: ''http://vmwscrweb04-prd.dmz.netapp.com:80/spaframework/SalesCreditService'' is DOWN</t>
  </si>
  <si>
    <t>URL_SCR: URL: ''http://vmwscrweb03-prd.dmz.netapp.com:80/spaframework/SalesCreditService'' is DOWN</t>
  </si>
  <si>
    <t>Human Resources | NAPA | FocalPoint</t>
  </si>
  <si>
    <t>URL_CMF: URL: ''http://ngznpaapp01-prd.corp.netapp.com:9700/BPELConsole/login.jsp'' is DOWN</t>
  </si>
  <si>
    <t xml:space="preserve"> FocalPoint</t>
  </si>
  <si>
    <t xml:space="preserve"> NAPA </t>
  </si>
  <si>
    <t>Access Provided.</t>
  </si>
  <si>
    <t>URL_PDM: URL: ''http://vmwpdmapp03-prd.corp.netapp.com:8004/content/healthcheck'' is DOWN</t>
  </si>
  <si>
    <t>Human Resources | NAPA | Other</t>
  </si>
  <si>
    <t>Deployment Completed.</t>
  </si>
  <si>
    <t>Enterprise Apps | Integration | OSB</t>
  </si>
  <si>
    <t xml:space="preserve"> OSB</t>
  </si>
  <si>
    <t>Enterprise Apps | Integration | Vordel</t>
  </si>
  <si>
    <t xml:space="preserve"> Vordel</t>
  </si>
  <si>
    <t>Human Resources | NAPA | Database</t>
  </si>
  <si>
    <t>perforce access</t>
  </si>
  <si>
    <t>RE: STG - SERVER STATE AND HEALTH</t>
  </si>
  <si>
    <t>URL_SOA: URL: ''http://mfgprd.corp.netapp.com:9150/em'' is DOWN</t>
  </si>
  <si>
    <t>URL_SOA: URL: ''http://mfgprd.corp.netapp.com:9150/console'' is DOWN</t>
  </si>
  <si>
    <t>URL_SOA: URL: ''http://qeprd.corp.netapp.com:9200/console'' is DOWN</t>
  </si>
  <si>
    <t>URL_SOA: URL: ''http://qeprd.corp.netapp.com:9200/em'' is DOWN</t>
  </si>
  <si>
    <t>File Transfer</t>
  </si>
  <si>
    <t xml:space="preserve"> QuoteEdge </t>
  </si>
  <si>
    <t xml:space="preserve">certificate has been provided </t>
  </si>
  <si>
    <t xml:space="preserve"> Google Search </t>
  </si>
  <si>
    <t xml:space="preserve"> Hosting Ops-H/W </t>
  </si>
  <si>
    <t>Jenkins-it</t>
  </si>
  <si>
    <t xml:space="preserve"> SS_DevOps </t>
  </si>
  <si>
    <t>URL_SOA: URL: ''http://soaext.netapp.com:80/healthcheck'' is DOWN</t>
  </si>
  <si>
    <t>Core Services | Intranet | Apps-web</t>
  </si>
  <si>
    <t xml:space="preserve"> Apps-web</t>
  </si>
  <si>
    <t xml:space="preserve"> Intranet </t>
  </si>
  <si>
    <t>Sales | PDB | NetAppU Issues</t>
  </si>
  <si>
    <t xml:space="preserve"> NetAppU Issues</t>
  </si>
  <si>
    <t>2 - High</t>
  </si>
  <si>
    <t xml:space="preserve"> web.netapp.com/engineering </t>
  </si>
  <si>
    <t>FW: STG - SERVER STATE AND HEALTH</t>
  </si>
  <si>
    <t xml:space="preserve"> Access</t>
  </si>
  <si>
    <t>Required information provided.</t>
  </si>
  <si>
    <t>Enterprise Repository</t>
  </si>
  <si>
    <t>Certificate provided as per the request.</t>
  </si>
  <si>
    <t>URL_ECM: URL: ''http://vmwcmeweb01-prd.dmz.netapp.com:9081/documentation/productsatoz/index.html'' i</t>
  </si>
  <si>
    <t xml:space="preserve"> Windows </t>
  </si>
  <si>
    <t>Perforce Access Request</t>
  </si>
  <si>
    <t>Marketing | NetAppU | DMS</t>
  </si>
  <si>
    <t xml:space="preserve"> DMS</t>
  </si>
  <si>
    <t>Sub Prod  KBR Enhancement</t>
  </si>
  <si>
    <t>MW</t>
  </si>
  <si>
    <t>Work Breakdown Structure - Middleware</t>
  </si>
  <si>
    <t>Server Issues</t>
  </si>
  <si>
    <t>Perforce</t>
  </si>
  <si>
    <t>SSL Certificate</t>
  </si>
  <si>
    <t>Deployment</t>
  </si>
  <si>
    <t>Vordel</t>
  </si>
  <si>
    <t>Jenkins</t>
  </si>
  <si>
    <t>Middleware</t>
  </si>
  <si>
    <t>Devops</t>
  </si>
  <si>
    <t>Analyse the issue and check weblogic console/ server logs for infrence.</t>
  </si>
  <si>
    <t xml:space="preserve">Apply fix ie Restart the server / free heap space </t>
  </si>
  <si>
    <t>Create / delete / update user</t>
  </si>
  <si>
    <t>Validation</t>
  </si>
  <si>
    <t>Understand the background of issue</t>
  </si>
  <si>
    <t>Validation of the expiry date for the url which is requested.</t>
  </si>
  <si>
    <t>Creation of ssl certificate / provide access</t>
  </si>
  <si>
    <t>Revoke access</t>
  </si>
  <si>
    <t>review the release document provided.</t>
  </si>
  <si>
    <t>Perform steps mentioned in roll out</t>
  </si>
  <si>
    <t>Get the changes validated</t>
  </si>
  <si>
    <t>Analyse the issue and check logs for infrence.</t>
  </si>
  <si>
    <t>Do restart of services</t>
  </si>
  <si>
    <t>Verify the fix</t>
  </si>
  <si>
    <t>Analyse the issue</t>
  </si>
  <si>
    <t>Check logs  for build faliure analysis</t>
  </si>
  <si>
    <t>Apply fix</t>
  </si>
  <si>
    <t xml:space="preserve"> SmartSolve </t>
  </si>
  <si>
    <t xml:space="preserve"> Magma </t>
  </si>
  <si>
    <t>FW: NAPA BPEL WL server: Heap Size Low Alert</t>
  </si>
  <si>
    <t>URL_PDM: URL: ''http://vmwpdmapp02-prd.corp.netapp.com:8004/content/healthcheck'' is DOWN</t>
  </si>
  <si>
    <t>URL_PDM: URL: ''http://vmwpdmapp04-prd.corp.netapp.com:8004/content/healthcheck'' is DOWN</t>
  </si>
  <si>
    <t>URL_PDM: URL: ''http://vmwpdmapp01-prd.corp.netapp.com:8003/content/healthcheck'' is DOWN</t>
  </si>
  <si>
    <t xml:space="preserve"> Mobility </t>
  </si>
  <si>
    <t>NAPA BPEL WL server: Heap Size Low Alert</t>
  </si>
  <si>
    <t>Information provided.</t>
  </si>
  <si>
    <t xml:space="preserve"> Storage </t>
  </si>
  <si>
    <t>Sales | PDB | Database</t>
  </si>
  <si>
    <t>Apps Web</t>
  </si>
  <si>
    <t>Enterprise Apps | Integration | Contracts</t>
  </si>
  <si>
    <t xml:space="preserve"> Contracts</t>
  </si>
  <si>
    <t xml:space="preserve"> Managed File Transfer </t>
  </si>
  <si>
    <t>URL_PDM: URL: ''http://vmwpdmapp02-prd.corp.netapp.com:8003/content/healthcheck'' is DOWN</t>
  </si>
  <si>
    <t xml:space="preserve">NetApp Global Services | Support Site  | Application   </t>
  </si>
  <si>
    <t xml:space="preserve"> Application   </t>
  </si>
  <si>
    <t>External SSL Request: vadakatt upload.netapp.com</t>
  </si>
  <si>
    <t>URL_PDM: URL: ''https://services.netapp.com:443/content/healthcheck'' is DOWN</t>
  </si>
  <si>
    <t xml:space="preserve"> Partner Portal </t>
  </si>
  <si>
    <t xml:space="preserve"> SharePoint </t>
  </si>
  <si>
    <t xml:space="preserve"> IAM </t>
  </si>
  <si>
    <t xml:space="preserve"> Zenoss </t>
  </si>
  <si>
    <t xml:space="preserve"> Profile Services </t>
  </si>
  <si>
    <t>URL_ECM: URL: ''http://vmwcmcapp02-prd.corp.netapp.com:16100/cs/login/login.htm'' is DOWN</t>
  </si>
  <si>
    <t>URL_ECM: URL: ''http://vmwcmcapp03-prd.corp.netapp.com:16100/cs/login/login.htm'' is DOWN</t>
  </si>
  <si>
    <t>GTM (Go to Market)</t>
  </si>
  <si>
    <t xml:space="preserve"> OIM </t>
  </si>
  <si>
    <t>Enterprise Apps | Integration | SFDC</t>
  </si>
  <si>
    <t xml:space="preserve"> SFDC</t>
  </si>
  <si>
    <t>NetApp Global Services | XTerra | Application</t>
  </si>
  <si>
    <t xml:space="preserve"> XTerra </t>
  </si>
  <si>
    <t>NetApp Global Services | Support Site  | Search</t>
  </si>
  <si>
    <t xml:space="preserve"> Search</t>
  </si>
  <si>
    <t>URL_PDM: URL: ''http://vmwpdmapp03-prd.corp.netapp.com:8003/content/healthcheck'' is DOWN</t>
  </si>
  <si>
    <t>web.netapp.com</t>
  </si>
  <si>
    <t xml:space="preserve"> Hosting Ops-S/W </t>
  </si>
  <si>
    <t xml:space="preserve"> Go To Market </t>
  </si>
  <si>
    <t>URL_PDM: URL: ''http://vmwpdmapp05-prd.corp.netapp.com:8003/content/healthcheck'' is DOWN</t>
  </si>
  <si>
    <t xml:space="preserve"> AODS </t>
  </si>
  <si>
    <t>INC1844762</t>
  </si>
  <si>
    <t>Anubha Mahajan</t>
  </si>
  <si>
    <t>Enterprise Apps | MFT | Linoma GAMFT</t>
  </si>
  <si>
    <t xml:space="preserve"> Errors while moving the files from Eng to IT</t>
  </si>
  <si>
    <t>There was no issue found at MFT platform end. IT L3 team is working with requester on this issue.</t>
  </si>
  <si>
    <t xml:space="preserve"> Linoma GAMFT</t>
  </si>
  <si>
    <t>Integration &gt; GBAT L2 Integration</t>
  </si>
  <si>
    <t>INC1839803</t>
  </si>
  <si>
    <t>Faiq Ali</t>
  </si>
  <si>
    <t>QuoteEdge</t>
  </si>
  <si>
    <t xml:space="preserve"> INC1835350: Unable to Search Quotes in SIT Instance</t>
  </si>
  <si>
    <t>Previously there were nearly 14K Quotes were associated to the Opportunity "006C000000gJ6QFIA0" in SIT and was hitting the SFDC limits when try to create new Quote for this Opp. SFDC team purged some old Quotes created till 2015 for this Opp to avoid SFDC limitation.</t>
  </si>
  <si>
    <t>INC1861976</t>
  </si>
  <si>
    <t xml:space="preserve"> Intranet  Apps-web not working</t>
  </si>
  <si>
    <t>The apps-web has been migrated to a new server in November 2015 and all the contents under \\nasgensvl01prd01\InternalWeb\apps-web\htdocs\WEB has been copied to new location 
\\nasgengrp01prd02.corp.netapp.com\InternalWeb_new\apps-web\htdocs\WEB
Requester able to access new location.</t>
  </si>
  <si>
    <t>INC1857266</t>
  </si>
  <si>
    <t>Enterprise Apps | Integration | Oracle B2B</t>
  </si>
  <si>
    <t xml:space="preserve"> Monitoring of B2B console</t>
  </si>
  <si>
    <t>No errors were found in monitoring</t>
  </si>
  <si>
    <t xml:space="preserve"> Oracle B2B</t>
  </si>
  <si>
    <t>INC1853887</t>
  </si>
  <si>
    <t>Akrati Kulshreshtha</t>
  </si>
  <si>
    <t xml:space="preserve"> Monitoring of B2B console for time stamp Aug 18, 2017 4:45 PM to Aug 21, 2017 2:21 AM</t>
  </si>
  <si>
    <t>done monitoring</t>
  </si>
  <si>
    <t>INC1839794</t>
  </si>
  <si>
    <t>Abdur Rashidi</t>
  </si>
  <si>
    <t>Enterprise Apps | Integration | IntgUtils</t>
  </si>
  <si>
    <t xml:space="preserve"> QE Mobile App - SSO Integration Service</t>
  </si>
  <si>
    <t xml:space="preserve">Provided emobility STG URLs to the requester. </t>
  </si>
  <si>
    <t xml:space="preserve"> IntgUtils</t>
  </si>
  <si>
    <t>INC1839099</t>
  </si>
  <si>
    <t>Vivek Vashisth</t>
  </si>
  <si>
    <t>Peoplesoft</t>
  </si>
  <si>
    <t>(Bulk push from SOA on Employee records) - (Priority: 4 - Low): has been assigned to you.</t>
  </si>
  <si>
    <t xml:space="preserve">Bulk push of employee records happened on 24th July.
We see the first instance at 2017-07-24 08:57:48 PM PST and last instance at 2017-07-24 09:51:17 PM.
</t>
  </si>
  <si>
    <t>INC1857869</t>
  </si>
  <si>
    <t>Engineering GoAnywhere MFT</t>
  </si>
  <si>
    <t>8098 - SFTP Permission denied</t>
  </si>
  <si>
    <t>The issue was resolved after the path was added to magmastg user in the permissible list.</t>
  </si>
  <si>
    <t>INC1845297</t>
  </si>
  <si>
    <t xml:space="preserve">Access Error - p4 lables </t>
  </si>
  <si>
    <t>Issue: Access Error - p4 lables
Action Taken:  Issue with "p4 protect" is resolved . User able to execute the functionality now.</t>
  </si>
  <si>
    <t>INC1860341</t>
  </si>
  <si>
    <t>Access for Perforce Dev branch</t>
  </si>
  <si>
    <t>Access granted as per the request.</t>
  </si>
  <si>
    <t>INC1854299</t>
  </si>
  <si>
    <t>access for x-hcm user</t>
  </si>
  <si>
    <t>Access provided to x-hcm user for executing the psoft workflows.</t>
  </si>
  <si>
    <t>INC1845850</t>
  </si>
  <si>
    <t>Heena Malhotra</t>
  </si>
  <si>
    <t>Access granted to Airlock</t>
  </si>
  <si>
    <t>Issue : Unable to access SVL Airlock
Work Notes :User id was disabled in SVL airlock site. We have enabled it again and will take upto 12 hours for LDAP sync to complete.
Resolution Notes : User id is enabled now .As no action is pending from our side, we are marking this ticket as resolved.</t>
  </si>
  <si>
    <t>INC1845045</t>
  </si>
  <si>
    <t>Access jenkin job for tst and stg env</t>
  </si>
  <si>
    <t>Request:  Jenkin access for requested URL's
Action Taken: Jenkin access provide on both requested URL's
http://jenkins.corp.netapp.com:8080/job/SupportSite/view/TST/
http://jenkins.corp.netapp.com:8080/job/SupportSite/view/STG/</t>
  </si>
  <si>
    <t>INC1854383</t>
  </si>
  <si>
    <t>Access on P4 branch</t>
  </si>
  <si>
    <t>Access has been granted to anandm1 on //depot/proj/SharedPlatform/GTM/</t>
  </si>
  <si>
    <t>INC1855592</t>
  </si>
  <si>
    <t>Access request for IT perforce</t>
  </si>
  <si>
    <t>Request: Access request for IT perforce
Action Taken: We've created your perforce account and provided mirror access as "chakrapb"</t>
  </si>
  <si>
    <t>INC1840216</t>
  </si>
  <si>
    <t>Rameez Raja</t>
  </si>
  <si>
    <t>Enterprise Apps | eCM | Repository Access – Q2IO Invoices</t>
  </si>
  <si>
    <t>Access to eCM for user janeh</t>
  </si>
  <si>
    <t xml:space="preserve">We have provided the read only access to user "janeh". </t>
  </si>
  <si>
    <t xml:space="preserve"> Repository Access – Q2IO Invoices</t>
  </si>
  <si>
    <t>Enterprise Apps &gt; Enterprise Apps &gt; SS Shared Apps L2</t>
  </si>
  <si>
    <t>INC1847004</t>
  </si>
  <si>
    <t>Account is Disabled for the SSO ID: bansiben</t>
  </si>
  <si>
    <t>Issue : Unable to access NBS Airlock
Work Notes :User id was disabled in NBS airlock site. We have enabled it again and will take upto 12 hours for LDAP sync to complete.
Resolution Notes : User id is enabled now .As no action is pending from our side, we are marking this ticket as resolved.</t>
  </si>
  <si>
    <t>INC1859512</t>
  </si>
  <si>
    <t>Gunjan Suneja</t>
  </si>
  <si>
    <t>Account is disabled in Airlock</t>
  </si>
  <si>
    <t xml:space="preserve">We have enabled the user account for yoshinon in RTP airlock and the user is now able to login to it.
</t>
  </si>
  <si>
    <t>INC1844150</t>
  </si>
  <si>
    <t>Airlock access</t>
  </si>
  <si>
    <t xml:space="preserve">Issue: Airlock access
Work Notes: User id was disabled in NBS airlock site. We have enabled it again and will take upto 12 hours for LDAP sync to complete.
Please try to login after 12 hours .
Resolution Notes : Requester is able to access airlock &amp; also confirmed the same.
</t>
  </si>
  <si>
    <t>INC1842156</t>
  </si>
  <si>
    <t>Issue : Airlock access
Work Notes :  User id was disabled in NBS and RTP airlock site. We have enabled it again and will take upto 12 hours for LDAP sync to complete. 
Resolution Notes : We have enabled User Id in NBS and RTP airlock site. As no action is pending from our end, we are marking this ticket as resolved.</t>
  </si>
  <si>
    <t>INC1845332</t>
  </si>
  <si>
    <t>Airlock access disable</t>
  </si>
  <si>
    <t>user enabled</t>
  </si>
  <si>
    <t>INC1839159</t>
  </si>
  <si>
    <t>Airlock not working</t>
  </si>
  <si>
    <t>Issue : Airlock not working
Work Notes :  User id was disabled in NBS airlock site. We have enabled it again and will take upto 12 hours for LDAP sync to complete.
Resolution Notes : User id is enabled in NBS airlock site now</t>
  </si>
  <si>
    <t>INC1847313</t>
  </si>
  <si>
    <t>Enterprise Apps | Integration | Distributor B2B</t>
  </si>
  <si>
    <t>ALM 1220 : Move to SIT</t>
  </si>
  <si>
    <t xml:space="preserve">Deployment for PKG_58685 is done in SIT including vordel policy. </t>
  </si>
  <si>
    <t xml:space="preserve"> Distributor B2B</t>
  </si>
  <si>
    <t>INC1855794</t>
  </si>
  <si>
    <t>Chakravarthula Sivaraju</t>
  </si>
  <si>
    <t>Code Deployment</t>
  </si>
  <si>
    <t>ALM 1225 : Deployment To SIT</t>
  </si>
  <si>
    <t>successfully  deployed and confirmed by the requester.</t>
  </si>
  <si>
    <t>INC1850061</t>
  </si>
  <si>
    <t>Abhishek Bhandari</t>
  </si>
  <si>
    <t>ALM 1225: Deployment to DIT</t>
  </si>
  <si>
    <t>Deployment for PKG_58703 &amp; PKG_58702 has been completed in DIT.</t>
  </si>
  <si>
    <t>INC1861637</t>
  </si>
  <si>
    <t>ALM 1226 : Deployment to DIT</t>
  </si>
  <si>
    <t>Code has been deployed to DIT</t>
  </si>
  <si>
    <t>INC1842423</t>
  </si>
  <si>
    <t>Alert</t>
  </si>
  <si>
    <t>Amber Road Integration - ERRORS</t>
  </si>
  <si>
    <t>Failed records were retriggered successfully.</t>
  </si>
  <si>
    <t>INC1862084</t>
  </si>
  <si>
    <t>Password</t>
  </si>
  <si>
    <t>Enterprise Apps | Integration | File Delivery</t>
  </si>
  <si>
    <t>AMEX connectivity issue</t>
  </si>
  <si>
    <t>The SFTP account for AMEX was locked. It was unlocked by AMEX team and it resolved the connectivity issue.</t>
  </si>
  <si>
    <t xml:space="preserve"> File Delivery</t>
  </si>
  <si>
    <t>INC1841676</t>
  </si>
  <si>
    <t>Pawan Kumar</t>
  </si>
  <si>
    <t>AMEX CSF key creation in STG environment</t>
  </si>
  <si>
    <t>CSF Key created for transfer ID AMEXREMIT-NoHide with CSF Key Name AMEXREMIT_NETAPP.
CSF Key created for transfer ID AMEXGM1025 with CSF Key Name AMEX1025_NETAPP_TEST,
I have tested it with FNF, it is working fine.</t>
  </si>
  <si>
    <t>INC1847996</t>
  </si>
  <si>
    <t>AMEXGM1025 GET File Transfer Status - Failure</t>
  </si>
  <si>
    <t xml:space="preserve">The account has been unlocked for AMEX production servers for user : NETAPP and currently the file transfers are running as scheduled.
</t>
  </si>
  <si>
    <t>INC1859259</t>
  </si>
  <si>
    <t>Enterprise Apps | Integration | C4C</t>
  </si>
  <si>
    <t>Ascend | MDS Deployment | SFDC domain</t>
  </si>
  <si>
    <t>XSL has been uploaded to MDS.</t>
  </si>
  <si>
    <t xml:space="preserve"> C4C</t>
  </si>
  <si>
    <t>INC1860740</t>
  </si>
  <si>
    <t>SFDC</t>
  </si>
  <si>
    <t>Deployed attached artifacts in SFDC TST4 MDS location.
WSDL Path: apps/netapp/wsdls/SALESCOMMON/
XSD: apps/netapp/schemas/SALESCOMMON/</t>
  </si>
  <si>
    <t>INC1855244</t>
  </si>
  <si>
    <t>Ascend | MDS Deployment: SFDC domain</t>
  </si>
  <si>
    <t>We have uploaded the xsl to  MDS.</t>
  </si>
  <si>
    <t>INC1856198</t>
  </si>
  <si>
    <t>B2B Question</t>
  </si>
  <si>
    <t xml:space="preserve">The required information has been provided to the requester.
</t>
  </si>
  <si>
    <t>INC1848319</t>
  </si>
  <si>
    <t>B2B SIT orders from TS</t>
  </si>
  <si>
    <t xml:space="preserve">Reason for failure : We are receiving entity name as Tech Data BVBA where as it is configured as Tech Data Bvba in SOA routing table. </t>
  </si>
  <si>
    <t>INC1854839</t>
  </si>
  <si>
    <t>Prashant Chaurasiya</t>
  </si>
  <si>
    <t>BomQE Environment Issue</t>
  </si>
  <si>
    <t xml:space="preserve">Regarding below URL/page opening issue integration is not the correct team to look. 
Just FYI..BOMQE services at Integration end is working fine.
</t>
  </si>
  <si>
    <t>INC1847983</t>
  </si>
  <si>
    <t>Enterprise Apps | Integration | QuoteEdge</t>
  </si>
  <si>
    <t>Bring down SOA adapters pointing to D8EVST</t>
  </si>
  <si>
    <t>SOA adapters pointing to D8EVST are now down.</t>
  </si>
  <si>
    <t xml:space="preserve"> QuoteEdge</t>
  </si>
  <si>
    <t>INC1856982</t>
  </si>
  <si>
    <t>Bring down SOA adapters pointing to T1EVST</t>
  </si>
  <si>
    <t>SOA adapters pointing to T1evst are down.</t>
  </si>
  <si>
    <t>INC1847905</t>
  </si>
  <si>
    <t>Bring down SOA services related to D6EVST</t>
  </si>
  <si>
    <t>SOA adaptors related to D6EVST are now down.</t>
  </si>
  <si>
    <t>INC1850025</t>
  </si>
  <si>
    <t>Bring up SOA adapters pointing to D2EVST</t>
  </si>
  <si>
    <t>Brought the services up.</t>
  </si>
  <si>
    <t>INC1852658</t>
  </si>
  <si>
    <t>Bring up SOA adapters pointing to D2EVST | SFDC server issue</t>
  </si>
  <si>
    <t>SFCD DEV2 is now running fine. Both the servers are now UP. We were facing JOC error at the MS2 server due which one of the server was not getting loaded properly.</t>
  </si>
  <si>
    <t>INC1849465</t>
  </si>
  <si>
    <t>Bring up SOA adapters pointing to D8EVST</t>
  </si>
  <si>
    <t>SOA Adapters for D8evst have been brought up.</t>
  </si>
  <si>
    <t>INC1843308</t>
  </si>
  <si>
    <t>brute force attack messages</t>
  </si>
  <si>
    <t>The IP address belong to Bangalore VED.</t>
  </si>
  <si>
    <t>INC1852302</t>
  </si>
  <si>
    <t>Build &amp; Deploy DMS &amp; DMS Services in Stage for NetAppU</t>
  </si>
  <si>
    <t>Request: Build &amp; Deploy DMS &amp; DMS Services in Stage for NetAppU
Action taken: we've completed Build and Deployment in NetAppU STG</t>
  </si>
  <si>
    <t>INC1856009</t>
  </si>
  <si>
    <t>Build and Deploy accesss for Xterra Job in Jenkins http://jenkins.corp.netapp.com:8080/job/Xterra</t>
  </si>
  <si>
    <t xml:space="preserve">as per request i have provided the access </t>
  </si>
  <si>
    <t>INC1846564</t>
  </si>
  <si>
    <t>Xterra</t>
  </si>
  <si>
    <t>build script for ISF  r2 branch  in jenkins  not present</t>
  </si>
  <si>
    <t>Jenkins configured as per the request.</t>
  </si>
  <si>
    <t>INC1857355</t>
  </si>
  <si>
    <t>Enterprise Apps | Integration | EIM</t>
  </si>
  <si>
    <t>Business Exception occurred in EIMContractPartyRoleOutboundService</t>
  </si>
  <si>
    <t xml:space="preserve">We can see that the transactions are now flowing fine from EIM end. We can resolve this case here.
</t>
  </si>
  <si>
    <t xml:space="preserve"> EIM</t>
  </si>
  <si>
    <t>INC1857888</t>
  </si>
  <si>
    <t>C4C Project - Ensure SOATST4 environment is in sync with SIT &amp; PROD</t>
  </si>
  <si>
    <t>Attached sheet have list of all the patches of TST1, TST4, STG1 and PROD Env.
Highlighted(yellow) are list of missing patches which needs to applied in TST4 and TST1 Env.
Next Action:
• We are analyzing need of these missing patches and if needed will fetch the PATCH and apply.</t>
  </si>
  <si>
    <t>INC1857450</t>
  </si>
  <si>
    <t>Naveen Kumar</t>
  </si>
  <si>
    <t>Enterprise Apps | Integration | CMAT</t>
  </si>
  <si>
    <t>C4C_EIM artefacts creation request</t>
  </si>
  <si>
    <t>We have created the artifacts as requested.</t>
  </si>
  <si>
    <t xml:space="preserve"> CMAT</t>
  </si>
  <si>
    <t>INC1849741</t>
  </si>
  <si>
    <t>Queues have been created as per the request.</t>
  </si>
  <si>
    <t>INC1842083</t>
  </si>
  <si>
    <t>Cannot access my olde home page, http://web.netapp.com/~mwalters</t>
  </si>
  <si>
    <t xml:space="preserve">permission issue has been rectify  </t>
  </si>
  <si>
    <t>INC1846746</t>
  </si>
  <si>
    <t>Cannot login to airlock</t>
  </si>
  <si>
    <t>Confirmed with User that she is able to login now to SVL airlock site.</t>
  </si>
  <si>
    <t>INC1837167</t>
  </si>
  <si>
    <t>Cannot sync and switch workspaces inside perforce</t>
  </si>
  <si>
    <t>Got a ping on communicator from requester. So worked with requester on WebEx.
Requester confirmed that issue has been resolved.</t>
  </si>
  <si>
    <t>INC1856395</t>
  </si>
  <si>
    <t>Chain of payment related emails requesting for approvals.</t>
  </si>
  <si>
    <t>The NG-APPayments@netapp.com DL was added in the Success and FNF notifications as well. That's why you have been receiving so many emails.
We have removed this DL from the Success and FNF notifications. From now on, you'll only be receiving emails in case of failures for transfer ID FO-05-D-NoHide.</t>
  </si>
  <si>
    <t>INC1846707</t>
  </si>
  <si>
    <t>Change application credentials for CE-SoA</t>
  </si>
  <si>
    <t>Application credentials for CE-SoA application user 'prodfix' has been changed.</t>
  </si>
  <si>
    <t>INC1860173</t>
  </si>
  <si>
    <t>Enterprise Apps | Integration | SORemittance</t>
  </si>
  <si>
    <t>Closed: Remittance Advice : coming 30 times every hour</t>
  </si>
  <si>
    <t>The alerts mentioned in the ticket is not generated from integration side.
As the mail is coming from id "Oracle Workflow Production wfpnappi@netapp.com", please check at ERP end.</t>
  </si>
  <si>
    <t xml:space="preserve"> SORemittance</t>
  </si>
  <si>
    <t>INC1860283</t>
  </si>
  <si>
    <t>Code Deployment | C4C SIT | EIM</t>
  </si>
  <si>
    <t>Code deployment completed for EIM Common flow.</t>
  </si>
  <si>
    <t>INC1841970</t>
  </si>
  <si>
    <t>Enterprise Apps | Integration | Managed Server</t>
  </si>
  <si>
    <t>COM TST4 Error while creating csf key</t>
  </si>
  <si>
    <t>Please clear cache and open a fresh browser to resolve this issue.</t>
  </si>
  <si>
    <t xml:space="preserve"> Managed Server</t>
  </si>
  <si>
    <t>INC1840056</t>
  </si>
  <si>
    <t>COM TST4 Server Restart</t>
  </si>
  <si>
    <t>We have restarted the COM TST4 managed servers</t>
  </si>
  <si>
    <t>INC1858707</t>
  </si>
  <si>
    <t>COMTST4 -JCA Connection Factory Issue</t>
  </si>
  <si>
    <t>We have created COMTST4USER in TST4 to resolve the issue</t>
  </si>
  <si>
    <t>INC1846035</t>
  </si>
  <si>
    <t>Configure IP Address for GTM in Stage</t>
  </si>
  <si>
    <t>Change has been completed successfully.</t>
  </si>
  <si>
    <t>INC1860461</t>
  </si>
  <si>
    <t>Configure suppress email notification on Stage</t>
  </si>
  <si>
    <t xml:space="preserve">Changes have been done and servers were restarted. </t>
  </si>
  <si>
    <t>INC1851622</t>
  </si>
  <si>
    <t>Connection refused</t>
  </si>
  <si>
    <t>As discussed with requestor, he will work with L3 team (Gagan S) for firewall issues.
For any additional help, he will open a new separate ticket.</t>
  </si>
  <si>
    <t>INC1840591</t>
  </si>
  <si>
    <t>Enterprise Apps | CMS/Stellent | GTM</t>
  </si>
  <si>
    <t>Contact to report MIN Issues</t>
  </si>
  <si>
    <t>Application is working fine. We have not heard same issue in last week.
We are closing this ticket as of now.</t>
  </si>
  <si>
    <t xml:space="preserve"> GTM</t>
  </si>
  <si>
    <t>INC1840853</t>
  </si>
  <si>
    <t>Apache to Application connection was having network issue.</t>
  </si>
  <si>
    <t>INC1831929</t>
  </si>
  <si>
    <t>Copy GTM archivers to Stage</t>
  </si>
  <si>
    <t>Archivers Migrated.</t>
  </si>
  <si>
    <t>INC1836180</t>
  </si>
  <si>
    <t>Copy profile and public folder from Sellent to Stage</t>
  </si>
  <si>
    <t>Content moved.</t>
  </si>
  <si>
    <t>INC1844254</t>
  </si>
  <si>
    <t>Copy redeploy scripts to Stage ENV.</t>
  </si>
  <si>
    <t xml:space="preserve">code deployment is done </t>
  </si>
  <si>
    <t>INC1855459</t>
  </si>
  <si>
    <t>copy the attached files on MFT server</t>
  </si>
  <si>
    <t>Provided information to the requester that the files can not be transaferred manually</t>
  </si>
  <si>
    <t>INC1849784</t>
  </si>
  <si>
    <t>Enterprise Apps | Integration | RMAB2B</t>
  </si>
  <si>
    <t>Could you please verify the connection to TA database</t>
  </si>
  <si>
    <t xml:space="preserve">The SAP to TA flow is working fine from Integration end. We have received remote faults for just these 3 CustomerIDs.
Kindly retrigger these from your end and let us know.
</t>
  </si>
  <si>
    <t xml:space="preserve"> RMAB2B</t>
  </si>
  <si>
    <t>INC1845049</t>
  </si>
  <si>
    <t>Country Code as Country Name – Mismatch (Dashboard Capture)</t>
  </si>
  <si>
    <t>Payload shared over email</t>
  </si>
  <si>
    <t>INC1854543</t>
  </si>
  <si>
    <t>Create new branch</t>
  </si>
  <si>
    <t>Branch created as per the request. Requester verified the same on call.</t>
  </si>
  <si>
    <t>INC1856879</t>
  </si>
  <si>
    <t>Create script for manual garbage collection of SFDC TST4</t>
  </si>
  <si>
    <t>Created script for manual garbage collection of SFDC TST4 and set down in cron to run at every 10 mins.</t>
  </si>
  <si>
    <t>INC1849686</t>
  </si>
  <si>
    <t>CS STG2 managed servers in warning state</t>
  </si>
  <si>
    <t>All the servers were restarted after checking all the logs files.
The servers are now succesfully accessible</t>
  </si>
  <si>
    <t>INC1859711</t>
  </si>
  <si>
    <t>CSF Key creation for truecomp in PRD</t>
  </si>
  <si>
    <t>We have created the CSF Key for 64 transfer ID's in production environment for truecomp. 
CSF Key Name:- ngztruapp05_truftpp
Username:- truftpp
Hostname:- ngztruapp05-prd
We can see password as blank in EM console now for FNF transactions as no new file transferred.</t>
  </si>
  <si>
    <t>INC1847705</t>
  </si>
  <si>
    <t>CSF Key creation for truecomp in STG1</t>
  </si>
  <si>
    <t>We have created CSF key for truecomp with CSF Key name as ngztruapp02_truftpd for all 62 transfer ID's. This key is successfully tested for transfer ID TCTOEMRUS with  FNF and one file transfer. single CSF key will be used for all. see attachment</t>
  </si>
  <si>
    <t>INC1845867</t>
  </si>
  <si>
    <t>Custom Jar required</t>
  </si>
  <si>
    <t>Jar has been provided to requester.</t>
  </si>
  <si>
    <t>INC1841219</t>
  </si>
  <si>
    <t>Data Append to the New PO File - DMS (NetApp U)</t>
  </si>
  <si>
    <t>Since Its a PRODUCTION activity. a CHG request will be initiated for this. So I'm closing ticket.</t>
  </si>
  <si>
    <t>INC1856512</t>
  </si>
  <si>
    <t>Data Mismatch - CMAT to SFDC - Party Name Mismatch</t>
  </si>
  <si>
    <t>Requested payloads have been shared.</t>
  </si>
  <si>
    <t>INC1851802</t>
  </si>
  <si>
    <t>Data source update for D2EVST and LNAPPI in QEtst1</t>
  </si>
  <si>
    <t>Total 9 data source configuration changed, updated url password for LNAPPI and D2EVST. see attachment</t>
  </si>
  <si>
    <t>INC1855884</t>
  </si>
  <si>
    <t>CMAT</t>
  </si>
  <si>
    <t>Delete Artifacts from MDS in COM TST4 Environment</t>
  </si>
  <si>
    <t xml:space="preserve">Deleted below artifacts from MDS location
MDS path : oramds: /apps/netapp/dvm /CMAT_C4C/ 
1. TST4_ZOfficeType.dvm 
2. TST4_ZRenewalOwner.dvm 
3. TST4_Zs5000PenetrationLevel.dvm </t>
  </si>
  <si>
    <t>INC1862148</t>
  </si>
  <si>
    <t>Delete Quote Service</t>
  </si>
  <si>
    <t>Provided payload to requester for Delete Quote Service from production environment.</t>
  </si>
  <si>
    <t>INC1857338</t>
  </si>
  <si>
    <t>Deploy artefacts to MDS</t>
  </si>
  <si>
    <t>MDS Artifcats have been uploaded successfully.</t>
  </si>
  <si>
    <t>INC1860556</t>
  </si>
  <si>
    <t>This has been completed.</t>
  </si>
  <si>
    <t>INC1854884</t>
  </si>
  <si>
    <t>Deployed artifacts in SFDC TST4 domain.
//netapp/middleware/main/l2s/LEADMGMT/shared/wsdls/ManageMarketingCampaigns.wsdl
MDS Location: /apps/netapp/wsdls/LEADMGMT
//netapp/middleware/main/l2s/LEADMGMT/shared/xsd/EloquaCampaignCanonical.xsd
MDS Location: /apps/netapp/schemas/LEADMGMT</t>
  </si>
  <si>
    <t>INC1855782</t>
  </si>
  <si>
    <t>Deploy to DEV2 -MDS</t>
  </si>
  <si>
    <t>Deployed attached artifacts in QE DEV2 MDS location
apps/netapp/dvm.</t>
  </si>
  <si>
    <t>INC1847534</t>
  </si>
  <si>
    <t>Deployment Error using JDEV</t>
  </si>
  <si>
    <t>The issue was due to incorrect DemoTrust.jks file. We have provided the latest keystore to requester.</t>
  </si>
  <si>
    <t>INC1855987</t>
  </si>
  <si>
    <t>Deployment into COMTST4 MDS</t>
  </si>
  <si>
    <t>INC1850697</t>
  </si>
  <si>
    <t>DEV1 - Unable to create a new Quote</t>
  </si>
  <si>
    <t>As per confirmation from Ketan, issue is resolved now</t>
  </si>
  <si>
    <t>INC1858405</t>
  </si>
  <si>
    <t>NetApp Global Services | RMA | B2B-DHL</t>
  </si>
  <si>
    <t xml:space="preserve">DHL orders not received the Accept messages </t>
  </si>
  <si>
    <t xml:space="preserve">Issue Description: Accept messages not coming from DHL for around 25 RMAs.
Resolution: SOA integration team validated that the 3A6 accept have not been received from DHL itself.  SOA team sent a mail to DHL to look look the issue.
SOA team validated that for all the newly created messages, the 3A6 accept messages are flowing fine from DHL. 
INC19387981 was created at DHL end for this issue. 
SOA team also validated that for many impacted RMAs, 3B13 shipment confirmation messages have been received from DHL.
RCA of the issue: SOA team will follow up with DHL against their ticket INC19387981 for the root cause of this issue.
Impact business flow: 3B11/3A6 messages from SAP to DHL.
Impacted orders: 21
Issue start time:  08-27-2017 7:15 PM PDT
Issue end time:   08-28-2017 1:15 PM PDT (Resolution time of this ticket)
</t>
  </si>
  <si>
    <t xml:space="preserve"> B2B-DHL</t>
  </si>
  <si>
    <t>INC1854929</t>
  </si>
  <si>
    <t>Disable all site airlock access of user -Joshua Brokaw, user ID- (brokawj)</t>
  </si>
  <si>
    <t xml:space="preserve">Issue : Disable all site airlock access of user -Joshua Brokaw, user ID- (brokawj)
Work Notes :We have removed airlock access  for Joshua Brokaw, user ID- (brokawj) as per request.
Resolution Notes : We have removed airlock access  for Joshua Brokaw, user ID- (brokawj) as per request.
As no action is pending from our side, we are marking this ticket as closed.
</t>
  </si>
  <si>
    <t>INC1842601</t>
  </si>
  <si>
    <t>Disable the all site Airlock Access for "   smeyers  "</t>
  </si>
  <si>
    <t>Issue : Disable the all site Airlock Access for " smeyers  "
Work Notes : We have removed Airlock access for the User ID: 'smeyers '  as per request. Please confirm if we can mark this ticket as resolved. 
Resolution Notes :We have removed Airlock access for the User ID: 'smeyers '  as per request. As no action is pending from our end, we are marking this ticket as closed.</t>
  </si>
  <si>
    <t>INC1857799</t>
  </si>
  <si>
    <t>Domain access denied</t>
  </si>
  <si>
    <t xml:space="preserve">Domain access given in TCT dev environment for /eseries/cores-tst/. </t>
  </si>
  <si>
    <t>INC1847551</t>
  </si>
  <si>
    <t>eCM Contribution</t>
  </si>
  <si>
    <t>Dont have access to see invoice</t>
  </si>
  <si>
    <t>We have provided you the access to ECM invoices. Marking this ticket as resolved , kindly raise a new ticket in case of any concern.</t>
  </si>
  <si>
    <t>INC1846458</t>
  </si>
  <si>
    <t>DSITI_B2B : Need b2b_routing_tbl Data from PROD</t>
  </si>
  <si>
    <t>Provided the attached exports of sql queries.</t>
  </si>
  <si>
    <t>INC1849750</t>
  </si>
  <si>
    <t>provided the result</t>
  </si>
  <si>
    <t>INC1861639</t>
  </si>
  <si>
    <t>DVM Upload to MDS</t>
  </si>
  <si>
    <t xml:space="preserve">All 16 DVMs are deployed in SFDC TST4 MDS location:
oramds:/apps/netapp/dvm/LEADMGMT </t>
  </si>
  <si>
    <t>INC1844063</t>
  </si>
  <si>
    <t>Enterprise Apps | eCM | HR File Room - Access</t>
  </si>
  <si>
    <t>ECM access</t>
  </si>
  <si>
    <t>User is having access to Contribution Folders &gt;  Human Resources &gt; APAC folder .</t>
  </si>
  <si>
    <t xml:space="preserve"> HR File Room - Access</t>
  </si>
  <si>
    <t>INC1850961</t>
  </si>
  <si>
    <t>eCM Invoice library not working</t>
  </si>
  <si>
    <t>Issue: eCM Invoice library not working
ACtion Taken: Restarted services successfully. And  http://library-preview.corp.netapp.com/ecm/search/erp/invoice  is Up now</t>
  </si>
  <si>
    <t>INC1840453</t>
  </si>
  <si>
    <t xml:space="preserve">ECM not working for Support site tools download URL in production environment </t>
  </si>
  <si>
    <t xml:space="preserve">Issue description and RCA: There was a change to the data to ensure control vocabulary values are in sync between PROD and SUB Prod systems against INC1840047. Because of the newly added data, the existing queries failed and data returned blank, which caused the download issue. 
As part of the master data in eCM, control vocabulary values are supposed to be in SYNCH between PROD and Sub prod eCM systems. There was a need to add seeding data to stage eCM and since this data is supposed to be in SYNCH, this was added to PROD as well. Because of the data, some of the existing queries started failing and that caused the tools data to not be returned, causing issue. 
Resolution: To resolve the problem, we cleaned up the existing data to revert the change made against INC1840047, and the tools data showed up. It was validated as well.
</t>
  </si>
  <si>
    <t>INC1849983</t>
  </si>
  <si>
    <t>eCM Secure PROD env. deployment | 8/17/2017 10:30 AM IST</t>
  </si>
  <si>
    <t>The deployment was completed successfully as per the request.</t>
  </si>
  <si>
    <t>INC1846716</t>
  </si>
  <si>
    <t>eCM volumes on 7-Mode filer pair durdevflr29/30 which need to be decom'd</t>
  </si>
  <si>
    <t>INC1845684</t>
  </si>
  <si>
    <t xml:space="preserve">eCM will not allow me to promote asset to publish. </t>
  </si>
  <si>
    <t xml:space="preserve">Whenever a ticket's status is demoted, the content goes to Delete-pending state.  After this it goes to Delete state and is replicated on the consumption environment thereby deleting the content from the Consumption.
But somehow the scheduler did not change the status from Delete-pending to delete here.
We have now manually changed its state to delete and the content is deleted from Consumption. </t>
  </si>
  <si>
    <t>INC1857502</t>
  </si>
  <si>
    <t>Eloqua</t>
  </si>
  <si>
    <t>Eloqua Track Platform support requests</t>
  </si>
  <si>
    <t>We started facing below issue @4:00AM PST. We were trying to deploy the DB JNDIs at that time using flexdeploy tool which got failed. 
Issue is resolved now.</t>
  </si>
  <si>
    <t>INC1849504</t>
  </si>
  <si>
    <t>enable SMTP on MFT Prod server</t>
  </si>
  <si>
    <t>The changes are made fro SMTP server details.</t>
  </si>
  <si>
    <t>INC1856024</t>
  </si>
  <si>
    <t>Enterprise Apps | CMAT | SFDC</t>
  </si>
  <si>
    <t xml:space="preserve">end-to-end Payloads [CMAT-&gt;Intg and Intg-&gt;SFDC] from PCMAT </t>
  </si>
  <si>
    <t>we have collected the payloads but the user said he don't need payloads now, see attachments</t>
  </si>
  <si>
    <t>INC1845776</t>
  </si>
  <si>
    <t>Action has been taken and information has been provided as pert the request.</t>
  </si>
  <si>
    <t>INC1848485</t>
  </si>
  <si>
    <t>ERP AQ BAM service in production</t>
  </si>
  <si>
    <t>The BAM service related to ERP  have been started in production environment</t>
  </si>
  <si>
    <t>INC1844960</t>
  </si>
  <si>
    <t>Error connecting to 'http://rtpairlock.netapp.com:8000/goanywhere': Read timed out</t>
  </si>
  <si>
    <t>Issue :Error connecting to 'http://rtpairlock.netapp.com:8000/goanywhere': Read timed out
Work Notes: We can see that the following error is received while user was trying to execute the System_MTS/CopyDir Project:
8/8/17 9:33:32 PM             INFO      tar: Unexpected EOF in archive
8/8/17 9:33:32 PM             INFO      tar: Unexpected EOF in archive
8/8/17 9:33:32 PM             INFO      tar: Error is not recoverable: exiting now
8/8/17 9:33:33 PM             INFO      The native command 'tar' finished with a return code of '2'  
8/8/17 9:33:33 PM             ERROR     [9003 - exec] The executable encountered an error with a return code of '2'.  To ignore this error, set the attribute 'errorIfExecutableFails' to false. Full stack trace written to '1000000031872_error_1.log'
This is a project related error and not a platform issue
Resolution Notes :   We can see that the error is received while user was trying to execute the System_MTS/CopyDir Project.
This is a project related error and not a platform issue</t>
  </si>
  <si>
    <t>INC1850056</t>
  </si>
  <si>
    <t>Error in Vordel deployment</t>
  </si>
  <si>
    <t>Disk space issue is resolved now.</t>
  </si>
  <si>
    <t>INC1832606</t>
  </si>
  <si>
    <t>External SSL Request: ajamodka nation.netapp.com</t>
  </si>
  <si>
    <t xml:space="preserve">we have provided the certificate. </t>
  </si>
  <si>
    <t>INC1841697</t>
  </si>
  <si>
    <t>External SSL Request: ajamodka signin.netapp.com</t>
  </si>
  <si>
    <t xml:space="preserve">we are resolving the INC hence we  didn't received any replay </t>
  </si>
  <si>
    <t>INC1836683</t>
  </si>
  <si>
    <t>External SSL Request: anily login-test.netapp.com</t>
  </si>
  <si>
    <t xml:space="preserve">Request:  External SSL Request: anily login-test.netapp.com
Action Taken: Based on Google's new proposal, there will not be any impending impact on the original August dates that Google had previously proposed. Therefore, there is no immediate customer action required at this time. 
</t>
  </si>
  <si>
    <t>INC1836689</t>
  </si>
  <si>
    <t>External SSL Request: anily login.netapp.com</t>
  </si>
  <si>
    <t>we canceling the request There was a more recent announcement last week. Symantec customers are not required to act on this. Symantec is currently reviewing Google's response. Based on Google's new proposal, there will not be any impending impact on the original August dates that Google had previously proposed. Therefore, there is no immediate customer action required at this time.</t>
  </si>
  <si>
    <t>INC1859471</t>
  </si>
  <si>
    <t>External SSL Request: architp nslmoldevnb.nb.openeng.netapp.com</t>
  </si>
  <si>
    <t>Request:External SSL Request: architp nslmoldevnb.nb.openeng.netapp.com
Action Taken:  We've generated and provided SSL certificate from Comodo and shared via SharePoint to the requester.</t>
  </si>
  <si>
    <t>INC1853910</t>
  </si>
  <si>
    <t>External SSL Request: ashaikh - nems.corp.netapp.com</t>
  </si>
  <si>
    <t xml:space="preserve">Request:  Internal SSL Request: ashaikh - nems.corp.netapp.com
Action Taken:  We've generated and provided certificate from COMODO to the requester. </t>
  </si>
  <si>
    <t>INC1837112</t>
  </si>
  <si>
    <t>External SSL Request: carraher atp.netapp.com</t>
  </si>
  <si>
    <t>INC1847817</t>
  </si>
  <si>
    <t>External SSL Request: carraher fusion-stg.netapp.com</t>
  </si>
  <si>
    <t xml:space="preserve">certificate has been provided and verify with user. </t>
  </si>
  <si>
    <t>INC1847816</t>
  </si>
  <si>
    <t>External SSL Request: carraher fusion.netapp.com</t>
  </si>
  <si>
    <t xml:space="preserve">certificate has been provided and verify by the requester. </t>
  </si>
  <si>
    <t>INC1834955</t>
  </si>
  <si>
    <t>External SSL Request: carraher setools.netapp.com</t>
  </si>
  <si>
    <t>we are canceling this request since There was a more recent announcement last week. Symantec customers are not required to act on this. Symantec is currently reviewing Google's response. Based on Google's new proposal, there will not be any impending impact on the original August dates that Google had previously proposed. Therefore, there is no immediate customer action required at this time.</t>
  </si>
  <si>
    <t>INC1834970</t>
  </si>
  <si>
    <t>External SSL Request: carraher trt2.netapp.com</t>
  </si>
  <si>
    <t>we canceling the request since There was a more recent announcement last week. Symantec customers are not required to act on this. Symantec is currently reviewing Google's response. Based on Google's new proposal, there will not be any impending impact on the original August dates that Google had previously proposed. Therefore, there is no immediate customer action required at this time</t>
  </si>
  <si>
    <t>INC1856083</t>
  </si>
  <si>
    <t>External SSL Request: dcarman hol.netapp.com</t>
  </si>
  <si>
    <t xml:space="preserve">Request: External SSL Request: dcarman hol.netapp.com
Action Taken:  We've generated and provided SSL certificate from Comodo and shared via SharePoint to the requester.
</t>
  </si>
  <si>
    <t>INC1856089</t>
  </si>
  <si>
    <t>External SSL Request: dcarman lod-bootcamp.netapp.com</t>
  </si>
  <si>
    <t>Request: External SSL Request: dcarman lod-bootcamp.netapp.com
Action Taken: We've generated and provide certificate to the requester via SharePoint.</t>
  </si>
  <si>
    <t>INC1856092</t>
  </si>
  <si>
    <t>External SSL Request: dcarman naulabportal.netapp.com</t>
  </si>
  <si>
    <t>Request:  External SSL Request: dcarman naulabportal.netapp.com
Action Taken:  We've genrated and provided SSL certificate from Comodo and shared via SharePoint to the requester.</t>
  </si>
  <si>
    <t>INC1835856</t>
  </si>
  <si>
    <t>External SSL Request: djayesh sts.netapp.com</t>
  </si>
  <si>
    <t>the requested certificate was issued and shared with the user</t>
  </si>
  <si>
    <t>INC1844705</t>
  </si>
  <si>
    <t>External SSL Request: djayesh sts.ntapdev.com</t>
  </si>
  <si>
    <t>Request: External SSL Request: djayesh sts.ntapdev.com
Action Taken: Certificate requested for domain ".ntapdev.com" . We provide certificate for domain " .netapp.com"</t>
  </si>
  <si>
    <t>INC1852890</t>
  </si>
  <si>
    <t>External SSL Request: gmurthy elio-stage.mysupport.netapp.com</t>
  </si>
  <si>
    <t>Certificate generated as per the request.</t>
  </si>
  <si>
    <t>INC1854506</t>
  </si>
  <si>
    <t>Support Site Portal</t>
  </si>
  <si>
    <t>External SSL Request: gmurthy mysupport-stgfr.netapp.com</t>
  </si>
  <si>
    <t>Certificate generated and shared.</t>
  </si>
  <si>
    <t>INC1850298</t>
  </si>
  <si>
    <t>External SSL Request: ihassan netappinc.jobs2web.com</t>
  </si>
  <si>
    <t xml:space="preserve">we are closing the request since we did not get any response from requester.  </t>
  </si>
  <si>
    <t>INC1855272</t>
  </si>
  <si>
    <t>ASUP Rest</t>
  </si>
  <si>
    <t>External SSL Request: kimpal ok</t>
  </si>
  <si>
    <t>Certificate provided.</t>
  </si>
  <si>
    <t>INC1846554</t>
  </si>
  <si>
    <t>External SSL Request: naveeny brand-stg.netapp.com</t>
  </si>
  <si>
    <t>Request:  External SSL Request: naveeny brand-stg.netapp.com
Action Taken:  We have generate and provided certificate to the requester by SharePoint link.</t>
  </si>
  <si>
    <t>INC1844699</t>
  </si>
  <si>
    <t>External SSL Request: pavanr devnet.netapp.com</t>
  </si>
  <si>
    <t>Request: External SSL Request: pavanr devnet.netapp.com
Action Taken:  Certificate is provided to to the requester for  "devnet.netapp.com"</t>
  </si>
  <si>
    <t>INC1856687</t>
  </si>
  <si>
    <t>External SSL Request: riteshb solutionconnection-stage.netapp.com</t>
  </si>
  <si>
    <t>Request:  External SSL Request: riteshb solutionconnection-stage.netapp.com
Action Taken:  We've genrated and provided SSL certificate from Comodo and shared via SharePoint to the requester.</t>
  </si>
  <si>
    <t>INC1854840</t>
  </si>
  <si>
    <t>External SSL Request: riteshb solutionconnection.netapp.com</t>
  </si>
  <si>
    <t>Request: External SSL Request: riteshb solutionconnection.netapp.com
Action Taken:  We've generated and provided SSL certificate from Comodo and shared via SharePoint to the requester</t>
  </si>
  <si>
    <t>INC1835557</t>
  </si>
  <si>
    <t>External SSL Request: rshashan dmsprd.netapp.com</t>
  </si>
  <si>
    <t>INC1835561</t>
  </si>
  <si>
    <t>External SSL Request: rshashan dmsstg.netapp.com</t>
  </si>
  <si>
    <t>INC1853793</t>
  </si>
  <si>
    <t>External SSL Request: sairamb homebase-dur.netapp.com</t>
  </si>
  <si>
    <t xml:space="preserve">certificate has been provided as per request </t>
  </si>
  <si>
    <t>INC1856175</t>
  </si>
  <si>
    <t>External SSL Request: sayyed configbuilder.netapp.com</t>
  </si>
  <si>
    <t xml:space="preserve">Request: External SSL Request: sayyed configbuilder.netapp.com
Action Taken:  We've generated and provided SSL certificate from Comodo and shared via SharePoint to the requester.
</t>
  </si>
  <si>
    <t>INC1842865</t>
  </si>
  <si>
    <t>External SSL Request: sneil govdc.netapp.com.au</t>
  </si>
  <si>
    <t>Request: External SSL Request: sneil govdc.netapp.com.au
Action Taken:  We've shared the certificate via SharePoint with the requester.</t>
  </si>
  <si>
    <t>INC1842881</t>
  </si>
  <si>
    <t>How To</t>
  </si>
  <si>
    <t>External SSL Request: sneil obj.govdc.netapp.com.au</t>
  </si>
  <si>
    <t>Request: External SSL Request: sneil obj.govdc.netapp.com.au
Action Taken:  We've shared the certificate via SharePoint with the requester.</t>
  </si>
  <si>
    <t>INC1849524</t>
  </si>
  <si>
    <t>External SSL Request: steven5 *.stl.netapp.com</t>
  </si>
  <si>
    <t>Request: External SSL Request: steven5 *.stl.netapp.com
Action Taken:  We've generated and provided the certificate  by Comodo.</t>
  </si>
  <si>
    <t>INC1855000</t>
  </si>
  <si>
    <t>External SSL Request: steven5 hortonworks-g1.stl.netapp.com</t>
  </si>
  <si>
    <t>duplicate INC INC1849524</t>
  </si>
  <si>
    <t>INC1835279</t>
  </si>
  <si>
    <t>External SSL Request: vadakatt https://latx.netapp.com</t>
  </si>
  <si>
    <t>Request: External SSL Request: vadakatt https://latx.netapp.com
Action Taken:  We've created the certificate and provided the requester with SharePoint Link for certificate download.</t>
  </si>
  <si>
    <t>INC1835274</t>
  </si>
  <si>
    <t>External SSL Request: vadakatt https://pfkgenkey.netapp.com</t>
  </si>
  <si>
    <t>Request:  External SSL Request: vadakatt https://pfkgenkey.netapp.com
Action Taken:  We've created the certificate and provided the requester with SharePoint Link for certificate download.</t>
  </si>
  <si>
    <t>INC1839264</t>
  </si>
  <si>
    <t>External SSL Request: vadakatt https://smartsolve-dev.corp.netapp.com</t>
  </si>
  <si>
    <t>Request:  External SSL Request: vadakatt https://smartsolve-dev.corp.netapp.com
Action Taken:  We've created the certificate and provided the requester with SharePoint Link for certificate download.</t>
  </si>
  <si>
    <t>INC1839270</t>
  </si>
  <si>
    <t>External SSL Request: vadakatt https://smartsolve-stg.corp.netapp.com</t>
  </si>
  <si>
    <t>Request: External SSL Request: vadakatt https://smartsolve-stg.corp.netapp.com
Action Taken:  We've shared the certificate via SharePoint with the requester.</t>
  </si>
  <si>
    <t>INC1839266</t>
  </si>
  <si>
    <t>External SSL Request: vadakatt https://smartsolve-tst.corp.netapp.com</t>
  </si>
  <si>
    <t>Request: External SSL Request: vadakatt https://smartsolve-tst.corp.netapp.com
Action Taken:  We've created the certificate and provided the requester with SharePoint Link for certificate download.</t>
  </si>
  <si>
    <t>INC1839267</t>
  </si>
  <si>
    <t>External SSL Request: vadakatt https://smartsolve-uat.corp.netapp.com</t>
  </si>
  <si>
    <t>Request:  External SSL Request: vadakatt https://smartsolve-uat.corp.netapp.com
Action Taken:  We've shared the certificate via SharePoint with the requester.</t>
  </si>
  <si>
    <t>INC1856445</t>
  </si>
  <si>
    <t>External SSL Request: vadakatt https://sss.netapp.com/</t>
  </si>
  <si>
    <t>Request:External SSL Request: vadakatt https://sss.netapp.com/
Action Taken: We've generated and provide certificate to the requester from COMODO</t>
  </si>
  <si>
    <t>INC1835281</t>
  </si>
  <si>
    <t>External SSL Request: vadakatt origin-mysupport.netapp.com</t>
  </si>
  <si>
    <t>INC1836804</t>
  </si>
  <si>
    <t>INC1841597</t>
  </si>
  <si>
    <t>External SSL Request: wesh *.netapp.com</t>
  </si>
  <si>
    <t xml:space="preserve">closing this request as per the requester comment </t>
  </si>
  <si>
    <t>INC1845677</t>
  </si>
  <si>
    <t>External SSL Request: wesh www.netapp.com</t>
  </si>
  <si>
    <t xml:space="preserve">Request : External SSL Request: wesh www.netapp.com
Action Taken: We've generated and provided certificate from COMODO via SharePoint </t>
  </si>
  <si>
    <t>INC1856013</t>
  </si>
  <si>
    <t>External SSL Request: yahshans dummyvip.netapp.com</t>
  </si>
  <si>
    <t>Request: External SSL Request: yahshans dummyvip.netapp.com
Action Taken: We've generated and provided certificate to the requester via SharePoint</t>
  </si>
  <si>
    <t>INC1835037</t>
  </si>
  <si>
    <t>External SSL Request: zimmardi api.up.netapp.com</t>
  </si>
  <si>
    <t>Certificate not required anymore.</t>
  </si>
  <si>
    <t>INC1835036</t>
  </si>
  <si>
    <t>External SSL Request: zimmardi stg.api.up.netapp.com</t>
  </si>
  <si>
    <t>INC1846712</t>
  </si>
  <si>
    <t>File upload not working</t>
  </si>
  <si>
    <t>Worked with requester online and confirmed that application is working fine.</t>
  </si>
  <si>
    <t>INC1861274</t>
  </si>
  <si>
    <t>Firewall details for connectivity between IT and Engineering DEV servers</t>
  </si>
  <si>
    <t>There was some license related issue for which we have put a workaround in DEV environments. We will follow up separately with vendor on this.
The ICT and RTP DEV environment issue is fixed now.</t>
  </si>
  <si>
    <t>INC1841636</t>
  </si>
  <si>
    <t>Focal UAT down</t>
  </si>
  <si>
    <t>Application started.</t>
  </si>
  <si>
    <t>INC1846815</t>
  </si>
  <si>
    <t>Enterprise Apps | Integration | FSO</t>
  </si>
  <si>
    <t>FSO stuck in dispatch</t>
  </si>
  <si>
    <t>Issue Description: Status messages from IBM not being received for 16 FSOs.
RCA: There was some issue at IBM end due to which FSOs were getting rejected and acknowledgement was not coming back to NetApp. IBM suggested to resubmit the impacted FSOs.
Resolution: CSR team to cancel the impacted FSOs for IBM and retrigger the same.
Impacted flow: FSOs from SAP to IBM
Issue start time: 10th August 2017 1:35 PM PDT
Issue end time: 110th August 2017 3:35 PM PDT
Impact duration: 2 Hours
Attaching IBM mail for reference.</t>
  </si>
  <si>
    <t xml:space="preserve"> FSO</t>
  </si>
  <si>
    <t>INC1851033</t>
  </si>
  <si>
    <t>FSO stuck in dispatch for IBM_US</t>
  </si>
  <si>
    <t xml:space="preserve">We have received update from IBM that there was some issue at there end during morning hours and it is now resolved. 
IBM has suggested to resubmit those FSOs. 
We have updated Raja/SAP team to resubmit if needed.
</t>
  </si>
  <si>
    <t>INC1847855</t>
  </si>
  <si>
    <t>NetApp Global Services | FSO B2B | Fujitsu</t>
  </si>
  <si>
    <t>FTS FSOs got stuck in Partner Escalation status</t>
  </si>
  <si>
    <t xml:space="preserve">All the 3 FSOs were cancelled and new FSOs were generated instead which have successfully processed.
</t>
  </si>
  <si>
    <t xml:space="preserve"> Fujitsu</t>
  </si>
  <si>
    <t>INC1857505</t>
  </si>
  <si>
    <t>FW: (Chain of payment related emails requesting for approvals.)</t>
  </si>
  <si>
    <t>Already being worked upon in INC1857500.
This is a duplicate ticket</t>
  </si>
  <si>
    <t>INC1856437</t>
  </si>
  <si>
    <t>FW: Airlock Permission Error</t>
  </si>
  <si>
    <t>user has successfully mapped the homedirectory and able to perform operations on folders</t>
  </si>
  <si>
    <t>INC1840862</t>
  </si>
  <si>
    <t>FW: ALM 1218, 1219 : Move to DIT</t>
  </si>
  <si>
    <t xml:space="preserve">The deployments have been done successfully and latest service revision has been set as default.
</t>
  </si>
  <si>
    <t>INC1856160</t>
  </si>
  <si>
    <t>FW: BomQE Environment Issue</t>
  </si>
  <si>
    <t>TLS patch has enabled in STG3.
We verified the Inventory as well as env file.</t>
  </si>
  <si>
    <t>INC1847984</t>
  </si>
  <si>
    <t>FW: Bring down SOA adapters pointing to D2EVST</t>
  </si>
  <si>
    <t>SOA adapters pointing to D2EVST are now down.</t>
  </si>
  <si>
    <t>INC1841722</t>
  </si>
  <si>
    <t>Enterprise Apps | Integration | STARS-CS</t>
  </si>
  <si>
    <t>FW: Center Stone interface - Importing T2 Public Key</t>
  </si>
  <si>
    <t>The T2 Key was imported sucessfully in Axway B2B stage environment for sftpsfin yser.</t>
  </si>
  <si>
    <t xml:space="preserve"> STARS-CS</t>
  </si>
  <si>
    <t>INC1860683</t>
  </si>
  <si>
    <t>FW: Could you please confirm whether it is possible to simulate at FDS integration layer</t>
  </si>
  <si>
    <t>Failure scenarios tested. All relevant artifacts including notification emails and screenshots shared over email.</t>
  </si>
  <si>
    <t>INC1839793</t>
  </si>
  <si>
    <t>FW: Count of Records in PCMAT</t>
  </si>
  <si>
    <t>Count of records provided to the requester.</t>
  </si>
  <si>
    <t>INC1858670</t>
  </si>
  <si>
    <t>FW: ECM sites not accessible.</t>
  </si>
  <si>
    <t>The apache web servers for Stage contribution has been restarted.</t>
  </si>
  <si>
    <t>INC1844552</t>
  </si>
  <si>
    <t>FW: End to End testing for Sunnyvale Site Strategy Extension Employee Location update</t>
  </si>
  <si>
    <t>Prowatch file transferred to target system.</t>
  </si>
  <si>
    <t>INC1850986</t>
  </si>
  <si>
    <t>FW: FSOOSB5006.. OSB Exception occurred in interface... IBMPostService| :</t>
  </si>
  <si>
    <t>We have received update from IBM that there was some issue at there end during morning hours and it is now resolved.
IBM has suggested to resubmit those FSOs.
We have updated Raja/SAP team to resubmit if needed.</t>
  </si>
  <si>
    <t>INC1849865</t>
  </si>
  <si>
    <t>FW: GTM Issue: Not able to create template</t>
  </si>
  <si>
    <t>Issue:  GTM Issue: Not able to create template
Action Taken:  We have analyse the server logs and find the issue related to code level. Application team have resolved the issue at their end.</t>
  </si>
  <si>
    <t>INC1846013</t>
  </si>
  <si>
    <t>FW: HDC Testing: please send attached file to Avnet</t>
  </si>
  <si>
    <t>The fille has been sent to Avnet</t>
  </si>
  <si>
    <t>INC1857500</t>
  </si>
  <si>
    <t>FW: INC1834166 (Chain of payment related emails requesting for approvals.)</t>
  </si>
  <si>
    <t>User DL removed from success and FNF notifications.
User will only receive failure notifications.</t>
  </si>
  <si>
    <t>INC1855823</t>
  </si>
  <si>
    <t>FW: Lnp Environment set up for Solid fire - EOL project</t>
  </si>
  <si>
    <t xml:space="preserve">We have done the configuration changes in SOA STG2 as part of this activity. Below  steps performed.
1. Package PKG_58557 deployed for recent changes for solid fire. We put EIMIBPartyRoleOutboundService service in retired state.
2. Below two services already exist in COM STG2
• EIMIBPartyRoleSAPResponseService
• EIMPartyRoleResponseService
3. jdbc/EIM_EDHOUTBOUND data source configuration changed and pointed to TEIM instance as in STG1.
Old value :- jdbc:oracle:thin:@phyeim01-scan.corp.netapp.com:7020/seim_etl.corp.netapp.com
New value :- jdbc:oracle:thin:@raceim01t-scan.corp.netapp.com:7020/teim_etl
4. Jms/Q/SOA.XI.IBPartyRoleRequest queue already exist in CSSTG2.
</t>
  </si>
  <si>
    <t>INC1856632</t>
  </si>
  <si>
    <t xml:space="preserve">FW: MUST READ: D6 Login Error </t>
  </si>
  <si>
    <t>Issue : Opty is in pending state So We are not able to create quote in D6 . All services are running fine on Instance . Please check the issue and let us know if you require any information from our side .
Work notes :We are unable to find the SFDC Oppty ID 0061A000014lxNDQAY for the given timestamp. We are facing some infra related issues at our end. We update you once issue is resolved.
Resolution Notes : We are facing some infra related issues at our end. We update you once issue is resolved.
The issue has been resolved. We asked to retry again.</t>
  </si>
  <si>
    <t>INC1843924</t>
  </si>
  <si>
    <t>Request: FW: NAPA BPEL WL server: Heap Size Low Alert
Action Taken: Necessary access been taken. Heap size is free now.,</t>
  </si>
  <si>
    <t>INC1855656</t>
  </si>
  <si>
    <t>Issue: FW: NAPA BPEL WL server: Heap Size Low Alert
Action Taken: Ran GC in Weblogic. Heap size is free now.</t>
  </si>
  <si>
    <t>INC1847003</t>
  </si>
  <si>
    <t>Issue: NAPA BPEL WL server: Heap Size Low Alert
Action Taken:  Ran GC from Napa Weblogic. Heap size is free now</t>
  </si>
  <si>
    <t>INC1846334</t>
  </si>
  <si>
    <t>FW: NAPA UAT Down</t>
  </si>
  <si>
    <t>Issue:  NAPA UAT is down.
Action Taken:  NAPA UAT is up and running fine now. Restarted successfully.</t>
  </si>
  <si>
    <t>INC1855482</t>
  </si>
  <si>
    <t>FW: NetApp test quotes</t>
  </si>
  <si>
    <t xml:space="preserve">The Avnet URL was updated successfully in SIT environment and agreements went redeployed as well.  </t>
  </si>
  <si>
    <t>INC1855684</t>
  </si>
  <si>
    <t>FW: OSB Dev2 - Heap Size Issue</t>
  </si>
  <si>
    <t>Heap size increased.</t>
  </si>
  <si>
    <t>INC1853810</t>
  </si>
  <si>
    <t>FW: p4client (magma_devr18_magmadev) in Jenkins, got failed</t>
  </si>
  <si>
    <t>Issue: p4client (magma_devr18_magmadev) in Jenkins, got failed
Action Taken: p4client magma_devr18_magmadev is configured for the branch magma_2.0_r18.0. The Build is working fine now.</t>
  </si>
  <si>
    <t>INC1843123</t>
  </si>
  <si>
    <t>FW: PNAPPI: APC Org SO 120013783 3B13: Error-NA10067</t>
  </si>
  <si>
    <t>retriggered</t>
  </si>
  <si>
    <t>INC1843124</t>
  </si>
  <si>
    <t>FW: PNAPPI: APC Org SO 300416001 3B13: Error-NA10067</t>
  </si>
  <si>
    <t>INC1843120</t>
  </si>
  <si>
    <t>FW: PNAPPI: APC Org SO 300416461 3B13: Error-NA10067</t>
  </si>
  <si>
    <t>3B13 has retriggered after receiving 4B2</t>
  </si>
  <si>
    <t>INC1861567</t>
  </si>
  <si>
    <t>FW: PNAPPI: APC Org SO 300418372 3B13: Error-NA10067</t>
  </si>
  <si>
    <t>Order resubmitted from Menlo to NETAPP for 3B13 SO 300418372, user informed see attachment</t>
  </si>
  <si>
    <t>INC1856727</t>
  </si>
  <si>
    <t>Data Request</t>
  </si>
  <si>
    <t>FW: POs in DQ Pending in QE SIT - Urgent to complete UAT for Avnet / Tech Data</t>
  </si>
  <si>
    <t>This is working fine with new orders, we asked user to test wih new order which got successful, see attachment</t>
  </si>
  <si>
    <t>INC1857942</t>
  </si>
  <si>
    <t>Enterprise Apps | Integration | MfgCM-B2B</t>
  </si>
  <si>
    <t>FW: PRD - B2B TRANSACTIONS FAILED DUE TO LARGE MESSAGE SIZE</t>
  </si>
  <si>
    <t>The Large Payload size configuration was changed to 6 MB. After this, we requested Foxconn to re-trigger the 3B2 for order 600325793.
The order processed successfully by NetApp B2B.</t>
  </si>
  <si>
    <t xml:space="preserve"> MfgCM-B2B</t>
  </si>
  <si>
    <t>INC1860835</t>
  </si>
  <si>
    <t>FW: Prod B2B servers not responding</t>
  </si>
  <si>
    <t>We have restarted B2B servers as part of this incident. we analyzed the stuck threads and then restarted the servers.
We have stopped the ERPAQBAMRequestorService in CSPRD domain to minimize the load on the production B2B servers.</t>
  </si>
  <si>
    <t>INC1858734</t>
  </si>
  <si>
    <t>FW: Production: 3A4C not received from JABIL and delay in receiving 3A4C</t>
  </si>
  <si>
    <t>we haven't received 3A4C for 9 orders, we checked with partner for any issue and asked user to resubmit orders. once user confirmed we resubmitted all orders. see attachment.</t>
  </si>
  <si>
    <t>INC1847069</t>
  </si>
  <si>
    <t>FW: Project24 Order Acknowledgement Status End-to-End monitoring Thu Aug 10 22:30:01 2017</t>
  </si>
  <si>
    <t>The orders have been retriggered successfully.</t>
  </si>
  <si>
    <t>INC1851742</t>
  </si>
  <si>
    <t>Enterprise Apps | Integration | Axway</t>
  </si>
  <si>
    <t>FW: ReadOnly user for Axway SFTP tool</t>
  </si>
  <si>
    <t xml:space="preserve">The Axway read only users have been </t>
  </si>
  <si>
    <t xml:space="preserve"> Axway</t>
  </si>
  <si>
    <t>INC1842957</t>
  </si>
  <si>
    <t xml:space="preserve">FW: Receiving Report @ 12pm Aug 07 2017 </t>
  </si>
  <si>
    <t>files failed with below error: 
Failure to reinitialize binary collaboration. Binary Collaboration has been modified. Resubmit message to process.
Menlo resent the files and 4b2 was received. Attached the mail for more information.</t>
  </si>
  <si>
    <t>INC1851821</t>
  </si>
  <si>
    <t>FW: Regarding FDS Mailbox migration from Exchange to Office 365</t>
  </si>
  <si>
    <t>The details on STG and PRD environment for active mailboxes have been provided as per attached excel sheet.</t>
  </si>
  <si>
    <t>INC1839915</t>
  </si>
  <si>
    <t>FW: remotefault.. Remote Exception occurred in WriteUserUpdateToServiceNow Service... WriteUserUpdateToServiceNow| UserUpdate:juanj</t>
  </si>
  <si>
    <t xml:space="preserve">Activity at service now, thus the error. Details sent to IAM to re-trigger, if required.
Erred instances terminated.  </t>
  </si>
  <si>
    <t>INC1845952</t>
  </si>
  <si>
    <t>FW: Republish DP info to SFDC</t>
  </si>
  <si>
    <t>Payload provided for CMAT-&gt;Intg and Intg-&gt;SFDC] from PCMAT for 
Tracking ID: CDH0089528836, CDH0089528870, CDH0089528874, CDH0089528875, CDH0089528902, CDH0089528903, CDH0089528905,CDH0089528925,CDH0089528926, CDH0089528931, CDH0089528943  see attachment</t>
  </si>
  <si>
    <t>INC1856647</t>
  </si>
  <si>
    <t>FW: Request for FDS Setup for Agile DRM Interface</t>
  </si>
  <si>
    <t>The requested changes were made, and FDS is running as expected</t>
  </si>
  <si>
    <t>INC1856699</t>
  </si>
  <si>
    <t>The requested changes were made, and FDS is working as intended.</t>
  </si>
  <si>
    <t>INC1856354</t>
  </si>
  <si>
    <t>FW: Scheduled job GPR Reports failed</t>
  </si>
  <si>
    <t>Project designer previlege was provided to user x-hcm. It worked fine.</t>
  </si>
  <si>
    <t>INC1853697</t>
  </si>
  <si>
    <t>FW: Scheduled job PS_To_TruComp completed normally</t>
  </si>
  <si>
    <t>changes made successfully</t>
  </si>
  <si>
    <t>INC1855041</t>
  </si>
  <si>
    <t>FW: Shut down NSS_NTAPChatLog data source in NGS EM console for Watson Integration Project</t>
  </si>
  <si>
    <t>Alert email shared as attachment. Datasource state changed to running in STG1.</t>
  </si>
  <si>
    <t>INC1848904</t>
  </si>
  <si>
    <t>The servers were in warning or shutdown state, All the impacted servers restarted, see attachment. Now servers are up and running fine.</t>
  </si>
  <si>
    <t>INC1856223</t>
  </si>
  <si>
    <t>FW: SystemFault.. System fault Exception Occured in NotifyOrderStatus.. NotifyOrderStatus| OrderStatus:950013202</t>
  </si>
  <si>
    <t>This was one off issue. Qoutes updated in next run. No new alert came in the environment.</t>
  </si>
  <si>
    <t>INC1858609</t>
  </si>
  <si>
    <t xml:space="preserve">FW: URL is not working </t>
  </si>
  <si>
    <t xml:space="preserve">Issue: URL is not working.
Action Taken: Restarted Application services and URL is now Up and running fine.
                             URL: http://contentpubstg.corp.netapp.com/cpservice/Stage/content/netappu/LRN3/web/
</t>
  </si>
  <si>
    <t>INC1844498</t>
  </si>
  <si>
    <t>FW: [ICT GoAnywhere Alert] Trigger Failed</t>
  </si>
  <si>
    <t>We added the user isfprod in the exception list. The alerts are not coming anymore.</t>
  </si>
  <si>
    <t>INC1854714</t>
  </si>
  <si>
    <t>GTM STG deployment is failing</t>
  </si>
  <si>
    <t>Issue has been resolved on WebEx with requester.
Requester confirmed that build-deployment is working properly now.</t>
  </si>
  <si>
    <t>INC1841119</t>
  </si>
  <si>
    <t>GTM sub type</t>
  </si>
  <si>
    <t>The SQL Queries have been executed in Stage and Production Contribution and the materialized views have been refreshed in external environments.</t>
  </si>
  <si>
    <t>INC1840047</t>
  </si>
  <si>
    <t>GTM Sub Types SQL</t>
  </si>
  <si>
    <t xml:space="preserve">The SQL queries have been executed in Stage and Prod and materialized views have been refreshed in external.
</t>
  </si>
  <si>
    <t>INC1840169</t>
  </si>
  <si>
    <t>Enterprise Apps | Integration | PSFT</t>
  </si>
  <si>
    <t>HCM Project - Data Clean Up (NetApp U - DMS)</t>
  </si>
  <si>
    <t>As discussed in call, SOA will change its composite primary key from EMPLID+EMPL_RCD to EMPLID+PER_ORG.</t>
  </si>
  <si>
    <t xml:space="preserve"> PSFT</t>
  </si>
  <si>
    <t>INC1859190</t>
  </si>
  <si>
    <t>http://secure-library-stage.corp.netapp.com/cs is down</t>
  </si>
  <si>
    <t>Started the instances.</t>
  </si>
  <si>
    <t>INC1847433</t>
  </si>
  <si>
    <t>I am not able to edit or add in MFT workflow  for IT and ENG(QA ,Dev ,Stage  and Prod env)</t>
  </si>
  <si>
    <t>Access provided to the user for airlock sites.</t>
  </si>
  <si>
    <t>INC1851091</t>
  </si>
  <si>
    <t>IBM FSO's got stuck in Dispatched status</t>
  </si>
  <si>
    <t>INC1857018</t>
  </si>
  <si>
    <t>ICT Eng workflow test and stage deployment.</t>
  </si>
  <si>
    <t>Provided information to the requester about deployment process.</t>
  </si>
  <si>
    <t>INC1855596</t>
  </si>
  <si>
    <t>Implement SOA Adapter scripts on T5 SOA environment</t>
  </si>
  <si>
    <t>The SOA adapter scripts have been created on T5 environment.
Retire : /shared/fmw/build/script/QEdowntime_tst5/retservice/R12_retireComposite.sh
Activate : /shared/fmw/build/script/QEdowntime_tst5/activateservice/R12_activateComposite.sh</t>
  </si>
  <si>
    <t>INC1856936</t>
  </si>
  <si>
    <t>Import eloqua certificate on OSB TST4</t>
  </si>
  <si>
    <t>We have successfully imported certificate in OSB DEV1 and DEV2. However for TST4 we have requested eloqua team provide the URL/certificate.</t>
  </si>
  <si>
    <t>INC1848054</t>
  </si>
  <si>
    <t>INC1847742 QuoteEdge Bug</t>
  </si>
  <si>
    <t>Payloads were provided from QE to SFDC for requested Q#.</t>
  </si>
  <si>
    <t>INC1856922</t>
  </si>
  <si>
    <t>Increase heap size from 4GB to 6GB | SFDC TST4</t>
  </si>
  <si>
    <t xml:space="preserve">We have increased heap size from 4GB to 6GB for SFDC TST4 now.
</t>
  </si>
  <si>
    <t>INC1852306</t>
  </si>
  <si>
    <t>Internal SSL Request: gmurthy - mysupport-tst.corp.netapp.com</t>
  </si>
  <si>
    <t>certificate has been provided as per request</t>
  </si>
  <si>
    <t>INC1854548</t>
  </si>
  <si>
    <t>Internal SSL Request: kimpal - testbed.netapp.com</t>
  </si>
  <si>
    <t>INC1840374</t>
  </si>
  <si>
    <t>Internal SSL Request: sgressel - restool-prod.csopslabs.netapp.com</t>
  </si>
  <si>
    <t>Request:  Internal SSL Request: sgressel - restool-prod.csopslabs.netapp.com
Action Taken:  Certificate is provided to to the requester for "restool-prod.csopslabs.netapp.com"</t>
  </si>
  <si>
    <t>INC1837239</t>
  </si>
  <si>
    <t>Internal SSL Request: vij - secure-library-stage.corp.netapp.com</t>
  </si>
  <si>
    <t>Certificate shared.</t>
  </si>
  <si>
    <t>INC1849146</t>
  </si>
  <si>
    <t>Invalid Username or Password for Airlock.next.</t>
  </si>
  <si>
    <t>SSO id jasher have been enabled in RTP airlock system</t>
  </si>
  <si>
    <t>INC1841589</t>
  </si>
  <si>
    <t>Invoice Search- Access to View and Download</t>
  </si>
  <si>
    <t>Issue :  Access to View and Download
Work Notes : We have provided user  the access to ECM invoices. We ask for confirmation.
Resolution Notes:  We have provided user  the access to ECM invoices. User confirmed the same.</t>
  </si>
  <si>
    <t>INC1844971</t>
  </si>
  <si>
    <t>isfprod user getting auth cancel</t>
  </si>
  <si>
    <t>The user is enabled in prod environment and is working fine.</t>
  </si>
  <si>
    <t>INC1844676</t>
  </si>
  <si>
    <t>Issue connecting to ECM</t>
  </si>
  <si>
    <t xml:space="preserve">The correct link for accessing the library preview page is:
http://library-preview.corp.netapp.com
User was able to successfully login to this url and access the content.
</t>
  </si>
  <si>
    <t>INC1854295</t>
  </si>
  <si>
    <t>Issue with COM TST4</t>
  </si>
  <si>
    <t>The behavior is due to some missing artifacts or improper service deployment. Issue is not consistent with all services and has been handled individually for composites.</t>
  </si>
  <si>
    <t>INC1858768</t>
  </si>
  <si>
    <t>We created JMS JNDI again and created the user in CS domain.
Restarted servers after performing the above activity. issue got resolved</t>
  </si>
  <si>
    <t>INC1848348</t>
  </si>
  <si>
    <t>ERP</t>
  </si>
  <si>
    <t>Enterprise Apps | Integration | SOInvoiceStatus</t>
  </si>
  <si>
    <t>Issue with invoices for ES</t>
  </si>
  <si>
    <t>We have provided the information that "." is coming from DNAPPI tables only and it seems to be ERP is only populating this value in the table. Reported the issue to GG</t>
  </si>
  <si>
    <t xml:space="preserve"> SOInvoiceStatus</t>
  </si>
  <si>
    <t>INC1854771</t>
  </si>
  <si>
    <t>Issue with SFDC tst4 domain</t>
  </si>
  <si>
    <t xml:space="preserve">SFDC TST4 is now UP.
MDS got corrupted because of wrong deployment:
&lt;Error&gt; &lt;oracle.soa.bpel.engine.xml&gt; &lt;BEA-000000&gt; &lt;oracle.mds.exception.MDSException: MDS-00054: The file to be loaded oramds:/deployed-composites/OPPTYMGMT/WriteOpportunity_R12Service_rev1.0.0/xsl/Xform_Sharing_Team_EBM_To_Everst.xsl does not exist.
</t>
  </si>
  <si>
    <t>INC1859656</t>
  </si>
  <si>
    <t xml:space="preserve">SFDC TST4 em is now accessible.
</t>
  </si>
  <si>
    <t>INC1845808</t>
  </si>
  <si>
    <t>Enterprise Apps | Integration | MfgDC-ItemMaster</t>
  </si>
  <si>
    <t>Item master file to Menlo</t>
  </si>
  <si>
    <t>File transferred to Menlo successfully.</t>
  </si>
  <si>
    <t xml:space="preserve"> MfgDC-ItemMaster</t>
  </si>
  <si>
    <t>INC1849556</t>
  </si>
  <si>
    <t>Jenkins Access Required</t>
  </si>
  <si>
    <t>INC1834969</t>
  </si>
  <si>
    <t>Jenkins build deployment jobs for GTM Test and stage environments are not working</t>
  </si>
  <si>
    <t>the requested jenkins jobs were configured and tested to be working fine</t>
  </si>
  <si>
    <t>INC1850816</t>
  </si>
  <si>
    <t>JMS JNDI creation in COM domain in SOA TST4 env</t>
  </si>
  <si>
    <t xml:space="preserve">Created JMS JNDI in COM TST4 </t>
  </si>
  <si>
    <t>INC1853957</t>
  </si>
  <si>
    <t>Enterprise Apps | Integration | JMS</t>
  </si>
  <si>
    <t>JMS queue creation in tst4 environment for Eloqua Contact interface</t>
  </si>
  <si>
    <t>Created queues in CS TST4 environment</t>
  </si>
  <si>
    <t xml:space="preserve"> JMS</t>
  </si>
  <si>
    <t>INC1850872</t>
  </si>
  <si>
    <t>JMS queues creation in TST4 env</t>
  </si>
  <si>
    <t>netapp.tst4.queue.SOA.SOA.ContactUpdate in TST4 environment</t>
  </si>
  <si>
    <t>INC1850029</t>
  </si>
  <si>
    <t xml:space="preserve">Queue creation done.
As discussed we have deleted "netapp.tst.queue.SOA.SOA.ContactUpdateTrigger" queue and created the new required one as it was conflicting due to same JNDI name "jms/Q/SOA.SOA.ContactUpdateTrigger"
</t>
  </si>
  <si>
    <t>INC1849268</t>
  </si>
  <si>
    <t xml:space="preserve">Latency in getting ETA from UPS </t>
  </si>
  <si>
    <t xml:space="preserve">As all transactions(3B12/3B13) are completed successful. 
But there was some delay for specific time interval with partner UPS, so we will follow up with them on this. 
We will update you on email once we hear back from UPS of any issue at there side.
</t>
  </si>
  <si>
    <t>INC1852235</t>
  </si>
  <si>
    <t>LOCKBOX File Transfer Status GET-PRD - Failure</t>
  </si>
  <si>
    <t>no file on the location</t>
  </si>
  <si>
    <t>INC1837939</t>
  </si>
  <si>
    <t>Mail box-soamad13 -Transfer ID-FR-22 issue</t>
  </si>
  <si>
    <t>As discussed, I checked for all 3 transfer IDs given below and all are working fine.
Attaching mails of all 3 cases.</t>
  </si>
  <si>
    <t>INC1833532</t>
  </si>
  <si>
    <t>Mail box-soamad17 -Transfer ID-SI-29 issue</t>
  </si>
  <si>
    <t xml:space="preserve">We are in discussion with ERP team that why this path is not configured.
We will let you by email when this will get done.
For now I'm resolving this ticket and will keep you update over email.
Attaching latest conversation mail.
</t>
  </si>
  <si>
    <t>INC1841477</t>
  </si>
  <si>
    <t>Mapping for new 3PR-3PRFSTK</t>
  </si>
  <si>
    <t>Issue : Mapping for new 3PR-3PRFSTK
Work Notes : We have completed the process of inserting values  in FDS_NOTIFICATION_CONFIG_TBL in STG. and FDS_JOB_CONFIGURATION_TBL in STG. We have configured these transfer ids in STG and requested Tivoli team to schedule the file transfer at below mentioned start time having frequency every 2 hours starting from 10th AUG 2017.
Resolution Notes: We have configured these transfer ids in STG and requested Tivoli team to schedule the file transfer at below mentioned start time having frequency every 2 hours starting from 10th AUG 2017.</t>
  </si>
  <si>
    <t>INC1860457</t>
  </si>
  <si>
    <t>MDS deploy SFDC TST4</t>
  </si>
  <si>
    <t>INC1849872</t>
  </si>
  <si>
    <t>MDS Deployment: SFDC domain</t>
  </si>
  <si>
    <t>We have uploaded the files to MDS</t>
  </si>
  <si>
    <t>INC1848195</t>
  </si>
  <si>
    <t xml:space="preserve">Deployed the attached artifacts in SFDC tst4.
MDS Path : apps/netapp/dvm/QUOTEMGMT </t>
  </si>
  <si>
    <t>INC1840902</t>
  </si>
  <si>
    <t>INC1845024</t>
  </si>
  <si>
    <t>Files have been uploaded on MDS as per the request.</t>
  </si>
  <si>
    <t>INC1842067</t>
  </si>
  <si>
    <t>INC1850079</t>
  </si>
  <si>
    <t>Deployed all the attached artifacts in SFDC TST4 MDS location</t>
  </si>
  <si>
    <t>INC1838816</t>
  </si>
  <si>
    <t>INC1848113</t>
  </si>
  <si>
    <t>Project Activity</t>
  </si>
  <si>
    <t>INC1845058</t>
  </si>
  <si>
    <t>INC1850975</t>
  </si>
  <si>
    <t>Deployed attached artifacts in SFDC TST4 MDS location:
XSL Path : apps/netapp/xsl/QUOTEMGMT/</t>
  </si>
  <si>
    <t>INC1851442</t>
  </si>
  <si>
    <t>deployed artifacts into MDS location</t>
  </si>
  <si>
    <t>INC1841318</t>
  </si>
  <si>
    <t xml:space="preserve">We have deployed below mentioned artifacts at their respective locations:
WSDL Path : apps/netapp/wsdl/OPPTYMGMT/
EverestInboundSharingTeam.wsdl
EverestInboundOpportunity.wsdl
XSD Path : apps/netapp/schemas/OPPTYMGMT/
APPS_NAPP_ASO_SALESTEAM_INBOUND_PKG_UPSERT_SALES_TEAM.xsd
APPS_NAPP_ASO_OPPTY_INBOUND_PKG_UPSERT_OPPORTUNITY.xsd
FaultPolicies: apps/netapp/faultPolicies/OPPTYMGMT/
FP_Bind_Remote_Manual.xml
fault-bindings.xml
</t>
  </si>
  <si>
    <t>INC1850650</t>
  </si>
  <si>
    <t xml:space="preserve">We have imported the artifacts in MDS successfully. </t>
  </si>
  <si>
    <t>INC1847144</t>
  </si>
  <si>
    <t>We have uploaded the DVM file to MDS as per the request</t>
  </si>
  <si>
    <t>INC1839899</t>
  </si>
  <si>
    <t>INC1850681</t>
  </si>
  <si>
    <t>We have uploaded the files on MDS.</t>
  </si>
  <si>
    <t>INC1853833</t>
  </si>
  <si>
    <t>Deployed attached artifacts in SFDC TST4 MDS location
XSL Path : apps/netapp/xsl/OPPTYMGMT/</t>
  </si>
  <si>
    <t>INC1846124</t>
  </si>
  <si>
    <t>INC1844250</t>
  </si>
  <si>
    <t>INC1857368</t>
  </si>
  <si>
    <t>MDS deployment: TST4 SFDC Domain</t>
  </si>
  <si>
    <t>INC1856477</t>
  </si>
  <si>
    <t>Artifacts have been uploaded at MDS</t>
  </si>
  <si>
    <t>INC1857432</t>
  </si>
  <si>
    <t>deployed the attached artifacts at mentioned location in SFDC TST4:
XSL: oramds:/apps/netapp/xsl/QUOTEMGMT</t>
  </si>
  <si>
    <t>INC1856449</t>
  </si>
  <si>
    <t>We have uploaded the artifacts to MDS.</t>
  </si>
  <si>
    <t>INC1850466</t>
  </si>
  <si>
    <t>MFT Scheduled workflows</t>
  </si>
  <si>
    <t>email id added to teh schedulers</t>
  </si>
  <si>
    <t>INC1857947</t>
  </si>
  <si>
    <t>Monitoring of B2B console</t>
  </si>
  <si>
    <t>Monitoring done with errors being reported to partners.</t>
  </si>
  <si>
    <t>INC1840834</t>
  </si>
  <si>
    <t>Monitoring done with no errors.</t>
  </si>
  <si>
    <t>INC1856377</t>
  </si>
  <si>
    <t xml:space="preserve">Monitoring of B2B console </t>
  </si>
  <si>
    <t>No errors found in monitoring.</t>
  </si>
  <si>
    <t>INC1854528</t>
  </si>
  <si>
    <t>Monitoring  completed and email sent to jabil for 3b2 error.</t>
  </si>
  <si>
    <t>INC1850905</t>
  </si>
  <si>
    <t>Monitoring done with 3a6 error been reported to arrow anz</t>
  </si>
  <si>
    <t>INC1839800</t>
  </si>
  <si>
    <t>Mail sent to partner for confirmation.</t>
  </si>
  <si>
    <t>INC1848170</t>
  </si>
  <si>
    <t>Monitoring done. 3a6 error reported to partner. 3b11 errors reported to sap team.</t>
  </si>
  <si>
    <t>INC1841792</t>
  </si>
  <si>
    <t>Monitoring done with no errors found.</t>
  </si>
  <si>
    <t>INC1842645</t>
  </si>
  <si>
    <t>Monitoring done with no error.</t>
  </si>
  <si>
    <t>INC1855486</t>
  </si>
  <si>
    <t>INC1844135</t>
  </si>
  <si>
    <t>Monitoring of B2B console for time stamp  Aug 7, 2017 4:30 PM to Aug 8, 2017 2:07 AM</t>
  </si>
  <si>
    <t>provided monitoring information</t>
  </si>
  <si>
    <t>INC1839454</t>
  </si>
  <si>
    <t>Monitoring of B2B console for time stamp Aug 1, 2017 2:27 AM to Aug 1, 2017 9:12 AM</t>
  </si>
  <si>
    <t>INC1840098</t>
  </si>
  <si>
    <t>Monitoring of B2B console for time stamp Aug 1, 2017 4:54 PM to Aug 2, 2017 2:16 AM</t>
  </si>
  <si>
    <t xml:space="preserve">done monitoring
</t>
  </si>
  <si>
    <t>INC1840460</t>
  </si>
  <si>
    <t>IMAC</t>
  </si>
  <si>
    <t>Monitoring of B2B console for time stamp Aug 1, 2017 4:54 PM to Aug 2, 2017 9:21 AM</t>
  </si>
  <si>
    <t>INC1846636</t>
  </si>
  <si>
    <t>Monitor</t>
  </si>
  <si>
    <t>Monitoring of B2B console for time stamp Aug 10, 2017 1:35 AM to Aug 10, 2017 9:29 AM.</t>
  </si>
  <si>
    <t>Monitoring information provided</t>
  </si>
  <si>
    <t>INC1847177</t>
  </si>
  <si>
    <t xml:space="preserve">Monitoring of B2B console for time stamp Aug 10, 2017 3:50 PM to Aug 11, 2017 1:39 AM </t>
  </si>
  <si>
    <t>INC1846947</t>
  </si>
  <si>
    <t>Monitoring of B2B console for time stamp Aug 10, 2017 9:29 AM to Aug 10, 2017 3:50 PM.</t>
  </si>
  <si>
    <t>Performed Monitoring of B2B console for time stamp Aug 10, 2017 9:29 AM to Aug 10, 2017 3:50 PM. one 3B2 order failed with MENLO partner, mail sent to partner and they confirm it got reached to them.</t>
  </si>
  <si>
    <t>INC1847443</t>
  </si>
  <si>
    <t>Monitoring of B2B console for time stamp Aug 11, 2017 1:39 AM to Aug 11, 2017 8:54 AM.</t>
  </si>
  <si>
    <t>INC1847707</t>
  </si>
  <si>
    <t>Monitoring of B2B console for time stamp Aug 11, 2017 8:54 AM to Aug 11, 2017 7:22 PM.</t>
  </si>
  <si>
    <t>Performed Monitoring of B2B console for time stamp Aug 11, 2017 8:54 AM to Aug 11, 2017 7:22 PM. No error found for any partner.</t>
  </si>
  <si>
    <t>INC1848498</t>
  </si>
  <si>
    <t>Monitoring of B2B console for time stamp Aug 14, 2017 2:18 AM to Aug 14, 2017 9:13 AM.</t>
  </si>
  <si>
    <t xml:space="preserve">Issue : Monitoring of B2B console for time stamp Aug 14, 2017 2:18 AM to Aug 14, 2017 9:13 AM.
Resolution Notes: provided monitoring information.
</t>
  </si>
  <si>
    <t>INC1849951</t>
  </si>
  <si>
    <t>Monitoring of B2B console for time stamp Aug 14, 2017 4:30 PM to Aug 16, 2017 2:10 AM.</t>
  </si>
  <si>
    <t>INC1848914</t>
  </si>
  <si>
    <t>Monitoring of B2B console for time stamp Aug 14, 2017 9:13 AM to Aug 14, 2017 4:30 PM.</t>
  </si>
  <si>
    <t>Performed Monitoring of B2B console for time stamp Aug 14, 2017 9:13 AM to Aug 14, 2017 4:30 PM. No Error found for any partner</t>
  </si>
  <si>
    <t>INC1850253</t>
  </si>
  <si>
    <t>Monitoring of B2B console for time stamp Aug 16, 2017 2:10 AM to Aug 16, 2017 9:37 AM</t>
  </si>
  <si>
    <t xml:space="preserve">Issue : Monitoring of B2B console for time stamp Aug 16, 2017 2:10 AM to Aug 16, 2017 9:37 AM
Resolution Notes :provided monitoring information.
</t>
  </si>
  <si>
    <t>INC1850570</t>
  </si>
  <si>
    <t>Monitoring of B2B console for time stamp Aug 16, 2017 9:37 AM to Aug 16, 2017 4:27 PM.</t>
  </si>
  <si>
    <t>Performed Monitoring of B2B console for time stamp Aug 16, 2017 9:37 AM to Aug 16, 2017 4:27 PM. No error found for any partner</t>
  </si>
  <si>
    <t>INC1851500</t>
  </si>
  <si>
    <t>Monitoring of B2B console for time stamp Aug 17, 2017 3:31 AM to Aug 17, 2017 9:29 AM</t>
  </si>
  <si>
    <t>INC1852370</t>
  </si>
  <si>
    <t>Monitoring of B2B console for time stamp Aug 17, 2017 3:56 PM to Aug 18, 2017 12:28 AM</t>
  </si>
  <si>
    <t>INC1851799</t>
  </si>
  <si>
    <t>Monitoring of B2B console for time stamp Aug 17, 2017 9:29 AM to Aug 17, 2017 3:56 PM</t>
  </si>
  <si>
    <t>Performed Monitoring of B2B console for time stamp Aug 17, 2017 9:29 AM to Aug 17, 2017 3:56 PM. No error found for any partner</t>
  </si>
  <si>
    <t>INC1852780</t>
  </si>
  <si>
    <t>Monitoring of B2B console for time stamp Aug 18, 2017 12:28 AM to Aug 18, 2017 9:24 AM</t>
  </si>
  <si>
    <t>INC1853304</t>
  </si>
  <si>
    <t>Monitoring of B2B console for time stamp Aug 18, 2017 9:24 AM to Aug 18, 2017 4:45 PM</t>
  </si>
  <si>
    <t>Performed B2B monitoring two order failed one with NETAPP to MENLO and one NETAPPP to KNN both 3B2 orders reached successfully after retrigger.</t>
  </si>
  <si>
    <t>INC1841126</t>
  </si>
  <si>
    <t>Monitoring of B2B console for time stamp Aug 2, 2017 4:41 PM to Aug 3, 2017 2:05 AM</t>
  </si>
  <si>
    <t>INC1854265</t>
  </si>
  <si>
    <t>Monitoring of B2B console for time stamp Aug 21, 2017 2:21 AM to Aug 21, 2017 9:38 AM</t>
  </si>
  <si>
    <t>Resolution Notes : provided monitoring information</t>
  </si>
  <si>
    <t>INC1854804</t>
  </si>
  <si>
    <t>Monitoring of B2B console for time stamp Aug 21, 2017 5:11 PM to Aug 22, 2017 1:51 AM.</t>
  </si>
  <si>
    <t>Monitoring information  provided</t>
  </si>
  <si>
    <t>INC1842114</t>
  </si>
  <si>
    <t>Monitoring of B2B console for time stamp Aug 3, 2017 5:28 PM to Aug 4, 2017 2:53 AM</t>
  </si>
  <si>
    <t>INC1861926</t>
  </si>
  <si>
    <t>Monitoring of B2B console for time stamp Aug 31, 2017 1:50 AM to Aug 31, 2017 9:19 AM</t>
  </si>
  <si>
    <t>found no error in monitoring the b2b gateway</t>
  </si>
  <si>
    <t>INC1842392</t>
  </si>
  <si>
    <t>Monitoring of B2B console for time stamp Aug 4, 2017 2:53 AM to Aug 4, 2017 9:11 AM</t>
  </si>
  <si>
    <t>INC1843177</t>
  </si>
  <si>
    <t>Monitoring of B2B console for time stamp Aug 4, 2017 5:36 PM to Aug 7, 2017 3:33 AM</t>
  </si>
  <si>
    <t>Provided monitoring information</t>
  </si>
  <si>
    <t>INC1843475</t>
  </si>
  <si>
    <t>Monitoring of B2B console for time stamp Aug 7, 2017 3:33 AM to Aug 7, 2017 9:05 AM</t>
  </si>
  <si>
    <t>INC1843802</t>
  </si>
  <si>
    <t>Monitoring of B2B console for time stamp Aug 7, 2017 9:05 AM to Aug 7, 2017 4:30 PM</t>
  </si>
  <si>
    <t>Performed Monitoring of B2B console for time stamp Aug 7, 2017 9:05 AM to Aug 7, 2017 4:30 PM No error found for any partner</t>
  </si>
  <si>
    <t>INC1844511</t>
  </si>
  <si>
    <t>Monitoring of B2B console for time stamp Aug 8, 2017 2:07 AM to Aug 8, 2017 9:04 AM</t>
  </si>
  <si>
    <t>INC1845188</t>
  </si>
  <si>
    <t>Monitoring of B2B console for time stamp Aug 8, 2017 5:27 PM to Aug 9, 2017 2:02 AM</t>
  </si>
  <si>
    <t>Issue : Monitoring of B2B console for time stamp Aug 8, 2017 5:27 PM to Aug 9, 2017 2:02 AM
Resolution Notes : provided monitoring information .</t>
  </si>
  <si>
    <t>INC1844928</t>
  </si>
  <si>
    <t>Monitoring of B2B console for time stamp Aug 8, 2017 9:04 AM to Aug 8, 2017 5:27 PM</t>
  </si>
  <si>
    <t>Performed Monitoring of B2B console for time stamp Aug 8, 2017 9:04 AM to Aug 8, 2017 5:27 PM, No error found for any partner</t>
  </si>
  <si>
    <t>INC1845601</t>
  </si>
  <si>
    <t>Monitoring of B2B console for time stamp Aug 9, 2017 2:02 AM to Aug 9, 2017 8:57 AM</t>
  </si>
  <si>
    <t>INC1845982</t>
  </si>
  <si>
    <t>Monitoring of B2B console for time stamp Aug 9, 2017 8:57 AM to Aug 9, 2017 5:34 PM</t>
  </si>
  <si>
    <t>Performed Monitoring of B2B console for time stamp Aug 9, 2017 8:57 AM to Aug 9, 2017 5:34 PM, No error found for any partner</t>
  </si>
  <si>
    <t>INC1855694</t>
  </si>
  <si>
    <t>Monitoring of B2B console for time stamp from  Aug 22, 2017 04:53 PM to Aug 23, 2017 1:45 AM</t>
  </si>
  <si>
    <t>INC1859062</t>
  </si>
  <si>
    <t>Monitoring of B2B console for time stamp from  Aug 28, 2017 2:59 AM to Aug 28, 2017 9:23 AM</t>
  </si>
  <si>
    <t>no error found in the monitoring</t>
  </si>
  <si>
    <t>INC1862295</t>
  </si>
  <si>
    <t>Monitoring of B2B console for time stamp from  Aug 31, 2017 9:19 AM to Aug 31, 2017 5:57 PM</t>
  </si>
  <si>
    <t>Issue: Monitoring of B2B console for time stamp from  Aug 31, 2017 9:19 AM to Aug 31, 2017 5:57 PM
Work Notes : Provided monitoring information
Resolution Notes :  Provided monitoring information</t>
  </si>
  <si>
    <t>INC1855149</t>
  </si>
  <si>
    <t>Monitoring of B2B console for time stamp from Aug 22, 2017 1:51 AM to Aug 22, 2017 9:24 AM.</t>
  </si>
  <si>
    <t>INC1856050</t>
  </si>
  <si>
    <t>Monitoring of B2B console for time stamp from Aug 23, 2017 1:45 AM to Aug 23, 2017 8:50 AM</t>
  </si>
  <si>
    <t>Issue : Monitoring of B2B console for time stamp from Aug 23, 2017 1:45 AM to Aug 23, 2017 8:50 AM
Resolution Notes : provided monitoring information</t>
  </si>
  <si>
    <t>INC1856654</t>
  </si>
  <si>
    <t>Monitoring of B2B console for time stamp from Aug 23, 2017 5:00 AM Aug 24, 2017 2:44 AM</t>
  </si>
  <si>
    <t>INC1856937</t>
  </si>
  <si>
    <t>Monitoring of B2B console for time stamp from Aug 24, 2017 2:44 AM to Aug 24, 2017 9:43 AM</t>
  </si>
  <si>
    <t>Resolution  Notes : provided monitoring information</t>
  </si>
  <si>
    <t>INC1857452</t>
  </si>
  <si>
    <t>Monitoring of B2B console for time stamp from Aug 24, 2017 5:23 PM to Aug 25, 2017 1:43 AM.</t>
  </si>
  <si>
    <t>INC1857674</t>
  </si>
  <si>
    <t>Monitoring of B2B console for time stamp from Aug 25, 2017 1:43 AM to Aug 25, 2017 9:21 AM.</t>
  </si>
  <si>
    <t>Resolution Notes :provided monitoring information.</t>
  </si>
  <si>
    <t>INC1858701</t>
  </si>
  <si>
    <t>Monitoring of B2B console for time stamp from Aug 25, 2017 9:21 AM to Aug 28, 2017 2:59 AM</t>
  </si>
  <si>
    <t>INC1859708</t>
  </si>
  <si>
    <t>Monitoring of B2B console for time stamp from Aug 28, 2017 5:42 PM to Aug 29, 2017 2:45 AM</t>
  </si>
  <si>
    <t>INC1859369</t>
  </si>
  <si>
    <t>Monitoring of B2B console for time stamp from Aug 28, 2017 9:23 AM to Aug 28, 2017 5:42 PM</t>
  </si>
  <si>
    <t>Resolution Notes: provided monitoring information</t>
  </si>
  <si>
    <t>INC1860004</t>
  </si>
  <si>
    <t>Monitoring of B2B console for time stamp from Aug 29, 2017 2:45 AM to Aug 29, 2017 9:01 AM</t>
  </si>
  <si>
    <t>done monitoring of b2b gateway</t>
  </si>
  <si>
    <t>INC1860606</t>
  </si>
  <si>
    <t>Monitoring of B2B console for time stamp from Aug 29, 2017 6:04 PM to Aug 30, 2017 2:00 AM</t>
  </si>
  <si>
    <t>Information provided</t>
  </si>
  <si>
    <t>INC1860331</t>
  </si>
  <si>
    <t>Monitoring of B2B console for time stamp from Aug 29, 2017 9:01 AM to Aug 29, 2017 6:04 PM</t>
  </si>
  <si>
    <t>INC1841525</t>
  </si>
  <si>
    <t>Monitoring of B2B console for time stamp from Aug 3, 2017 2:05 AM to Aug 3, 2017 9:36 AM</t>
  </si>
  <si>
    <t>provided monitoring information.</t>
  </si>
  <si>
    <t>INC1861012</t>
  </si>
  <si>
    <t>Monitoring of B2B console for time stamp from Aug 30, 2017 2:00 AM to Aug 30, 2017 9:24 AM</t>
  </si>
  <si>
    <t>done monitoring b2b gateway</t>
  </si>
  <si>
    <t>INC1861330</t>
  </si>
  <si>
    <t>Monitoring of B2B console for time stamp from Aug 30, 2017 9:24 AM to Aug 30, 2017 6:10 PM</t>
  </si>
  <si>
    <t>Issue : Monitoring of B2B console for time stamp from Aug 30, 2017 9:24 AM to Aug 30, 2017 6:10 PM
Resolution Notes : Provided monitoring information.</t>
  </si>
  <si>
    <t>INC1846243</t>
  </si>
  <si>
    <t>Monitoring of B2B console for time stamp from Aug 9, 2017 5:34 PM to Aug 10, 2017 1:35 AM</t>
  </si>
  <si>
    <t>INC1839092</t>
  </si>
  <si>
    <t>Monitoring of B2B console for time stamp Jul 31, 2017 5:46 PM to Aug 1, 2017 2:27 AM</t>
  </si>
  <si>
    <t>INC1854742</t>
  </si>
  <si>
    <t>Move Artifacts to MDS</t>
  </si>
  <si>
    <t>INC1857498</t>
  </si>
  <si>
    <t>Move artifacts to SFDC TST4 MDS</t>
  </si>
  <si>
    <t>This has been completed.
Moved the attached artifacts to the below locations:
WSDL:   apps/netapp/wsdls/FPVR
DVM:   apps/netapp/dvm/FPVR
xsl:   apps/netapp/xsl/FPVR</t>
  </si>
  <si>
    <t>INC1852292</t>
  </si>
  <si>
    <t>Move Artifacts to SFDC TST4 MDS</t>
  </si>
  <si>
    <t>Deployed attached artifacts at SFDC TST4 MDS location</t>
  </si>
  <si>
    <t>INC1855738</t>
  </si>
  <si>
    <t>Deployed attached artifacts in SFDC TST4 domain at below MDS location
Move Wsdl file to:           /apps/netapp/wsdls/FPVR
Move XSD file to:              /apps/netapp/schemas/FPVR</t>
  </si>
  <si>
    <t>INC1857525</t>
  </si>
  <si>
    <t>This has been completed.
Moved the attached artifacts to the below locations:
xsl:   apps/netapp/xsl/QUOTEMGMT</t>
  </si>
  <si>
    <t>INC1858679</t>
  </si>
  <si>
    <t>Created FPVR folder under "/apps/netapp/faultPolicies/" and moved the file under /apps/netapp/faultPolicies/FVPR to /apps/netapp/faultPolicies/FPVR</t>
  </si>
  <si>
    <t>INC1843643</t>
  </si>
  <si>
    <t>Core Services | Auth Services | Web Service</t>
  </si>
  <si>
    <t>My webpage isn't working any longer http://web.netapp.com/~mikesmit</t>
  </si>
  <si>
    <t xml:space="preserve">Permission issue has been rectify  </t>
  </si>
  <si>
    <t xml:space="preserve"> Web Service</t>
  </si>
  <si>
    <t>INC1852213</t>
  </si>
  <si>
    <t>NAI</t>
  </si>
  <si>
    <t>Human Resources | NAI | Application</t>
  </si>
  <si>
    <t>NAI application is down as part of CHG112973</t>
  </si>
  <si>
    <t>After deploying WAR, weblogic didn't come up. 
We reverted WAR file deployed as a part of release but no success.
We tried removing all the WARs so that atleast weblogic must come up. But the same didn't work.
Tried renaming cache and temp directories but didn't work.
Tried renaming cache, temp, log as well as data directories but no success.
Restored all the above mentioned directories as well as WARs but removed a directory named diagnostics and weblogic came up.
So redeployed new WAR using weblogic console.
Application is up and working fine.
User confirmed the same.</t>
  </si>
  <si>
    <t>INC1845774</t>
  </si>
  <si>
    <t>Necessary action has been taken.</t>
  </si>
  <si>
    <t>INC1854627</t>
  </si>
  <si>
    <t>Issue:NAPA BPEL WL server: Heap Size Low Alert
Action Taken: Ran GC in Web-logic. Heap size is free now.</t>
  </si>
  <si>
    <t>INC1846760</t>
  </si>
  <si>
    <t>NAPA UAT Down</t>
  </si>
  <si>
    <t>INC1846693</t>
  </si>
  <si>
    <t>Application started.
NAPA UAT is up and working fine.</t>
  </si>
  <si>
    <t>INC1837055</t>
  </si>
  <si>
    <t xml:space="preserve">NAPPDIINFO  --  File transfer </t>
  </si>
  <si>
    <t>Closing this ticket as INC1844351 opened with integration team to track further on this.
We had a discussion on meeting- provide the details at the same time if the issue occur again in future. We will work with ERP and Network tea find the RCA.
We will check the feasibility to check if any alert can be configured in case 0 kb file is transferred from source to target.</t>
  </si>
  <si>
    <t>INC1850734</t>
  </si>
  <si>
    <t>NBS airlock access</t>
  </si>
  <si>
    <t>Issue : Unable to access NBS Airlock
Work Notes :User id was disabled in NBS airlock site. We have enabled it again and will take upto 12 hours for LDAP sync to complete.
Resolution Notes : User id is enabled now &amp; user confirmed the same.</t>
  </si>
  <si>
    <t>INC1853911</t>
  </si>
  <si>
    <t>enabled the user in NBS</t>
  </si>
  <si>
    <t>INC1857903</t>
  </si>
  <si>
    <t>Need access for magma projects on the rtpairlockstg.</t>
  </si>
  <si>
    <t>Access provided to user sdiyyala for Magam related projects in STG environment.</t>
  </si>
  <si>
    <t>INC1849662</t>
  </si>
  <si>
    <t>need access jenkins job for search deployment</t>
  </si>
  <si>
    <t xml:space="preserve">as per request i have provided the information about the limitation on Jenkins can't able to provide the access for job parameter.   </t>
  </si>
  <si>
    <t>INC1842086</t>
  </si>
  <si>
    <t>Need airlock access</t>
  </si>
  <si>
    <t>user is now able to login</t>
  </si>
  <si>
    <t>INC1841598</t>
  </si>
  <si>
    <t>Need an access to MFT</t>
  </si>
  <si>
    <t>access given for rtp dev for esis_dev</t>
  </si>
  <si>
    <t>INC1835879</t>
  </si>
  <si>
    <t>Need an account created in the ICT domain for Sean Cowley and grant admin permissions to Lab C OU.</t>
  </si>
  <si>
    <t xml:space="preserve">User has confirmed that he has access to ICT airlock. Hence we are resolving this ticket.
</t>
  </si>
  <si>
    <t>INC1856781</t>
  </si>
  <si>
    <t>need assistance getting into airlock</t>
  </si>
  <si>
    <t xml:space="preserve">Issue : need assistance getting into airlock
Work Notes : We have enabled your user id in RTP airlock site. 
Resolution Notes : We have enabled your user id in RTP airlock site. User confirmed to close the ticket.
</t>
  </si>
  <si>
    <t>INC1856280</t>
  </si>
  <si>
    <t xml:space="preserve">Need B2B payload for Q#14961508 </t>
  </si>
  <si>
    <t>Provided the attached payloads of avnet.</t>
  </si>
  <si>
    <t>INC1839989</t>
  </si>
  <si>
    <t xml:space="preserve">Need CMAT to INTG and INTG to SFDC payload for data verification. </t>
  </si>
  <si>
    <t>given the payloads</t>
  </si>
  <si>
    <t>INC1845668</t>
  </si>
  <si>
    <t>Need DEV access in the ENG WI server</t>
  </si>
  <si>
    <t>Access provided to the users as requested in ICT dev environment.</t>
  </si>
  <si>
    <t>INC1859607</t>
  </si>
  <si>
    <t>Need payload/republish data</t>
  </si>
  <si>
    <t>Payloads have been shared to the requester.</t>
  </si>
  <si>
    <t>INC1846594</t>
  </si>
  <si>
    <t>Need Perforce  Access</t>
  </si>
  <si>
    <t>INC1858522</t>
  </si>
  <si>
    <t>Need perforce access</t>
  </si>
  <si>
    <t xml:space="preserve">Request: Need perforce access
Action taken: We've created your perforce account and provided mirror access same "ramitb"
</t>
  </si>
  <si>
    <t>INC1845054</t>
  </si>
  <si>
    <t>Need Perforce Access</t>
  </si>
  <si>
    <t>Request:  Perforce Access
Action Taken:  we've  created perforce account for user and provided access on requested branch.</t>
  </si>
  <si>
    <t>INC1857756</t>
  </si>
  <si>
    <t>Need SOA Integration Vordel PROD URLs including Salesforce</t>
  </si>
  <si>
    <t>We have provided all the Production SOA Integration Vordel urls over email.</t>
  </si>
  <si>
    <t>INC1840305</t>
  </si>
  <si>
    <t>Need support after change of certificate type</t>
  </si>
  <si>
    <t xml:space="preserve">issue get resolved after certificate revert at server side. </t>
  </si>
  <si>
    <t>INC1845767</t>
  </si>
  <si>
    <t>NetApp Global Services | ASUP.Next | Application</t>
  </si>
  <si>
    <t>need to update build.xml | AODS build</t>
  </si>
  <si>
    <t>build.xml updated and check-in to Perforce.</t>
  </si>
  <si>
    <t>INC1853315</t>
  </si>
  <si>
    <t>Information Technology | Service-Now | Application</t>
  </si>
  <si>
    <t>Need to update expired SSL certificate for site https://netappbenefits.com/</t>
  </si>
  <si>
    <t>INC1841709</t>
  </si>
  <si>
    <t>need your help...</t>
  </si>
  <si>
    <t>The file related to SR-75 transfer id transferred to ERP successfully.</t>
  </si>
  <si>
    <t>INC1840285</t>
  </si>
  <si>
    <t>Support Site - Tools</t>
  </si>
  <si>
    <t>Enterprise Apps | eCM | Repository Access – CS Ops</t>
  </si>
  <si>
    <t>NetApp tools not available on the Support Site for download</t>
  </si>
  <si>
    <t>Issue : Perfstat, nSanity and OneCollect tools were not working .
Cause: There was a change to the data to ensure control vocabulary values are in sync between PROD and SUB Prod systems against INC1840047. Because of the newly added data, the existing queries failed and data returned blank.
Resolution:There was a need to add seeding data to stage eCM and since this data is supposed to be in SYNCH, this was added to PROD as well. Because of the data, some of the existing queries started failing and that caused the tools data to not be returned, causing issue.
To resolve the problem, we cleaned up the existing data to revert the change, and the tools data showed up.</t>
  </si>
  <si>
    <t xml:space="preserve"> Repository Access – CS Ops</t>
  </si>
  <si>
    <t>INC1854425</t>
  </si>
  <si>
    <t>netappbenefits.com SSL certificate error</t>
  </si>
  <si>
    <t>Symantec certificate provided to requester.
Validity 2 years.</t>
  </si>
  <si>
    <t>INC1825439</t>
  </si>
  <si>
    <t>NetAppU Pre-Approved Parent RFC#  Status</t>
  </si>
  <si>
    <t>INC1857321</t>
  </si>
  <si>
    <t>NGS DEV1 Managed server 2 in shutdown state</t>
  </si>
  <si>
    <t>NGS Managed server 2 has been started.</t>
  </si>
  <si>
    <t>INC1853966</t>
  </si>
  <si>
    <t>NGS Stage1 seems to be down</t>
  </si>
  <si>
    <t>One of the UNIX boxes was unavailable, and thus the domain was down. Post resolution from UNIX, domain was brought up and is working fine now.</t>
  </si>
  <si>
    <t>INC1854880</t>
  </si>
  <si>
    <t>NGS_TST5 is slow</t>
  </si>
  <si>
    <t>we were  Unable to access physoaapp03-tst.corp.netapp.com box, we requested to unix team to look into issue once they bring up servers, we have restarted thye server running on box. see attachment.</t>
  </si>
  <si>
    <t>INC1859642</t>
  </si>
  <si>
    <t>There is some issue with LnPTesting service as this is visible on MS2 and not on MS1 also we restarted servers but it still not coming to MS1. Because of this load is not distributing properly, hence we asked to deploy the service properly to dev team. see attachment</t>
  </si>
  <si>
    <t>INC1847036</t>
  </si>
  <si>
    <t>No access to airlock</t>
  </si>
  <si>
    <t>Issue : Unable to access NBS Airlock and RTP
Work Notes :User id was disabled in NBS and RTP airlock site. We have enabled it again and will take upto 12 hours for LDAP sync to complete.
Resolution Notes : User id is enabled now both in  NBS and RTP.</t>
  </si>
  <si>
    <t>INC1846141</t>
  </si>
  <si>
    <t>Not Able to access AirLock</t>
  </si>
  <si>
    <t xml:space="preserve">Issue : Unable to access NBS Airlock
Work Notes :User id was disabled in NBS airlock site. We have enabled it again and will take upto 12 hours for LDAP sync to complete.
Resolution Notes : User id is enabled now . As no action is pending from our side, we are marking this ticket as resolved. User confirmed the same.
</t>
  </si>
  <si>
    <t>INC1859460</t>
  </si>
  <si>
    <t>Not able to login Airlock</t>
  </si>
  <si>
    <t>enabled the user</t>
  </si>
  <si>
    <t>INC1842152</t>
  </si>
  <si>
    <t>Not able to login to Nbairlock</t>
  </si>
  <si>
    <t>INC1851526</t>
  </si>
  <si>
    <t>Not able to retrieve the composite Instances form COMSTG1 env console</t>
  </si>
  <si>
    <t>The instance are loading for CDHOutboundRoutingService in COMSTG1. user informed see attachment</t>
  </si>
  <si>
    <t>INC1845342</t>
  </si>
  <si>
    <t>NSearch Jenkins Job- getting permission denied message in log</t>
  </si>
  <si>
    <t>We have validated Jenkins job and the same is working fine now.</t>
  </si>
  <si>
    <t>INC1846729</t>
  </si>
  <si>
    <t>NSS IBM watson integration</t>
  </si>
  <si>
    <t>Certificate shared as per the request.</t>
  </si>
  <si>
    <t>INC1839172</t>
  </si>
  <si>
    <t>NSS-Report Content Issues</t>
  </si>
  <si>
    <t>The content which user is trying to access has expired on 6/29/2017 2:46 AM, and hence inaccessible</t>
  </si>
  <si>
    <t>INC1859453</t>
  </si>
  <si>
    <t>NSS-Watson Inbound flow SIT deployment</t>
  </si>
  <si>
    <t>Deployment is completed</t>
  </si>
  <si>
    <t>INC1843968</t>
  </si>
  <si>
    <t>NSS-Watson Outbound flow SIT Deployment</t>
  </si>
  <si>
    <t>Flow deployed in SIT</t>
  </si>
  <si>
    <t>INC1848889</t>
  </si>
  <si>
    <t>OIM connectivity for SOA TST4 env</t>
  </si>
  <si>
    <t>WE have updated the OIM connectivity details in COM and SFDC domain.</t>
  </si>
  <si>
    <t>INC1852512</t>
  </si>
  <si>
    <t>OSB Dev2 EM console is down</t>
  </si>
  <si>
    <t>OSB Dev2 EM console is up now</t>
  </si>
  <si>
    <t>INC1852555</t>
  </si>
  <si>
    <t>OSB TST4 EM console is down</t>
  </si>
  <si>
    <t>OSB TST4 EM console is now UP.</t>
  </si>
  <si>
    <t>INC1853694</t>
  </si>
  <si>
    <t>OWSM - Map, CSF Key in OSB Dev2</t>
  </si>
  <si>
    <t>The CSF key has been created for Eloqua and the servers have been restarted after updating the required file.</t>
  </si>
  <si>
    <t>INC1846212</t>
  </si>
  <si>
    <t>Payload -SFDC</t>
  </si>
  <si>
    <t>Payloads shared over email</t>
  </si>
  <si>
    <t>INC1836811</t>
  </si>
  <si>
    <t>Pdlc in stage env is not working.</t>
  </si>
  <si>
    <t xml:space="preserve">Issue : site is not opening 
Action Taken : we have checked Apache now issue has been resolved </t>
  </si>
  <si>
    <t>INC1839482</t>
  </si>
  <si>
    <t>INC1849867</t>
  </si>
  <si>
    <t>Request:perforce access
Action TAken: We've added both the user in Perforce :SSO ID:   PRAVURAN    NEHA2</t>
  </si>
  <si>
    <t>INC1857180</t>
  </si>
  <si>
    <t>Request: Perforce access for Sreekanth
Action Taken: We've created your perforce account. And provided access on "intgdev" branch</t>
  </si>
  <si>
    <t>INC1855938</t>
  </si>
  <si>
    <t>Request: Perforce Access Request
Action Taken:  We've provided access to the user  "satheesl" on perforce branch or group.</t>
  </si>
  <si>
    <t>INC1844809</t>
  </si>
  <si>
    <t>Perforce access request for user - kalyanigu</t>
  </si>
  <si>
    <t>Request: Perforce access request for user - kalyanigu
Action Taken;  We've created Perforce account for requester and  provided access on requested Perforce branch.</t>
  </si>
  <si>
    <t>INC1845140</t>
  </si>
  <si>
    <t>Perforce Error - Too many rows scanned</t>
  </si>
  <si>
    <t>Issue:  Perforce Error - Too many rows scanned
Action Taken: We've provided the  maximum limit for the branch, user was syncing. And now User is  able to sync without error.</t>
  </si>
  <si>
    <t>INC1839433</t>
  </si>
  <si>
    <t xml:space="preserve">Perforce Label assignment error </t>
  </si>
  <si>
    <t>Worked with a requester on WebEx to resolve issue.
User was having multiple workspaces containing number of files.
Requested user to delete unwanted workspaces.</t>
  </si>
  <si>
    <t>INC1835268</t>
  </si>
  <si>
    <t>Perforce Message "Too many rows scanned"</t>
  </si>
  <si>
    <t>provided the resolution steps to the user</t>
  </si>
  <si>
    <t>INC1853782</t>
  </si>
  <si>
    <t>Perforce user addition</t>
  </si>
  <si>
    <t>Request: Perforce user addition
Action Taken: we've added both the user in Perforce</t>
  </si>
  <si>
    <t>INC1835114</t>
  </si>
  <si>
    <t>Perforce Username Request for Sharad</t>
  </si>
  <si>
    <t>user has been given the required access to perforce and has been advised to contact to his branch PPA in order to get access to branch</t>
  </si>
  <si>
    <t>INC1856562</t>
  </si>
  <si>
    <t>PKG 56004 – Deploy service EIMPartyRoleRoutingService</t>
  </si>
  <si>
    <t>The deployment has been completed</t>
  </si>
  <si>
    <t>INC1854519</t>
  </si>
  <si>
    <t>Platform Env Tst1 setup for C4C SIT</t>
  </si>
  <si>
    <t>changes for QE domain are completed.</t>
  </si>
  <si>
    <t>INC1854465</t>
  </si>
  <si>
    <t xml:space="preserve">Connectivity for below datasources has been established in COM domain:
CMATPartnerMaster Generic jdbc/CMATPartnerMaster COM_Cluster
 EBA_PersonData Generic jdbc/EBA_PersonData COM_Cluster
 EBIZQOTR12_CMAT Generic jdbc/EBIZQOTR12_CMAT COM_Cluster
 EDNDataSource Generic jdbc/EDNDataSource COM_Cluster
 EDNLocalTxDataSource Generic jdbc/EDNLocalTxDataSource COM_Cluster
 EIM_BKCConfigOutbound Generic jdbc/EIM_BKCConfigOutbound COM_Cluster
 EIM_BKCRequestor Generic jdbc/EIM_BKCRequestor COM_Cluster
 EIM_EDH Generic jdbc/EIM_EDH COM_Cluster
 EIM_EDHCNTRCTOUTBOUND Generic jdbc/EIM_EDHCNTRCTOUTBOUND COM_Cluster
 EIM_EDHInbound Generic jdbc/EIM_EDHInbound COM_Cluster
 EIM_EDHOUTBOUND Generic jdbc/EIM_EDHOUTBOUND COM_Cluster
 eMDMDatasource Generic jdbc/eMDMDatasource COM_Cluster
 ERPCMAT   Generic jdbc/ERPCMAT COM_Cluster
</t>
  </si>
  <si>
    <t>INC1860207</t>
  </si>
  <si>
    <t>Platform Env Tst1 setup for C4C SIT | C4C certificate import</t>
  </si>
  <si>
    <t>Certificate has been imported for C4C in TST1.</t>
  </si>
  <si>
    <t>INC1857272</t>
  </si>
  <si>
    <t>Platform Env Tst1 setup for C4C SIT | Code Sync</t>
  </si>
  <si>
    <t>CDHInboundQueryService composite is deployed successfully on server.</t>
  </si>
  <si>
    <t>INC1860246</t>
  </si>
  <si>
    <t>Services completed for EIM flow.</t>
  </si>
  <si>
    <t>INC1857274</t>
  </si>
  <si>
    <t>Services for Q2I are deployed to TST1 as part of code deployment of priority 2 list.</t>
  </si>
  <si>
    <t>INC1860212</t>
  </si>
  <si>
    <t>Platform Env Tst4 tunning</t>
  </si>
  <si>
    <t>Services for the two partitions have been shutdown in SFDC TST4.</t>
  </si>
  <si>
    <t>INC1855437</t>
  </si>
  <si>
    <t>Please create sftp user for HCM</t>
  </si>
  <si>
    <t>Webuser hcm created successfully in RTP DEV environment.</t>
  </si>
  <si>
    <t>INC1845956</t>
  </si>
  <si>
    <t>Please Investigate - Obsolete Account (DP 19374921) in Anaplan</t>
  </si>
  <si>
    <t>Payload provided for two tracking ID's from CMAT to SFDC see attachment.</t>
  </si>
  <si>
    <t>INC1841248</t>
  </si>
  <si>
    <t>Enterprise Apps | CMAT | QuoteEdge</t>
  </si>
  <si>
    <t xml:space="preserve">Please let us know which DEV instance is up and running </t>
  </si>
  <si>
    <t>We have provided the details of SOA connectivity with CMAT system.
DEV1-&gt;SBCMAT
DEV2-&gt;DCMAT</t>
  </si>
  <si>
    <t>INC1848895</t>
  </si>
  <si>
    <t>Please load the public key for the user sftpsf in PROD server</t>
  </si>
  <si>
    <t>The key is loadded successfully for user sftpsf in production environment.</t>
  </si>
  <si>
    <t>INC1846698</t>
  </si>
  <si>
    <t>Please move adapterconfig.xml and GTM_CMS.properties to STG env</t>
  </si>
  <si>
    <t>Files copied to STG env as per the request.</t>
  </si>
  <si>
    <t>INC1850320</t>
  </si>
  <si>
    <t>Please place the wsdl in MDS</t>
  </si>
  <si>
    <t>The wsdl has been deployed in the MDS.</t>
  </si>
  <si>
    <t>INC1845121</t>
  </si>
  <si>
    <t>Please provide all the payloads from QE to INTEGRATION and INTEGRATION to ERP for Quote#14827934 in SIT</t>
  </si>
  <si>
    <t>Issue :Need payload for Quote#14827934 from QE -&gt;Intg, Intg -&gt;to ERP in SIT.
Resolution Notes : provided payload for Quote#14827934 in SIT.</t>
  </si>
  <si>
    <t>INC1846204</t>
  </si>
  <si>
    <t xml:space="preserve">Please provide build access to Jenkins. </t>
  </si>
  <si>
    <t>Request: Jenkin access request
Action Taken:  Jenkin Access on requested URL's provided.</t>
  </si>
  <si>
    <t>INC1838937</t>
  </si>
  <si>
    <t xml:space="preserve">Please provide Jenkins build and deployment access </t>
  </si>
  <si>
    <t>INC1840094</t>
  </si>
  <si>
    <t>Please provide OSV payload Quote#14193602 in SIT from ERP to Integration and Integration QE</t>
  </si>
  <si>
    <t xml:space="preserve">Issue : Please provide OSV payload Quote#14193602 in SIT from ERP to Integration and Integration QE
Work Notes :We provided the payload for quote#14193602 in SIT from ERP to Integration and Integration QE.
We don't have any record for the given quote for 13-APR-2017 07:48:26.
Resolution Notes We provided the payload for quote#14193602  for :01-AUG-2017 23:03:24 in SIT from ERP to Integration and Integration QE. We don't have any record for the given quote for 13-APR-2017 07:48:26.
</t>
  </si>
  <si>
    <t>INC1854969</t>
  </si>
  <si>
    <t>Please provide the end-to-end payload for Tracking Id = 'CDH0089623585'.</t>
  </si>
  <si>
    <t xml:space="preserve">Issue : provide the end-to-end payloads(CMAT  Intg and Intg  SFDC and SFDC Intg and INTG CMAT) for Tracking Id = 'CDH0089623585'.
Work Notes : provided the payload for CDH0089623585 from CMAT to Intg, Intg to SFDC .
We follow with SFDC Team to find SFDC Id for the given CDH Id. We are not able to find 0011A00001QxilzQAB at our end. 
Resolution Notes : provided the payload for CDH0089623585 from CMAT to Intg, Intg to SFDC . We are not able to find 0011A00001QxilzQAB at our end. As no action is pending from our side, we are marking this ticket as closed. </t>
  </si>
  <si>
    <t>INC1852391</t>
  </si>
  <si>
    <t>Please provide the OSV payload for the Quote#14818789 from in D1EVST.</t>
  </si>
  <si>
    <t>Requested information has been shared.</t>
  </si>
  <si>
    <t>INC1846420</t>
  </si>
  <si>
    <t>Please provide the Payload for Quote#14678760</t>
  </si>
  <si>
    <t>No need to provide the payload, Issue has been resolved.</t>
  </si>
  <si>
    <t>INC1852337</t>
  </si>
  <si>
    <t>Please provide the Payload for Quote#14818789 in D1EVST</t>
  </si>
  <si>
    <t>given the  payloads</t>
  </si>
  <si>
    <t>INC1852392</t>
  </si>
  <si>
    <t>Please provide the Payload for Quote#14818789 in D1EVST from Integration to ERP</t>
  </si>
  <si>
    <t>provided the payloads to the requestor</t>
  </si>
  <si>
    <t>INC1852473</t>
  </si>
  <si>
    <t>Please provide the Payload for Quote#14818819 in D1EVST from Integration to ERP</t>
  </si>
  <si>
    <t>Payload has been shared.</t>
  </si>
  <si>
    <t>INC1859803</t>
  </si>
  <si>
    <t>Please provide the payload for Quote#14819188 in D1EVST from QE to Integration</t>
  </si>
  <si>
    <t>INC1852588</t>
  </si>
  <si>
    <t>Please remove Airlock access for  Suranjana Bhattacharya</t>
  </si>
  <si>
    <t xml:space="preserve">Issue : Please remove Airlock access for  Suranjana Bhattacharya
Work Notes : We have removed airlock access for  Suranjana Bhattacharya as per request.
Resolution Notes :We have removed airlock access for  Suranjana Bhattacharya) as per request.
As no action is pending from our side, we are marking this ticket as closed.
</t>
  </si>
  <si>
    <t>INC1859681</t>
  </si>
  <si>
    <t xml:space="preserve">Please remove Airlock access to Himanshu Upadhyay </t>
  </si>
  <si>
    <t>revoked the access of Himanshu Upadhyay (uhimansh) from SVL</t>
  </si>
  <si>
    <t>INC1853938</t>
  </si>
  <si>
    <t>Please remove Airlock access to Mauricio Forneron</t>
  </si>
  <si>
    <t xml:space="preserve">Issue : Please remove Airlock access for Mauricio Forneron (mauricif) 
Work Notes : We have removed airlock access for  Mauricio Forneron (mauricif)  as per request.
Resolution Notes :We have removed airlock access for  Mauricio Forneron (mauricif) as per request. Requester also confirmed to close the issue
</t>
  </si>
  <si>
    <t>INC1852761</t>
  </si>
  <si>
    <t xml:space="preserve">Please remove Airlock access to Sukhpreet Singh anand </t>
  </si>
  <si>
    <t xml:space="preserve">Issue : Please remove Airlock access to Sukhpreet Singh anand .SSO : sukhpree
Work Notes : We have removed airlock access for  Sukhpreet Singh anand (sukhpree) as per request.
Resolution Notes :We have removed airlock access for  Sukhpreet Singh anand (sukhpree) as per request.
As no action is pending from our side, we are marking this ticket as closed.
</t>
  </si>
  <si>
    <t>INC1855291</t>
  </si>
  <si>
    <t xml:space="preserve">Please remove below xsd from  EIM_C4C from COMTST4 MDS </t>
  </si>
  <si>
    <t>Schemas have been removed from MDS.</t>
  </si>
  <si>
    <t>INC1841663</t>
  </si>
  <si>
    <t>Please remove SVL-Airlock access to Tami Smith.</t>
  </si>
  <si>
    <t>revoked the access of the user</t>
  </si>
  <si>
    <t>INC1855264</t>
  </si>
  <si>
    <t>Please Restart C4CDev</t>
  </si>
  <si>
    <t>Duplicate of INC1855269</t>
  </si>
  <si>
    <t>INC1855269</t>
  </si>
  <si>
    <t>Please Restart COM TST4 servers</t>
  </si>
  <si>
    <t>Servers have been restarted. Issue was due to MDS corruption. We have corrected the MDS and redeployed it.</t>
  </si>
  <si>
    <t>INC1858676</t>
  </si>
  <si>
    <t>Please run the PDB_Client_HIST_Partner_Load job manually in the Stage Environment</t>
  </si>
  <si>
    <t xml:space="preserve">As per request i have run the script and requester has verified. </t>
  </si>
  <si>
    <t>INC1853627</t>
  </si>
  <si>
    <t>please send a copy of PDS_MORCPT_20170816193203.txt from production.</t>
  </si>
  <si>
    <t>The file from production has been sent over email.</t>
  </si>
  <si>
    <t>INC1842295</t>
  </si>
  <si>
    <t>Please stop transfer of files to DI servers</t>
  </si>
  <si>
    <t>We have disabled the job NAPPDIINFO so that (NAPP_DI*.txt) files doesn't move from /pnappi/applmgr/CUSTOM/xbol/11.5.0/interface/NAPP_DI_TOOL_EXTR/outbound to /InfosysDIPRD/ERPExtracts.
Now its name is NAPPDIINFO_OFF, we will enable it once user confirms. user informed see attachment</t>
  </si>
  <si>
    <t>INC1845363</t>
  </si>
  <si>
    <t>Enterprise Apps | Integration | STARS-SNOW</t>
  </si>
  <si>
    <t>Pointing of Service Now Stage WSDL URL to Test/UAT WSDL URL</t>
  </si>
  <si>
    <t>We have made the changes to point to UAT.
Please trigger the corresponding environment's SOA URL, that will execute the full flow i.e. ( STARS  INTEGRATION[using below given URLs]  SNOW)</t>
  </si>
  <si>
    <t xml:space="preserve"> STARS-SNOW</t>
  </si>
  <si>
    <t>INC1852484</t>
  </si>
  <si>
    <t>PREQ Stuck in submit to partner status</t>
  </si>
  <si>
    <t>As confirmed by Raja from SAP, the issue stands resolved now.
There was a system outage at UPS end
Outage Start time: 08/18/2017 04:24 AM PT
Outage End time:  08/18/2017 05:50 AM PT
All failed records will be taken care by SAP/CSR team.
We are following up with partner, for the RCA of the same.</t>
  </si>
  <si>
    <t>INC1858159</t>
  </si>
  <si>
    <t>PREQ's are not flowing to UPS, impacting B2B order flow</t>
  </si>
  <si>
    <t>B2B flag is now UP and orders are now processing fine.
Actual Start Date: 08/26/2017 08:30 PM PT
Actual End Date:  08/26/2017 11:25 PM PT
Duration:                 02 Hour 55 Minutes
Impacted orders: 18
CSR team is working on the reconcilation of impacted orders.
RCA: We have asked partner to share the same.</t>
  </si>
  <si>
    <t>INC1826180</t>
  </si>
  <si>
    <t>PREVIEW environment only: Doc Centers mgmt and ontap-9 Jenkins builds are missing a JAR file</t>
  </si>
  <si>
    <t>Workaround has been provided and L3 team will work on fixing the mentioned issue.</t>
  </si>
  <si>
    <t>INC1842137</t>
  </si>
  <si>
    <t>eCM Internal</t>
  </si>
  <si>
    <t>Problem with Stage Internal Sites</t>
  </si>
  <si>
    <t>we have restarted the SSXA server and issue has resolved</t>
  </si>
  <si>
    <t>INC1846617</t>
  </si>
  <si>
    <t>PROD - Unable to attach file to Quotes on Thu Aug 10 08:00:01 PDT 201</t>
  </si>
  <si>
    <t xml:space="preserve">
Below attachment has been successfully sent to ERP via integration.</t>
  </si>
  <si>
    <t>INC1851448</t>
  </si>
  <si>
    <t>Prod : B2B transaction failed while sending to KNN gateway</t>
  </si>
  <si>
    <t xml:space="preserve">Unplanned outage at KNN side was resolved and we were able to successfully post the orders to KNN. Re triggered failed orders during the outage period. </t>
  </si>
  <si>
    <t>INC1860021</t>
  </si>
  <si>
    <t>PROD : Transport error while sending transactions to UPS</t>
  </si>
  <si>
    <t>b2b flag is up now . issue is resolved at partner end</t>
  </si>
  <si>
    <t>INC1834000</t>
  </si>
  <si>
    <t>Enterprise Apps | Integration | MfgCM-POResp</t>
  </si>
  <si>
    <t>Production: 3A4Confirmation not coming from JABIL</t>
  </si>
  <si>
    <t>Marking this ticket as resolved as the quarter end is over and we are not receiving timeouts alerts for 3A4C messages coming from JABIL.</t>
  </si>
  <si>
    <t xml:space="preserve"> MfgCM-POResp</t>
  </si>
  <si>
    <t>INC1849628</t>
  </si>
  <si>
    <t>Production: Connectivity issue at Foxconn end</t>
  </si>
  <si>
    <t>There was an unplanned outage at Foxconn end. The outage duration was 5 hrs.
19 orders failed during this time.</t>
  </si>
  <si>
    <t>INC1852280</t>
  </si>
  <si>
    <t>Enterprise Apps | Integration | MfgDC-B2B</t>
  </si>
  <si>
    <t>Production: Transactions to KNN getting erred out</t>
  </si>
  <si>
    <t>Issue : We received transport error alert- error while publishing messages from NetApp to KNN gateway
Follow up : Dropped mail to IBM to check the issue at their end.
 Work Notes :Disabled listening channels to avoid any further failure.
 KNN confirmed over the mail that there was some problem with AS2 server in prod environment.
 KNN confirmed that their servers are back online. We also verified the transactions, it was getting completed.
Enabled listening channels.
Resolution Notes : Reconciled all the failed records (38,3B18).</t>
  </si>
  <si>
    <t xml:space="preserve"> MfgDC-B2B</t>
  </si>
  <si>
    <t>INC1862372</t>
  </si>
  <si>
    <t>Production: Unable to connect to Wells Fargo server.</t>
  </si>
  <si>
    <t>Account was locked for production. We called wells fargo and got it unlocked. No files came at source so no failure.</t>
  </si>
  <si>
    <t>INC1862080</t>
  </si>
  <si>
    <t>Provide jenkins aaccess</t>
  </si>
  <si>
    <t>INC1849853</t>
  </si>
  <si>
    <t>Provide OSV logs for Quotes#14818713 and 14818701</t>
  </si>
  <si>
    <t>Issue :Provide OSV logs for Quotes#14818713 and 14818701
Work Notes : Above quotes failed in Integration while sending the them to ERP. We ask them to retrigger. Again quotes got failed. We follow with DBA Team. They suggest not to test services in GNAPPI.
Resolution Notes : GNAPPI refresh is going on. Please don't test services related to GNAPPI. Provided the mail.</t>
  </si>
  <si>
    <t>INC1854474</t>
  </si>
  <si>
    <t>PULSE</t>
  </si>
  <si>
    <t xml:space="preserve">PSA File Transfer : Fnappi Swimlane ! </t>
  </si>
  <si>
    <t>File transfers PSA-RATECARDNGR, PSAINTGNGR, TIMECARDNGR and PULSEERPNGR were working as planned for Fnappi Swimlane from Pulse to PSA.</t>
  </si>
  <si>
    <t>INC1848844</t>
  </si>
  <si>
    <t>Public Key from 01-prd</t>
  </si>
  <si>
    <t>Public key already exists in Axway B2B for user sftppsft.</t>
  </si>
  <si>
    <t>INC1846394</t>
  </si>
  <si>
    <t>QE Dev 2 server is down.</t>
  </si>
  <si>
    <t>Needful done</t>
  </si>
  <si>
    <t>INC1838202</t>
  </si>
  <si>
    <t>Quarter end Monitoring of B2B console for time stamp Jul 31, 2017 2:26 AM to Jul 31, 2017 9:37 AM</t>
  </si>
  <si>
    <t>INC1842938</t>
  </si>
  <si>
    <t>Quote stuck in CMAT queue</t>
  </si>
  <si>
    <t xml:space="preserve">Issue was at CMAT. Closing ticket as per confirmation from requester. </t>
  </si>
  <si>
    <t>INC1848960</t>
  </si>
  <si>
    <t>Quote# 14912837 stuck in cmat queue "Cmat request pending"</t>
  </si>
  <si>
    <t>I can see over email conversation that issue has been resolved for given quote between MDM and quote edge team. 
And nothing to do more from integration side we are marking this ticket as resolved.</t>
  </si>
  <si>
    <t>INC1861159</t>
  </si>
  <si>
    <t>Quote#14905363 stuck in ENQUEUED in QE</t>
  </si>
  <si>
    <t>Issue : Quote#14905363 stuck in ENQUEUED in QE.
Work Notes : We ask to get the quote resynced again from QE as we see one out of three  instances not getting created in SOA. It seems to be one off case.
Resolution Notes: User confirmed that Sales Order has generated for this Quote now after retransmitting.</t>
  </si>
  <si>
    <t>INC1846928</t>
  </si>
  <si>
    <t>Quote_14911589_Invalid CMAT ID</t>
  </si>
  <si>
    <t>Payload provided for CMAT-&gt;Intg and Intg-&gt;Oracle11i3_01 and reverse] from PCMAT 
Tracking ID: CDH0089555439
see attachment</t>
  </si>
  <si>
    <t>INC1845820</t>
  </si>
  <si>
    <t>Quote_14911589_Invalid CMAT ID - INC1845352</t>
  </si>
  <si>
    <t>Payload provided for CMAT-&gt;Intg and Intg-&gt;Oracle for CDH0089543098 see attachment</t>
  </si>
  <si>
    <t>INC1838177</t>
  </si>
  <si>
    <t>RE: ***Bring Up SOA services*** QuoteEdge-SIT - Release 38.0 content for 06:00 AM PST Deployment window on 31- July -17</t>
  </si>
  <si>
    <t xml:space="preserve">Issue : To bring up SOA services on SIT(T1EVST).
Work Notes : SOA Services are up for SIT(T1EVST).
Resolution Notes : SOA Services are up for SIT(T1EVST).
</t>
  </si>
  <si>
    <t>INC1838221</t>
  </si>
  <si>
    <t>RE: 14868290-CR-1 Stuck CMAT request pending</t>
  </si>
  <si>
    <t>This has been sent to CMAT successfully and acknowledgment has been sent to QE with no errors.In the R12-CMAT flow the acknowledgement is sent to R12 . As there is nothing pending from integration perspective we are marking this ticket as resolved. Kindly raise a new ticket in case of any issue.</t>
  </si>
  <si>
    <t>INC1839341</t>
  </si>
  <si>
    <t>RE: : &lt;SOA Services needs to bring up &gt;    QuoteEdge-SIT - Release 38.0 content for 06:00 AM PST Deployment window on 1- Aug -17</t>
  </si>
  <si>
    <t>Issue : To bring up SOA services on SIT(T1EVST).
Work Notes : SOA Services are up for SIT(T1EVST).
Resolution Notes : SOA Services are up for SIT(T1EVST).</t>
  </si>
  <si>
    <t>INC1839583</t>
  </si>
  <si>
    <t>RE: &lt;Bring down SOA on LNP&gt; QE-&gt;KBR-&gt;LnP-&gt;Infra Prep work for Aug Release R38 Endurance Test</t>
  </si>
  <si>
    <t>Services were brought down for qedowntime stg2</t>
  </si>
  <si>
    <t>INC1839224</t>
  </si>
  <si>
    <t>RE: &lt;Bring Down SOA on T1EVST&gt;  QuoteEdge-SIT - Release 38.0 content for 06:00 AM PST Deployment window on 1- Aug -17</t>
  </si>
  <si>
    <t>Issue : To bring down SOA services on SIT(T1EVST).
Work Notes : SOA Services are down for SIT(T1EVST).
Resolution Notes : SOA Services are down for SIT(T1EVST).</t>
  </si>
  <si>
    <t>INC1840248</t>
  </si>
  <si>
    <t>RE: &lt;Bring Down SOA on T1EVST&gt;  QuoteEdge-SIT - Release 38.0 content for 06:00 AM PST Deployment window on 2- Aug -17</t>
  </si>
  <si>
    <t>we have bring down the SOA services for T1EVST in SIT. user informed see attachment</t>
  </si>
  <si>
    <t>INC1841343</t>
  </si>
  <si>
    <t>RE: &lt;Bring Down SOA on T1EVST&gt;  QuoteEdge-SIT - Release 38.0 content for 06:00 AM PST Deployment window on 3- Aug -17</t>
  </si>
  <si>
    <t>INC1839779</t>
  </si>
  <si>
    <t>RE: &lt;Bring up SOA on LNP&gt; QE-&gt;KBR-&gt;LnP-&gt;Infra Prep work for Aug Release R38 Endurance Test</t>
  </si>
  <si>
    <t>services were brought up for qe downtime stg2</t>
  </si>
  <si>
    <t>INC1840779</t>
  </si>
  <si>
    <t>RE: &lt;Bring up SOA on SIT &gt; QuoteEdge-SIT - Release 38.0 content for 06:00 AM PST Deployment window on 2- Aug -17</t>
  </si>
  <si>
    <t>SOA services on SIT(T1EVST) are up.</t>
  </si>
  <si>
    <t>INC1841674</t>
  </si>
  <si>
    <t>RE: &lt;Bring UP SOA on SIT&gt; No Server Links available for Publication from DEV3</t>
  </si>
  <si>
    <t xml:space="preserve">Services are now up.
</t>
  </si>
  <si>
    <t>INC1837794</t>
  </si>
  <si>
    <t>RE: &lt;Bring up SOA services on LNP(S1EVSTH)&gt; QE-&gt;KBR-&gt;LnP-&gt;Infra Prep work for Aug Release R38 1X Test</t>
  </si>
  <si>
    <t>Issue : To bring up SOA services on LNP(S1EVST).
Work Notes : SOA Services are up for LNP(S1EVST).
Resolution Notes : SOA Services are up for LNP(S1EVST).</t>
  </si>
  <si>
    <t>INC1842459</t>
  </si>
  <si>
    <t>RE: &lt;Bring up SOA services on SIT(T1EVST&gt; QuoteEdge-SIT - Release 38.0 content for 06:00 AM PST Deployment window on 4- Aug -17</t>
  </si>
  <si>
    <t>Services are now up on SIT(t1evst).</t>
  </si>
  <si>
    <t>INC1859511</t>
  </si>
  <si>
    <t>RE: AGILEDRM File Transfer GET Status - STG - Failure</t>
  </si>
  <si>
    <t>file has been transferred manually.</t>
  </si>
  <si>
    <t>INC1855720</t>
  </si>
  <si>
    <t>RE: ALM 1212 : Deployment To SIT</t>
  </si>
  <si>
    <t xml:space="preserve">Issue : ALM 1212 : Deployment To SIT
Work Notes : We successfully deploy the PKG_58230 to SIT. 37 rows were updated. 
Resolution Notes : We successfully deploy the PKG_58230 to SIT. 37 rows were updated.  Requester validated the same.
</t>
  </si>
  <si>
    <t>INC1840237</t>
  </si>
  <si>
    <t>RE: ALM 1218, 1219 : Move to SIT</t>
  </si>
  <si>
    <t>Issue : Need to deploy the PKG_58598 &amp; PKG_58600 to SIT.
Work Notes : We have successfully deployed the  PKG_58598 &amp; PKG_58600 to in SIT.
Resolution Notes : We have successfully deployed the  PKG_58598 &amp; PKG_58600 to in SIT.</t>
  </si>
  <si>
    <t>INC1847256</t>
  </si>
  <si>
    <t>RE: ALM 1220 : Move to DIT</t>
  </si>
  <si>
    <t>deployment of PKG_58685 .done in DIT</t>
  </si>
  <si>
    <t>INC1850367</t>
  </si>
  <si>
    <t>Enterprise Apps | Integration | BPEL Adapter</t>
  </si>
  <si>
    <t>RE: ALM 1225: Deployment to DIT</t>
  </si>
  <si>
    <t>Deployment for PKG_58703 &amp; PKG_58702 has been completed in SIT. user informed see attachment.</t>
  </si>
  <si>
    <t xml:space="preserve"> BPEL Adapter</t>
  </si>
  <si>
    <t>INC1850375</t>
  </si>
  <si>
    <t>RE: ALM 1225: Deployment to SIT</t>
  </si>
  <si>
    <t>deployed in SIT successfully</t>
  </si>
  <si>
    <t>INC1861691</t>
  </si>
  <si>
    <t>RE: ALM 1226 : Deployment to SIT</t>
  </si>
  <si>
    <t>Code has been successfully deployed in SIT</t>
  </si>
  <si>
    <t>INC1858408</t>
  </si>
  <si>
    <t>Enterprise Apps | Integration | GTMS</t>
  </si>
  <si>
    <t>RE: Amber Road Integration - ERRORS</t>
  </si>
  <si>
    <t xml:space="preserve">Successfully resubmitted </t>
  </si>
  <si>
    <t xml:space="preserve"> GTMS</t>
  </si>
  <si>
    <t>INC1855115</t>
  </si>
  <si>
    <t>The transactions have been resubmitted successfully.</t>
  </si>
  <si>
    <t>INC1841854</t>
  </si>
  <si>
    <t>retriggered the failed records</t>
  </si>
  <si>
    <t>INC1857417</t>
  </si>
  <si>
    <t>All transactions have been resubmitted successfully.</t>
  </si>
  <si>
    <t>INC1847481</t>
  </si>
  <si>
    <t>RE: APPROVAL REQUIRED RE: Create Quote issue in LnP Instance</t>
  </si>
  <si>
    <t>Services have been brought up as requested.</t>
  </si>
  <si>
    <t>INC1847559</t>
  </si>
  <si>
    <t>Bring up SOA services for S1EVSTH in STG2, user informed see attachment</t>
  </si>
  <si>
    <t>INC1860405</t>
  </si>
  <si>
    <t>RE: Ascend | MDS Deployment | SFDC domain</t>
  </si>
  <si>
    <t>INC1859717</t>
  </si>
  <si>
    <t>Deployed mentioned artifacts in SFDC TST4 MDS location.</t>
  </si>
  <si>
    <t>INC1848576</t>
  </si>
  <si>
    <t>RE: Avnet to Tech Data migration - UK, FR, IR, DE and NL - SIT</t>
  </si>
  <si>
    <t>ALM 1225 craeted and assigned to L3 team for this change.</t>
  </si>
  <si>
    <t>INC1854900</t>
  </si>
  <si>
    <t>RE: BomQE Environment Issue</t>
  </si>
  <si>
    <t>INC1850151</t>
  </si>
  <si>
    <t>RE: Bring up SOA adapters pointing to D2EVST</t>
  </si>
  <si>
    <t xml:space="preserve">Issue : Bring up SOA adapters pointing to D2EVST
Work Notes : We are facing some infra related issue at our end.  After MS1  and MS2 are  up for SFDC dev2, The issue got resolved.
Resolution Notes : We restart managed servers to resolve the issue . As nothing is pending from our side, we are marking this ticket as resolved.
</t>
  </si>
  <si>
    <t>INC1848094</t>
  </si>
  <si>
    <t>RE: Bring Up SOA services related to D6EVST</t>
  </si>
  <si>
    <t>SOA services related to D6EVST are now UP.</t>
  </si>
  <si>
    <t>INC1848174</t>
  </si>
  <si>
    <t xml:space="preserve">Issue : Bring Up SOA services related to D6EVST
Work Notes:  We are getting 'User not authorized to execute serviceerror ' while calling R12 web service:. We work with DBA team.DBA Team have redeployed NAPP_ASO_OPPTY_INBOUND_PKG in D6EVST.
Resolution Notes : DBA Team has resolved the issue.
</t>
  </si>
  <si>
    <t>INC1858774</t>
  </si>
  <si>
    <t>RE: C4C Project - Ensure SOATST4 environment is in sync with SIT &amp; PROD</t>
  </si>
  <si>
    <t xml:space="preserve">Attached sheet have list of all the patches of TST1, TST4, STG1 and PROD Env.
Highlighted(yellow) are list of missing patches which needs to applied in TST4 and TST1 Env.
</t>
  </si>
  <si>
    <t>INC1861270</t>
  </si>
  <si>
    <t>RE: Code Deployment | C4C SIT | Track Name(EIM)</t>
  </si>
  <si>
    <t>CMAT_Common rollout changes has been completed. Please validate and confirm.</t>
  </si>
  <si>
    <t>INC1847266</t>
  </si>
  <si>
    <t>RE: Creation of folder in SFDC TST4 MDS</t>
  </si>
  <si>
    <t>Deployed attached wsdl at below location :
apps/netapp/wsdls/OPPTYMGMT</t>
  </si>
  <si>
    <t>INC1849110</t>
  </si>
  <si>
    <t>Enterprise Apps | Integration | ERP</t>
  </si>
  <si>
    <t>RE: D0EVST/GNAPPI Refresh (8/15-8/16)</t>
  </si>
  <si>
    <t>SOA Adaptors related to GNAPPI are now down.</t>
  </si>
  <si>
    <t xml:space="preserve"> ERP</t>
  </si>
  <si>
    <t>INC1858650</t>
  </si>
  <si>
    <t xml:space="preserve">RE: Deploy the changes of PDBClient to Stage Environment in NetappU-DMS </t>
  </si>
  <si>
    <t>Request: Deploy the changes of PDBClient to Stage Environment in NetappU-DMS
Action Taken: We've copied "PDBClient.jar" file in requested location:
/web/prod/apps/saba/PDB_DATAMART/NETAPPU_DATAMART/PDB_CLIENT/PDB_Batch/</t>
  </si>
  <si>
    <t>INC1845574</t>
  </si>
  <si>
    <t>Email</t>
  </si>
  <si>
    <t>RE: Deploy the PDBClient Changes to Stage 1 &amp; Stage 2 Servers for NetappU-DMS</t>
  </si>
  <si>
    <t xml:space="preserve">From: Ekambaram, Parthiban 
Sent: Friday, August 11, 2017 6:30 PM
To: ng-ig-platform-l2-middleware &lt;ng-ig-platform-l2-middleware@netapp.com&gt;; Majumdar, Naveen &lt;Naveen.Majumdar@netapp.com&gt;
Cc: Service-Now NetApp &lt;netapp@service-now.com&gt;; Maddula, Subbarao &lt;Subbarao.Maddula@netapp.com&gt;; ng-it-NetAppU-Support &lt;ng-it-NetAppU-Support@netapp.com&gt;
Subject: RE: INC1846402 - (RE: Deploy the PDBClient Changes to Stage 1 &amp; Stage 2 Servers for NetappU-DMS) - (Priority: 3 - Moderate): has been created.
Hi Naveen,
As discussed, I validated the deployment and you can close the ticket.
Thanks &amp; Regards,
PARTHIBAN E., 
</t>
  </si>
  <si>
    <t>INC1846402</t>
  </si>
  <si>
    <t>INC1860558</t>
  </si>
  <si>
    <t>RE: Deploy to DEV2 -MDS</t>
  </si>
  <si>
    <t xml:space="preserve">The deployment has been completed successfully.
</t>
  </si>
  <si>
    <t>INC1861987</t>
  </si>
  <si>
    <t>RE: Eloqua Lead Track Resource Creation Request</t>
  </si>
  <si>
    <t>Queue has been created in TST4 cs domain.</t>
  </si>
  <si>
    <t>INC1851433</t>
  </si>
  <si>
    <t>created JMS queues in CS TST4 domain.</t>
  </si>
  <si>
    <t>INC1853637</t>
  </si>
  <si>
    <t xml:space="preserve">There was some MDS corruption issues . we resolved the MDS issues and were able to create a partition. </t>
  </si>
  <si>
    <t>INC1857715</t>
  </si>
  <si>
    <t>RE: Eloqua Track Platform support requests</t>
  </si>
  <si>
    <t>Issue was due to unwanted jars on server and being referred in code. We have removed the jars and service started working as fine.</t>
  </si>
  <si>
    <t>INC1846297</t>
  </si>
  <si>
    <t>RE: End to End testing for Sunnyvale Site Strategy Extension Employee Location update</t>
  </si>
  <si>
    <t>provided the information of the user</t>
  </si>
  <si>
    <t>INC1847005</t>
  </si>
  <si>
    <t>RE: ERPIQOR-NoHide File Transfer Status - Failure</t>
  </si>
  <si>
    <t>We have manually transferred the file to target location.</t>
  </si>
  <si>
    <t>INC1846852</t>
  </si>
  <si>
    <t>RE: Error while republishing data to SDFC</t>
  </si>
  <si>
    <t>Payload provided for CMAT-&gt;Intg and Intg-&gt;SFDC and reverse for CDH0089558339 in PCMAT see attachment</t>
  </si>
  <si>
    <t>INC1853524</t>
  </si>
  <si>
    <t>Core Services | Data Center  | UPS</t>
  </si>
  <si>
    <t>RE: ERROR: UPS file 112907808_UPS_OnHand.txt has not arrived until at 201708191940</t>
  </si>
  <si>
    <t>File had been transferred at next run.</t>
  </si>
  <si>
    <t xml:space="preserve"> UPS</t>
  </si>
  <si>
    <t>INC1856423</t>
  </si>
  <si>
    <t>RE: ERROR: UPS file 112907808_UPS_OnHand.txt has not arrived until at 201708231940</t>
  </si>
  <si>
    <t>file is getting transferred successfully to the target location</t>
  </si>
  <si>
    <t>INC1859946</t>
  </si>
  <si>
    <t>RE: Expired: PNAPPI : NAPP SCF INV Payment Program Error Log</t>
  </si>
  <si>
    <t>This email is not triggered from our end.
Kindly check at your end.</t>
  </si>
  <si>
    <t>INC1852222</t>
  </si>
  <si>
    <t>RE: Fla file mapping for POP_SITETRANS*</t>
  </si>
  <si>
    <t>We have a file transfer configured for POP_SITETRANS* file name in non-prod and prod. All the details are in the attached excel.
Please let us know if anything else is required.</t>
  </si>
  <si>
    <t>INC1861182</t>
  </si>
  <si>
    <t>RE: FlexDeploy Build and Deployment access</t>
  </si>
  <si>
    <t>Access granted to flex deploy perforce location mentioned as per the request.</t>
  </si>
  <si>
    <t>INC1844080</t>
  </si>
  <si>
    <t>RE: Getting Error while open Vordel Policy</t>
  </si>
  <si>
    <t>INC1844113</t>
  </si>
  <si>
    <t>This has been resolved now.</t>
  </si>
  <si>
    <t>INC1849661</t>
  </si>
  <si>
    <t>RE: HDC testing: Receive file from Avnet</t>
  </si>
  <si>
    <t xml:space="preserve">The file has been sent to DNAPPI. Screenshot attached here.
</t>
  </si>
  <si>
    <t>INC1858652</t>
  </si>
  <si>
    <t>RE: High Disk space usage in physoaapp05-prd</t>
  </si>
  <si>
    <t>Taken care.
Mount point has been maintained and is now 71%.</t>
  </si>
  <si>
    <t>INC1831212</t>
  </si>
  <si>
    <t>RE: Important : PDB Stage is down</t>
  </si>
  <si>
    <t xml:space="preserve">Issue : internal URL redirection to external URL
Action Taken : we checked the Apache config and fix the issue of redirection. </t>
  </si>
  <si>
    <t>INC1854381</t>
  </si>
  <si>
    <t>RE: Insert Country Code values in COM TST 4 in STATIC_XREF_TBL for C4C</t>
  </si>
  <si>
    <t>Script has been executed in tst4 env. Requested user to validate from their end.</t>
  </si>
  <si>
    <t>INC1840827</t>
  </si>
  <si>
    <t>Enterprise Apps | Oracle | ERP DBA</t>
  </si>
  <si>
    <t>RE: Load files PNAPPI</t>
  </si>
  <si>
    <t>File was transferred from integration end successfully.
User has confirmed to resolve the ticket as issue was at other end.</t>
  </si>
  <si>
    <t xml:space="preserve"> ERP DBA</t>
  </si>
  <si>
    <t>INC1858409</t>
  </si>
  <si>
    <t>RE: MARKETINGBI_ELOQ_PROD_Get - Failure</t>
  </si>
  <si>
    <t>File have been transferred manually.</t>
  </si>
  <si>
    <t>INC1859424</t>
  </si>
  <si>
    <t>RE: MDS Deployment: SFDC domain</t>
  </si>
  <si>
    <t>INC1846164</t>
  </si>
  <si>
    <t>INC1854003</t>
  </si>
  <si>
    <t xml:space="preserve">Artifacts are deployed at below location in SFDC TST4 MDS location
XSL Path : apps/netapp/xsl/QUOTEMGMT/
</t>
  </si>
  <si>
    <t>INC1848044</t>
  </si>
  <si>
    <t>INC1848322</t>
  </si>
  <si>
    <t>Redeployed the DVM file at below location in SFDC TST4.
apps/netapp/dvm/QUOTEMGMT</t>
  </si>
  <si>
    <t>INC1845572</t>
  </si>
  <si>
    <t xml:space="preserve">Deployed below artifacts at mentioned locations.
DVM Path : apps/netapp/dvm/OPPTYMGMT
Opportunity_Descriptor.dvm
XSL Path: apps/netapp/xsl/OPPTYMGMT
Xform_EverestOutput_To_SalesOpptyEBM.xsl
Xfrom_Sharing_Team_EBM_To_Everest.xsl
Xform_SalesOpptyEBM_To_EverestInput.xsl
</t>
  </si>
  <si>
    <t>INC1852453</t>
  </si>
  <si>
    <t>RE: Move Artifacts to SFDC TST4 MDS</t>
  </si>
  <si>
    <t>INC1861686</t>
  </si>
  <si>
    <t>RE: Move artifacts to SFDC TST4 MDS</t>
  </si>
  <si>
    <t>Deployed attached artifact in SFDC TST4 MDS location.</t>
  </si>
  <si>
    <t>INC1859464</t>
  </si>
  <si>
    <t>RE: Need help with accessing : http://library-preview.corp.netapp.com/documentation/index.html</t>
  </si>
  <si>
    <t xml:space="preserve">One of the application servers was down which was throwing below mentioned error. 
We brought back that server and url started working. </t>
  </si>
  <si>
    <t>INC1841879</t>
  </si>
  <si>
    <t>RE: New eCM Secure Environment STAGE deployment |  | 8/3/2017 10:30 AM IST</t>
  </si>
  <si>
    <t>Deployment complete.</t>
  </si>
  <si>
    <t>INC1855805</t>
  </si>
  <si>
    <t>RE: NGS_TST5 is slow</t>
  </si>
  <si>
    <t>servers restarted as the load was too much, servers went into warning and overloaded state hence we asked to retest with new load with less amount as it has some limitations.</t>
  </si>
  <si>
    <t>INC1840979</t>
  </si>
  <si>
    <t>RE: OracleB2BError.. B2B Error.. B2B_Error_Handler| :</t>
  </si>
  <si>
    <t>INC1856540</t>
  </si>
  <si>
    <t>Enterprise Apps | Integration | MfgB2BConsole</t>
  </si>
  <si>
    <t>RE: OracleB2BError.. B2B Error.. B2B_Error_Handler| :0A7A609F15E12CF531F0000070AABF7E</t>
  </si>
  <si>
    <t xml:space="preserve"> MfgB2BConsole</t>
  </si>
  <si>
    <t>INC1854083</t>
  </si>
  <si>
    <t>RE: orders in QA stuck? doing testing with FTS</t>
  </si>
  <si>
    <t>As per confirmation from user, the issue stands resolved now</t>
  </si>
  <si>
    <t>INC1847253</t>
  </si>
  <si>
    <t>RE: Please Investigate - Obsolete Account (DP 19374921) in Anaplan</t>
  </si>
  <si>
    <t>Requested payloads have been shared to requester.</t>
  </si>
  <si>
    <t>INC1854061</t>
  </si>
  <si>
    <t>RE: Please provide the Payload for Quote#14818965 in D1EVST from QE To Integration and Integration to QE</t>
  </si>
  <si>
    <t>Resolution Notes : provided payload for the Quote#14818965 from QE To Integration and Integration to QE in D1EVST</t>
  </si>
  <si>
    <t>INC1853628</t>
  </si>
  <si>
    <t>RE: Please receive attached file in DNAPPI from Avnet</t>
  </si>
  <si>
    <t>The file has been transferred from Avnet to DNAPPI.</t>
  </si>
  <si>
    <t>INC1844237</t>
  </si>
  <si>
    <t>RE: Please stop transfer of files to DI servers</t>
  </si>
  <si>
    <t xml:space="preserve">We have enabled job now.
FYI.. All files pending from 4th Aug will also get process.
</t>
  </si>
  <si>
    <t>INC1851684</t>
  </si>
  <si>
    <t>Re: Please verify if these files are in B2B Prod for HCM</t>
  </si>
  <si>
    <t>Provided the files details which came from success factor.</t>
  </si>
  <si>
    <t>INC1850088</t>
  </si>
  <si>
    <t>Enterprise Apps | eCM | Repository Access – Q2IO Packslips</t>
  </si>
  <si>
    <t xml:space="preserve">RE: PNAPPI - ECM Import - FAILURE </t>
  </si>
  <si>
    <t>All the missing packslip files have been processed successfully.</t>
  </si>
  <si>
    <t xml:space="preserve"> Repository Access – Q2IO Packslips</t>
  </si>
  <si>
    <t>INC1852532</t>
  </si>
  <si>
    <t>RE: PNAPPI - ECM Import - FAILURE - FAILURE - FAILURE - FAILURE - FAILURE - FAILURE - FAILURE - FAILURE - FAILURE - FAILURE - FAILURE - FAILURE - FAILURE - FAIL</t>
  </si>
  <si>
    <t>INC1846025</t>
  </si>
  <si>
    <t>RE: PROD - Unable to attach file to Quotes on Wed Aug  9 16:00:01 PDT 2017</t>
  </si>
  <si>
    <t>Issue : Unable to attach file to Quotes on Wed Aug  9 16:00:01 PDT 2017
Work Notes : All the given attachments have been sent to ERP successfully.
Resolution notes:  All the given attachments have been sent to ERP successfully.</t>
  </si>
  <si>
    <t>INC1860953</t>
  </si>
  <si>
    <t>RE: PROD - Unable to attach file to Quotes on Wed Aug 30 08:00:01 PDT 2017</t>
  </si>
  <si>
    <t>The order progress successfully but after some time as there was some issue at our end.We have restarted SOA server to resolve the issue with RFC CHG114543. see attachment</t>
  </si>
  <si>
    <t>INC1861202</t>
  </si>
  <si>
    <t>RE: PROD - Unable to attach file to Quotes on Wed Aug 30 12:00:01 PDT 2017</t>
  </si>
  <si>
    <t xml:space="preserve">Issue : Unable to attach file to Quotes on Wed Aug 30 12:00:01 PDT 2017
Resolution Notes : Given attachment has been successfully sent to ERP via integration.
</t>
  </si>
  <si>
    <t>INC1854675</t>
  </si>
  <si>
    <t>AXWAY</t>
  </si>
  <si>
    <t>RE: PROD - Unavailable : Axway B2Bi Secure Relay Service is not available in DMZ.</t>
  </si>
  <si>
    <t>We were unable to connect to the Database server for Axway : p3soapdb1 and the Axway B2Bi console was inaccessible.
The EDO team resolved the issue at their end and we are now able to make connection to p3soapdb1.
The Axway B2Bi nodes came up as soon as the DB issue was resolved and is now accessible as expected.</t>
  </si>
  <si>
    <t>INC1860127</t>
  </si>
  <si>
    <t>RE: PROD : Transport error while sending transactions to UPS</t>
  </si>
  <si>
    <t>There was an unplanned outage at UPS end due to which transactions were failing while being sent to UPS.
The issue is resolved now and transactions are flowing fine</t>
  </si>
  <si>
    <t>INC1852647</t>
  </si>
  <si>
    <t>RE: PROD_CompositeStatus_Down</t>
  </si>
  <si>
    <t>We have modified the script now. Removes these services from Alerts.</t>
  </si>
  <si>
    <t>INC1838471</t>
  </si>
  <si>
    <t>RE: Provide access for Wichita (i.e., ictgamft01.eng.netapp.com)</t>
  </si>
  <si>
    <t>The user have been added to access cores folders in ICT airlock as a webuser.</t>
  </si>
  <si>
    <t>INC1849770</t>
  </si>
  <si>
    <t>RE: Provide OSV logs for Quotes#14818689 and 14818667</t>
  </si>
  <si>
    <t>payloads provided</t>
  </si>
  <si>
    <t>INC1856773</t>
  </si>
  <si>
    <t>RE: Quote# 14876830</t>
  </si>
  <si>
    <t xml:space="preserve">Issue : please send us the payload for data sent by CMAT for Resolution of Quote 14876830.
Work Notes : Provided paylaod  from Intg to R12 .
Resolution Notes : As discussed with requester, we provide payload from Intg to R12  for the given quote.
</t>
  </si>
  <si>
    <t>INC1856775</t>
  </si>
  <si>
    <t xml:space="preserve">Issue : please send us the payload for data sent by CMAT for Resolution of Quote 14876830.
Work Notes : Provided paylaod  from Intg to R12 .
Resolution Notes : As discussed with requester, we provide payload from Intg to R12  for the given quote. This is duplicated ticket of INC1856773.
</t>
  </si>
  <si>
    <t>INC1837964</t>
  </si>
  <si>
    <t>RE: QuoteEdge-SIT - Release 38.0 content for 06:00 AM PST Deployment window on 31- July -17</t>
  </si>
  <si>
    <t>INC1842231</t>
  </si>
  <si>
    <t>RE: QuoteEdge-SIT - Release 38.0 content for 06:00 AM PST Deployment window on 4- Aug -17</t>
  </si>
  <si>
    <t>INC1841829</t>
  </si>
  <si>
    <t>RE: Receive file from Avnet</t>
  </si>
  <si>
    <t>INC1846239</t>
  </si>
  <si>
    <t>RE: Received failure response from PDB Production Service for a particular partner data</t>
  </si>
  <si>
    <t xml:space="preserve">Issue : manager server 3 &amp; 4 health is not OK due to Too many files Open" 
Action taken : check the logs and restart the server </t>
  </si>
  <si>
    <t>INC1853915</t>
  </si>
  <si>
    <t>Kintana</t>
  </si>
  <si>
    <t>RE: Redeployment of PKG_58557 into STG1</t>
  </si>
  <si>
    <t>Issue : Redeployment of PKG_58557 into STG1
Work Notes : We have successfully deployed EIMIBPartyRoleOutboundService composite along with config plan into STG1
Resolution Notes : We have successfully deployed EIMIBPartyRoleOutboundService composite along with config plan into STG1 . User validated the same.</t>
  </si>
  <si>
    <t>INC1838868</t>
  </si>
  <si>
    <t>RE: Reg: Creation of folder in SFDC TST4 MDS</t>
  </si>
  <si>
    <t>INC1856594</t>
  </si>
  <si>
    <t>RE: remotefault.. Remote fault Exception Occured in ReceiveShipmentNotificationFromERP.. ReceiveShipmentNotificationFromERP| ShipmentNotification:950013163</t>
  </si>
  <si>
    <t>We have got the 2 SO numbers retriggered from ERP end and we have received theses as well.</t>
  </si>
  <si>
    <t>INC1860685</t>
  </si>
  <si>
    <t>RE: Republish CMAT Add Id to SFDC-Resending with correction</t>
  </si>
  <si>
    <t>provided the required payloads</t>
  </si>
  <si>
    <t>INC1849441</t>
  </si>
  <si>
    <t xml:space="preserve">RE: Request for ECM access </t>
  </si>
  <si>
    <t>Access has been granted to user.</t>
  </si>
  <si>
    <t>INC1849169</t>
  </si>
  <si>
    <t>We have provided you the access to ECM Invoices. Please check and let us know in case of any issues.</t>
  </si>
  <si>
    <t>INC1854679</t>
  </si>
  <si>
    <t>RE: Request for FDS Setup for Agile DRM Interface</t>
  </si>
  <si>
    <t xml:space="preserve">The file transfer ran successfully at 10:30 PM PST and 12 files were transferred to the target location.
</t>
  </si>
  <si>
    <t>INC1842096</t>
  </si>
  <si>
    <t>RE: Request for publsih artifacts into MDS</t>
  </si>
  <si>
    <t>INC1848270</t>
  </si>
  <si>
    <t xml:space="preserve">Deployed mentioned artifacts at below location in SFDC TST4 domain.
XSL:-
Folder Path:-  apps/ netapp/xsl/ FVPR
WSDL:-
Folder Path:- apps/netapp/wsdls/FPVR
</t>
  </si>
  <si>
    <t>INC1844073</t>
  </si>
  <si>
    <t>INC1841980</t>
  </si>
  <si>
    <t>INC1861612</t>
  </si>
  <si>
    <t xml:space="preserve">Deployed in SFDC TST4 MDS location:
Fault-binding.xml and fault-policies.xml are placed at:
Path:- apps/netapp/faultPolicies/SALESHIERARCHY
XSL are placed at:
Path:- apps/netapp/xsl/SALESHIERARCHY </t>
  </si>
  <si>
    <t>INC1858530</t>
  </si>
  <si>
    <t>RE: Request to add(change) DVM in MDS</t>
  </si>
  <si>
    <t>DVM has been uploaded on MDS</t>
  </si>
  <si>
    <t>INC1850152</t>
  </si>
  <si>
    <t>RE: request to put xsd in MDS</t>
  </si>
  <si>
    <t>Deployed the artifacts to MDS location</t>
  </si>
  <si>
    <t>INC1849975</t>
  </si>
  <si>
    <t>SAP</t>
  </si>
  <si>
    <t>RE: SAPNPIPART File Transfer Status-PRD - Failure</t>
  </si>
  <si>
    <t>The filename has been corrected at source Cordelia location.</t>
  </si>
  <si>
    <t>INC1858450</t>
  </si>
  <si>
    <t>RE: Schema Upload to MDS</t>
  </si>
  <si>
    <t xml:space="preserve">Uploaded attached artifacts at SFDC TST4 MDS location
oramds:/apps/netapp/schemas/LEADMGMT </t>
  </si>
  <si>
    <t>INC1857421</t>
  </si>
  <si>
    <t>Redeployed attached artifact in SFDC TST4 MDS location
oramds:/apps/netapp/schemas/LEADMGMT</t>
  </si>
  <si>
    <t>INC1854788</t>
  </si>
  <si>
    <t>Deployed attached artifact at SFDC TST4 MDS location
oramds:/apps/netapp/schemas/LEADMGMT</t>
  </si>
  <si>
    <t>INC1856035</t>
  </si>
  <si>
    <t>RE: SFDC TST4 Env is down</t>
  </si>
  <si>
    <t>COM and SFDC DEV2 managed servers are UP and Running now.
SFDC TST4 is now UP.</t>
  </si>
  <si>
    <t>INC1856653</t>
  </si>
  <si>
    <t>SFDC TST4 Env is now UP.
We are able to access SFDC em also now.</t>
  </si>
  <si>
    <t>INC1855862</t>
  </si>
  <si>
    <t xml:space="preserve">SFDC TST4 is now UP.
Issue Reason: Again due to MDS corrupt issue:
&lt;Aug 23, 2017 5:16:42 AM PDT&gt; &lt;Error&gt; &lt;oracle.integration.platform&gt; &lt;SOA-20003&gt; &lt;Unable to register service.oracle.fabric.common.FabricException: Error in getting XML input stream: oramds:/deployed-composites/LEADMGMT/WriteLeadToC4C_rev1.0.0/Plk_Jms_Publish_Error_C4C.wsdl: oracle.mds.exception.MDSException: MDS-00054: The file to be loaded oramds:/deployed-composites/LEADMGMT/WriteLeadToC4C_rev1.0.0/Plk_Jms_Publish_Error_C4C.wsdl does not exist.
</t>
  </si>
  <si>
    <t>INC1859444</t>
  </si>
  <si>
    <t>RE: SFDCTST4 Login issue</t>
  </si>
  <si>
    <t>As discussed SFDC TST4 EM is accessible now.</t>
  </si>
  <si>
    <t>INC1861503</t>
  </si>
  <si>
    <t xml:space="preserve">There were some issues in SFDCTST4 servers due to incorrect deployments:
There was an error deploying the composite on SFDC_MngdSvr2: Operation failed - Member(Id=4, Timestamp=2017-08-30 22:09:54.33, Address=10.102.108.175:8091, MachineId=40236, Location=site:,machine:vmwsoaapp01-tst,process:20543, Role=WeblogicServer):Unable to find a WSDL that has a definition for service {http://xmlns.oracle.com/pcbpel/adapter/aq/plk_aq_receive_quote_service/}ReceiveQuote_R12Service_client and port Dequeue_quote_pt.  Please make sure that the port attribute for the binding defined in the composite file is correct by checking the namespace, service name, and port name.  In addition, check that the WSDL associated with the binding namespace.
We have restarted the managed servers to resolve the issue. </t>
  </si>
  <si>
    <t>INC1859953</t>
  </si>
  <si>
    <t>SFDC TST4 is accessible now.</t>
  </si>
  <si>
    <t>INC1860480</t>
  </si>
  <si>
    <t>RE: SFDCTST4 Login issue | EM is very slow</t>
  </si>
  <si>
    <t>SFDC TST4 EM is accessible now.
Issue was due to heap memory issue:
 java.lang.OutOfMemoryError: GC overhead limit exceeded.
java.lang.OutOfMemoryError: GC overhead limit exceeded</t>
  </si>
  <si>
    <t>INC1858747</t>
  </si>
  <si>
    <t>RE: SFDCTST4 Restart: Heap size issue</t>
  </si>
  <si>
    <t>SFDC TST4 is now UP.
Services are accessible now.</t>
  </si>
  <si>
    <t>INC1856270</t>
  </si>
  <si>
    <t>RE: SO 600324020- Missing ASN</t>
  </si>
  <si>
    <t>There was an issue with the payload in the 3B2 data coming from JABIL. JABIL needs to correct the data and resend to NetApp.</t>
  </si>
  <si>
    <t>INC1844214</t>
  </si>
  <si>
    <t>RE: SOAP Exception Issue Dev1</t>
  </si>
  <si>
    <t>There was no issue found at Integration side. CMAT Team made some changes at their side to make the URL working.</t>
  </si>
  <si>
    <t>INC1856795</t>
  </si>
  <si>
    <t>RE: SSL for Solution Connection</t>
  </si>
  <si>
    <t>Request: SSL certificate for Solution Connection
Action Taken:  We've provided certificate to the requester in "pfx" formatt</t>
  </si>
  <si>
    <t>INC1853757</t>
  </si>
  <si>
    <t>RE: SSL related errors in COSB TST4</t>
  </si>
  <si>
    <t>Eloqua Team changed the password at their side with no prior notification. We imported the Eloqua certificate and issue got resolved.</t>
  </si>
  <si>
    <t>INC1842160</t>
  </si>
  <si>
    <t>Servers are up and running fine now after restarting in rolling way. see attachment.</t>
  </si>
  <si>
    <t>INC1843664</t>
  </si>
  <si>
    <t>we have restarted servers, Servers are up and running fine now.</t>
  </si>
  <si>
    <t>INC1852748</t>
  </si>
  <si>
    <t>The server health is fine now</t>
  </si>
  <si>
    <t>INC1852708</t>
  </si>
  <si>
    <t>RE: STG - SERVER STATE AND HEALTH | STG1</t>
  </si>
  <si>
    <t>All the servers are now UP and running fine.</t>
  </si>
  <si>
    <t>INC1860774</t>
  </si>
  <si>
    <t>RE: STUCK Thread in COM PRD Domain</t>
  </si>
  <si>
    <t>There was stuck thread on few servers we monitored and analyzed it. The stuck thread got cleared for COM_ MngdSvr3, COM_ MngdSvr2 &amp; MFG_MngdSvr1 &amp; MFG_MngdSvr3 after some time</t>
  </si>
  <si>
    <t>INC1852444</t>
  </si>
  <si>
    <t>RE: SystemFault.. System Exception occurred in EIMIBPartyRoleSFDCPublishService Service... EIMIBPartyRoleSFDCPublishService| IBPartyRole:6816518</t>
  </si>
  <si>
    <t>We can see that transactions are now flowing fine now.</t>
  </si>
  <si>
    <t>INC1844972</t>
  </si>
  <si>
    <t>RE: Testing: Receive file form Avnet</t>
  </si>
  <si>
    <t>The file has been transferred to DNAPPI from AVNET</t>
  </si>
  <si>
    <t>INC1850265</t>
  </si>
  <si>
    <t>RE: To create folder in Perforce</t>
  </si>
  <si>
    <t>Action taken as per the request.</t>
  </si>
  <si>
    <t>INC1852811</t>
  </si>
  <si>
    <t>RE: TOA issues</t>
  </si>
  <si>
    <t>Application restarted.</t>
  </si>
  <si>
    <t>INC1831115</t>
  </si>
  <si>
    <t>RE: Transactions in "H" status with oppty missing error- 5th July 2017</t>
  </si>
  <si>
    <t>The data got purged at Integration end. Hence, We are not able to provide you the payload for 2013.Kindly raise a new ticket in case of any concern/issue.</t>
  </si>
  <si>
    <t>INC1844990</t>
  </si>
  <si>
    <t>RE: Updates in DNAPPI for change in preq in QCR</t>
  </si>
  <si>
    <t xml:space="preserve">We have a record for 3rd August which is completing its flow successfully from SAP to DNAPPI (Payloads attached) but no update is received for RMA # 8900000116 from SAP in Integration on 8th August.
</t>
  </si>
  <si>
    <t>INC1856359</t>
  </si>
  <si>
    <t>RE: Upload Artifacts To MDS in COM TST4 Environment</t>
  </si>
  <si>
    <t>XSD has been uploaded to MDS.</t>
  </si>
  <si>
    <t>INC1859586</t>
  </si>
  <si>
    <t>RE: Upload WSDL/XSD To SFDC TST4 MDS</t>
  </si>
  <si>
    <t>INC1845422</t>
  </si>
  <si>
    <t>RE: Upload wsdls in mds- COMTST4  env</t>
  </si>
  <si>
    <t xml:space="preserve">Uploaded below WSDLS into COM TST4 location.
/apps/netapp/wsdls/EIM_C4C
GetMultipleIdsCMATDetails_Abstract.wsdl
ReplicateRegisteredProductsfromSAPBusinessSuite.wsdl
</t>
  </si>
  <si>
    <t>INC1850387</t>
  </si>
  <si>
    <t>RE: Urgent: Update did not flow SFDC SIT sandbox.</t>
  </si>
  <si>
    <t>Integration is receiving this error from SFDC end and same is sent to CMAT. Payload provided see attachment</t>
  </si>
  <si>
    <t>INC1841986</t>
  </si>
  <si>
    <t>RE: WWPC - NAGP not show up</t>
  </si>
  <si>
    <t>Details shared over email</t>
  </si>
  <si>
    <t>INC1849361</t>
  </si>
  <si>
    <t>RE: x-hcm user in 01-prd and 03-prd</t>
  </si>
  <si>
    <t xml:space="preserve">The user x-hcm is created for vmwxryapp01-prd.corp.netapp.com and vmwxryapp03-prd.corp.netapp.com IT MFT sites. </t>
  </si>
  <si>
    <t>INC1841633</t>
  </si>
  <si>
    <t>RE: [ICT GoAnywhere Alert] Gateway Connected</t>
  </si>
  <si>
    <t>ICT server was restarted successfully as LDAP sync was not happening. After the restart, LDAP started working fine.</t>
  </si>
  <si>
    <t>INC1850489</t>
  </si>
  <si>
    <t>RE: [RTP GoAnywhere Alert] GoAnywhere Started</t>
  </si>
  <si>
    <t>The RTP MFT server 02 was restarted successfully.</t>
  </si>
  <si>
    <t>INC1840597</t>
  </si>
  <si>
    <t>RE: [RTPDEV GoAnywhere Alert] Trigger Failed</t>
  </si>
  <si>
    <t>Added the exception scenario for ociweb user not to send alerts in case of trigger for file upload.</t>
  </si>
  <si>
    <t>INC1850051</t>
  </si>
  <si>
    <t>Redundant Service Versions of STG3 environment.</t>
  </si>
  <si>
    <t xml:space="preserve">Resolution Notes : provided the service list for stg3 except NGS &amp; MFG domain.
</t>
  </si>
  <si>
    <t>INC1844351</t>
  </si>
  <si>
    <t>Refering to INC1816511- 0KB files being transferred to DI.</t>
  </si>
  <si>
    <t>I 'm marking this ticket resolved now.
So going forward for such case we have to follow a manual process as suggested during meeting that DI team only have to inform if they receive 0kb file. 
And then we will validate and check with network team for any issue.</t>
  </si>
  <si>
    <t>INC1839875</t>
  </si>
  <si>
    <t>Reg: Creation of folder in SFDC TST4 MDS</t>
  </si>
  <si>
    <t>INC1844219</t>
  </si>
  <si>
    <t>Reg: Deploy artifacts in SFDC TST4 MDS</t>
  </si>
  <si>
    <t>INC1858446</t>
  </si>
  <si>
    <t>Reg: Instance is failing while publishing in Queue</t>
  </si>
  <si>
    <t>As discussed with Manoj, Issue is now resolved.
We are closing this case now.</t>
  </si>
  <si>
    <t>INC1859570</t>
  </si>
  <si>
    <t>Please check now. 
We have updated JMS adapter due to which this issue may have occur.</t>
  </si>
  <si>
    <t>INC1860504</t>
  </si>
  <si>
    <t>Reg: Move artifacts to SFDC TST4 MDS</t>
  </si>
  <si>
    <t>INC1850023</t>
  </si>
  <si>
    <t>Reg: move Artifacts to SFDC TST4 MDS</t>
  </si>
  <si>
    <t>We have deployed all the attached artifacts in SFDC TST4 MDS location.</t>
  </si>
  <si>
    <t>INC1850943</t>
  </si>
  <si>
    <t>Moved the attached artifacts in SFDC TST4 
Please move attached updated artifacts to MDS as per below details:
dvm files in: /apps/netapp/dvm/QUOTEMGMT
xsl files in: /apps/netapp/xsl/QUOTEMGMT</t>
  </si>
  <si>
    <t>INC1859641</t>
  </si>
  <si>
    <t>reg: Move artifacts to SFDC TST4 MDS</t>
  </si>
  <si>
    <t>Moved artifacts to SFDC TST4 MDS
XSL:   apps/netapp/xsl/FPVR</t>
  </si>
  <si>
    <t>INC1858740</t>
  </si>
  <si>
    <t xml:space="preserve">moved the attached artifact to the below location of SFDC TST4 MDS:
XSL: apps/netapp/xsl/FPVR </t>
  </si>
  <si>
    <t>INC1858603</t>
  </si>
  <si>
    <t>Moved the attached artifacts in SFDC TST4 MDS location:
WSDL:   apps/netapp/wsdls/FPVR</t>
  </si>
  <si>
    <t>INC1858555</t>
  </si>
  <si>
    <t>Moved the attached artifact to the below location:
WSDL:   apps/netapp/wsdls/FPVR</t>
  </si>
  <si>
    <t>INC1860812</t>
  </si>
  <si>
    <t>Deployed attached artifacts in SFDC TST4 MDS location
XSL:   apps/netapp/xsl/FPVR</t>
  </si>
  <si>
    <t>INC1840131</t>
  </si>
  <si>
    <t>Reg: Place file in SFDC TST4 MDS</t>
  </si>
  <si>
    <t xml:space="preserve">All the attached files are moved to their respective locations.
/apps/netapp/xsl/OPPTYMGMT,  
/apps/netapp/wsdls/OPPTYMGMT,  
/apps/netapp/schemas/ROLEASSIGNMENT
/apps/netapp/xsl/MDR/xForm_QuoteEdgeContract_To_ContractCanonicalMessage.xsl
/apps/netapp/xsl/MDR/Xform_ContractCanonicalMessage_To_CMATMessage.xsl
/apps/netapp/xsl/MDR/Xform_SmartOutput_To_RoleAssignmentCanonical.xsl
Deleted files from below MDS location:
/apps/netapp/xsl/SALES_XSL/xForm_QuoteEdgeContract_To_ContractCanonicalMessage.xsl
/apps/netapp/xsl/SALES_XSL/Xform_ContractCanonicalMessage_To_CMATMessage.xsl
/apps/netapp/xsl/SALES_XSL/Xform_SmartOutput_To_RoleAssignmentCanonical.xsl </t>
  </si>
  <si>
    <t>INC1856482</t>
  </si>
  <si>
    <t>Reg: SFDC TST4 env is down</t>
  </si>
  <si>
    <t xml:space="preserve">Issue:  SFDC TST4 env is down 
Resolution: We restarted the managed and Admin server to resolve the issue.
</t>
  </si>
  <si>
    <t>INC1860694</t>
  </si>
  <si>
    <t>Reg: SFDC TST4 MGD server in warning state</t>
  </si>
  <si>
    <t>We have started the managed servers after fine tuning it. Server issue is lower down to a good extent</t>
  </si>
  <si>
    <t>INC1847293</t>
  </si>
  <si>
    <t>Reg: SSLEngine problem in SFDC TST4</t>
  </si>
  <si>
    <t>Issue is now resolved after using concrete wsdl instead of abstract wsdl.</t>
  </si>
  <si>
    <t>INC1857352</t>
  </si>
  <si>
    <t xml:space="preserve">Reg: Unable to deploy services in SFDC TST4 </t>
  </si>
  <si>
    <t>Heap size reached at its maximum limit. We had to restart managed servers to free up the space.</t>
  </si>
  <si>
    <t>INC1845229</t>
  </si>
  <si>
    <t>Remove a document from support site</t>
  </si>
  <si>
    <t>Requester will contact NOW team as data for this url does not come from ECM.</t>
  </si>
  <si>
    <t>INC1850797</t>
  </si>
  <si>
    <t>Republish CMAT Add Id to SFDC-Resending with correction</t>
  </si>
  <si>
    <t>Payloads have been shared to requester.</t>
  </si>
  <si>
    <t>INC1854813</t>
  </si>
  <si>
    <t>provided payloads for CDH0089623410 from PCMAT see attachment</t>
  </si>
  <si>
    <t>INC1854822</t>
  </si>
  <si>
    <t>duplicate of INC1854813</t>
  </si>
  <si>
    <t>INC1856882</t>
  </si>
  <si>
    <t>Issue : Need end-to-end Payload for Tracking ID: CDH0089709352.
Work Notes : provided paylaod from CMAT to Intg, Intg to SFDC.
Resolution Notes : provided paylaod from CMAT to Intg, Intg to SFDC.</t>
  </si>
  <si>
    <t>INC1859698</t>
  </si>
  <si>
    <t>Republish DP Vertical of this particular CMAT Address Id 20607819 (INC1858903)</t>
  </si>
  <si>
    <t>INC1847650</t>
  </si>
  <si>
    <t>Republish the Site Account  (Please Investigate - Obsolete Account (DP 19374921) in Anaplan(INC1846782))</t>
  </si>
  <si>
    <t>Payload provided for [Cmat-&gt;Intg and Intg-&gt;Sfdc] from PCMAT for CDH0089558221 user informed see attachment</t>
  </si>
  <si>
    <t>INC1850836</t>
  </si>
  <si>
    <t>Request Airlock access for the VED</t>
  </si>
  <si>
    <t>Issue : Request Airlock access for the VED RTP.
Work Notes : Your id was disabled in both RTP. We have now enabled it. It will take upto 12 hours for LDAP sync to complete.
Please try to login after 12 hours and let us know if you still face the issue.
Resolution Notes :  We have enabled id in RTP airlock site. As no action is pending from our side, we are marking this ticket as resolved.</t>
  </si>
  <si>
    <t>INC1839203</t>
  </si>
  <si>
    <t>Request for build and deployment in stage environment</t>
  </si>
  <si>
    <t>Deployment is complete.</t>
  </si>
  <si>
    <t>INC1844376</t>
  </si>
  <si>
    <t xml:space="preserve">deployment is done </t>
  </si>
  <si>
    <t>INC1852417</t>
  </si>
  <si>
    <t>Request for build and deployment of dmsWSApp in stage environment</t>
  </si>
  <si>
    <t xml:space="preserve">as per request deployment is done. </t>
  </si>
  <si>
    <t>INC1848165</t>
  </si>
  <si>
    <t>Request:  Request for build and deployment of dmsWSApp in stage environment
Action taken:  We've completed Build and Deployment in Stage environment for DmsWSApp.</t>
  </si>
  <si>
    <t>INC1848798</t>
  </si>
  <si>
    <t xml:space="preserve">Request for ECM access </t>
  </si>
  <si>
    <t>Duplicate of INC1849441.</t>
  </si>
  <si>
    <t>INC1844439</t>
  </si>
  <si>
    <t>Agile</t>
  </si>
  <si>
    <t>Request for FDS Setup for Agile DRM Interface</t>
  </si>
  <si>
    <t xml:space="preserve">The scheduling at TIVOLI end had been completed .The file transfer ran successfully at 10:30 PM PST.
</t>
  </si>
  <si>
    <t>INC1846191</t>
  </si>
  <si>
    <t>Request for restart server</t>
  </si>
  <si>
    <t>INC1844745</t>
  </si>
  <si>
    <t>Request technical maintainer for docs.netapp.com</t>
  </si>
  <si>
    <t xml:space="preserve">required information has been provided to requester about application owner. </t>
  </si>
  <si>
    <t>INC1857873</t>
  </si>
  <si>
    <t>Request to add DVM in MDS</t>
  </si>
  <si>
    <t>DVM has been added to MDS.</t>
  </si>
  <si>
    <t>INC1861153</t>
  </si>
  <si>
    <t>File is uploaded to MDS.</t>
  </si>
  <si>
    <t>INC1857931</t>
  </si>
  <si>
    <t>Request to add WSDL in MDS</t>
  </si>
  <si>
    <t>INC1849472</t>
  </si>
  <si>
    <t>request to put xsd in MDS</t>
  </si>
  <si>
    <t>Files have been uploaded to MDS.</t>
  </si>
  <si>
    <t>INC1853913</t>
  </si>
  <si>
    <t>Request to put xsd in MDS</t>
  </si>
  <si>
    <t xml:space="preserve">Deployed attached artifact in COMTST4 MDS location: /apps/netapp/schemas/EIM_Common/ </t>
  </si>
  <si>
    <t>INC1850815</t>
  </si>
  <si>
    <t>Deployed attached MDS in COM TST4 MDS location
/apps/netapp/schemas/EIM_Common/</t>
  </si>
  <si>
    <t>INC1854723</t>
  </si>
  <si>
    <t>Request to upload fault-binding to COM MDS</t>
  </si>
  <si>
    <t>Uploaded attached artifacts in COM TST4 MDS location
/apps/netapp/faultPolicies/EIM_Common/</t>
  </si>
  <si>
    <t>INC1839279</t>
  </si>
  <si>
    <t>Requesting access to Airlock.next RTP automation dev environment</t>
  </si>
  <si>
    <t>Access has been granted and details have been shared with user.</t>
  </si>
  <si>
    <t>INC1844648</t>
  </si>
  <si>
    <t>Requesting to enable RTP-Airlock access for the following user ID:  mbagg</t>
  </si>
  <si>
    <t>The user has been enabled in RTP.</t>
  </si>
  <si>
    <t>INC1847603</t>
  </si>
  <si>
    <t>Requesting to enable SVL-Airlock access to the following User ID: tamis</t>
  </si>
  <si>
    <t>We have enabled the user's access to SVL airlock and she is now able to access the homedir and x-eng folders under secure folders</t>
  </si>
  <si>
    <t>INC1845340</t>
  </si>
  <si>
    <t>Require access to user avishekb to execute the p4 labels command</t>
  </si>
  <si>
    <t>Issue:  Require access to user avishekb to execute the p4 labels command
Action Taken:  User connfired , Issue is resolved.   Resolved "p4 protect error"</t>
  </si>
  <si>
    <t>INC1852262</t>
  </si>
  <si>
    <t xml:space="preserve">Require MFT Access for Dev &amp; QA in IT and Eng servers </t>
  </si>
  <si>
    <t>access given to the user</t>
  </si>
  <si>
    <t>INC1853945</t>
  </si>
  <si>
    <t>Required Information on TLS version used at Stage &amp; Prod NetappU-DMS</t>
  </si>
  <si>
    <t xml:space="preserve">as per requested i have provided the information. </t>
  </si>
  <si>
    <t>INC1851519</t>
  </si>
  <si>
    <t>Required proxy address for  ictairlockdev.netapp.com:8000</t>
  </si>
  <si>
    <t>The proxy for ICT DEV gateway is 10.251.13.94.</t>
  </si>
  <si>
    <t>INC1846312</t>
  </si>
  <si>
    <t>Reset Perforce Password</t>
  </si>
  <si>
    <t>Password reset.</t>
  </si>
  <si>
    <t>INC1857280</t>
  </si>
  <si>
    <t xml:space="preserve">Restart of COM domain server of tst4 </t>
  </si>
  <si>
    <t>COM domain servers are restarted successfully.</t>
  </si>
  <si>
    <t>INC1857279</t>
  </si>
  <si>
    <t xml:space="preserve">Restart of SFDC server of tst4 </t>
  </si>
  <si>
    <t>SFDC servers were restarted successfully.</t>
  </si>
  <si>
    <t>INC1860167</t>
  </si>
  <si>
    <t>Restart of SFDC Tst 4 Server</t>
  </si>
  <si>
    <t>SFDC servers are restarted successfully.</t>
  </si>
  <si>
    <t>INC1857855</t>
  </si>
  <si>
    <t>Restart required for SFDC TST4</t>
  </si>
  <si>
    <t>Servers are restarted.</t>
  </si>
  <si>
    <t>INC1858667</t>
  </si>
  <si>
    <t>Restarted Stage secure relay servers.</t>
  </si>
  <si>
    <t>Restart of webservers was done successfully.</t>
  </si>
  <si>
    <t>INC1849483</t>
  </si>
  <si>
    <t>Google Search (gle)</t>
  </si>
  <si>
    <t>Restart_WebServer Action not working for NSearch Jenkins job</t>
  </si>
  <si>
    <t>Jenkins job is working fine now.</t>
  </si>
  <si>
    <t>INC1862245</t>
  </si>
  <si>
    <t>Retrigger failed transactions for Product flow to Amber Road</t>
  </si>
  <si>
    <t>The 145  failed transactions for Product flow to Amber Road retriggered successfully.</t>
  </si>
  <si>
    <t>INC1855588</t>
  </si>
  <si>
    <t xml:space="preserve">Retrival of data using the Airlock automation </t>
  </si>
  <si>
    <t>we do not create workflows. user has been given training material for the same</t>
  </si>
  <si>
    <t>INC1854488</t>
  </si>
  <si>
    <t>RevProd pipelines missing in Jenkins</t>
  </si>
  <si>
    <t>Issue: RevProd pipelines missing in Jenkins
Action Taken:  we've made the confrontational changes, and user is able to access mentioned pipelines.</t>
  </si>
  <si>
    <t>INC1840505</t>
  </si>
  <si>
    <t>RTP airlock access</t>
  </si>
  <si>
    <t>The id has been enaled for the user.</t>
  </si>
  <si>
    <t>INC1852412</t>
  </si>
  <si>
    <t xml:space="preserve">Issue : RTP airlock access
Work Notes : User id was disabled in both RTP. We have now enabled it. It will take upto 12 hours for LDAP sync to complete.
Please try to login after 12 hours and let us know if you still face the issue.
Resolution Notes : We have enabled your id in RTP airlock site. As no action is pending from our side, we are marking this ticket as resolved.
</t>
  </si>
  <si>
    <t>INC1846416</t>
  </si>
  <si>
    <t>Run the Historical Data Load Manually from PDB to NetappU-DMS</t>
  </si>
  <si>
    <t xml:space="preserve">The job ran and requester has validated at there end. </t>
  </si>
  <si>
    <t>INC1857696</t>
  </si>
  <si>
    <t>S1EVSTH Refresh (8/22 - 8/24)</t>
  </si>
  <si>
    <t>SOA adapters pointing to S1EVST are up now.</t>
  </si>
  <si>
    <t>INC1849738</t>
  </si>
  <si>
    <t>SAPNPIPART File Transfer Status-PRD - Failure</t>
  </si>
  <si>
    <t>Closing this ticket at it is a duplicate ticket. Refer tik INC1849975 .</t>
  </si>
  <si>
    <t>INC1854073</t>
  </si>
  <si>
    <t>Schema Upload to MDS</t>
  </si>
  <si>
    <t>Deployed attached artifacts at SFDC TST4 MDS lcaotion
oramds:/apps/netapp/schemas/LEADMGMT</t>
  </si>
  <si>
    <t>INC1856664</t>
  </si>
  <si>
    <t>INC1858696</t>
  </si>
  <si>
    <t xml:space="preserve">Uploaded attached artifacts at SFDC TST MDS location
oramds:/apps/netapp/schemas/LEADMGMT
 </t>
  </si>
  <si>
    <t>INC1852275</t>
  </si>
  <si>
    <t xml:space="preserve">Seeking Admin rights on IT and Enginnering MFT </t>
  </si>
  <si>
    <t>user has been given access to the airlock sites</t>
  </si>
  <si>
    <t>INC1855533</t>
  </si>
  <si>
    <t>SFDC Domain MDS deployment</t>
  </si>
  <si>
    <t>Artifacts have been moved to MDS</t>
  </si>
  <si>
    <t>INC1854881</t>
  </si>
  <si>
    <t xml:space="preserve">Deployed attached artifacts in MDS location
XSL : oramds:/apps/netapp/xsl/FPVR 
DVM: oramds:/apps/netapp/dvm/FPVR </t>
  </si>
  <si>
    <t>INC1855141</t>
  </si>
  <si>
    <t>INC1855667</t>
  </si>
  <si>
    <t>INC1855611</t>
  </si>
  <si>
    <t>INC1839069</t>
  </si>
  <si>
    <t>SFDC Server restart</t>
  </si>
  <si>
    <t>The error was indicating the request must be made over SSL, so requested to use https and SSL port for below invoked URL.</t>
  </si>
  <si>
    <t>INC1859310</t>
  </si>
  <si>
    <t>SFDC servers Restart</t>
  </si>
  <si>
    <t>INC1847536</t>
  </si>
  <si>
    <t>SFDC STG3 SFDC_OPTYMGMT cleanup</t>
  </si>
  <si>
    <t>We have undeployed the 47 SOA services in SFDC STG3 SFDC_OPTYMGMT. see attachment.</t>
  </si>
  <si>
    <t>INC1854721</t>
  </si>
  <si>
    <t>SFDC TST4 - JMS Connection Pool creation</t>
  </si>
  <si>
    <t>JMS Connection Pool has been created.</t>
  </si>
  <si>
    <t>INC1861269</t>
  </si>
  <si>
    <t>SFDC TST4 Issue</t>
  </si>
  <si>
    <t>Issue was due to stuck threads on Admin Server as well because of high number of hits on server.
Heap memory is increased for AdminServer and servers are restarted to make it effective.</t>
  </si>
  <si>
    <t>INC1859993</t>
  </si>
  <si>
    <t>SFDC TST4 maintenance activty | JVM Memory Parameter change</t>
  </si>
  <si>
    <t>JVM Memory Parameter change has been successfully completed in SFDC TST4.</t>
  </si>
  <si>
    <t>INC1846941</t>
  </si>
  <si>
    <t>SFDC TST4 MDS (AIAMetaData) from Perforce</t>
  </si>
  <si>
    <t>The file has been uploaded to MDS.</t>
  </si>
  <si>
    <t>INC1849810</t>
  </si>
  <si>
    <t>SFDC url on D8EVST</t>
  </si>
  <si>
    <t>We have validated that SOA services are Up and Running. We don't have any issues from Integration side.</t>
  </si>
  <si>
    <t>INC1859654</t>
  </si>
  <si>
    <t>SFDCTST4 Login issue</t>
  </si>
  <si>
    <t>SFDC TST4 em is now accessible.
Error in getting XML input stream: oramds:/deployed-composites/LEADMGMT/WriteContactToC4C_rev1.0/plk_jms_consume_EloquaContactSync_jms.jca: oracle.mds.exception.MDSException: MDS-00054: The file to be loaded oramds:/deployed-composites/LEADMGMT/WriteContactToC4C_rev1.0/plk_jms_consume_EloquaContactSync_jms.jca does not exist.&gt;</t>
  </si>
  <si>
    <t>INC1858605</t>
  </si>
  <si>
    <t>SFDCTST4 Restart: Heap size issue</t>
  </si>
  <si>
    <t>INC1854980</t>
  </si>
  <si>
    <t>Shut down NSS_NTAPChatLog data source in NGS EM console for Watson Integration Project</t>
  </si>
  <si>
    <t>Datasource has been shut down in STG1</t>
  </si>
  <si>
    <t>INC1855820</t>
  </si>
  <si>
    <t>Enterprise Apps | Integration | SAP</t>
  </si>
  <si>
    <t>Shut down plk_ws_userauth_SAP in NGS EM console for Watson Integration Project</t>
  </si>
  <si>
    <t>Issue : Shut down plk_ws_userauth_SAP in NGS EM console for Watson Integration Project.
Work Notes : We have shutdown  plk_ws_userauth_SAP. 
Requester triggered the request, &amp; ask to provide the alert. 
We provided the email alert. Then Requester confirm to revert back the changes.
Then, We successfully revert back the changes.
Resolution Notes : We have shutdown  plk_ws_userauth_SAP .
Also provided email alert for the id provided by requester &amp; revert back the changes as confirmed by requester.</t>
  </si>
  <si>
    <t xml:space="preserve"> SAP</t>
  </si>
  <si>
    <t>INC1846482</t>
  </si>
  <si>
    <t>Enterprise Apps | Integration | Support Site</t>
  </si>
  <si>
    <t>SIT testing in STG1</t>
  </si>
  <si>
    <t>We are closing the ticket as the issue is now resolved and validated.
Attaching confirmation mail of resolution.</t>
  </si>
  <si>
    <t xml:space="preserve"> Support Site</t>
  </si>
  <si>
    <t>INC1838915</t>
  </si>
  <si>
    <t>SOA : No results for given DUNS Number. (PCMAT)</t>
  </si>
  <si>
    <t>mentioned DUNS details are not available in SFDC hence no response is coming while fetching data from SFDC, same is  confirmed by SFDC, find attachment.</t>
  </si>
  <si>
    <t>INC1849870</t>
  </si>
  <si>
    <t>SOA Production Running instances</t>
  </si>
  <si>
    <t>The EIM_Common transactions have been terminated. CMAT_COMMON and GTMS related transactions have completed on their own.</t>
  </si>
  <si>
    <t>INC1853834</t>
  </si>
  <si>
    <t xml:space="preserve">Soa-Infra Deployment failed for SFDC TST4 </t>
  </si>
  <si>
    <t>MDS for SFDC_TST4 got corrupted due to the following service:
WriteQuoteResponse_R12Service_rev1.0.2
We removed the service from the list of deployed composites and then restarted the Admin and managed servers.
The Deployment is now active and working fine.</t>
  </si>
  <si>
    <t>INC1837638</t>
  </si>
  <si>
    <t>SOASTG1: Create Case is failing</t>
  </si>
  <si>
    <t>As per confirmation from user, the issue stands resolved</t>
  </si>
  <si>
    <t>INC1846616</t>
  </si>
  <si>
    <t xml:space="preserve">SSL certificate issue for library.netapp.com </t>
  </si>
  <si>
    <t>Verified and site is showing up as secure. Communicated the same to requester.</t>
  </si>
  <si>
    <t>INC1860281</t>
  </si>
  <si>
    <t>SSL Connectivity issue to SAP Hana server.</t>
  </si>
  <si>
    <t xml:space="preserve">The SAP URL will change and there is no need to import the certificate. Closing this ticket after discussing with requester. </t>
  </si>
  <si>
    <t>INC1854468</t>
  </si>
  <si>
    <t>SSL for Solution Connection</t>
  </si>
  <si>
    <t>Request: SSL for Solution Connection
Action Taken: User has been told to  raise the certifcate request via : 
SSL Request Form:
http://apps-web.corp.netapp.com/ssl_forms/index.html</t>
  </si>
  <si>
    <t>INC1852994</t>
  </si>
  <si>
    <t>SSL related errors in COSB TST4</t>
  </si>
  <si>
    <t>Issue was due to missing C4C certificate in OSB trust keystore.
We have imported the certificate and SSL engine issue is not coming anymore.</t>
  </si>
  <si>
    <t>INC1846240</t>
  </si>
  <si>
    <t>Stage Deployment | 8/11/2017</t>
  </si>
  <si>
    <t>INC1850043</t>
  </si>
  <si>
    <t>Stage Deployment | 8/17/2017 10:00 AM IST</t>
  </si>
  <si>
    <t>Deployment completed successfully as per the request.</t>
  </si>
  <si>
    <t>INC1852309</t>
  </si>
  <si>
    <t>The deployment has been done in stg. As there is nothing pending from shared apps side, marking this ticket as resolved. Kindly raise a new ticket in case of any issue .</t>
  </si>
  <si>
    <t>INC1856595</t>
  </si>
  <si>
    <t>Stage deployment | 8/24/2017 3:00 PM IST</t>
  </si>
  <si>
    <t>The deployment has been completed in STG.</t>
  </si>
  <si>
    <t>INC1840852</t>
  </si>
  <si>
    <t>STARS Dev</t>
  </si>
  <si>
    <t>Server has been started as per the request.</t>
  </si>
  <si>
    <t>INC1840452</t>
  </si>
  <si>
    <t>Enterprise Apps | STARS  | Database</t>
  </si>
  <si>
    <t>STARS is down</t>
  </si>
  <si>
    <t>Though all the services were up and running, users were not able to access an application. Number of connections to the application were 1603.
Issue got resolved once we restarted an application.</t>
  </si>
  <si>
    <t>INC1852715</t>
  </si>
  <si>
    <t>STG - SERVER STATE AND HEALTH | STG2</t>
  </si>
  <si>
    <t>INC1852719</t>
  </si>
  <si>
    <t>STG - SERVER STATE AND HEALTH | STG3</t>
  </si>
  <si>
    <t>INC1842688</t>
  </si>
  <si>
    <t>SrinivasaRao Asomayajula</t>
  </si>
  <si>
    <t>test INC, pl ignore</t>
  </si>
  <si>
    <t>Test INC</t>
  </si>
  <si>
    <t>INC1854957</t>
  </si>
  <si>
    <t>Enterprise Apps | Integration | DistributorsB2BPORequest</t>
  </si>
  <si>
    <t>Test Purchase Orders for today</t>
  </si>
  <si>
    <t>We have investigated and found that &lt;FreeFormText&gt;TS Europe BVBA&lt;/FreeFormText&gt; is coming in payload which doesn't exist in SIT environment. we asked to test it with "Tech Data Bvba" value. see attachment</t>
  </si>
  <si>
    <t xml:space="preserve"> DistributorsB2BPORequest</t>
  </si>
  <si>
    <t>INC1856939</t>
  </si>
  <si>
    <t>TLS 1.0  disabled in TST2 environment</t>
  </si>
  <si>
    <t>Patch applied as per the request.</t>
  </si>
  <si>
    <t>INC1859744</t>
  </si>
  <si>
    <t>trfSFDCSrcToStgPIContact_HistLoad got failed in PI weekly</t>
  </si>
  <si>
    <t>As confirmed by Abdur, this is not a SOA issue.
Kindly check at your end</t>
  </si>
  <si>
    <t>INC1856578</t>
  </si>
  <si>
    <t>TST 4 SOA server Issues</t>
  </si>
  <si>
    <t>We have increased memory size for the time being to resolve such issues. 
Also we are working for performance tuning to resolve.
We will inform u over email with resolution steps taken for permanent fix.
Right now for temaporary basis we have restarted servers and domains is now UP and running.</t>
  </si>
  <si>
    <t>INC1861818</t>
  </si>
  <si>
    <t>TST4 | Connectivty resources | Adapter and AQ/FTP/APPS JNDI</t>
  </si>
  <si>
    <t>Created/validated APPS, AQ and FTP JNDI connectivity in TST4 Environment with sync of other end point environments like: LNAPPI, DCMAT, SEIM, D2EVST
Below is the list:
AQJNDI  
PerforceRelativePath Target Domain Name
mdm/CMAT_EverestR12/wlresource COM eis/AQ/EBIZQOT_CMAT
q2i/QE_Q2I/wlresource QE eis/AQ/EBIZFFMT
q2i/QE_Q2I/wlresource QE eis/AQ/EBIZQOT
APPSJNDI  
PerforceRelativePath Target Domain Name
q2i/QE_Q2I/wlresource QE eis/Apps/EBIZQOT
q2i/QE_Q2I/wlresource QE eis/Apps/EBIZFFMT
FTPJNDI  
PerforceRelativePath Target Domain Name
q2i/QE_Q2I/wlresource QE eis/Ftp/EBIZFFMT
q2i/QE_Q2I/wlresource QE eis/Ftp/EBIZQOT</t>
  </si>
  <si>
    <t>INC1861802</t>
  </si>
  <si>
    <t>TST4 | Connectivty resources | Data source and DB JNDI</t>
  </si>
  <si>
    <t xml:space="preserve">Created required data source and DB JNDI connectivity in TST4 Environment with sync of other end point environments like: LNAPPI, DCMAT, SEIM, D2EVST
Below are the list:
PerforceRelativePath Target Domain Name
mdm/CMAT_Common/wlresource  COM jdbc/eMDMDatasource
mdm/CMAT_Common/wlresource  COM jdbc/CMATPartnerMaster
mdm/CMAT_Common/wlresource  COM jdbc/XREFDBDataSource
mdm/CMAT_EverestR12/wlresource COM jdbc/EBIZQOTR12_CMAT
mdm/CMAT_EverestR12/wlresource COM jdbc/XREFDBDataSource
mdm/EIM_COMMON/wlresource COM jdbc/EIM_EDHOUTBOUND
mdm/EIM_COMMON/wlresource COM jdbc/EIM_EDHCNTRCTOUTBOUND
mdm/EIM_COMMON/wlresource COM jdbc/EIM_EDHInbound
q2i/QE_Q2I/wlresource QE jdbc/EBIZFFMTDataSource
q2i/QE_Q2I/wlresource QE jdbc/EBIZQOT
PerforceRelativePath Target Domain Name
mdm/CMAT_Common/wlresource COM eis/DB/CMATPartnerMaster
mdm/CMAT_Common/wlresource COM eis/DB/eMDM  
mdm/CMAT_EverestR12/wlresource COM eis/DB/XREFDBDataSource  
mdm/EIM_COMMON/wlresource COM eis/db/EIM_EDHOUTBOUND
mdm/EIM_COMMON/wlresource COM eis/db/EIM_EDHCNTRCTOUTBOUND
mdm/EIM_COMMON/wlresource COM eis/db/EIM_EDHInbound
q2i/QE_Q2I/wlresource QE eis/DB/EBIZQOT
q2i/QE_Q2I/wlresource QE eis/DB/EBIZFFMT
</t>
  </si>
  <si>
    <t>INC1861805</t>
  </si>
  <si>
    <t>TST4 | Connectivty resources | JMSQ and JMS JNDI</t>
  </si>
  <si>
    <t xml:space="preserve">Created/validated JMS queues and JMS JNDI connectivity in TST4 Environment with sync of other end point environments like: LNAPPI, DCMAT, SEIM, D2EVST.
Below are the list:
PerforceRelativePath Target Domain Name
mdm/CMAT_Common/wlresource COM eis/JMS/EHS_QCF
mdm/CMAT_Common/wlresource COM eis/JMS/PartnerMasterJmsAdapter
mdm/CMAT_Common/wlresource COM eis/JMS/StateMachine_QCF
mdm/CMAT_SFDC/wlresource SFDC eis/JMS/EHS_QCF
mdm/CMAT_SFDC/wlresource SFDC eis/JMS/Account_QCF
mdm/CMAT_EverestR12/wlresource COM eis/JMS/EHS_QCF
mdm/EIM_SAP/wlresource COM eis/JMS/IBPartyRole
mdm/EIM_SAP/wlresource COM eis/JMS/ContractPartyRole
q2i/QE_Q2I/wlresource QE eis/Jms/BAMJMSConnection
q2i/QE_Q2I/wlresource CommonShared jms/Q/oraclebam.OM
mdm/CMAT_Common/wlresource CommonShared jms/Q/CDH.FUSION.CDHStatus
mdm/CMAT_Common/wlresource CommonShared jms/queue/ErrorMessageRequest
mdm/CMAT_Common/wlresource CommonShared jms/Q/ProcessState.Request
mdm/CMAT_Common/wlresource CommonShared jms/Q/CDH.FUSION.CDHCustomerParty
mdm/CMAT_SFDC/wlresource CS jms/queue/ErrorMessageRequest
mdm/CMAT_SFDC/wlresource CS jms/Q/Create.Account.Request
mdm/CMAT_SFDC/wlresource CS jms/Q/Error.Object.Request.SFDC
mdm/CMAT_SFDC/wlresource CS jms/Q/Create.Account.Response.SFDC
mdm/CMAT_SFDC/wlresource CS jms/Q/Sync.Partner.Request
mdm/CMAT_SFDC/wlresource CS jms/Q/Merge.Account.Request
mdm/CMAT_SFDC/wlresource CS jms/Q/Update.Prospect.Request
mdm/CMAT_SFDC/wlresource CS jms/Q/SFDCError.Request
mdm/CMAT_SFDC/wlresource CS jms/Q/Register.Site.Request
mdm/CMAT_SFDC/wlresource CS jms/Q/Sync.Company.Response.SFDC
mdm/CMAT_SFDC/wlresource CS jms/Q/Sync.Company.Request
mdm/CMAT_EverestR12/wlresource CommonShared jms/queue/ErrorMessageRequest
</t>
  </si>
  <si>
    <t>INC1861809</t>
  </si>
  <si>
    <t>TST4 | Connectivty resources | Vordel Policy</t>
  </si>
  <si>
    <t xml:space="preserve">created/validated end points connectivity and resources pointing to SOA/OSB in TST4 Environment with sync of other end point environments.
Below is the list:
http://&lt;hostname&gt;:&lt;port&gt;/CMAT_CreateAccountSFDCReqABCSImpl/CreateAccountSFDCReqABCSImplPS?WSDL
http://&lt;hostname&gt;:&lt;port&gt;/CMAT_SyncCompanySFDCReqABCSImpl/SyncCompanySFDCReqABCSImplPS?WSDL
http://&lt;hostname&gt;:&lt;port&gt;//CMAT_RegisterSiteSFDCReqABCSImpl/RegisterSiteSFDCReqABCSImplPS?WSDL
http://&lt;hostname&gt;:&lt;port&gt;/CMAT_AdhocGetCMATAccountMDMService/AdhocGetCMATAccountMDMServicePS?WSDL
http://&lt;hostname&gt;:&lt;port&gt;/CMAT_GetHierarchySFDCReqService/GetHierarchySFDCReqServicePS?WSDL
http://&lt;hostname&gt;:&lt;port&gt;/CS_NAM_SERVICE/CSNAMServicePS?wsdl
http://&lt;hostname&gt;:&lt;port&gt;/CS_AM_SERVICE/CSAMServicePS?wsdl
</t>
  </si>
  <si>
    <t>INC1860696</t>
  </si>
  <si>
    <t>Unabe to login and deploy on sfdctst4</t>
  </si>
  <si>
    <t>We have restarted the server after fine tuning them. Servers are running fine after that.</t>
  </si>
  <si>
    <t>INC1835505</t>
  </si>
  <si>
    <t>Unable browse workspace on P4 in OPenlab[Outside the dome])</t>
  </si>
  <si>
    <t>resolution steps provided to the user</t>
  </si>
  <si>
    <t>INC1845286</t>
  </si>
  <si>
    <t>Unable to access Airlock</t>
  </si>
  <si>
    <t>user is now enabled.</t>
  </si>
  <si>
    <t>INC1848162</t>
  </si>
  <si>
    <t>Unable to access Airlock with SSO Password</t>
  </si>
  <si>
    <t>INC1840840</t>
  </si>
  <si>
    <t>Unable to access ICT-Airlock</t>
  </si>
  <si>
    <t>The SSO id ngocdunn is enabled in ICT airlock system.</t>
  </si>
  <si>
    <t>INC1857805</t>
  </si>
  <si>
    <t>Unable to access ICT-Airlock.next.</t>
  </si>
  <si>
    <t>The users id is enabled in ICT airlock system.</t>
  </si>
  <si>
    <t>INC1846176</t>
  </si>
  <si>
    <t>Unable to access NBS Airlock</t>
  </si>
  <si>
    <t xml:space="preserve">Issue : Unable to access NBS Airlock
Work Notes :User id was disabled in NBS airlock site. We have enabled it again and will take upto 12 hours for LDAP sync to complete.
Resolution Notes : User id is enabled now &amp; user confirmed the same.
</t>
  </si>
  <si>
    <t>INC1853729</t>
  </si>
  <si>
    <t>Unable to access perforce workspace</t>
  </si>
  <si>
    <t>Request: Unable to access perforce workspace
Action Taken: User been provided acess. and Now its able to acccess the workspace.</t>
  </si>
  <si>
    <t>INC1860647</t>
  </si>
  <si>
    <t>Unable to activate or discard session on cosbtst4</t>
  </si>
  <si>
    <t>Frequency of env issue reduced to good extent after fine tuning it. We are further investigating on it</t>
  </si>
  <si>
    <t>INC1844557</t>
  </si>
  <si>
    <t>Unable to create directories in /eseries/cores-tst</t>
  </si>
  <si>
    <t>All the required access is already provided to the user.</t>
  </si>
  <si>
    <t>INC1860792</t>
  </si>
  <si>
    <t>unable to load files to airlock</t>
  </si>
  <si>
    <t>raised ticket with esis team as there was a permission related issue</t>
  </si>
  <si>
    <t>INC1836946</t>
  </si>
  <si>
    <t>Unable to log into the https://rtpairlock.netapp.com/ system from either VED or corp network</t>
  </si>
  <si>
    <t>Issue : Unable to log into the https://rtpairlock.netapp.com/ system from either VED or corp network.
Work Notes : We have enabled user id in RTP airlock site.
Resolution Notes :  We have enabled user id in RTP airlock site. As no action is pending from our side , we are marking this ticket as resolved.</t>
  </si>
  <si>
    <t>INC1851786</t>
  </si>
  <si>
    <t>unable to log-in TST4 CS Server</t>
  </si>
  <si>
    <t>there were some password mismatch issues which have been resolved.</t>
  </si>
  <si>
    <t>INC1855934</t>
  </si>
  <si>
    <t xml:space="preserve">unable to login to NBS Airlock Site in SSO login page </t>
  </si>
  <si>
    <t xml:space="preserve">Issue : unable to login to NBS Airlock Site in SSO login page 
Work Notes: User id was disabled in NBS. We have now enabled it. It will take upto 12 hours for LDAP sync to complete.We ask to validate after 12 hours.
Steps Performed: 
1. User id was disabled in NBS. We have now enabled it. It will take upto 12 hours for LDAP sync to complete.We ask to validate after 12 hours.
2.User stil not face the issue &amp; don't have access to Juniper VPN.  
NBS airlock webclient can only be accessed from the Netapp network. We asked  to login to the site once you are in the Netapp network.
3.For NBS Airlock acces, user  can access it inside VED.However, despite being on NetApp network while trying to open airlock outside VED, user is getting an error that says 'Invalid user name or password'.
4. We asked to confirm if you are accessing the following URL only inside the Netapp network:
https://nbsairlock.netapp.com/webclient/Login.xhtml
5. As user is able to login to inside VED, this issue is not related to access on NBS airlock site.
We asked to create a ticket for IT Network team on why user's SSO id/URL  is not working in the corporate network.
Also, we can see in the logs that invalid username/password is not even being logged. It means the request is not even coming to MFT airlock system.
6. User already raised a request and as per the IT Network team'
7. As nothing is pending from our side, we are marking this ticket as resolved.
Resolution Notes : User id was disabled in NBS. We have now enabled it. It will take upto 12 hours for LDAP sync to complete.We ask to validate after 12 hours. despite being on NetApp network while trying to open airlock outside VED, user is getting an error that says 'Invalid user name or password'. As user is able to login to inside VED, this issue is not related to access on NBS airlock site.
We asked to create a ticket for IT Network team on why user's SSO id/URL  is not working in the corporate network.
Also, we can see in the logs that invalid username/password is not even being logged. It means the request is not even coming to MFT airlock system.
</t>
  </si>
  <si>
    <t>INC1852910</t>
  </si>
  <si>
    <t>Unable to loin into RTP Airlock</t>
  </si>
  <si>
    <t>Users SSO id mkrolczy is enabled in RTP airlock system</t>
  </si>
  <si>
    <t>INC1861500</t>
  </si>
  <si>
    <t>Unable to refresh and deploy on sfdctst4</t>
  </si>
  <si>
    <t>INC1854952</t>
  </si>
  <si>
    <t>Unable to search quote#14818994 in DEV1</t>
  </si>
  <si>
    <t>Issue : Unable to search quote#14818994 in DEV1.
Work Notes : We were not able to find the request, when searched till 15-Aug. We ask the requester to confirm the timestamp.
Resolution Notes : As discussed, requester is able to search quote now.</t>
  </si>
  <si>
    <t>INC1840294</t>
  </si>
  <si>
    <t>Unable to upload files to airlock</t>
  </si>
  <si>
    <t>INC11081854  created for engineering team to grant permission for user to upload the file in his homedir.</t>
  </si>
  <si>
    <t>INC1850907</t>
  </si>
  <si>
    <t>Update wsdls in mds- COMTST4 env</t>
  </si>
  <si>
    <t>Deployed mentioned artifacts in COM TST4 MDS location:
/apps/netapp/wsdls/EIM_C4C</t>
  </si>
  <si>
    <t>INC1845769</t>
  </si>
  <si>
    <t>Upgrade to RHEl 6/7 for RHEL 5 Servers Supporting DMS (learning Center)</t>
  </si>
  <si>
    <t>Discussed with requester John Donelan and provided the information.</t>
  </si>
  <si>
    <t>INC1853923</t>
  </si>
  <si>
    <t>Upload Artifact To MDS in COM TST4 Environment</t>
  </si>
  <si>
    <t>We have deployed artifacts at MDS location</t>
  </si>
  <si>
    <t>INC1854844</t>
  </si>
  <si>
    <t>Deployed attached artifacts in MDS location
MDS path:  oramds:/apps/netapp/wsdls/CMAT_C4C.</t>
  </si>
  <si>
    <t>INC1858754</t>
  </si>
  <si>
    <t>uploaded the attached artifact into below MDS path in COM TST4 Environment.
MDS path: oramds:/apps/netapp/wsdls/CMAT_C4C</t>
  </si>
  <si>
    <t>INC1855779</t>
  </si>
  <si>
    <t>Upload artifacts to mds - COMTST4</t>
  </si>
  <si>
    <t>INC1847148</t>
  </si>
  <si>
    <t>Upload Artifacts To MDS in COM TST4 Environment</t>
  </si>
  <si>
    <t>Artifacts have been uploaded on MDS as per the request.</t>
  </si>
  <si>
    <t>INC1855097</t>
  </si>
  <si>
    <t>INC1856229</t>
  </si>
  <si>
    <t>Fault policies have been uploaded to MDS.</t>
  </si>
  <si>
    <t>INC1853925</t>
  </si>
  <si>
    <t xml:space="preserve">Deployed the attached artifatcs at COM TST$ MDS location.
MDS path : oramds: /apps/netapp/wsdls /CMAT_C4C/ 
</t>
  </si>
  <si>
    <t>INC1858700</t>
  </si>
  <si>
    <t xml:space="preserve">Uploaded below artifacts at below COM TST4 MDS location:
1. MDS path :  oramds:/apps/netapp/xsl/CMAT_C4C/ NAGP_DP
The artifacts are available in below perforce path:
1. //netapp/middleware/dev/mdm/CMAT_C4C/shared/xsl/NAGP_DP/xform_Association.xsl
2. //netapp/middleware/dev/mdm/CMAT_C4C/shared/xsl/NAGP_DP/xform_Association_DP.xsl
3. //netapp/middleware/dev/mdm/CMAT_C4C/shared/xsl/NAGP_DP/xform_CMATInput_To_C4CDPAccount.xsl
4. //netapp/middleware/dev/mdm/CMAT_C4C/shared/xsl/NAGP_DP/xform_CMATInput_To_C4CNAGPAccount.xsl
5. //netapp/middleware/dev/mdm/CMAT_C4C/shared/xsl/NAGP_DP/xform_ManageObjectIdentifier.xsl
6. //netapp/middleware/dev/mdm/CMAT_C4C/shared/xsl/NAGP_DP/xform_ManageObjectIdentifier_DP.xsl
7. //netapp/middleware/dev/mdm/CMAT_C4C/shared/xsl/NAGP_DP/xform_NAGP_DP_SITE_UPDATE_C4C.xsl
8. //netapp/middleware/dev/mdm/CMAT_C4C/shared/xsl/NAGP_DP/xform_NAGP_DP_UPDATE.xsl
2.MDS path :  oramds:/apps/netapp/xsl/CMAT_C4C/ Partner
The artifact is available in below perforce path:
//netapp/middleware/dev/mdm/CMAT_C4C/shared/xsl/Partner/xform_ManageObjectIdentifier.xsl
</t>
  </si>
  <si>
    <t>INC1849955</t>
  </si>
  <si>
    <t>Deployed attached artifact in COM TST4 location</t>
  </si>
  <si>
    <t>INC1857766</t>
  </si>
  <si>
    <t>Artifacts has been deployed to MDS.</t>
  </si>
  <si>
    <t>INC1858569</t>
  </si>
  <si>
    <t xml:space="preserve">Uploaded artifacts at below MDS location
MDS path : oramds:/apps/netapp/xsl/CMAT_C4C/Account/
The artifacts are available in below perforce path:
1. //netapp/middleware/dev/mdm/CMAT_C4C/shared/xsl/Account/xform_CMATInput_To_C4CAccount.xsl
2. //netapp/middleware/dev/mdm/CMAT_C4C/shared/xsl/Account/xform_ManageObjectIdentifier.xsl </t>
  </si>
  <si>
    <t>INC1852925</t>
  </si>
  <si>
    <t>DVMS have been uploaded to MDS.</t>
  </si>
  <si>
    <t>INC1855791</t>
  </si>
  <si>
    <t xml:space="preserve">Deployed attached artifacts in COM TST4 MDS location
1. //netapp/middleware/dev/mdm/CMAT_C4C/shared/dvm/Role.dvm 
2. //netapp/middleware/dev/mdm/CMAT_C4C/shared/dvm/ZRightTouchLevel.dvm 
3. //netapp/middleware/dev/mdm/CMAT_C4C/shared/dvm/ZACCOUNTTYPE.dvm 
4. //netapp/middleware/dev/mdm/CMAT_C4C/shared/dvm/ZDPGTMSubSegmentation.dvm 
5. //netapp/middleware/dev/mdm/CMAT_C4C/shared/dvm/ZGTMSegmentation.dvm 
</t>
  </si>
  <si>
    <t>INC1856491</t>
  </si>
  <si>
    <t>We have imported the DVMs at MDS location.</t>
  </si>
  <si>
    <t>INC1853924</t>
  </si>
  <si>
    <t xml:space="preserve">Deployed attached artifacts at below COM TST4 MDS lcoation.
MDS path : oramds:/apps/netapp/wsdls/CMAT_C4C/ </t>
  </si>
  <si>
    <t>INC1861487</t>
  </si>
  <si>
    <t>Upload artifacts to mds-COMTST4</t>
  </si>
  <si>
    <t xml:space="preserve">Uploaded following artifacts in COMTST4 MDS:
Artifact
Name
MDS location:
Operation
WSDL
ReplicateRegisteredProductsfromSAPBusinessSuite.wsdl
apps/netapp/wsdls/EIM_C4C
Update
DVM
EIMEndpoint.dvm
apps/netapp/dvm
Update
DVM
C4CValues.dvm
apps/netapp/dvm/EIM_C4C
Update
</t>
  </si>
  <si>
    <t>INC1859720</t>
  </si>
  <si>
    <t>Upload Artifacts to mds-COMTST4</t>
  </si>
  <si>
    <t>Uploaded artifacts at mentioned location COM TST4 MDS</t>
  </si>
  <si>
    <t>INC1859613</t>
  </si>
  <si>
    <t>Uploaded below artifacts at their respective COM TST4 MDS location:
*         fault-policies-CMATC4C.xml  -              apps/netapp/faultPolicies/CMAT_C4C
*         fault-bindings-CMATC4C.xml-              apps/netapp/faultPolicies/CMAT_C4C
*         CMATDetailsCollection.xsd-                  apps/netapp/schemas/cmat_common</t>
  </si>
  <si>
    <t>INC1853885</t>
  </si>
  <si>
    <t>upload dvm in mds-COMTST4</t>
  </si>
  <si>
    <t>Deployed artifacts at below location:
Mds Location: /apps/netapp/dvm</t>
  </si>
  <si>
    <t>INC1854830</t>
  </si>
  <si>
    <t>Deployed attached artifacts at below MDS location
 /apps/netapp/dvm</t>
  </si>
  <si>
    <t>INC1857553</t>
  </si>
  <si>
    <t>Upload dvm to mds-COMTST4</t>
  </si>
  <si>
    <t xml:space="preserve">uploaded attached dvm to COMTST4 mds :
EIMEndpoint.dvm MDS location: apps/netapp/dvm </t>
  </si>
  <si>
    <t>INC1847170</t>
  </si>
  <si>
    <t>Upload dvms in mds-COMTST4</t>
  </si>
  <si>
    <t>INC1842538</t>
  </si>
  <si>
    <t>Upload file in MDS</t>
  </si>
  <si>
    <t>We have synced and  uploaded the AIAComponent folder to TST4 MDS from prod.</t>
  </si>
  <si>
    <t>INC1849572</t>
  </si>
  <si>
    <t>Upload files in SFDC TST4 MDS</t>
  </si>
  <si>
    <t>File has been uploaded to MDS.</t>
  </si>
  <si>
    <t>INC1846937</t>
  </si>
  <si>
    <t>Files has been uploaded to MDS.</t>
  </si>
  <si>
    <t>INC1857524</t>
  </si>
  <si>
    <t>Upload files to MDS</t>
  </si>
  <si>
    <t>This has been completed.
Uploaded the given XSLTs to SFDC TST4 MDS.
Location: /apps/netapp/xsl/LEADMGMT</t>
  </si>
  <si>
    <t>INC1849708</t>
  </si>
  <si>
    <t xml:space="preserve">Upload schemas in mds - COMTST4 </t>
  </si>
  <si>
    <t>INC1859223</t>
  </si>
  <si>
    <t>Upload WSDL To COM TST4 MDS</t>
  </si>
  <si>
    <t>wsdls have been deployed to COM domain.</t>
  </si>
  <si>
    <t>INC1857923</t>
  </si>
  <si>
    <t>WSDLs are uploaded to MDS.</t>
  </si>
  <si>
    <t>INC1859522</t>
  </si>
  <si>
    <t>Upload WSDL/XSD To COM TST4 MDS</t>
  </si>
  <si>
    <t>INC1851493</t>
  </si>
  <si>
    <t>URGENT********************eCM down</t>
  </si>
  <si>
    <t>Application is working fine.</t>
  </si>
  <si>
    <t>INC1841784</t>
  </si>
  <si>
    <t>System is up.</t>
  </si>
  <si>
    <t>INC1842951</t>
  </si>
  <si>
    <t>Issue: URL_CMF: URL: ''http://ngznpaapp01-prd.corp.netapp.com:9700/BPELConsole/login.jsp'' is DOWN
Action Taken:  URL http://ngznpaapp01-prd.corp.netapp.com:9700/BPELConsole/login.jsp'' is Up and running fine now.</t>
  </si>
  <si>
    <t>INC1853726</t>
  </si>
  <si>
    <t>Issue:URL_CMF: URL: ''http://ngznpaapp01-prd.corp.netapp.com:9700/BPELConsole/login.jsp'' is DOWN
Action taken: Restarted the services as per weekly activity.</t>
  </si>
  <si>
    <t>INC1858472</t>
  </si>
  <si>
    <t>Issue:  URL: ''http://ngznpaapp01-prd.corp.netapp.com:9700/BPELConsole/login.jsp'' is DOWN
Action Taken:  Under Weekly maintenance activity, restarted servers for NAPA. Application is running fine now.</t>
  </si>
  <si>
    <t>INC1848033</t>
  </si>
  <si>
    <t>Issue:  : URL: ''http://ngznpaapp01-prd.corp.netapp.com:9700/BPELConsole/login.jsp'' is DOWN
Action Taken:  : URL: ''http://ngznpaapp01-prd.corp.netapp.com:9700/BPELConsole/login.jsp'' is Up and running fine now. Zenoss alert is cleared</t>
  </si>
  <si>
    <t>INC1814637</t>
  </si>
  <si>
    <t>Stellent CMS - Contribution</t>
  </si>
  <si>
    <t>Enterprise Apps | CMS/Stellent | Application</t>
  </si>
  <si>
    <t>URL_CMS: URL: ''http://svlcms-prd1-proxy.corp.netapp.com:80/stellent/'' is DOWN</t>
  </si>
  <si>
    <t>Issue:  ''http://svlcms-prd1-proxy.corp.netapp.com:80/stellent/'' is DOWN
Action Taken:  ''http://svlcms-prd1-proxy.corp.netapp.com:80/stellent/'' is Up and running fine now</t>
  </si>
  <si>
    <t>INC1814640</t>
  </si>
  <si>
    <t>URL_CMS: URL: ''http://svlcms-prd1-proxy.corp.netapp.com:8080/stellent/idcplg?IdcService=PING_SERVER</t>
  </si>
  <si>
    <t>Issue:  URL: ''http://svlcms-prd1-proxy.corp.netapp.com:8080/stellent/idcplg?IdcService=PING_SERVER  page check falied
Action Taken:  URL: ''http://svlcms-prd1-proxy.corp.netapp.com:8080/stellent/idcplg?IdcService=PING_SERVER is Up and running fine now</t>
  </si>
  <si>
    <t>INC1845156</t>
  </si>
  <si>
    <t>URL_DMS: URL: ''http://contentpubprd.corp.netapp.com:80/dmspub/?userName=cpuser'' is DOWN</t>
  </si>
  <si>
    <t xml:space="preserve">we have monitored the application. </t>
  </si>
  <si>
    <t>INC1845375</t>
  </si>
  <si>
    <t>URL_DMS: URL: ''http://vmwdmsapp01-prd.corp.netapp.com:7005/dmsv2/jsp/sso/index.jsp'' is DOWN</t>
  </si>
  <si>
    <t xml:space="preserve">Issue : URL not reachable due to health of manage server 
Action Taken : we restarted the manage server because process is in hung stage.  </t>
  </si>
  <si>
    <t>INC1845371</t>
  </si>
  <si>
    <t>URL_DMS: URL: ''http://vmwdmsapp01-prd.corp.netapp.com:7005/dmsv2/widgets/po'' is DOWN</t>
  </si>
  <si>
    <t>INC1850942</t>
  </si>
  <si>
    <t>Enterprise Apps | eCM | Repository Access – Learning Products</t>
  </si>
  <si>
    <t>URL_ECM: URL: ''http://library-preview.corp.netapp.com:80/cs'' is DOWN</t>
  </si>
  <si>
    <t>Issue:  URL_ECM: URL: ''http://library-preview.corp.netapp.com:80/cs'' is DOWN
Action Taken : Restarted services successfully.  URL: ''http://library-preview.corp.netapp.com:80/cs'' is Up now.</t>
  </si>
  <si>
    <t xml:space="preserve"> Repository Access – Learning Products</t>
  </si>
  <si>
    <t>INC1857296</t>
  </si>
  <si>
    <t>The server was restarted as part of change scheduled for Deployment on ECM servers. Hence this alert was received.</t>
  </si>
  <si>
    <t>INC1857299</t>
  </si>
  <si>
    <t>INC1857305</t>
  </si>
  <si>
    <t xml:space="preserve">The server was restarted as part of change scheduled for Deployment on ECM servers. Hence this alert was received. </t>
  </si>
  <si>
    <t>INC1857304</t>
  </si>
  <si>
    <t>INC1851771</t>
  </si>
  <si>
    <t>Human Resources | NAI (NetApp Inquiry) | Access</t>
  </si>
  <si>
    <t>URL_NAI: URL: ''http://ngznaiapp01-prd.corp.netapp.com:7001/console/login/LoginForm.jsp'' is DOWN</t>
  </si>
  <si>
    <t>due to CHG114204 TLS upgrade.</t>
  </si>
  <si>
    <t>INC1853799</t>
  </si>
  <si>
    <t>Issue: http://vmwpdmapp01-prd.corp.netapp.com:8003/content/healthcheck is down
Action taken: Restarted services. and Url http://vmwpdmapp01-prd.corp.netapp.com:8003/content/healthcheck is Up and working fine now.</t>
  </si>
  <si>
    <t>INC1842744</t>
  </si>
  <si>
    <t>Issue:  URL_PDM: URL: ''http://vmwpdmapp01-prd.corp.netapp.com:8003/content/healthcheck'' is DOWN
Action Taken:  URL_PDM: URL: ''http://vmwpdmapp01-prd.corp.netapp.com:8003/content/healthcheck'' is Up and running fine now.</t>
  </si>
  <si>
    <t>INC1852149</t>
  </si>
  <si>
    <t>INC1853474</t>
  </si>
  <si>
    <t>Issue: URL_PDM: URL: ''http://vmwpdmapp01-prd.corp.netapp.com:8003/content/healthcheck'' is DOWN
Action Taken: Restarted the services. URL is up now, and working fine</t>
  </si>
  <si>
    <t>INC1852155</t>
  </si>
  <si>
    <t>URL_PDM: URL: ''http://vmwpdmapp01-prd.corp.netapp.com:8004/content/healthcheck'' is DOWN</t>
  </si>
  <si>
    <t>INC1839300</t>
  </si>
  <si>
    <t>due to CHG113454</t>
  </si>
  <si>
    <t>INC1859601</t>
  </si>
  <si>
    <t xml:space="preserve">Issue:  URL: ''http://vmwpdmapp02-prd.corp.netapp.com:8003/content/healthcheck'' is DOWN
Action Taken: We've monitored and checked the URL and URL was Up and running fine. Zenoss alert get cleared itself </t>
  </si>
  <si>
    <t>INC1852154</t>
  </si>
  <si>
    <t>INC1846210</t>
  </si>
  <si>
    <t>Issue : manager server 3 &amp; 4 health is not OK due to Too many files Open" 
Action taken : check the logs and restart the server</t>
  </si>
  <si>
    <t>INC1852148</t>
  </si>
  <si>
    <t>Issue: URL_PDM: URL: ''http://vmwpdmapp02-prd.corp.netapp.com:8004/content/healthcheck'' is DOWN
Action Taken: For TLS upgrade URL was down. But Zenos alert get cleared itself after some time when services were brought Up.</t>
  </si>
  <si>
    <t>INC1846211</t>
  </si>
  <si>
    <t>INC1852158</t>
  </si>
  <si>
    <t>INC1852153</t>
  </si>
  <si>
    <t>Verified and the url was working fine. Looks like an intermittent alert.</t>
  </si>
  <si>
    <t>INC1852150</t>
  </si>
  <si>
    <t>URL_PDM: URL: ''http://vmwpdmapp04-prd.corp.netapp.com:8003/content/healthcheck'' is DOWN</t>
  </si>
  <si>
    <t>INC1852157</t>
  </si>
  <si>
    <t>Issue:  URL_PDM: URL: ''http://vmwpdmapp04-prd.corp.netapp.com:8004/content/healthcheck'' is DOWN
Action Taken:  For TLS upgrade URL was down. But Zenos alert get cleared itself after some time when services were brought Up.</t>
  </si>
  <si>
    <t>INC1852152</t>
  </si>
  <si>
    <t>INC1852151</t>
  </si>
  <si>
    <t>URL_PDM: URL: ''http://vmwpdmapp05-prd.corp.netapp.com:8004/content/healthcheck'' is DOWN</t>
  </si>
  <si>
    <t>INC1852156</t>
  </si>
  <si>
    <t>URL_PDM: URL: ''http://vmwpdmapp05-prd.corp.netapp.com:8004/pdmweb/'' is DOWN</t>
  </si>
  <si>
    <t>INC1846114</t>
  </si>
  <si>
    <t xml:space="preserve">Auto cleared because its LB URL. 2 managed server health is not OK out of 10.  </t>
  </si>
  <si>
    <t>INC1852159</t>
  </si>
  <si>
    <t>Issue:  URL_PDM: URL: ''https://services.netapp.com:443/'' is DOWN
ACtion Taken: For TLS upgrade URL was down. But Zenos alert get cleared itself after some time when services were brought Up.</t>
  </si>
  <si>
    <t>INC1854499</t>
  </si>
  <si>
    <t>False alert.
Site was up and working.</t>
  </si>
  <si>
    <t>INC1861087</t>
  </si>
  <si>
    <t xml:space="preserve">false alert </t>
  </si>
  <si>
    <t>INC1859265</t>
  </si>
  <si>
    <t>Issue:  https://services.netapp.com:443/ is DOWN
Action Taken:   We monitored and checked the URL . IT was UP and running fine</t>
  </si>
  <si>
    <t>INC1853675</t>
  </si>
  <si>
    <t>Issue: URL_PDM: URL: ''https://services.netapp.com:443/'' is DOWN
Action Taken:  Restarted services for the application. URL is Up now.</t>
  </si>
  <si>
    <t>INC1853348</t>
  </si>
  <si>
    <t>Issue: URL_PDM: URL: ''https://services.netapp.com:443/content/healthcheck'' is DOWN
Action Taken: Restarted services for the application. URL is Up now.</t>
  </si>
  <si>
    <t>INC1854325</t>
  </si>
  <si>
    <t>INC1853639</t>
  </si>
  <si>
    <t>Checked and the url is working fine. Looks like an intermittent alert.</t>
  </si>
  <si>
    <t>INC1859073</t>
  </si>
  <si>
    <t xml:space="preserve">Issue : as we received URL_PDM: URL: ''https://services.netapp.com:443/services/wsDef.wsdl'' is DOWN 
Action Taken : its  auto cleared by Zenoss, as soon we received the INC </t>
  </si>
  <si>
    <t>INC1852160</t>
  </si>
  <si>
    <t>Issue:  URL_PDM: URL: ''https://services.netapp.com:443/services/wsDef.wsdl'' is DOWN
Action Taken:  For TLS upgrade URL was down. But Zenos alert get cleared itself after some time when services were brought Up.</t>
  </si>
  <si>
    <t>INC1844821</t>
  </si>
  <si>
    <t>URL_SCR: URL: ''http://spaapp-prd.corp.netapp.com:7005/spaframework/SalesCreditService'' is DOWN</t>
  </si>
  <si>
    <t>Issue: URL: ''http://spaapp-prd.corp.netapp.com:7005/spaframework/SalesCreditService'' is DOWN
Action Taken:  URL: ''http://spaapp-prd.corp.netapp.com:7005/spaframework/SalesCreditService'' is Up and running fine now</t>
  </si>
  <si>
    <t>INC1852362</t>
  </si>
  <si>
    <t>due to CHG114210 server were restarted for TLS upgrade</t>
  </si>
  <si>
    <t>INC1844823</t>
  </si>
  <si>
    <t>URL_SCR: URL: ''http://vmwscrapp03-prd.corp.netapp.com:7001/console'' is DOWN</t>
  </si>
  <si>
    <t>Issue:  URL_SCR: URL: ''http://vmwscrapp03-prd.corp.netapp.com:7001/console'' is DOWN
Action Taken: URL: ''http://vmwscrapp03-prd.corp.netapp.com:7001/console is Up and running fine now.</t>
  </si>
  <si>
    <t>INC1852367</t>
  </si>
  <si>
    <t>INC1844829</t>
  </si>
  <si>
    <t>URL_SCR: URL: ''http://vmwscrapp04-prd.corp.netapp.com:7001/console'' is DOWN</t>
  </si>
  <si>
    <t>Issue:  URL_SCR: URL: ''http://vmwscrapp04-prd.corp.netapp.com:7001/console'' is DOWN
Action Taken: URL: ''http://vmwscrapp04-prd.corp.netapp.com:7001/console is Up and running fine now.</t>
  </si>
  <si>
    <t>INC1852359</t>
  </si>
  <si>
    <t>INC1852356</t>
  </si>
  <si>
    <t>INC1852354</t>
  </si>
  <si>
    <t>INC1852365</t>
  </si>
  <si>
    <t>INC1852369</t>
  </si>
  <si>
    <t>INC1852366</t>
  </si>
  <si>
    <t>INC1858287</t>
  </si>
  <si>
    <t>Application is now up and runnig fine.
Alert has been cleared now.
Application was down due to "UCS Blades Firmware upgrade" activity CHG113143 on weekend on Production boxes</t>
  </si>
  <si>
    <t>INC1858288</t>
  </si>
  <si>
    <t>Application is now up and runnig fine.
Alert has been cleared now.
Application was down due to "UCS Blades Firmware upgrade" activity CHG113143 on weekend on Production boxes.</t>
  </si>
  <si>
    <t>INC1858285</t>
  </si>
  <si>
    <t>URL_SOA: URL: ''http://cosbprd.corp.netapp.com:9100/console'' is DOWN</t>
  </si>
  <si>
    <t>INC1858286</t>
  </si>
  <si>
    <t>URL_SOA: URL: ''http://cosbprd.corp.netapp.com:9100/sbconsole'' is DOWN</t>
  </si>
  <si>
    <t>INC1858086</t>
  </si>
  <si>
    <t>URL_SOA: URL: ''http://csprd.corp.netapp.com:9110/console'' is DOWN</t>
  </si>
  <si>
    <t>INC1858084</t>
  </si>
  <si>
    <t>INC1858082</t>
  </si>
  <si>
    <t>INC1858280</t>
  </si>
  <si>
    <t>INC1858283</t>
  </si>
  <si>
    <t>INC1857998</t>
  </si>
  <si>
    <t>URL_SOA: URL: ''http://phyvdlweb01-prd.dmz.netapp.com:8090/healthcheck'' is DOWN</t>
  </si>
  <si>
    <t>phyvdlweb01-prd(APIServerPRD1) is working fine currently and we are accepting/processing request on that server successfully.
Zenoss Automation alert (Health is OK currently) is also cleared now.
URLs are currently accessible and working fine.</t>
  </si>
  <si>
    <t>INC1857999</t>
  </si>
  <si>
    <t>URL_SOA: URL: ''http://phyvdlweb02-prd.dmz.netapp.com:8090/healthcheck'' is DOWN</t>
  </si>
  <si>
    <t>INC1858085</t>
  </si>
  <si>
    <t>INC1858083</t>
  </si>
  <si>
    <t>INC1858284</t>
  </si>
  <si>
    <t>INC1858289</t>
  </si>
  <si>
    <t>INC1857995</t>
  </si>
  <si>
    <t>Fake alert. Eveything is working fine in Vordel.</t>
  </si>
  <si>
    <t>INC1858000</t>
  </si>
  <si>
    <t>URL_SOA: URL: ''https://phyvdlweb01-prd.dmz.netapp.com:8094/healthcheck'' is DOWN</t>
  </si>
  <si>
    <t>INC1847752</t>
  </si>
  <si>
    <t>We have checked the Production vordel URL. It is up and running fine. The health status also shows Ok.</t>
  </si>
  <si>
    <t>INC1857996</t>
  </si>
  <si>
    <t>URL_SOA: URL: ''https://phyvdlweb02-prd.dmz.netapp.com:8094/healthcheck'' is DOWN</t>
  </si>
  <si>
    <t>INC1857997</t>
  </si>
  <si>
    <t>URL_SOA: URL: ''https://soaext.netapp.com:443/healthcheck'' is DOWN</t>
  </si>
  <si>
    <t>INC1840503</t>
  </si>
  <si>
    <t>URL_STA: URL: ''http://stars.corp.netapp.com:15000/console/login/LoginForm.jsp'' is DOWN</t>
  </si>
  <si>
    <t>Application and webserver restarted.</t>
  </si>
  <si>
    <t>INC1840618</t>
  </si>
  <si>
    <t>URL_STA: URL: ''http://stars.corp.netapp.com:9825/starsWEB/StarsConnectivityCheck.jsp'' is DOWN</t>
  </si>
  <si>
    <t>INC1861055</t>
  </si>
  <si>
    <t>Validate COM domain status in production environment</t>
  </si>
  <si>
    <t>The COM managed server 03 and 04 were restarted successfully.</t>
  </si>
  <si>
    <t>INC1854897</t>
  </si>
  <si>
    <t>Vertical Value not updated for NAGP ID 20608702 - INC1854100</t>
  </si>
  <si>
    <t>INC1852667</t>
  </si>
  <si>
    <t>VNAPPI | ORA-28000: the account is locked</t>
  </si>
  <si>
    <t>After confirmation by Udai(ERP team) that connectivity issue is resolved, we are able to connect now.
Issue RCA: Account was locked.</t>
  </si>
  <si>
    <t>INC1859518</t>
  </si>
  <si>
    <t>Vordel API Gateway Version in production</t>
  </si>
  <si>
    <t>Vordel API Gateway API version in production is 7.1.0</t>
  </si>
  <si>
    <t>INC1854020</t>
  </si>
  <si>
    <t>ngs web site</t>
  </si>
  <si>
    <t>We need email notifications for remote exceptions and system exceptions generated in Em console from NSS</t>
  </si>
  <si>
    <t>Issue :  Need email notifications for remote exceptions and system exceptions generated in Em console from NSS
Work Notes : No remote exceptions and system exceptions have been generated as of now. So there are no emails for that.
Resolution Notes : No remote exceptions and system exceptions have been generated as of now. So there are no emails for that. As  nothing is pending from our side, we are marking this ticket as resolved</t>
  </si>
  <si>
    <t>INC1846697</t>
  </si>
  <si>
    <t>Why is the airlock site not secure?</t>
  </si>
  <si>
    <t>Working with L3 team on this. Will open a new ticket once the plan is finalized for updating certificate.</t>
  </si>
  <si>
    <t>INC1858627</t>
  </si>
  <si>
    <t>Would like to understand the Vendor type integration to TA</t>
  </si>
  <si>
    <t>1. &lt;uconsignFlag&gt; will be set to 'Y' if the "VENDOR_ROLE" is received as "VENDOR" in CMAT payload; else it'll be mapped to 'N'
2. &lt;deconsolidatorFlag&gt; will be set to 'Y' if the "BUYER_ROLE" is received as "CUSTOMER" in the CMAT payload; else it'll be mapped to 'N'
3. &lt;destinationFlag&gt; will be set to 'Y' if the "BUYER_ROLE" is received as "PROSPECT" in the CMAT payload; else it'll be mapped to 'N'
Note: If VENDOR_ROLE or BUYER_ROLE is missing from the CMAT payload, their corresponding tags will not generate in the MDI payload.
For any other information, request you to get in touch with GuruBhaskara.Reddy@netapp.com</t>
  </si>
  <si>
    <t>INC1855731</t>
  </si>
  <si>
    <t>WSDL Upload to MDS</t>
  </si>
  <si>
    <t xml:space="preserve">Deployed attached artifacts in SFDC TST4 MDS location
oramds:/apps/netapp/wsdls/LEADMGMT 
oramds:/apps/netapp/schemas/LEADMGMT </t>
  </si>
  <si>
    <t>Sub Prod - KBR</t>
  </si>
  <si>
    <t>Sub Prod - All Other Projects</t>
  </si>
  <si>
    <t>Sub Prod - C4C Project</t>
  </si>
  <si>
    <t>PltfOps-Jenkinst</t>
  </si>
  <si>
    <t>Sub Prod  C4C Project File Transfer</t>
  </si>
  <si>
    <t>Sub Prod  C4C Project Validation</t>
  </si>
  <si>
    <t>Sub Prod  C4C Project Enhancement</t>
  </si>
  <si>
    <t>Sub Prod  All Other Projects File Transfer</t>
  </si>
  <si>
    <t>Sub Prod  All Other Projects Access</t>
  </si>
  <si>
    <t xml:space="preserve">Sub Prod  All Other Projects Request for Information </t>
  </si>
  <si>
    <t>Sub Prod  All Other Projects Request for Change</t>
  </si>
  <si>
    <t>Sub Prod - KBR Request for Service</t>
  </si>
  <si>
    <t>Sub Prod Request for Service</t>
  </si>
  <si>
    <t xml:space="preserve">Sub Prod - KBR Request for Information </t>
  </si>
  <si>
    <t xml:space="preserve">Sub Prod - All Other Projects Request for Information </t>
  </si>
  <si>
    <t>Sub Prod - KBR Proactive Maintenance</t>
  </si>
  <si>
    <t>Sub Prod - KBR Access</t>
  </si>
  <si>
    <t>Sub Prod - KBR Request for Change</t>
  </si>
  <si>
    <t>Sub Prod - KBR Code Deployment</t>
  </si>
  <si>
    <t>Sub Prod - KBR Alert</t>
  </si>
  <si>
    <t>Sub Prod - KBR Monitoring</t>
  </si>
  <si>
    <t>Sub Prod - KBR Data Request</t>
  </si>
  <si>
    <t>Sub Prod - C4C Project Code Deployment</t>
  </si>
  <si>
    <t>Sub Prod - C4C Project Request for Change</t>
  </si>
  <si>
    <t>Sub Prod - C4C Project Proactive Maintenance</t>
  </si>
  <si>
    <t xml:space="preserve">Sub Prod - C4C Project Request for Information </t>
  </si>
  <si>
    <t>Sub Prod - C4C Project Access</t>
  </si>
  <si>
    <t>Sub Prod -C4C  Project Activity</t>
  </si>
  <si>
    <t>Sub Prod - C4C Project Project Activity</t>
  </si>
  <si>
    <t>Production Password</t>
  </si>
  <si>
    <t>Production How To</t>
  </si>
  <si>
    <t>Production IMAC</t>
  </si>
  <si>
    <t>Sub Prod - All Other Projects Access</t>
  </si>
  <si>
    <t>Sub Prod - All Other Projects Request for Change</t>
  </si>
  <si>
    <t>Sub Prod - All Other Projects File Transfer</t>
  </si>
  <si>
    <t>Sub Prod - All Other Projects Code Deployment</t>
  </si>
  <si>
    <t>Sub Prod - All Other Projects Alert</t>
  </si>
  <si>
    <t>PltfOps-Jenkinst Access</t>
  </si>
  <si>
    <t xml:space="preserve">Sub Prod  C4C Project </t>
  </si>
  <si>
    <t>0.00</t>
  </si>
  <si>
    <t>Sub Prod - KBR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</si>
</sst>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mm\-dd\-yyyy\ hh:mm:ss"/>
  </numFmts>
  <fonts count="2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0"/>
      <name val="Arial"/>
      <family val="2"/>
    </font>
    <font>
      <sz val="10"/>
      <name val="Arial"/>
      <family val="2"/>
    </font>
    <font>
      <i/>
      <sz val="10"/>
      <name val="Arial"/>
      <family val="2"/>
    </font>
    <font>
      <sz val="10"/>
      <color theme="1"/>
      <name val="Arial"/>
      <family val="2"/>
    </font>
    <font>
      <sz val="10"/>
      <color theme="1"/>
      <name val="Arial"/>
      <family val="2"/>
    </font>
    <font>
      <sz val="10"/>
      <color rgb="FF000000"/>
      <name val="Arial"/>
      <family val="2"/>
    </font>
    <font>
      <b/>
      <sz val="10"/>
      <color theme="0"/>
      <name val="Arial"/>
      <family val="2"/>
    </font>
    <font>
      <sz val="8"/>
      <name val="Arial"/>
      <family val="2"/>
    </font>
    <font>
      <sz val="10"/>
      <color rgb="FFFF0000"/>
      <name val="Arial"/>
      <family val="2"/>
    </font>
    <font>
      <sz val="11"/>
      <color indexed="8"/>
      <name val="Calibri"/>
      <family val="2"/>
      <scheme val="minor"/>
    </font>
    <font>
      <b/>
      <sz val="11"/>
      <name val="Calibri"/>
      <family val="2"/>
    </font>
    <font>
      <sz val="9"/>
      <color indexed="81"/>
      <name val="Tahoma"/>
      <family val="2"/>
    </font>
    <font>
      <b/>
      <sz val="9"/>
      <color indexed="81"/>
      <name val="Tahoma"/>
      <family val="2"/>
    </font>
    <font>
      <sz val="10"/>
      <color theme="1"/>
      <name val="Arial"/>
    </font>
    <font>
      <b/>
      <sz val="11"/>
      <name val="Calibri"/>
    </font>
  </fonts>
  <fills count="8">
    <fill>
      <patternFill patternType="none"/>
    </fill>
    <fill>
      <patternFill patternType="gray125"/>
    </fill>
    <fill>
      <patternFill patternType="solid">
        <fgColor theme="0" tint="-0.14999847407452621"/>
        <bgColor indexed="64"/>
      </patternFill>
    </fill>
    <fill>
      <patternFill patternType="solid">
        <fgColor theme="6"/>
        <bgColor theme="6"/>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C0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thin">
        <color theme="4" tint="0.39997558519241921"/>
      </bottom>
      <diagonal/>
    </border>
    <border>
      <left style="thin">
        <color indexed="64"/>
      </left>
      <right style="thin">
        <color indexed="64"/>
      </right>
      <top/>
      <bottom style="thin">
        <color indexed="64"/>
      </bottom>
      <diagonal/>
    </border>
    <border>
      <left/>
      <right style="thin">
        <color theme="0"/>
      </right>
      <top/>
      <bottom style="thick">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bottom/>
      <diagonal/>
    </border>
  </borders>
  <cellStyleXfs count="17">
    <xf numFmtId="0" fontId="0" fillId="0" borderId="0"/>
    <xf numFmtId="0" fontId="14" fillId="0" borderId="0"/>
    <xf numFmtId="0" fontId="13" fillId="0" borderId="0"/>
    <xf numFmtId="0" fontId="13" fillId="0" borderId="0"/>
    <xf numFmtId="0" fontId="11" fillId="0" borderId="0"/>
    <xf numFmtId="0" fontId="13"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xf numFmtId="0" fontId="22" fillId="0" borderId="0"/>
  </cellStyleXfs>
  <cellXfs count="123">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2" fontId="0" fillId="0" borderId="6" xfId="0" applyNumberFormat="1" applyBorder="1"/>
    <xf numFmtId="0" fontId="0" fillId="0" borderId="8" xfId="0" applyBorder="1"/>
    <xf numFmtId="2" fontId="0" fillId="0" borderId="9" xfId="0" applyNumberFormat="1" applyBorder="1"/>
    <xf numFmtId="0" fontId="13" fillId="0" borderId="5" xfId="0" applyFont="1" applyBorder="1"/>
    <xf numFmtId="0" fontId="13" fillId="0" borderId="7" xfId="0" applyFont="1" applyBorder="1"/>
    <xf numFmtId="0" fontId="13" fillId="0" borderId="0" xfId="2"/>
    <xf numFmtId="0" fontId="13" fillId="0" borderId="0" xfId="2" applyAlignment="1">
      <alignment wrapText="1"/>
    </xf>
    <xf numFmtId="0" fontId="13" fillId="0" borderId="0" xfId="2" applyFont="1" applyAlignment="1">
      <alignment wrapText="1"/>
    </xf>
    <xf numFmtId="164" fontId="13" fillId="0" borderId="0" xfId="2" applyNumberFormat="1"/>
    <xf numFmtId="1" fontId="13" fillId="0" borderId="0" xfId="2" applyNumberFormat="1"/>
    <xf numFmtId="0" fontId="0" fillId="0" borderId="10" xfId="0" applyBorder="1"/>
    <xf numFmtId="0" fontId="17" fillId="0" borderId="13" xfId="0" applyFont="1" applyBorder="1"/>
    <xf numFmtId="0" fontId="19" fillId="3" borderId="15" xfId="2" applyNumberFormat="1" applyFont="1" applyFill="1" applyBorder="1" applyAlignment="1">
      <alignment wrapText="1"/>
    </xf>
    <xf numFmtId="0" fontId="0" fillId="0" borderId="0" xfId="0" applyBorder="1"/>
    <xf numFmtId="2" fontId="13" fillId="0" borderId="0" xfId="2" applyNumberFormat="1"/>
    <xf numFmtId="0" fontId="20" fillId="0" borderId="0" xfId="2" applyFont="1" applyAlignment="1">
      <alignment wrapText="1"/>
    </xf>
    <xf numFmtId="0" fontId="13" fillId="0" borderId="8" xfId="0" applyFont="1" applyBorder="1"/>
    <xf numFmtId="0" fontId="0" fillId="0" borderId="0" xfId="0"/>
    <xf numFmtId="0" fontId="0" fillId="0" borderId="0" xfId="0"/>
    <xf numFmtId="0" fontId="0" fillId="0" borderId="0" xfId="0"/>
    <xf numFmtId="0" fontId="0" fillId="0" borderId="0" xfId="0"/>
    <xf numFmtId="0" fontId="12" fillId="2" borderId="0" xfId="0" applyFont="1" applyFill="1" applyAlignment="1">
      <alignment horizontal="left" vertical="center"/>
    </xf>
    <xf numFmtId="0" fontId="16" fillId="0" borderId="0" xfId="2" applyFont="1"/>
    <xf numFmtId="0" fontId="13" fillId="0" borderId="0" xfId="0" applyFont="1" applyAlignment="1">
      <alignment horizontal="left" vertical="center"/>
    </xf>
    <xf numFmtId="0" fontId="13" fillId="2" borderId="0" xfId="0" applyFont="1" applyFill="1" applyAlignment="1"/>
    <xf numFmtId="0" fontId="13" fillId="0" borderId="0" xfId="0" applyFont="1" applyAlignment="1"/>
    <xf numFmtId="0" fontId="13" fillId="4" borderId="0" xfId="0" applyFont="1" applyFill="1" applyAlignment="1"/>
    <xf numFmtId="0" fontId="15" fillId="0" borderId="0" xfId="0" applyFont="1" applyAlignment="1"/>
    <xf numFmtId="0" fontId="20" fillId="0" borderId="0" xfId="0" applyFont="1" applyAlignment="1"/>
    <xf numFmtId="0" fontId="0" fillId="0" borderId="9" xfId="0" applyBorder="1"/>
    <xf numFmtId="0" fontId="12" fillId="5" borderId="1" xfId="0" applyFont="1" applyFill="1" applyBorder="1"/>
    <xf numFmtId="0" fontId="12" fillId="5" borderId="11" xfId="0" applyFont="1" applyFill="1" applyBorder="1"/>
    <xf numFmtId="0" fontId="0" fillId="0" borderId="20" xfId="0" applyBorder="1"/>
    <xf numFmtId="0" fontId="0" fillId="0" borderId="21" xfId="0" applyBorder="1"/>
    <xf numFmtId="0" fontId="0" fillId="0" borderId="1" xfId="0" applyBorder="1"/>
    <xf numFmtId="0" fontId="0" fillId="0" borderId="23" xfId="0" applyBorder="1"/>
    <xf numFmtId="0" fontId="13" fillId="0" borderId="25" xfId="0" applyFont="1" applyBorder="1"/>
    <xf numFmtId="0" fontId="0" fillId="0" borderId="25" xfId="0" applyBorder="1"/>
    <xf numFmtId="0" fontId="0" fillId="0" borderId="26" xfId="0" applyBorder="1"/>
    <xf numFmtId="0" fontId="13" fillId="0" borderId="20" xfId="0" applyFont="1" applyBorder="1"/>
    <xf numFmtId="0" fontId="13" fillId="0" borderId="1" xfId="0" applyFont="1" applyBorder="1"/>
    <xf numFmtId="0" fontId="0" fillId="0" borderId="20" xfId="0" applyFont="1" applyFill="1" applyBorder="1"/>
    <xf numFmtId="0" fontId="0" fillId="0" borderId="21" xfId="0" applyFill="1" applyBorder="1"/>
    <xf numFmtId="0" fontId="0" fillId="0" borderId="1" xfId="0" applyFont="1" applyFill="1" applyBorder="1"/>
    <xf numFmtId="0" fontId="0" fillId="0" borderId="23" xfId="0" applyFill="1" applyBorder="1"/>
    <xf numFmtId="0" fontId="13" fillId="0" borderId="1" xfId="0" applyFont="1" applyFill="1" applyBorder="1"/>
    <xf numFmtId="0" fontId="0" fillId="0" borderId="25" xfId="0" applyFont="1" applyFill="1" applyBorder="1"/>
    <xf numFmtId="0" fontId="0" fillId="0" borderId="26" xfId="0" applyFill="1" applyBorder="1"/>
    <xf numFmtId="0" fontId="13" fillId="0" borderId="11" xfId="0" applyFont="1" applyBorder="1"/>
    <xf numFmtId="0" fontId="0" fillId="0" borderId="27" xfId="0" applyBorder="1"/>
    <xf numFmtId="0" fontId="13" fillId="0" borderId="25" xfId="0" applyFont="1" applyFill="1" applyBorder="1"/>
    <xf numFmtId="0" fontId="13" fillId="0" borderId="0" xfId="0" applyFont="1" applyBorder="1" applyAlignment="1">
      <alignment horizontal="center" vertical="center"/>
    </xf>
    <xf numFmtId="0" fontId="13" fillId="0" borderId="0" xfId="0" applyFont="1" applyBorder="1"/>
    <xf numFmtId="0" fontId="13" fillId="0" borderId="0" xfId="0" applyFont="1" applyFill="1" applyBorder="1"/>
    <xf numFmtId="0" fontId="12" fillId="5" borderId="21" xfId="0" applyFont="1" applyFill="1" applyBorder="1"/>
    <xf numFmtId="0" fontId="12" fillId="5" borderId="31" xfId="0" applyFont="1" applyFill="1" applyBorder="1"/>
    <xf numFmtId="0" fontId="12" fillId="5" borderId="25" xfId="0" applyFont="1" applyFill="1" applyBorder="1"/>
    <xf numFmtId="0" fontId="12" fillId="5" borderId="26" xfId="0" applyFont="1" applyFill="1" applyBorder="1"/>
    <xf numFmtId="0" fontId="13" fillId="0" borderId="14" xfId="0" applyFont="1" applyFill="1" applyBorder="1"/>
    <xf numFmtId="0" fontId="13" fillId="0" borderId="32" xfId="0" applyFont="1" applyFill="1" applyBorder="1"/>
    <xf numFmtId="0" fontId="13" fillId="0" borderId="23" xfId="0" applyFont="1" applyFill="1" applyBorder="1"/>
    <xf numFmtId="0" fontId="13" fillId="0" borderId="11" xfId="0" applyFont="1" applyFill="1" applyBorder="1"/>
    <xf numFmtId="0" fontId="13" fillId="0" borderId="27" xfId="0" applyFont="1" applyFill="1" applyBorder="1"/>
    <xf numFmtId="0" fontId="13" fillId="0" borderId="20" xfId="0" applyFont="1" applyFill="1" applyBorder="1"/>
    <xf numFmtId="0" fontId="13" fillId="0" borderId="21" xfId="0" applyFont="1" applyFill="1" applyBorder="1"/>
    <xf numFmtId="0" fontId="18" fillId="0" borderId="23" xfId="0" applyFont="1" applyBorder="1"/>
    <xf numFmtId="0" fontId="13" fillId="0" borderId="26" xfId="0" applyFont="1" applyFill="1" applyBorder="1"/>
    <xf numFmtId="0" fontId="13" fillId="0" borderId="21" xfId="0" applyFont="1" applyBorder="1"/>
    <xf numFmtId="0" fontId="13" fillId="0" borderId="27" xfId="0" applyFont="1" applyBorder="1"/>
    <xf numFmtId="0" fontId="13" fillId="0" borderId="35" xfId="0" applyFont="1" applyBorder="1"/>
    <xf numFmtId="0" fontId="13" fillId="0" borderId="19" xfId="0" applyFont="1" applyFill="1" applyBorder="1" applyAlignment="1">
      <alignment horizontal="center" vertical="center"/>
    </xf>
    <xf numFmtId="0" fontId="13" fillId="0" borderId="12" xfId="0" applyFont="1" applyFill="1" applyBorder="1"/>
    <xf numFmtId="0" fontId="13" fillId="0" borderId="30" xfId="0" applyFont="1" applyBorder="1"/>
    <xf numFmtId="0" fontId="0" fillId="0" borderId="6" xfId="0" applyBorder="1"/>
    <xf numFmtId="2" fontId="21" fillId="0" borderId="6" xfId="0" applyNumberFormat="1" applyFont="1" applyBorder="1"/>
    <xf numFmtId="0" fontId="13" fillId="0" borderId="10" xfId="0" applyFont="1" applyBorder="1"/>
    <xf numFmtId="2" fontId="21" fillId="0" borderId="9" xfId="0" applyNumberFormat="1" applyFont="1" applyBorder="1"/>
    <xf numFmtId="0" fontId="0" fillId="0" borderId="0" xfId="0" applyAlignment="1">
      <alignment vertical="top"/>
    </xf>
    <xf numFmtId="165" fontId="0" fillId="0" borderId="0" xfId="0" applyNumberFormat="1" applyAlignment="1">
      <alignment vertical="top"/>
    </xf>
    <xf numFmtId="0" fontId="23" fillId="6" borderId="0" xfId="0" applyFont="1" applyFill="1" applyAlignment="1"/>
    <xf numFmtId="0" fontId="13" fillId="0" borderId="12" xfId="0" applyFont="1" applyBorder="1"/>
    <xf numFmtId="0" fontId="13" fillId="0" borderId="37" xfId="0" applyFont="1" applyBorder="1"/>
    <xf numFmtId="0" fontId="0" fillId="0" borderId="32" xfId="0" applyBorder="1"/>
    <xf numFmtId="0" fontId="0" fillId="0" borderId="0" xfId="0" applyAlignment="1"/>
    <xf numFmtId="0" fontId="27" fillId="0" borderId="0" xfId="0" applyFont="1" applyAlignment="1"/>
    <xf numFmtId="0" fontId="26" fillId="0" borderId="0" xfId="2" applyNumberFormat="1" applyFont="1" applyFill="1"/>
    <xf numFmtId="0" fontId="0" fillId="0" borderId="0" xfId="0" applyNumberFormat="1" applyFont="1" applyFill="1" applyBorder="1" applyAlignment="1" applyProtection="1">
      <alignment wrapText="1"/>
    </xf>
    <xf numFmtId="1" fontId="26" fillId="0" borderId="0" xfId="0" applyNumberFormat="1" applyFont="1" applyFill="1" applyBorder="1" applyAlignment="1" applyProtection="1"/>
    <xf numFmtId="0" fontId="13" fillId="7" borderId="7" xfId="0" applyFont="1" applyFill="1" applyBorder="1"/>
    <xf numFmtId="0" fontId="13" fillId="7" borderId="5" xfId="0" applyFont="1" applyFill="1" applyBorder="1"/>
    <xf numFmtId="2" fontId="21" fillId="7" borderId="6" xfId="0" applyNumberFormat="1" applyFont="1" applyFill="1" applyBorder="1"/>
    <xf numFmtId="0" fontId="13" fillId="7" borderId="8" xfId="0" applyFont="1" applyFill="1" applyBorder="1"/>
    <xf numFmtId="0" fontId="16" fillId="7" borderId="13" xfId="0" applyFont="1" applyFill="1" applyBorder="1"/>
    <xf numFmtId="0" fontId="0" fillId="7" borderId="8" xfId="0" applyFill="1" applyBorder="1"/>
    <xf numFmtId="0" fontId="0" fillId="0" borderId="8" xfId="0" applyBorder="1" applyAlignment="1">
      <alignment vertical="top"/>
    </xf>
    <xf numFmtId="0" fontId="13" fillId="0" borderId="0" xfId="2" applyAlignment="1">
      <alignment horizontal="center" wrapText="1"/>
    </xf>
    <xf numFmtId="0" fontId="13" fillId="0" borderId="0" xfId="2" applyAlignment="1">
      <alignment horizontal="center"/>
    </xf>
    <xf numFmtId="0" fontId="13" fillId="0" borderId="19" xfId="0" applyFont="1" applyBorder="1" applyAlignment="1">
      <alignment horizontal="center" vertical="center"/>
    </xf>
    <xf numFmtId="0" fontId="13" fillId="0" borderId="22" xfId="0" applyFont="1" applyBorder="1" applyAlignment="1">
      <alignment horizontal="center" vertical="center"/>
    </xf>
    <xf numFmtId="0" fontId="13" fillId="0" borderId="22" xfId="0" applyFont="1" applyFill="1" applyBorder="1" applyAlignment="1">
      <alignment horizontal="center" vertical="center"/>
    </xf>
    <xf numFmtId="0" fontId="13" fillId="0" borderId="24" xfId="0" applyFont="1" applyFill="1" applyBorder="1" applyAlignment="1">
      <alignment horizontal="center" vertical="center"/>
    </xf>
    <xf numFmtId="0" fontId="12" fillId="5" borderId="16" xfId="0" applyFont="1" applyFill="1" applyBorder="1" applyAlignment="1">
      <alignment horizontal="center"/>
    </xf>
    <xf numFmtId="0" fontId="12" fillId="5" borderId="17" xfId="0" applyFont="1" applyFill="1" applyBorder="1" applyAlignment="1">
      <alignment horizontal="center"/>
    </xf>
    <xf numFmtId="0" fontId="12" fillId="5" borderId="18" xfId="0" applyFont="1" applyFill="1" applyBorder="1" applyAlignment="1">
      <alignment horizontal="center"/>
    </xf>
    <xf numFmtId="0" fontId="13" fillId="0" borderId="19" xfId="0" applyFont="1" applyFill="1" applyBorder="1" applyAlignment="1">
      <alignment horizontal="center" vertical="center"/>
    </xf>
    <xf numFmtId="0" fontId="13" fillId="0" borderId="33" xfId="0" applyFont="1" applyFill="1" applyBorder="1" applyAlignment="1">
      <alignment horizontal="center" vertical="center"/>
    </xf>
    <xf numFmtId="0" fontId="13" fillId="0" borderId="34" xfId="0" applyFont="1" applyFill="1" applyBorder="1" applyAlignment="1">
      <alignment horizontal="center" vertical="center"/>
    </xf>
    <xf numFmtId="0" fontId="0" fillId="0" borderId="22" xfId="0" applyBorder="1" applyAlignment="1">
      <alignment horizontal="center" vertical="center"/>
    </xf>
    <xf numFmtId="0" fontId="0" fillId="0" borderId="19" xfId="0" applyBorder="1" applyAlignment="1">
      <alignment horizontal="center" vertical="center"/>
    </xf>
    <xf numFmtId="0" fontId="0" fillId="0" borderId="24" xfId="0" applyBorder="1" applyAlignment="1">
      <alignment horizontal="center" vertical="center"/>
    </xf>
    <xf numFmtId="0" fontId="13" fillId="0" borderId="24" xfId="0" applyFont="1" applyBorder="1" applyAlignment="1">
      <alignment horizontal="center" vertical="center"/>
    </xf>
    <xf numFmtId="0" fontId="12" fillId="5" borderId="28" xfId="0" applyFont="1" applyFill="1" applyBorder="1" applyAlignment="1">
      <alignment horizontal="center"/>
    </xf>
    <xf numFmtId="0" fontId="12" fillId="5" borderId="29" xfId="0" applyFont="1" applyFill="1" applyBorder="1" applyAlignment="1">
      <alignment horizontal="center"/>
    </xf>
    <xf numFmtId="0" fontId="12" fillId="5" borderId="30" xfId="0" applyFont="1" applyFill="1" applyBorder="1" applyAlignment="1">
      <alignment horizontal="center"/>
    </xf>
    <xf numFmtId="0" fontId="13" fillId="0" borderId="31" xfId="0" applyFont="1" applyFill="1" applyBorder="1" applyAlignment="1">
      <alignment horizontal="center" vertical="center"/>
    </xf>
    <xf numFmtId="0" fontId="13" fillId="0" borderId="8" xfId="0" applyFont="1" applyBorder="1" applyAlignment="1">
      <alignment horizontal="center" vertical="center"/>
    </xf>
    <xf numFmtId="0" fontId="13" fillId="0" borderId="36" xfId="0" applyFont="1" applyBorder="1" applyAlignment="1">
      <alignment horizontal="center" vertical="center"/>
    </xf>
    <xf numFmtId="0" fontId="13" fillId="0" borderId="3" xfId="0" applyFont="1" applyBorder="1" applyAlignment="1">
      <alignment horizontal="center" vertical="center"/>
    </xf>
  </cellXfs>
  <cellStyles count="17">
    <cellStyle name="Normal" xfId="0" builtinId="0"/>
    <cellStyle name="Normal 10" xfId="10"/>
    <cellStyle name="Normal 11" xfId="11"/>
    <cellStyle name="Normal 12" xfId="12"/>
    <cellStyle name="Normal 13" xfId="13"/>
    <cellStyle name="Normal 14" xfId="14"/>
    <cellStyle name="Normal 15" xfId="15"/>
    <cellStyle name="Normal 16" xfId="16"/>
    <cellStyle name="Normal 2" xfId="1"/>
    <cellStyle name="Normal 2 2" xfId="3"/>
    <cellStyle name="Normal 3" xfId="2"/>
    <cellStyle name="Normal 4" xfId="5"/>
    <cellStyle name="Normal 5" xfId="4"/>
    <cellStyle name="Normal 6" xfId="6"/>
    <cellStyle name="Normal 7" xfId="7"/>
    <cellStyle name="Normal 8" xfId="8"/>
    <cellStyle name="Normal 9" xfId="9"/>
  </cellStyles>
  <dxfs count="23">
    <dxf>
      <numFmt numFmtId="2" formatCode="0.00"/>
      <border diagonalUp="0" diagonalDown="0">
        <left style="medium">
          <color indexed="64"/>
        </left>
        <right/>
        <top style="medium">
          <color indexed="64"/>
        </top>
        <bottom style="medium">
          <color indexed="64"/>
        </bottom>
      </border>
    </dxf>
    <dxf>
      <border diagonalUp="0" diagonalDown="0">
        <left style="medium">
          <color indexed="64"/>
        </left>
        <right style="medium">
          <color indexed="64"/>
        </right>
        <top style="medium">
          <color indexed="64"/>
        </top>
        <bottom style="medium">
          <color indexed="64"/>
        </bottom>
      </border>
    </dxf>
    <dxf>
      <border diagonalUp="0" diagonalDown="0">
        <left/>
        <right style="medium">
          <color indexed="64"/>
        </right>
        <top style="medium">
          <color indexed="64"/>
        </top>
        <bottom style="medium">
          <color indexed="64"/>
        </bottom>
      </border>
    </dxf>
    <dxf>
      <border>
        <top style="medium">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border diagonalUp="0" diagonalDown="0">
        <left style="medium">
          <color indexed="64"/>
        </left>
        <right style="medium">
          <color indexed="64"/>
        </right>
        <top/>
        <bottom/>
      </border>
    </dxf>
    <dxf>
      <border diagonalUp="0" diagonalDown="0" outline="0">
        <left/>
        <right/>
        <top/>
        <bottom/>
      </border>
    </dxf>
    <dxf>
      <numFmt numFmtId="2" formatCode="0.00"/>
      <border diagonalUp="0" diagonalDown="0" outline="0">
        <left style="medium">
          <color indexed="64"/>
        </left>
        <right/>
        <top style="medium">
          <color indexed="64"/>
        </top>
        <bottom/>
      </border>
    </dxf>
    <dxf>
      <numFmt numFmtId="2" formatCode="0.00"/>
      <border diagonalUp="0" diagonalDown="0">
        <left style="medium">
          <color indexed="64"/>
        </left>
        <right/>
        <top style="medium">
          <color indexed="64"/>
        </top>
        <bottom style="medium">
          <color indexed="64"/>
        </bottom>
      </border>
    </dxf>
    <dxf>
      <alignment horizontal="general" vertical="top" textRotation="0" wrapText="0" indent="0" justifyLastLine="0" shrinkToFit="0" readingOrder="0"/>
      <border diagonalUp="0" diagonalDown="0" outline="0">
        <left style="medium">
          <color indexed="64"/>
        </left>
        <right style="medium">
          <color indexed="64"/>
        </right>
        <top style="medium">
          <color indexed="64"/>
        </top>
        <bottom/>
      </border>
    </dxf>
    <dxf>
      <border diagonalUp="0" diagonalDown="0">
        <left style="medium">
          <color indexed="64"/>
        </left>
        <right style="medium">
          <color indexed="64"/>
        </right>
        <top style="medium">
          <color indexed="64"/>
        </top>
        <bottom style="medium">
          <color indexed="64"/>
        </bottom>
      </border>
    </dxf>
    <dxf>
      <border diagonalUp="0" diagonalDown="0" outline="0">
        <left/>
        <right style="medium">
          <color indexed="64"/>
        </right>
        <top style="medium">
          <color indexed="64"/>
        </top>
        <bottom/>
      </border>
    </dxf>
    <dxf>
      <border diagonalUp="0" diagonalDown="0">
        <left/>
        <right style="medium">
          <color indexed="64"/>
        </right>
        <top style="medium">
          <color indexed="64"/>
        </top>
        <bottom style="medium">
          <color indexed="64"/>
        </bottom>
      </border>
    </dxf>
    <dxf>
      <border>
        <top style="medium">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border diagonalUp="0" diagonalDown="0">
        <left style="medium">
          <color indexed="64"/>
        </left>
        <right style="medium">
          <color indexed="64"/>
        </right>
        <top/>
        <bottom/>
      </border>
    </dxf>
    <dxf>
      <font>
        <b val="0"/>
        <i val="0"/>
        <strike val="0"/>
        <condense val="0"/>
        <extend val="0"/>
        <outline val="0"/>
        <shadow val="0"/>
        <u val="none"/>
        <vertAlign val="baseline"/>
        <sz val="10"/>
        <color theme="1"/>
        <name val="Arial"/>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right/>
        <top/>
        <bottom/>
      </border>
      <protection locked="1" hidden="0"/>
    </dxf>
    <dxf>
      <font>
        <b/>
        <color theme="0"/>
      </font>
      <numFmt numFmtId="0" formatCode="General"/>
      <fill>
        <patternFill patternType="solid">
          <fgColor theme="6"/>
          <bgColor theme="6"/>
        </patternFill>
      </fill>
      <alignment horizontal="general" vertical="bottom" textRotation="0" wrapText="1" indent="0" justifyLastLine="0" shrinkToFit="0" readingOrder="0"/>
      <border diagonalUp="0" diagonalDown="0" outline="0">
        <left/>
        <right/>
        <top/>
        <bottom style="thick">
          <color theme="0"/>
        </bottom>
      </border>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2" name="Table2" displayName="Table2" ref="B1:C8" totalsRowCount="1" headerRowDxfId="22">
  <autoFilter ref="B1:C7"/>
  <tableColumns count="2">
    <tableColumn id="1" name="Item" totalsRowLabel="Total" dataDxfId="21" totalsRowDxfId="20" dataCellStyle="Normal 3"/>
    <tableColumn id="3" name="Effort" totalsRowFunction="custom" dataDxfId="19" totalsRowDxfId="18" dataCellStyle="Normal 3">
      <totalsRowFormula>IF(SUBTOTAL(109,Table2[Effort])&lt;408,408,SUBTOTAL(109,Table2[Effort]))</totalsRowFormula>
    </tableColumn>
  </tableColumns>
  <tableStyleInfo name="TableStyleMedium11" showFirstColumn="0" showLastColumn="0" showRowStripes="1" showColumnStripes="0"/>
</table>
</file>

<file path=xl/tables/table2.xml><?xml version="1.0" encoding="utf-8"?>
<table xmlns="http://schemas.openxmlformats.org/spreadsheetml/2006/main" id="1" name="Table1" displayName="Table1" ref="A1:D60" totalsRowCount="1" headerRowDxfId="17" headerRowBorderDxfId="16" tableBorderDxfId="15" totalsRowBorderDxfId="14">
  <autoFilter ref="A1:D59"/>
  <tableColumns count="4">
    <tableColumn id="1" name="Owner" dataDxfId="13" totalsRowDxfId="12"/>
    <tableColumn id="2" name="Type of Case" totalsRowLabel="Sub Prod - KBR Request for Service" dataDxfId="11" totalsRowDxfId="10"/>
    <tableColumn id="3" name="Effort(Hours)" totalsRowLabel="0.00" dataDxfId="9" totalsRowDxfId="8"/>
    <tableColumn id="4" name="Column1" totalsRowDxfId="7"/>
  </tableColumns>
  <tableStyleInfo name="TableStyleMedium2" showFirstColumn="0" showLastColumn="0" showRowStripes="1" showColumnStripes="0"/>
</table>
</file>

<file path=xl/tables/table3.xml><?xml version="1.0" encoding="utf-8"?>
<table xmlns="http://schemas.openxmlformats.org/spreadsheetml/2006/main" id="3" name="Table14" displayName="Table14" ref="A1:D39" totalsRowShown="0" headerRowDxfId="6" headerRowBorderDxfId="5" tableBorderDxfId="4" totalsRowBorderDxfId="3">
  <autoFilter ref="A1:D39"/>
  <tableColumns count="4">
    <tableColumn id="1" name="Owner" dataDxfId="2"/>
    <tableColumn id="2" name="Type of Case" dataDxfId="1"/>
    <tableColumn id="3" name="Effort(Hours)" dataDxfId="0"/>
    <tableColumn id="4"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853"/>
  <sheetViews>
    <sheetView tabSelected="1" topLeftCell="H1" zoomScale="90" zoomScaleNormal="90" workbookViewId="0">
      <selection activeCell="L21" sqref="L21"/>
    </sheetView>
  </sheetViews>
  <sheetFormatPr defaultRowHeight="12.75" x14ac:dyDescent="0.2"/>
  <cols>
    <col min="1" max="1" width="22.5703125" style="88" bestFit="1" customWidth="1"/>
    <col min="2" max="2" width="15" style="88" customWidth="1"/>
    <col min="3" max="3" width="11" style="88" customWidth="1"/>
    <col min="4" max="4" width="18" style="88" customWidth="1"/>
    <col min="5" max="5" width="13" style="88" customWidth="1"/>
    <col min="6" max="6" width="24" style="88" customWidth="1"/>
    <col min="7" max="7" width="10" style="88" customWidth="1"/>
    <col min="8" max="8" width="26" style="88" customWidth="1"/>
    <col min="9" max="9" width="18" style="88" customWidth="1"/>
    <col min="10" max="10" width="10" style="88" customWidth="1"/>
    <col min="11" max="11" width="17" style="88" customWidth="1"/>
    <col min="12" max="12" width="16" style="88" customWidth="1"/>
    <col min="13" max="13" width="19.7109375" style="88" bestFit="1" customWidth="1"/>
    <col min="14" max="14" width="12.5703125" style="88" bestFit="1" customWidth="1"/>
    <col min="15" max="15" width="54.85546875" style="88" bestFit="1" customWidth="1"/>
    <col min="16" max="16" width="25.85546875" style="88" customWidth="1"/>
    <col min="17" max="17" width="48.42578125" style="33" bestFit="1" customWidth="1"/>
    <col min="18" max="18" width="19" style="32" bestFit="1" customWidth="1"/>
    <col min="19" max="16384" width="9.140625" style="30"/>
  </cols>
  <sheetData>
    <row r="1" spans="1:18" s="28" customFormat="1" ht="15" x14ac:dyDescent="0.25">
      <c r="A1" s="89" t="s">
        <v>137</v>
      </c>
      <c r="B1" s="89" t="s">
        <v>0</v>
      </c>
      <c r="C1" s="89" t="s">
        <v>138</v>
      </c>
      <c r="D1" s="89" t="s">
        <v>139</v>
      </c>
      <c r="E1" s="89" t="s">
        <v>20</v>
      </c>
      <c r="F1" s="89" t="s">
        <v>140</v>
      </c>
      <c r="G1" s="89" t="s">
        <v>141</v>
      </c>
      <c r="H1" s="89" t="s">
        <v>25</v>
      </c>
      <c r="I1" s="89" t="s">
        <v>2</v>
      </c>
      <c r="J1" s="89" t="s">
        <v>3</v>
      </c>
      <c r="K1" s="89" t="s">
        <v>26</v>
      </c>
      <c r="L1" s="89" t="s">
        <v>23</v>
      </c>
      <c r="M1" s="89" t="s">
        <v>1</v>
      </c>
      <c r="N1" s="89" t="s">
        <v>142</v>
      </c>
      <c r="O1" s="89" t="s">
        <v>143</v>
      </c>
      <c r="P1" s="89" t="s">
        <v>156</v>
      </c>
      <c r="Q1" s="84" t="s">
        <v>159</v>
      </c>
      <c r="R1" s="26" t="s">
        <v>6</v>
      </c>
    </row>
    <row r="2" spans="1:18" x14ac:dyDescent="0.2">
      <c r="A2" s="82" t="s">
        <v>160</v>
      </c>
      <c r="B2" s="82" t="s">
        <v>369</v>
      </c>
      <c r="C2" s="82" t="s">
        <v>370</v>
      </c>
      <c r="D2" s="82" t="s">
        <v>144</v>
      </c>
      <c r="E2" s="82" t="s">
        <v>4</v>
      </c>
      <c r="F2" s="82" t="s">
        <v>148</v>
      </c>
      <c r="G2" s="82" t="s">
        <v>147</v>
      </c>
      <c r="H2" s="82" t="s">
        <v>371</v>
      </c>
      <c r="I2" s="83">
        <v>42956.57885416667</v>
      </c>
      <c r="J2" s="82" t="s">
        <v>180</v>
      </c>
      <c r="K2" s="82" t="s">
        <v>372</v>
      </c>
      <c r="L2" s="82" t="s">
        <v>373</v>
      </c>
      <c r="M2" s="83">
        <v>42955.565393518518</v>
      </c>
      <c r="N2" s="82" t="s">
        <v>374</v>
      </c>
      <c r="O2" s="82" t="s">
        <v>375</v>
      </c>
      <c r="P2" s="82" t="s">
        <v>247</v>
      </c>
      <c r="Q2" s="82" t="str">
        <f>CONCATENATE(A2," ",F2)</f>
        <v xml:space="preserve">Production Request for Information </v>
      </c>
      <c r="R2" s="29">
        <f>VLOOKUP(Q2,EffortByCategory!B:C,2,FALSE)</f>
        <v>4</v>
      </c>
    </row>
    <row r="3" spans="1:18" x14ac:dyDescent="0.2">
      <c r="A3" s="82" t="s">
        <v>2743</v>
      </c>
      <c r="B3" s="82" t="s">
        <v>376</v>
      </c>
      <c r="C3" s="82" t="s">
        <v>377</v>
      </c>
      <c r="D3" s="82" t="s">
        <v>378</v>
      </c>
      <c r="E3" s="82" t="s">
        <v>4</v>
      </c>
      <c r="F3" s="82" t="s">
        <v>148</v>
      </c>
      <c r="G3" s="82" t="s">
        <v>147</v>
      </c>
      <c r="H3" s="82" t="s">
        <v>357</v>
      </c>
      <c r="I3" s="83">
        <v>42948.72724537037</v>
      </c>
      <c r="J3" s="82" t="s">
        <v>179</v>
      </c>
      <c r="K3" s="82" t="s">
        <v>379</v>
      </c>
      <c r="L3" s="82" t="s">
        <v>380</v>
      </c>
      <c r="M3" s="83">
        <v>42948.724999999999</v>
      </c>
      <c r="N3" s="82" t="s">
        <v>358</v>
      </c>
      <c r="O3" s="82" t="s">
        <v>375</v>
      </c>
      <c r="P3" s="82" t="s">
        <v>247</v>
      </c>
      <c r="Q3" s="82" t="str">
        <f t="shared" ref="Q3:Q66" si="0">CONCATENATE(A3," ",F3)</f>
        <v xml:space="preserve">Sub Prod - KBR Request for Information </v>
      </c>
      <c r="R3" s="29">
        <f>VLOOKUP(Q3,EffortByCategory!B:C,2,FALSE)</f>
        <v>4</v>
      </c>
    </row>
    <row r="4" spans="1:18" s="31" customFormat="1" x14ac:dyDescent="0.2">
      <c r="A4" s="82" t="s">
        <v>160</v>
      </c>
      <c r="B4" s="82" t="s">
        <v>381</v>
      </c>
      <c r="C4" s="82" t="s">
        <v>202</v>
      </c>
      <c r="D4" s="82" t="s">
        <v>339</v>
      </c>
      <c r="E4" s="82" t="s">
        <v>28</v>
      </c>
      <c r="F4" s="82" t="s">
        <v>144</v>
      </c>
      <c r="G4" s="82" t="s">
        <v>145</v>
      </c>
      <c r="H4" s="82" t="s">
        <v>283</v>
      </c>
      <c r="I4" s="83">
        <v>42978.510254629633</v>
      </c>
      <c r="J4" s="82" t="s">
        <v>180</v>
      </c>
      <c r="K4" s="82" t="s">
        <v>382</v>
      </c>
      <c r="L4" s="82" t="s">
        <v>383</v>
      </c>
      <c r="M4" s="83">
        <v>42978.421319444446</v>
      </c>
      <c r="N4" s="82" t="s">
        <v>284</v>
      </c>
      <c r="O4" s="82" t="s">
        <v>206</v>
      </c>
      <c r="P4" s="82" t="s">
        <v>158</v>
      </c>
      <c r="Q4" s="82" t="str">
        <f t="shared" si="0"/>
        <v xml:space="preserve">Production </v>
      </c>
      <c r="R4" s="29">
        <f>VLOOKUP(Q4,EffortByCategory!B:C,2,FALSE)</f>
        <v>4</v>
      </c>
    </row>
    <row r="5" spans="1:18" s="31" customFormat="1" x14ac:dyDescent="0.2">
      <c r="A5" s="82" t="s">
        <v>160</v>
      </c>
      <c r="B5" s="82" t="s">
        <v>384</v>
      </c>
      <c r="C5" s="82" t="s">
        <v>377</v>
      </c>
      <c r="D5" s="82" t="s">
        <v>152</v>
      </c>
      <c r="E5" s="82" t="s">
        <v>4</v>
      </c>
      <c r="F5" s="82" t="s">
        <v>155</v>
      </c>
      <c r="G5" s="82" t="s">
        <v>147</v>
      </c>
      <c r="H5" s="82" t="s">
        <v>385</v>
      </c>
      <c r="I5" s="83">
        <v>42971.90662037037</v>
      </c>
      <c r="J5" s="82" t="s">
        <v>179</v>
      </c>
      <c r="K5" s="82" t="s">
        <v>386</v>
      </c>
      <c r="L5" s="82" t="s">
        <v>387</v>
      </c>
      <c r="M5" s="83">
        <v>42971.72378472222</v>
      </c>
      <c r="N5" s="82" t="s">
        <v>388</v>
      </c>
      <c r="O5" s="82" t="s">
        <v>375</v>
      </c>
      <c r="P5" s="82" t="s">
        <v>217</v>
      </c>
      <c r="Q5" s="82" t="str">
        <f t="shared" si="0"/>
        <v>Production Monitoring</v>
      </c>
      <c r="R5" s="29">
        <f>VLOOKUP(Q5,EffortByCategory!B:C,2,FALSE)</f>
        <v>4</v>
      </c>
    </row>
    <row r="6" spans="1:18" s="31" customFormat="1" x14ac:dyDescent="0.2">
      <c r="A6" s="82" t="s">
        <v>160</v>
      </c>
      <c r="B6" s="82" t="s">
        <v>389</v>
      </c>
      <c r="C6" s="82" t="s">
        <v>390</v>
      </c>
      <c r="D6" s="82" t="s">
        <v>152</v>
      </c>
      <c r="E6" s="82" t="s">
        <v>4</v>
      </c>
      <c r="F6" s="82" t="s">
        <v>155</v>
      </c>
      <c r="G6" s="82" t="s">
        <v>147</v>
      </c>
      <c r="H6" s="82" t="s">
        <v>385</v>
      </c>
      <c r="I6" s="83">
        <v>42968.107916666668</v>
      </c>
      <c r="J6" s="82" t="s">
        <v>179</v>
      </c>
      <c r="K6" s="82" t="s">
        <v>391</v>
      </c>
      <c r="L6" s="82" t="s">
        <v>392</v>
      </c>
      <c r="M6" s="83">
        <v>42968.102777777778</v>
      </c>
      <c r="N6" s="82" t="s">
        <v>388</v>
      </c>
      <c r="O6" s="82" t="s">
        <v>375</v>
      </c>
      <c r="P6" s="82" t="s">
        <v>217</v>
      </c>
      <c r="Q6" s="82" t="str">
        <f t="shared" si="0"/>
        <v>Production Monitoring</v>
      </c>
      <c r="R6" s="29">
        <f>VLOOKUP(Q6,EffortByCategory!B:C,2,FALSE)</f>
        <v>4</v>
      </c>
    </row>
    <row r="7" spans="1:18" s="31" customFormat="1" x14ac:dyDescent="0.2">
      <c r="A7" s="82" t="s">
        <v>2743</v>
      </c>
      <c r="B7" s="82" t="s">
        <v>393</v>
      </c>
      <c r="C7" s="82" t="s">
        <v>394</v>
      </c>
      <c r="D7" s="82" t="s">
        <v>144</v>
      </c>
      <c r="E7" s="82" t="s">
        <v>4</v>
      </c>
      <c r="F7" s="82" t="s">
        <v>148</v>
      </c>
      <c r="G7" s="82" t="s">
        <v>147</v>
      </c>
      <c r="H7" s="82" t="s">
        <v>395</v>
      </c>
      <c r="I7" s="83">
        <v>42950.631990740738</v>
      </c>
      <c r="J7" s="82" t="s">
        <v>180</v>
      </c>
      <c r="K7" s="82" t="s">
        <v>396</v>
      </c>
      <c r="L7" s="82" t="s">
        <v>397</v>
      </c>
      <c r="M7" s="83">
        <v>42948.715810185182</v>
      </c>
      <c r="N7" s="82" t="s">
        <v>398</v>
      </c>
      <c r="O7" s="82" t="s">
        <v>375</v>
      </c>
      <c r="P7" s="82" t="s">
        <v>210</v>
      </c>
      <c r="Q7" s="82" t="str">
        <f t="shared" si="0"/>
        <v xml:space="preserve">Sub Prod - KBR Request for Information </v>
      </c>
      <c r="R7" s="29">
        <f>VLOOKUP(Q7,EffortByCategory!B:C,2,FALSE)</f>
        <v>4</v>
      </c>
    </row>
    <row r="8" spans="1:18" s="31" customFormat="1" x14ac:dyDescent="0.2">
      <c r="A8" s="82" t="s">
        <v>2744</v>
      </c>
      <c r="B8" s="82" t="s">
        <v>399</v>
      </c>
      <c r="C8" s="82" t="s">
        <v>400</v>
      </c>
      <c r="D8" s="82" t="s">
        <v>401</v>
      </c>
      <c r="E8" s="82" t="s">
        <v>4</v>
      </c>
      <c r="F8" s="82" t="s">
        <v>148</v>
      </c>
      <c r="G8" s="82" t="s">
        <v>147</v>
      </c>
      <c r="H8" s="82" t="s">
        <v>215</v>
      </c>
      <c r="I8" s="83">
        <v>42955.341574074075</v>
      </c>
      <c r="J8" s="82" t="s">
        <v>179</v>
      </c>
      <c r="K8" s="82" t="s">
        <v>402</v>
      </c>
      <c r="L8" s="82" t="s">
        <v>403</v>
      </c>
      <c r="M8" s="83">
        <v>42948.13108796296</v>
      </c>
      <c r="N8" s="82" t="s">
        <v>216</v>
      </c>
      <c r="O8" s="82" t="s">
        <v>375</v>
      </c>
      <c r="P8" s="82" t="s">
        <v>210</v>
      </c>
      <c r="Q8" s="82" t="str">
        <f t="shared" si="0"/>
        <v xml:space="preserve">Sub Prod - All Other Projects Request for Information </v>
      </c>
      <c r="R8" s="29">
        <f>VLOOKUP(Q8,EffortByCategory!B:C,2,FALSE)</f>
        <v>0</v>
      </c>
    </row>
    <row r="9" spans="1:18" x14ac:dyDescent="0.2">
      <c r="A9" s="82" t="s">
        <v>2743</v>
      </c>
      <c r="B9" s="82" t="s">
        <v>404</v>
      </c>
      <c r="C9" s="82" t="s">
        <v>394</v>
      </c>
      <c r="D9" s="82" t="s">
        <v>405</v>
      </c>
      <c r="E9" s="82" t="s">
        <v>4</v>
      </c>
      <c r="F9" s="82" t="s">
        <v>148</v>
      </c>
      <c r="G9" s="82" t="s">
        <v>147</v>
      </c>
      <c r="H9" s="82" t="s">
        <v>371</v>
      </c>
      <c r="I9" s="83">
        <v>42972.690405092595</v>
      </c>
      <c r="J9" s="82" t="s">
        <v>180</v>
      </c>
      <c r="K9" s="82" t="s">
        <v>406</v>
      </c>
      <c r="L9" s="82" t="s">
        <v>407</v>
      </c>
      <c r="M9" s="83">
        <v>42972.592083333337</v>
      </c>
      <c r="N9" s="82" t="s">
        <v>374</v>
      </c>
      <c r="O9" s="82" t="s">
        <v>375</v>
      </c>
      <c r="P9" s="82" t="s">
        <v>210</v>
      </c>
      <c r="Q9" s="82" t="str">
        <f t="shared" si="0"/>
        <v xml:space="preserve">Sub Prod - KBR Request for Information </v>
      </c>
      <c r="R9" s="29">
        <f>VLOOKUP(Q9,EffortByCategory!B:C,2,FALSE)</f>
        <v>4</v>
      </c>
    </row>
    <row r="10" spans="1:18" x14ac:dyDescent="0.2">
      <c r="A10" s="82" t="s">
        <v>160</v>
      </c>
      <c r="B10" s="82" t="s">
        <v>408</v>
      </c>
      <c r="C10" s="82" t="s">
        <v>223</v>
      </c>
      <c r="D10" s="82" t="s">
        <v>224</v>
      </c>
      <c r="E10" s="82" t="s">
        <v>28</v>
      </c>
      <c r="F10" s="82" t="s">
        <v>144</v>
      </c>
      <c r="G10" s="82" t="s">
        <v>147</v>
      </c>
      <c r="H10" s="82" t="s">
        <v>184</v>
      </c>
      <c r="I10" s="83">
        <v>42960.955509259256</v>
      </c>
      <c r="J10" s="82" t="s">
        <v>180</v>
      </c>
      <c r="K10" s="82" t="s">
        <v>409</v>
      </c>
      <c r="L10" s="82" t="s">
        <v>410</v>
      </c>
      <c r="M10" s="83">
        <v>42956.182858796295</v>
      </c>
      <c r="N10" s="82" t="s">
        <v>149</v>
      </c>
      <c r="O10" s="82" t="s">
        <v>206</v>
      </c>
      <c r="P10" s="82" t="s">
        <v>210</v>
      </c>
      <c r="Q10" s="82" t="str">
        <f t="shared" si="0"/>
        <v xml:space="preserve">Production </v>
      </c>
      <c r="R10" s="29">
        <f>VLOOKUP(Q10,EffortByCategory!B:C,2,FALSE)</f>
        <v>4</v>
      </c>
    </row>
    <row r="11" spans="1:18" s="31" customFormat="1" x14ac:dyDescent="0.2">
      <c r="A11" s="82" t="s">
        <v>160</v>
      </c>
      <c r="B11" s="82" t="s">
        <v>411</v>
      </c>
      <c r="C11" s="82" t="s">
        <v>202</v>
      </c>
      <c r="D11" s="82" t="s">
        <v>224</v>
      </c>
      <c r="E11" s="82" t="s">
        <v>4</v>
      </c>
      <c r="F11" s="82" t="s">
        <v>150</v>
      </c>
      <c r="G11" s="82" t="s">
        <v>145</v>
      </c>
      <c r="H11" s="82" t="s">
        <v>218</v>
      </c>
      <c r="I11" s="83">
        <v>42978.511412037034</v>
      </c>
      <c r="J11" s="82" t="s">
        <v>180</v>
      </c>
      <c r="K11" s="82" t="s">
        <v>412</v>
      </c>
      <c r="L11" s="82" t="s">
        <v>413</v>
      </c>
      <c r="M11" s="83">
        <v>42976.720277777778</v>
      </c>
      <c r="N11" s="82" t="s">
        <v>149</v>
      </c>
      <c r="O11" s="82" t="s">
        <v>206</v>
      </c>
      <c r="P11" s="82" t="s">
        <v>210</v>
      </c>
      <c r="Q11" s="82" t="str">
        <f t="shared" si="0"/>
        <v>Production Access</v>
      </c>
      <c r="R11" s="29">
        <f>VLOOKUP(Q11,EffortByCategory!B:C,2,FALSE)</f>
        <v>4</v>
      </c>
    </row>
    <row r="12" spans="1:18" s="31" customFormat="1" x14ac:dyDescent="0.2">
      <c r="A12" s="82" t="s">
        <v>160</v>
      </c>
      <c r="B12" s="82" t="s">
        <v>414</v>
      </c>
      <c r="C12" s="82" t="s">
        <v>394</v>
      </c>
      <c r="D12" s="82" t="s">
        <v>405</v>
      </c>
      <c r="E12" s="82" t="s">
        <v>4</v>
      </c>
      <c r="F12" s="82" t="s">
        <v>150</v>
      </c>
      <c r="G12" s="82" t="s">
        <v>147</v>
      </c>
      <c r="H12" s="82" t="s">
        <v>371</v>
      </c>
      <c r="I12" s="83">
        <v>42968.55190972222</v>
      </c>
      <c r="J12" s="82" t="s">
        <v>180</v>
      </c>
      <c r="K12" s="82" t="s">
        <v>415</v>
      </c>
      <c r="L12" s="82" t="s">
        <v>416</v>
      </c>
      <c r="M12" s="83">
        <v>42968.436527777776</v>
      </c>
      <c r="N12" s="82" t="s">
        <v>374</v>
      </c>
      <c r="O12" s="82" t="s">
        <v>375</v>
      </c>
      <c r="P12" s="82" t="s">
        <v>210</v>
      </c>
      <c r="Q12" s="82" t="str">
        <f t="shared" si="0"/>
        <v>Production Access</v>
      </c>
      <c r="R12" s="29">
        <f>VLOOKUP(Q12,EffortByCategory!B:C,2,FALSE)</f>
        <v>4</v>
      </c>
    </row>
    <row r="13" spans="1:18" x14ac:dyDescent="0.2">
      <c r="A13" s="82" t="s">
        <v>160</v>
      </c>
      <c r="B13" s="82" t="s">
        <v>417</v>
      </c>
      <c r="C13" s="82" t="s">
        <v>418</v>
      </c>
      <c r="D13" s="82" t="s">
        <v>152</v>
      </c>
      <c r="E13" s="82" t="s">
        <v>4</v>
      </c>
      <c r="F13" s="82" t="s">
        <v>150</v>
      </c>
      <c r="G13" s="82" t="s">
        <v>147</v>
      </c>
      <c r="H13" s="82" t="s">
        <v>371</v>
      </c>
      <c r="I13" s="83">
        <v>42961.280624999999</v>
      </c>
      <c r="J13" s="82" t="s">
        <v>180</v>
      </c>
      <c r="K13" s="82" t="s">
        <v>419</v>
      </c>
      <c r="L13" s="82" t="s">
        <v>420</v>
      </c>
      <c r="M13" s="83">
        <v>42956.569097222222</v>
      </c>
      <c r="N13" s="82" t="s">
        <v>374</v>
      </c>
      <c r="O13" s="82" t="s">
        <v>375</v>
      </c>
      <c r="P13" s="82" t="s">
        <v>219</v>
      </c>
      <c r="Q13" s="82" t="str">
        <f t="shared" si="0"/>
        <v>Production Access</v>
      </c>
      <c r="R13" s="29">
        <f>VLOOKUP(Q13,EffortByCategory!B:C,2,FALSE)</f>
        <v>4</v>
      </c>
    </row>
    <row r="14" spans="1:18" x14ac:dyDescent="0.2">
      <c r="A14" s="82" t="s">
        <v>2743</v>
      </c>
      <c r="B14" s="82" t="s">
        <v>421</v>
      </c>
      <c r="C14" s="82" t="s">
        <v>223</v>
      </c>
      <c r="D14" s="82" t="s">
        <v>280</v>
      </c>
      <c r="E14" s="82" t="s">
        <v>4</v>
      </c>
      <c r="F14" s="82" t="s">
        <v>150</v>
      </c>
      <c r="G14" s="82" t="s">
        <v>147</v>
      </c>
      <c r="H14" s="82" t="s">
        <v>344</v>
      </c>
      <c r="I14" s="83">
        <v>42960.985150462962</v>
      </c>
      <c r="J14" s="82" t="s">
        <v>180</v>
      </c>
      <c r="K14" s="82" t="s">
        <v>422</v>
      </c>
      <c r="L14" s="82" t="s">
        <v>423</v>
      </c>
      <c r="M14" s="83">
        <v>42955.92695601852</v>
      </c>
      <c r="N14" s="82" t="s">
        <v>345</v>
      </c>
      <c r="O14" s="82" t="s">
        <v>203</v>
      </c>
      <c r="P14" s="82" t="s">
        <v>285</v>
      </c>
      <c r="Q14" s="82" t="str">
        <f t="shared" si="0"/>
        <v>Sub Prod - KBR Access</v>
      </c>
      <c r="R14" s="29">
        <f>VLOOKUP(Q14,EffortByCategory!B:C,2,FALSE)</f>
        <v>0</v>
      </c>
    </row>
    <row r="15" spans="1:18" x14ac:dyDescent="0.2">
      <c r="A15" s="82" t="s">
        <v>160</v>
      </c>
      <c r="B15" s="82" t="s">
        <v>424</v>
      </c>
      <c r="C15" s="82" t="s">
        <v>202</v>
      </c>
      <c r="D15" s="82" t="s">
        <v>224</v>
      </c>
      <c r="E15" s="82" t="s">
        <v>4</v>
      </c>
      <c r="F15" s="82" t="s">
        <v>151</v>
      </c>
      <c r="G15" s="82" t="s">
        <v>147</v>
      </c>
      <c r="H15" s="82" t="s">
        <v>218</v>
      </c>
      <c r="I15" s="83">
        <v>42968.569479166668</v>
      </c>
      <c r="J15" s="82" t="s">
        <v>179</v>
      </c>
      <c r="K15" s="82" t="s">
        <v>425</v>
      </c>
      <c r="L15" s="82" t="s">
        <v>426</v>
      </c>
      <c r="M15" s="83">
        <v>42968.520312499997</v>
      </c>
      <c r="N15" s="82" t="s">
        <v>149</v>
      </c>
      <c r="O15" s="82" t="s">
        <v>203</v>
      </c>
      <c r="P15" s="82" t="s">
        <v>158</v>
      </c>
      <c r="Q15" s="82" t="str">
        <f t="shared" si="0"/>
        <v>Production Proactive Maintenance</v>
      </c>
      <c r="R15" s="29">
        <f>VLOOKUP(Q15,EffortByCategory!B:C,2,FALSE)</f>
        <v>4</v>
      </c>
    </row>
    <row r="16" spans="1:18" x14ac:dyDescent="0.2">
      <c r="A16" s="82" t="s">
        <v>160</v>
      </c>
      <c r="B16" s="82" t="s">
        <v>427</v>
      </c>
      <c r="C16" s="82" t="s">
        <v>223</v>
      </c>
      <c r="D16" s="82" t="s">
        <v>224</v>
      </c>
      <c r="E16" s="82" t="s">
        <v>4</v>
      </c>
      <c r="F16" s="82" t="s">
        <v>150</v>
      </c>
      <c r="G16" s="82" t="s">
        <v>147</v>
      </c>
      <c r="H16" s="82" t="s">
        <v>218</v>
      </c>
      <c r="I16" s="83">
        <v>42976.906284722223</v>
      </c>
      <c r="J16" s="82" t="s">
        <v>179</v>
      </c>
      <c r="K16" s="82" t="s">
        <v>428</v>
      </c>
      <c r="L16" s="82" t="s">
        <v>429</v>
      </c>
      <c r="M16" s="83">
        <v>42969.942442129628</v>
      </c>
      <c r="N16" s="82" t="s">
        <v>149</v>
      </c>
      <c r="O16" s="82" t="s">
        <v>203</v>
      </c>
      <c r="P16" s="82" t="s">
        <v>219</v>
      </c>
      <c r="Q16" s="82" t="str">
        <f t="shared" si="0"/>
        <v>Production Access</v>
      </c>
      <c r="R16" s="29">
        <f>VLOOKUP(Q16,EffortByCategory!B:C,2,FALSE)</f>
        <v>4</v>
      </c>
    </row>
    <row r="17" spans="1:18" x14ac:dyDescent="0.2">
      <c r="A17" s="82" t="s">
        <v>160</v>
      </c>
      <c r="B17" s="82" t="s">
        <v>430</v>
      </c>
      <c r="C17" s="82" t="s">
        <v>431</v>
      </c>
      <c r="D17" s="82" t="s">
        <v>144</v>
      </c>
      <c r="E17" s="82" t="s">
        <v>4</v>
      </c>
      <c r="F17" s="82" t="s">
        <v>150</v>
      </c>
      <c r="G17" s="82" t="s">
        <v>147</v>
      </c>
      <c r="H17" s="82" t="s">
        <v>432</v>
      </c>
      <c r="I17" s="83">
        <v>42949.419131944444</v>
      </c>
      <c r="J17" s="82" t="s">
        <v>180</v>
      </c>
      <c r="K17" s="82" t="s">
        <v>433</v>
      </c>
      <c r="L17" s="82" t="s">
        <v>434</v>
      </c>
      <c r="M17" s="83">
        <v>42949.217280092591</v>
      </c>
      <c r="N17" s="82" t="s">
        <v>435</v>
      </c>
      <c r="O17" s="82" t="s">
        <v>436</v>
      </c>
      <c r="P17" s="82" t="s">
        <v>217</v>
      </c>
      <c r="Q17" s="82" t="str">
        <f t="shared" si="0"/>
        <v>Production Access</v>
      </c>
      <c r="R17" s="29">
        <f>VLOOKUP(Q17,EffortByCategory!B:C,2,FALSE)</f>
        <v>4</v>
      </c>
    </row>
    <row r="18" spans="1:18" x14ac:dyDescent="0.2">
      <c r="A18" s="82" t="s">
        <v>160</v>
      </c>
      <c r="B18" s="82" t="s">
        <v>437</v>
      </c>
      <c r="C18" s="82" t="s">
        <v>418</v>
      </c>
      <c r="D18" s="82" t="s">
        <v>152</v>
      </c>
      <c r="E18" s="82" t="s">
        <v>4</v>
      </c>
      <c r="F18" s="82" t="s">
        <v>150</v>
      </c>
      <c r="G18" s="82" t="s">
        <v>147</v>
      </c>
      <c r="H18" s="82" t="s">
        <v>371</v>
      </c>
      <c r="I18" s="83">
        <v>42961.288263888891</v>
      </c>
      <c r="J18" s="82" t="s">
        <v>180</v>
      </c>
      <c r="K18" s="82" t="s">
        <v>438</v>
      </c>
      <c r="L18" s="82" t="s">
        <v>439</v>
      </c>
      <c r="M18" s="83">
        <v>42957.747407407405</v>
      </c>
      <c r="N18" s="82" t="s">
        <v>374</v>
      </c>
      <c r="O18" s="82" t="s">
        <v>375</v>
      </c>
      <c r="P18" s="82" t="s">
        <v>252</v>
      </c>
      <c r="Q18" s="82" t="str">
        <f t="shared" si="0"/>
        <v>Production Access</v>
      </c>
      <c r="R18" s="29">
        <f>VLOOKUP(Q18,EffortByCategory!B:C,2,FALSE)</f>
        <v>4</v>
      </c>
    </row>
    <row r="19" spans="1:18" x14ac:dyDescent="0.2">
      <c r="A19" s="82" t="s">
        <v>160</v>
      </c>
      <c r="B19" s="82" t="s">
        <v>440</v>
      </c>
      <c r="C19" s="82" t="s">
        <v>441</v>
      </c>
      <c r="D19" s="82" t="s">
        <v>152</v>
      </c>
      <c r="E19" s="82" t="s">
        <v>4</v>
      </c>
      <c r="F19" s="82" t="s">
        <v>150</v>
      </c>
      <c r="G19" s="82" t="s">
        <v>147</v>
      </c>
      <c r="H19" s="82" t="s">
        <v>371</v>
      </c>
      <c r="I19" s="83">
        <v>42976.929178240738</v>
      </c>
      <c r="J19" s="82" t="s">
        <v>179</v>
      </c>
      <c r="K19" s="82" t="s">
        <v>442</v>
      </c>
      <c r="L19" s="82" t="s">
        <v>443</v>
      </c>
      <c r="M19" s="83">
        <v>42975.956828703704</v>
      </c>
      <c r="N19" s="82" t="s">
        <v>374</v>
      </c>
      <c r="O19" s="82" t="s">
        <v>375</v>
      </c>
      <c r="P19" s="82" t="s">
        <v>252</v>
      </c>
      <c r="Q19" s="82" t="str">
        <f t="shared" si="0"/>
        <v>Production Access</v>
      </c>
      <c r="R19" s="29">
        <f>VLOOKUP(Q19,EffortByCategory!B:C,2,FALSE)</f>
        <v>4</v>
      </c>
    </row>
    <row r="20" spans="1:18" x14ac:dyDescent="0.2">
      <c r="A20" s="82" t="s">
        <v>160</v>
      </c>
      <c r="B20" s="82" t="s">
        <v>444</v>
      </c>
      <c r="C20" s="82" t="s">
        <v>418</v>
      </c>
      <c r="D20" s="82" t="s">
        <v>152</v>
      </c>
      <c r="E20" s="82" t="s">
        <v>4</v>
      </c>
      <c r="F20" s="82" t="s">
        <v>150</v>
      </c>
      <c r="G20" s="82" t="s">
        <v>147</v>
      </c>
      <c r="H20" s="82" t="s">
        <v>371</v>
      </c>
      <c r="I20" s="83">
        <v>42956.112430555557</v>
      </c>
      <c r="J20" s="82" t="s">
        <v>179</v>
      </c>
      <c r="K20" s="82" t="s">
        <v>445</v>
      </c>
      <c r="L20" s="82" t="s">
        <v>446</v>
      </c>
      <c r="M20" s="83">
        <v>42955.101018518515</v>
      </c>
      <c r="N20" s="82" t="s">
        <v>374</v>
      </c>
      <c r="O20" s="82" t="s">
        <v>375</v>
      </c>
      <c r="P20" s="82" t="s">
        <v>183</v>
      </c>
      <c r="Q20" s="82" t="str">
        <f t="shared" si="0"/>
        <v>Production Access</v>
      </c>
      <c r="R20" s="29">
        <f>VLOOKUP(Q20,EffortByCategory!B:C,2,FALSE)</f>
        <v>4</v>
      </c>
    </row>
    <row r="21" spans="1:18" x14ac:dyDescent="0.2">
      <c r="A21" s="82" t="s">
        <v>160</v>
      </c>
      <c r="B21" s="82" t="s">
        <v>447</v>
      </c>
      <c r="C21" s="82" t="s">
        <v>418</v>
      </c>
      <c r="D21" s="82" t="s">
        <v>152</v>
      </c>
      <c r="E21" s="82" t="s">
        <v>4</v>
      </c>
      <c r="F21" s="82" t="s">
        <v>150</v>
      </c>
      <c r="G21" s="82" t="s">
        <v>147</v>
      </c>
      <c r="H21" s="82" t="s">
        <v>371</v>
      </c>
      <c r="I21" s="83">
        <v>42954.933275462965</v>
      </c>
      <c r="J21" s="82" t="s">
        <v>180</v>
      </c>
      <c r="K21" s="82" t="s">
        <v>445</v>
      </c>
      <c r="L21" s="82" t="s">
        <v>448</v>
      </c>
      <c r="M21" s="83">
        <v>42951.165393518517</v>
      </c>
      <c r="N21" s="82" t="s">
        <v>374</v>
      </c>
      <c r="O21" s="82" t="s">
        <v>375</v>
      </c>
      <c r="P21" s="82" t="s">
        <v>252</v>
      </c>
      <c r="Q21" s="82" t="str">
        <f t="shared" si="0"/>
        <v>Production Access</v>
      </c>
      <c r="R21" s="29">
        <f>VLOOKUP(Q21,EffortByCategory!B:C,2,FALSE)</f>
        <v>4</v>
      </c>
    </row>
    <row r="22" spans="1:18" x14ac:dyDescent="0.2">
      <c r="A22" s="82" t="s">
        <v>2744</v>
      </c>
      <c r="B22" s="82" t="s">
        <v>449</v>
      </c>
      <c r="C22" s="82" t="s">
        <v>390</v>
      </c>
      <c r="D22" s="82" t="s">
        <v>152</v>
      </c>
      <c r="E22" s="82" t="s">
        <v>4</v>
      </c>
      <c r="F22" s="82" t="s">
        <v>150</v>
      </c>
      <c r="G22" s="82" t="s">
        <v>147</v>
      </c>
      <c r="H22" s="82" t="s">
        <v>371</v>
      </c>
      <c r="I22" s="83">
        <v>42957.40048611111</v>
      </c>
      <c r="J22" s="82" t="s">
        <v>180</v>
      </c>
      <c r="K22" s="82" t="s">
        <v>450</v>
      </c>
      <c r="L22" s="82" t="s">
        <v>451</v>
      </c>
      <c r="M22" s="83">
        <v>42956.218043981484</v>
      </c>
      <c r="N22" s="82" t="s">
        <v>374</v>
      </c>
      <c r="O22" s="82" t="s">
        <v>375</v>
      </c>
      <c r="P22" s="82" t="s">
        <v>252</v>
      </c>
      <c r="Q22" s="82" t="str">
        <f t="shared" si="0"/>
        <v>Sub Prod - All Other Projects Access</v>
      </c>
      <c r="R22" s="29">
        <f>VLOOKUP(Q52,EffortByCategory!B:C,2,FALSE)</f>
        <v>4</v>
      </c>
    </row>
    <row r="23" spans="1:18" x14ac:dyDescent="0.2">
      <c r="A23" s="82" t="s">
        <v>160</v>
      </c>
      <c r="B23" s="82" t="s">
        <v>452</v>
      </c>
      <c r="C23" s="82" t="s">
        <v>418</v>
      </c>
      <c r="D23" s="82" t="s">
        <v>144</v>
      </c>
      <c r="E23" s="82" t="s">
        <v>4</v>
      </c>
      <c r="F23" s="82" t="s">
        <v>150</v>
      </c>
      <c r="G23" s="82" t="s">
        <v>147</v>
      </c>
      <c r="H23" s="82" t="s">
        <v>371</v>
      </c>
      <c r="I23" s="83">
        <v>42949.205740740741</v>
      </c>
      <c r="J23" s="82" t="s">
        <v>180</v>
      </c>
      <c r="K23" s="82" t="s">
        <v>453</v>
      </c>
      <c r="L23" s="82" t="s">
        <v>454</v>
      </c>
      <c r="M23" s="83">
        <v>42948.188078703701</v>
      </c>
      <c r="N23" s="82" t="s">
        <v>374</v>
      </c>
      <c r="O23" s="82" t="s">
        <v>375</v>
      </c>
      <c r="P23" s="82" t="s">
        <v>217</v>
      </c>
      <c r="Q23" s="82" t="str">
        <f t="shared" si="0"/>
        <v>Production Access</v>
      </c>
      <c r="R23" s="29">
        <f>VLOOKUP(Q23,EffortByCategory!B:C,2,FALSE)</f>
        <v>4</v>
      </c>
    </row>
    <row r="24" spans="1:18" x14ac:dyDescent="0.2">
      <c r="A24" s="82" t="s">
        <v>2743</v>
      </c>
      <c r="B24" s="82" t="s">
        <v>455</v>
      </c>
      <c r="C24" s="82" t="s">
        <v>377</v>
      </c>
      <c r="D24" s="82" t="s">
        <v>378</v>
      </c>
      <c r="E24" s="82" t="s">
        <v>4</v>
      </c>
      <c r="F24" s="82" t="s">
        <v>27</v>
      </c>
      <c r="G24" s="82" t="s">
        <v>147</v>
      </c>
      <c r="H24" s="82" t="s">
        <v>456</v>
      </c>
      <c r="I24" s="83">
        <v>42961.970138888886</v>
      </c>
      <c r="J24" s="82" t="s">
        <v>180</v>
      </c>
      <c r="K24" s="82" t="s">
        <v>457</v>
      </c>
      <c r="L24" s="82" t="s">
        <v>458</v>
      </c>
      <c r="M24" s="83">
        <v>42958.252291666664</v>
      </c>
      <c r="N24" s="82" t="s">
        <v>459</v>
      </c>
      <c r="O24" s="82" t="s">
        <v>375</v>
      </c>
      <c r="P24" s="82" t="s">
        <v>183</v>
      </c>
      <c r="Q24" s="82" t="str">
        <f t="shared" si="0"/>
        <v>Sub Prod - KBR Request for Change</v>
      </c>
      <c r="R24" s="29">
        <f>VLOOKUP(Q24,EffortByCategory!B:C,2,FALSE)</f>
        <v>0</v>
      </c>
    </row>
    <row r="25" spans="1:18" x14ac:dyDescent="0.2">
      <c r="A25" s="82" t="s">
        <v>2743</v>
      </c>
      <c r="B25" s="82" t="s">
        <v>460</v>
      </c>
      <c r="C25" s="82" t="s">
        <v>461</v>
      </c>
      <c r="D25" s="82" t="s">
        <v>152</v>
      </c>
      <c r="E25" s="82" t="s">
        <v>4</v>
      </c>
      <c r="F25" s="82" t="s">
        <v>462</v>
      </c>
      <c r="G25" s="82" t="s">
        <v>147</v>
      </c>
      <c r="H25" s="82" t="s">
        <v>215</v>
      </c>
      <c r="I25" s="83">
        <v>42970.891284722224</v>
      </c>
      <c r="J25" s="82" t="s">
        <v>180</v>
      </c>
      <c r="K25" s="82" t="s">
        <v>463</v>
      </c>
      <c r="L25" s="82" t="s">
        <v>464</v>
      </c>
      <c r="M25" s="83">
        <v>42970.168807870374</v>
      </c>
      <c r="N25" s="82" t="s">
        <v>216</v>
      </c>
      <c r="O25" s="82" t="s">
        <v>375</v>
      </c>
      <c r="P25" s="82" t="s">
        <v>219</v>
      </c>
      <c r="Q25" s="82" t="str">
        <f t="shared" si="0"/>
        <v>Sub Prod - KBR Code Deployment</v>
      </c>
      <c r="R25" s="29">
        <f>VLOOKUP(Q25,EffortByCategory!B:C,2,FALSE)</f>
        <v>0</v>
      </c>
    </row>
    <row r="26" spans="1:18" x14ac:dyDescent="0.2">
      <c r="A26" s="82" t="s">
        <v>2743</v>
      </c>
      <c r="B26" s="82" t="s">
        <v>465</v>
      </c>
      <c r="C26" s="82" t="s">
        <v>466</v>
      </c>
      <c r="D26" s="82" t="s">
        <v>152</v>
      </c>
      <c r="E26" s="82" t="s">
        <v>4</v>
      </c>
      <c r="F26" s="82" t="s">
        <v>462</v>
      </c>
      <c r="G26" s="82" t="s">
        <v>147</v>
      </c>
      <c r="H26" s="82" t="s">
        <v>215</v>
      </c>
      <c r="I26" s="83">
        <v>42963.406527777777</v>
      </c>
      <c r="J26" s="82" t="s">
        <v>180</v>
      </c>
      <c r="K26" s="82" t="s">
        <v>467</v>
      </c>
      <c r="L26" s="82" t="s">
        <v>468</v>
      </c>
      <c r="M26" s="83">
        <v>42963.248055555552</v>
      </c>
      <c r="N26" s="82" t="s">
        <v>216</v>
      </c>
      <c r="O26" s="82" t="s">
        <v>375</v>
      </c>
      <c r="P26" s="82" t="s">
        <v>328</v>
      </c>
      <c r="Q26" s="82" t="str">
        <f t="shared" si="0"/>
        <v>Sub Prod - KBR Code Deployment</v>
      </c>
      <c r="R26" s="29">
        <f>VLOOKUP(Q26,EffortByCategory!B:C,2,FALSE)</f>
        <v>0</v>
      </c>
    </row>
    <row r="27" spans="1:18" x14ac:dyDescent="0.2">
      <c r="A27" s="82" t="s">
        <v>2743</v>
      </c>
      <c r="B27" s="82" t="s">
        <v>469</v>
      </c>
      <c r="C27" s="82" t="s">
        <v>466</v>
      </c>
      <c r="D27" s="82" t="s">
        <v>152</v>
      </c>
      <c r="E27" s="82" t="s">
        <v>4</v>
      </c>
      <c r="F27" s="82" t="s">
        <v>462</v>
      </c>
      <c r="G27" s="82" t="s">
        <v>145</v>
      </c>
      <c r="H27" s="82" t="s">
        <v>215</v>
      </c>
      <c r="I27" s="83">
        <v>42978.239212962966</v>
      </c>
      <c r="J27" s="82" t="s">
        <v>180</v>
      </c>
      <c r="K27" s="82" t="s">
        <v>470</v>
      </c>
      <c r="L27" s="82" t="s">
        <v>471</v>
      </c>
      <c r="M27" s="83">
        <v>42978.157766203702</v>
      </c>
      <c r="N27" s="82" t="s">
        <v>216</v>
      </c>
      <c r="O27" s="82" t="s">
        <v>375</v>
      </c>
      <c r="P27" s="82" t="s">
        <v>217</v>
      </c>
      <c r="Q27" s="82" t="str">
        <f t="shared" si="0"/>
        <v>Sub Prod - KBR Code Deployment</v>
      </c>
      <c r="R27" s="29">
        <f>VLOOKUP(Q27,EffortByCategory!B:C,2,FALSE)</f>
        <v>0</v>
      </c>
    </row>
    <row r="28" spans="1:18" x14ac:dyDescent="0.2">
      <c r="A28" s="82" t="s">
        <v>160</v>
      </c>
      <c r="B28" s="82" t="s">
        <v>472</v>
      </c>
      <c r="C28" s="82" t="s">
        <v>441</v>
      </c>
      <c r="D28" s="82" t="s">
        <v>152</v>
      </c>
      <c r="E28" s="82" t="s">
        <v>4</v>
      </c>
      <c r="F28" s="82" t="s">
        <v>473</v>
      </c>
      <c r="G28" s="82" t="s">
        <v>147</v>
      </c>
      <c r="H28" s="82" t="s">
        <v>215</v>
      </c>
      <c r="I28" s="83">
        <v>42955.113344907404</v>
      </c>
      <c r="J28" s="82" t="s">
        <v>179</v>
      </c>
      <c r="K28" s="82" t="s">
        <v>474</v>
      </c>
      <c r="L28" s="82" t="s">
        <v>475</v>
      </c>
      <c r="M28" s="83">
        <v>42951.408807870372</v>
      </c>
      <c r="N28" s="82" t="s">
        <v>216</v>
      </c>
      <c r="O28" s="82" t="s">
        <v>375</v>
      </c>
      <c r="P28" s="82" t="s">
        <v>185</v>
      </c>
      <c r="Q28" s="82" t="str">
        <f t="shared" si="0"/>
        <v>Production Alert</v>
      </c>
      <c r="R28" s="29">
        <f>VLOOKUP(Q28,EffortByCategory!B:C,2,FALSE)</f>
        <v>4</v>
      </c>
    </row>
    <row r="29" spans="1:18" x14ac:dyDescent="0.2">
      <c r="A29" s="82" t="s">
        <v>160</v>
      </c>
      <c r="B29" s="82" t="s">
        <v>476</v>
      </c>
      <c r="C29" s="82" t="s">
        <v>394</v>
      </c>
      <c r="D29" s="82" t="s">
        <v>152</v>
      </c>
      <c r="E29" s="82" t="s">
        <v>4</v>
      </c>
      <c r="F29" s="82" t="s">
        <v>477</v>
      </c>
      <c r="G29" s="82" t="s">
        <v>145</v>
      </c>
      <c r="H29" s="82" t="s">
        <v>478</v>
      </c>
      <c r="I29" s="83">
        <v>42978.565092592595</v>
      </c>
      <c r="J29" s="82" t="s">
        <v>179</v>
      </c>
      <c r="K29" s="82" t="s">
        <v>479</v>
      </c>
      <c r="L29" s="82" t="s">
        <v>480</v>
      </c>
      <c r="M29" s="83">
        <v>42978.491064814814</v>
      </c>
      <c r="N29" s="82" t="s">
        <v>481</v>
      </c>
      <c r="O29" s="82" t="s">
        <v>375</v>
      </c>
      <c r="P29" s="82" t="s">
        <v>210</v>
      </c>
      <c r="Q29" s="82" t="str">
        <f t="shared" si="0"/>
        <v>Production Password</v>
      </c>
      <c r="R29" s="29">
        <f>VLOOKUP(Q29,EffortByCategory!B:C,2,FALSE)</f>
        <v>4</v>
      </c>
    </row>
    <row r="30" spans="1:18" x14ac:dyDescent="0.2">
      <c r="A30" s="82" t="s">
        <v>2743</v>
      </c>
      <c r="B30" s="82" t="s">
        <v>482</v>
      </c>
      <c r="C30" s="82" t="s">
        <v>483</v>
      </c>
      <c r="D30" s="82" t="s">
        <v>152</v>
      </c>
      <c r="E30" s="82" t="s">
        <v>4</v>
      </c>
      <c r="F30" s="82" t="s">
        <v>27</v>
      </c>
      <c r="G30" s="82" t="s">
        <v>147</v>
      </c>
      <c r="H30" s="82" t="s">
        <v>478</v>
      </c>
      <c r="I30" s="83">
        <v>42958.638692129629</v>
      </c>
      <c r="J30" s="82" t="s">
        <v>180</v>
      </c>
      <c r="K30" s="82" t="s">
        <v>484</v>
      </c>
      <c r="L30" s="82" t="s">
        <v>485</v>
      </c>
      <c r="M30" s="83">
        <v>42950.566076388888</v>
      </c>
      <c r="N30" s="82" t="s">
        <v>481</v>
      </c>
      <c r="O30" s="82" t="s">
        <v>375</v>
      </c>
      <c r="P30" s="82" t="s">
        <v>217</v>
      </c>
      <c r="Q30" s="82" t="str">
        <f t="shared" si="0"/>
        <v>Sub Prod - KBR Request for Change</v>
      </c>
      <c r="R30" s="29">
        <f>VLOOKUP(Q30,EffortByCategory!B:C,2,FALSE)</f>
        <v>0</v>
      </c>
    </row>
    <row r="31" spans="1:18" x14ac:dyDescent="0.2">
      <c r="A31" s="82" t="s">
        <v>160</v>
      </c>
      <c r="B31" s="82" t="s">
        <v>486</v>
      </c>
      <c r="C31" s="82" t="s">
        <v>441</v>
      </c>
      <c r="D31" s="82" t="s">
        <v>152</v>
      </c>
      <c r="E31" s="82" t="s">
        <v>4</v>
      </c>
      <c r="F31" s="82" t="s">
        <v>275</v>
      </c>
      <c r="G31" s="82" t="s">
        <v>147</v>
      </c>
      <c r="H31" s="82" t="s">
        <v>478</v>
      </c>
      <c r="I31" s="83">
        <v>42961.053067129629</v>
      </c>
      <c r="J31" s="82" t="s">
        <v>179</v>
      </c>
      <c r="K31" s="82" t="s">
        <v>487</v>
      </c>
      <c r="L31" s="82" t="s">
        <v>488</v>
      </c>
      <c r="M31" s="83">
        <v>42960.838402777779</v>
      </c>
      <c r="N31" s="82" t="s">
        <v>481</v>
      </c>
      <c r="O31" s="82" t="s">
        <v>375</v>
      </c>
      <c r="P31" s="82" t="s">
        <v>238</v>
      </c>
      <c r="Q31" s="82" t="str">
        <f t="shared" si="0"/>
        <v>Production File Transfer</v>
      </c>
      <c r="R31" s="29">
        <f>VLOOKUP(Q31,EffortByCategory!B:C,2,FALSE)</f>
        <v>4</v>
      </c>
    </row>
    <row r="32" spans="1:18" x14ac:dyDescent="0.2">
      <c r="A32" s="82" t="s">
        <v>2745</v>
      </c>
      <c r="B32" s="82" t="s">
        <v>489</v>
      </c>
      <c r="C32" s="82" t="s">
        <v>370</v>
      </c>
      <c r="D32" s="82" t="s">
        <v>152</v>
      </c>
      <c r="E32" s="82" t="s">
        <v>4</v>
      </c>
      <c r="F32" s="82" t="s">
        <v>462</v>
      </c>
      <c r="G32" s="82" t="s">
        <v>147</v>
      </c>
      <c r="H32" s="82" t="s">
        <v>490</v>
      </c>
      <c r="I32" s="83">
        <v>42976.474016203705</v>
      </c>
      <c r="J32" s="82" t="s">
        <v>180</v>
      </c>
      <c r="K32" s="82" t="s">
        <v>491</v>
      </c>
      <c r="L32" s="82" t="s">
        <v>492</v>
      </c>
      <c r="M32" s="83">
        <v>42975.549224537041</v>
      </c>
      <c r="N32" s="82" t="s">
        <v>493</v>
      </c>
      <c r="O32" s="82" t="s">
        <v>375</v>
      </c>
      <c r="P32" s="82" t="s">
        <v>217</v>
      </c>
      <c r="Q32" s="82" t="str">
        <f t="shared" si="0"/>
        <v>Sub Prod - C4C Project Code Deployment</v>
      </c>
      <c r="R32" s="29">
        <f>VLOOKUP(Q32,EffortByCategory!B:C,2,FALSE)</f>
        <v>0</v>
      </c>
    </row>
    <row r="33" spans="1:18" x14ac:dyDescent="0.2">
      <c r="A33" s="82" t="s">
        <v>2745</v>
      </c>
      <c r="B33" s="82" t="s">
        <v>494</v>
      </c>
      <c r="C33" s="82" t="s">
        <v>431</v>
      </c>
      <c r="D33" s="82" t="s">
        <v>495</v>
      </c>
      <c r="E33" s="82" t="s">
        <v>4</v>
      </c>
      <c r="F33" s="82" t="s">
        <v>462</v>
      </c>
      <c r="G33" s="82" t="s">
        <v>145</v>
      </c>
      <c r="H33" s="82" t="s">
        <v>490</v>
      </c>
      <c r="I33" s="83">
        <v>42978.212384259263</v>
      </c>
      <c r="J33" s="82" t="s">
        <v>180</v>
      </c>
      <c r="K33" s="82" t="s">
        <v>491</v>
      </c>
      <c r="L33" s="82" t="s">
        <v>496</v>
      </c>
      <c r="M33" s="83">
        <v>42977.180011574077</v>
      </c>
      <c r="N33" s="82" t="s">
        <v>493</v>
      </c>
      <c r="O33" s="82" t="s">
        <v>375</v>
      </c>
      <c r="P33" s="82" t="s">
        <v>210</v>
      </c>
      <c r="Q33" s="82" t="str">
        <f t="shared" si="0"/>
        <v>Sub Prod - C4C Project Code Deployment</v>
      </c>
      <c r="R33" s="29">
        <f>VLOOKUP(Q33,EffortByCategory!B:C,2,FALSE)</f>
        <v>0</v>
      </c>
    </row>
    <row r="34" spans="1:18" x14ac:dyDescent="0.2">
      <c r="A34" s="82" t="s">
        <v>2745</v>
      </c>
      <c r="B34" s="82" t="s">
        <v>497</v>
      </c>
      <c r="C34" s="82" t="s">
        <v>370</v>
      </c>
      <c r="D34" s="82" t="s">
        <v>152</v>
      </c>
      <c r="E34" s="82" t="s">
        <v>4</v>
      </c>
      <c r="F34" s="82" t="s">
        <v>27</v>
      </c>
      <c r="G34" s="82" t="s">
        <v>147</v>
      </c>
      <c r="H34" s="82" t="s">
        <v>490</v>
      </c>
      <c r="I34" s="83">
        <v>42969.472800925927</v>
      </c>
      <c r="J34" s="82" t="s">
        <v>180</v>
      </c>
      <c r="K34" s="82" t="s">
        <v>498</v>
      </c>
      <c r="L34" s="82" t="s">
        <v>499</v>
      </c>
      <c r="M34" s="83">
        <v>42969.452314814815</v>
      </c>
      <c r="N34" s="82" t="s">
        <v>493</v>
      </c>
      <c r="O34" s="82" t="s">
        <v>375</v>
      </c>
      <c r="P34" s="82" t="s">
        <v>259</v>
      </c>
      <c r="Q34" s="82" t="str">
        <f t="shared" si="0"/>
        <v>Sub Prod - C4C Project Request for Change</v>
      </c>
      <c r="R34" s="29">
        <f>VLOOKUP(Q34,EffortByCategory!B:C,2,FALSE)</f>
        <v>0</v>
      </c>
    </row>
    <row r="35" spans="1:18" x14ac:dyDescent="0.2">
      <c r="A35" s="82" t="s">
        <v>160</v>
      </c>
      <c r="B35" s="82" t="s">
        <v>500</v>
      </c>
      <c r="C35" s="82" t="s">
        <v>441</v>
      </c>
      <c r="D35" s="82" t="s">
        <v>152</v>
      </c>
      <c r="E35" s="82" t="s">
        <v>4</v>
      </c>
      <c r="F35" s="82" t="s">
        <v>148</v>
      </c>
      <c r="G35" s="82" t="s">
        <v>145</v>
      </c>
      <c r="H35" s="82" t="s">
        <v>385</v>
      </c>
      <c r="I35" s="83">
        <v>42978.797280092593</v>
      </c>
      <c r="J35" s="82" t="s">
        <v>180</v>
      </c>
      <c r="K35" s="82" t="s">
        <v>501</v>
      </c>
      <c r="L35" s="82" t="s">
        <v>502</v>
      </c>
      <c r="M35" s="83">
        <v>42970.475844907407</v>
      </c>
      <c r="N35" s="82" t="s">
        <v>388</v>
      </c>
      <c r="O35" s="82" t="s">
        <v>375</v>
      </c>
      <c r="P35" s="82" t="s">
        <v>219</v>
      </c>
      <c r="Q35" s="82" t="str">
        <f t="shared" si="0"/>
        <v xml:space="preserve">Production Request for Information </v>
      </c>
      <c r="R35" s="29">
        <f>VLOOKUP(Q35,EffortByCategory!B:C,2,FALSE)</f>
        <v>4</v>
      </c>
    </row>
    <row r="36" spans="1:18" x14ac:dyDescent="0.2">
      <c r="A36" s="82" t="s">
        <v>2743</v>
      </c>
      <c r="B36" s="82" t="s">
        <v>503</v>
      </c>
      <c r="C36" s="82" t="s">
        <v>431</v>
      </c>
      <c r="D36" s="82" t="s">
        <v>378</v>
      </c>
      <c r="E36" s="82" t="s">
        <v>4</v>
      </c>
      <c r="F36" s="82" t="s">
        <v>148</v>
      </c>
      <c r="G36" s="82" t="s">
        <v>147</v>
      </c>
      <c r="H36" s="82" t="s">
        <v>385</v>
      </c>
      <c r="I36" s="83">
        <v>42961.400138888886</v>
      </c>
      <c r="J36" s="82" t="s">
        <v>180</v>
      </c>
      <c r="K36" s="82" t="s">
        <v>504</v>
      </c>
      <c r="L36" s="82" t="s">
        <v>505</v>
      </c>
      <c r="M36" s="83">
        <v>42961.249884259261</v>
      </c>
      <c r="N36" s="82" t="s">
        <v>388</v>
      </c>
      <c r="O36" s="82" t="s">
        <v>375</v>
      </c>
      <c r="P36" s="82" t="s">
        <v>219</v>
      </c>
      <c r="Q36" s="82" t="str">
        <f t="shared" si="0"/>
        <v xml:space="preserve">Sub Prod - KBR Request for Information </v>
      </c>
      <c r="R36" s="29">
        <f>VLOOKUP(Q36,EffortByCategory!B:C,2,FALSE)</f>
        <v>4</v>
      </c>
    </row>
    <row r="37" spans="1:18" x14ac:dyDescent="0.2">
      <c r="A37" s="82" t="s">
        <v>2743</v>
      </c>
      <c r="B37" s="82" t="s">
        <v>506</v>
      </c>
      <c r="C37" s="82" t="s">
        <v>507</v>
      </c>
      <c r="D37" s="82" t="s">
        <v>152</v>
      </c>
      <c r="E37" s="82" t="s">
        <v>4</v>
      </c>
      <c r="F37" s="82" t="s">
        <v>148</v>
      </c>
      <c r="G37" s="82" t="s">
        <v>147</v>
      </c>
      <c r="H37" s="82" t="s">
        <v>357</v>
      </c>
      <c r="I37" s="83">
        <v>42969.381689814814</v>
      </c>
      <c r="J37" s="82" t="s">
        <v>180</v>
      </c>
      <c r="K37" s="82" t="s">
        <v>508</v>
      </c>
      <c r="L37" s="82" t="s">
        <v>509</v>
      </c>
      <c r="M37" s="83">
        <v>42969.12296296296</v>
      </c>
      <c r="N37" s="82" t="s">
        <v>358</v>
      </c>
      <c r="O37" s="82" t="s">
        <v>375</v>
      </c>
      <c r="P37" s="82" t="s">
        <v>219</v>
      </c>
      <c r="Q37" s="82" t="str">
        <f t="shared" si="0"/>
        <v xml:space="preserve">Sub Prod - KBR Request for Information </v>
      </c>
      <c r="R37" s="29">
        <f>VLOOKUP(Q37,EffortByCategory!B:C,2,FALSE)</f>
        <v>4</v>
      </c>
    </row>
    <row r="38" spans="1:18" x14ac:dyDescent="0.2">
      <c r="A38" s="82" t="s">
        <v>2743</v>
      </c>
      <c r="B38" s="82" t="s">
        <v>510</v>
      </c>
      <c r="C38" s="82" t="s">
        <v>507</v>
      </c>
      <c r="D38" s="82" t="s">
        <v>378</v>
      </c>
      <c r="E38" s="82" t="s">
        <v>4</v>
      </c>
      <c r="F38" s="82" t="s">
        <v>151</v>
      </c>
      <c r="G38" s="82" t="s">
        <v>147</v>
      </c>
      <c r="H38" s="82" t="s">
        <v>511</v>
      </c>
      <c r="I38" s="83">
        <v>42961.048796296294</v>
      </c>
      <c r="J38" s="82" t="s">
        <v>180</v>
      </c>
      <c r="K38" s="82" t="s">
        <v>512</v>
      </c>
      <c r="L38" s="82" t="s">
        <v>513</v>
      </c>
      <c r="M38" s="83">
        <v>42960.819386574076</v>
      </c>
      <c r="N38" s="82" t="s">
        <v>514</v>
      </c>
      <c r="O38" s="82" t="s">
        <v>375</v>
      </c>
      <c r="P38" s="82" t="s">
        <v>185</v>
      </c>
      <c r="Q38" s="82" t="str">
        <f t="shared" si="0"/>
        <v>Sub Prod - KBR Proactive Maintenance</v>
      </c>
      <c r="R38" s="29">
        <f>VLOOKUP(Q38,EffortByCategory!B:C,2,FALSE)</f>
        <v>0</v>
      </c>
    </row>
    <row r="39" spans="1:18" x14ac:dyDescent="0.2">
      <c r="A39" s="82" t="s">
        <v>2743</v>
      </c>
      <c r="B39" s="82" t="s">
        <v>515</v>
      </c>
      <c r="C39" s="82" t="s">
        <v>377</v>
      </c>
      <c r="D39" s="82" t="s">
        <v>378</v>
      </c>
      <c r="E39" s="82" t="s">
        <v>4</v>
      </c>
      <c r="F39" s="82" t="s">
        <v>151</v>
      </c>
      <c r="G39" s="82" t="s">
        <v>147</v>
      </c>
      <c r="H39" s="82" t="s">
        <v>511</v>
      </c>
      <c r="I39" s="83">
        <v>42971.515902777777</v>
      </c>
      <c r="J39" s="82" t="s">
        <v>180</v>
      </c>
      <c r="K39" s="82" t="s">
        <v>516</v>
      </c>
      <c r="L39" s="82" t="s">
        <v>517</v>
      </c>
      <c r="M39" s="83">
        <v>42971.417037037034</v>
      </c>
      <c r="N39" s="82" t="s">
        <v>514</v>
      </c>
      <c r="O39" s="82" t="s">
        <v>375</v>
      </c>
      <c r="P39" s="82" t="s">
        <v>189</v>
      </c>
      <c r="Q39" s="82" t="str">
        <f t="shared" si="0"/>
        <v>Sub Prod - KBR Proactive Maintenance</v>
      </c>
      <c r="R39" s="29">
        <f>VLOOKUP(Q39,EffortByCategory!B:C,2,FALSE)</f>
        <v>0</v>
      </c>
    </row>
    <row r="40" spans="1:18" x14ac:dyDescent="0.2">
      <c r="A40" s="82" t="s">
        <v>2743</v>
      </c>
      <c r="B40" s="82" t="s">
        <v>518</v>
      </c>
      <c r="C40" s="82" t="s">
        <v>377</v>
      </c>
      <c r="D40" s="82" t="s">
        <v>378</v>
      </c>
      <c r="E40" s="82" t="s">
        <v>4</v>
      </c>
      <c r="F40" s="82" t="s">
        <v>151</v>
      </c>
      <c r="G40" s="82" t="s">
        <v>147</v>
      </c>
      <c r="H40" s="82" t="s">
        <v>511</v>
      </c>
      <c r="I40" s="83">
        <v>42960.911747685182</v>
      </c>
      <c r="J40" s="82" t="s">
        <v>180</v>
      </c>
      <c r="K40" s="82" t="s">
        <v>519</v>
      </c>
      <c r="L40" s="82" t="s">
        <v>520</v>
      </c>
      <c r="M40" s="83">
        <v>42960.325196759259</v>
      </c>
      <c r="N40" s="82" t="s">
        <v>514</v>
      </c>
      <c r="O40" s="82" t="s">
        <v>375</v>
      </c>
      <c r="P40" s="82" t="s">
        <v>189</v>
      </c>
      <c r="Q40" s="82" t="str">
        <f t="shared" si="0"/>
        <v>Sub Prod - KBR Proactive Maintenance</v>
      </c>
      <c r="R40" s="29">
        <f>VLOOKUP(Q40,EffortByCategory!B:C,2,FALSE)</f>
        <v>0</v>
      </c>
    </row>
    <row r="41" spans="1:18" x14ac:dyDescent="0.2">
      <c r="A41" s="82" t="s">
        <v>2743</v>
      </c>
      <c r="B41" s="82" t="s">
        <v>521</v>
      </c>
      <c r="C41" s="82" t="s">
        <v>461</v>
      </c>
      <c r="D41" s="82" t="s">
        <v>152</v>
      </c>
      <c r="E41" s="82" t="s">
        <v>4</v>
      </c>
      <c r="F41" s="82" t="s">
        <v>27</v>
      </c>
      <c r="G41" s="82" t="s">
        <v>147</v>
      </c>
      <c r="H41" s="82" t="s">
        <v>215</v>
      </c>
      <c r="I41" s="83">
        <v>42964.211886574078</v>
      </c>
      <c r="J41" s="82" t="s">
        <v>180</v>
      </c>
      <c r="K41" s="82" t="s">
        <v>522</v>
      </c>
      <c r="L41" s="82" t="s">
        <v>523</v>
      </c>
      <c r="M41" s="83">
        <v>42963.205405092594</v>
      </c>
      <c r="N41" s="82" t="s">
        <v>216</v>
      </c>
      <c r="O41" s="82" t="s">
        <v>375</v>
      </c>
      <c r="P41" s="82" t="s">
        <v>210</v>
      </c>
      <c r="Q41" s="82" t="str">
        <f t="shared" si="0"/>
        <v>Sub Prod - KBR Request for Change</v>
      </c>
      <c r="R41" s="29">
        <f>VLOOKUP(Q41,EffortByCategory!B:C,2,FALSE)</f>
        <v>0</v>
      </c>
    </row>
    <row r="42" spans="1:18" x14ac:dyDescent="0.2">
      <c r="A42" s="82" t="s">
        <v>2745</v>
      </c>
      <c r="B42" s="82" t="s">
        <v>524</v>
      </c>
      <c r="C42" s="82" t="s">
        <v>507</v>
      </c>
      <c r="D42" s="82" t="s">
        <v>152</v>
      </c>
      <c r="E42" s="82" t="s">
        <v>4</v>
      </c>
      <c r="F42" s="82" t="s">
        <v>151</v>
      </c>
      <c r="G42" s="82" t="s">
        <v>147</v>
      </c>
      <c r="H42" s="82" t="s">
        <v>490</v>
      </c>
      <c r="I42" s="83">
        <v>42965.367407407408</v>
      </c>
      <c r="J42" s="82" t="s">
        <v>180</v>
      </c>
      <c r="K42" s="82" t="s">
        <v>525</v>
      </c>
      <c r="L42" s="82" t="s">
        <v>526</v>
      </c>
      <c r="M42" s="83">
        <v>42965.333020833335</v>
      </c>
      <c r="N42" s="82" t="s">
        <v>493</v>
      </c>
      <c r="O42" s="82" t="s">
        <v>375</v>
      </c>
      <c r="P42" s="82" t="s">
        <v>210</v>
      </c>
      <c r="Q42" s="82" t="str">
        <f t="shared" si="0"/>
        <v>Sub Prod - C4C Project Proactive Maintenance</v>
      </c>
      <c r="R42" s="29">
        <f>VLOOKUP(Q42,EffortByCategory!B:C,2,FALSE)</f>
        <v>0</v>
      </c>
    </row>
    <row r="43" spans="1:18" x14ac:dyDescent="0.2">
      <c r="A43" s="82" t="s">
        <v>2745</v>
      </c>
      <c r="B43" s="82" t="s">
        <v>527</v>
      </c>
      <c r="C43" s="82" t="s">
        <v>370</v>
      </c>
      <c r="D43" s="82" t="s">
        <v>152</v>
      </c>
      <c r="E43" s="82" t="s">
        <v>4</v>
      </c>
      <c r="F43" s="82" t="s">
        <v>151</v>
      </c>
      <c r="G43" s="82" t="s">
        <v>147</v>
      </c>
      <c r="H43" s="82" t="s">
        <v>490</v>
      </c>
      <c r="I43" s="83">
        <v>42962.664282407408</v>
      </c>
      <c r="J43" s="82" t="s">
        <v>180</v>
      </c>
      <c r="K43" s="82" t="s">
        <v>528</v>
      </c>
      <c r="L43" s="82" t="s">
        <v>529</v>
      </c>
      <c r="M43" s="83">
        <v>42962.49658564815</v>
      </c>
      <c r="N43" s="82" t="s">
        <v>493</v>
      </c>
      <c r="O43" s="82" t="s">
        <v>375</v>
      </c>
      <c r="P43" s="82" t="s">
        <v>219</v>
      </c>
      <c r="Q43" s="82" t="str">
        <f t="shared" si="0"/>
        <v>Sub Prod - C4C Project Proactive Maintenance</v>
      </c>
      <c r="R43" s="29">
        <f>VLOOKUP(Q43,EffortByCategory!B:C,2,FALSE)</f>
        <v>0</v>
      </c>
    </row>
    <row r="44" spans="1:18" x14ac:dyDescent="0.2">
      <c r="A44" s="82" t="s">
        <v>160</v>
      </c>
      <c r="B44" s="82" t="s">
        <v>530</v>
      </c>
      <c r="C44" s="82" t="s">
        <v>394</v>
      </c>
      <c r="D44" s="82" t="s">
        <v>405</v>
      </c>
      <c r="E44" s="82" t="s">
        <v>4</v>
      </c>
      <c r="F44" s="82" t="s">
        <v>148</v>
      </c>
      <c r="G44" s="82" t="s">
        <v>147</v>
      </c>
      <c r="H44" s="82" t="s">
        <v>371</v>
      </c>
      <c r="I44" s="83">
        <v>42958.534988425927</v>
      </c>
      <c r="J44" s="82" t="s">
        <v>180</v>
      </c>
      <c r="K44" s="82" t="s">
        <v>531</v>
      </c>
      <c r="L44" s="82" t="s">
        <v>532</v>
      </c>
      <c r="M44" s="83">
        <v>42954.267685185187</v>
      </c>
      <c r="N44" s="82" t="s">
        <v>374</v>
      </c>
      <c r="O44" s="82" t="s">
        <v>375</v>
      </c>
      <c r="P44" s="82" t="s">
        <v>329</v>
      </c>
      <c r="Q44" s="82" t="str">
        <f t="shared" si="0"/>
        <v xml:space="preserve">Production Request for Information </v>
      </c>
      <c r="R44" s="29">
        <f>VLOOKUP(Q44,EffortByCategory!B:C,2,FALSE)</f>
        <v>4</v>
      </c>
    </row>
    <row r="45" spans="1:18" x14ac:dyDescent="0.2">
      <c r="A45" s="82" t="s">
        <v>2743</v>
      </c>
      <c r="B45" s="82" t="s">
        <v>533</v>
      </c>
      <c r="C45" s="82" t="s">
        <v>223</v>
      </c>
      <c r="D45" s="82" t="s">
        <v>182</v>
      </c>
      <c r="E45" s="82" t="s">
        <v>4</v>
      </c>
      <c r="F45" s="82" t="s">
        <v>150</v>
      </c>
      <c r="G45" s="82" t="s">
        <v>147</v>
      </c>
      <c r="H45" s="82" t="s">
        <v>184</v>
      </c>
      <c r="I45" s="83">
        <v>42967.803877314815</v>
      </c>
      <c r="J45" s="82" t="s">
        <v>180</v>
      </c>
      <c r="K45" s="82" t="s">
        <v>534</v>
      </c>
      <c r="L45" s="82" t="s">
        <v>535</v>
      </c>
      <c r="M45" s="83">
        <v>42964.968275462961</v>
      </c>
      <c r="N45" s="82" t="s">
        <v>149</v>
      </c>
      <c r="O45" s="82" t="s">
        <v>206</v>
      </c>
      <c r="P45" s="82" t="s">
        <v>217</v>
      </c>
      <c r="Q45" s="82" t="str">
        <f>CONCATENATE(A45," ",F45)</f>
        <v>Sub Prod - KBR Access</v>
      </c>
      <c r="R45" s="29">
        <f>VLOOKUP(Q45,EffortByCategory!B:C,2,FALSE)</f>
        <v>0</v>
      </c>
    </row>
    <row r="46" spans="1:18" x14ac:dyDescent="0.2">
      <c r="A46" s="82" t="s">
        <v>2746</v>
      </c>
      <c r="B46" s="82" t="s">
        <v>536</v>
      </c>
      <c r="C46" s="82" t="s">
        <v>212</v>
      </c>
      <c r="D46" s="82" t="s">
        <v>280</v>
      </c>
      <c r="E46" s="82" t="s">
        <v>4</v>
      </c>
      <c r="F46" s="82" t="s">
        <v>150</v>
      </c>
      <c r="G46" s="82" t="s">
        <v>147</v>
      </c>
      <c r="H46" s="82" t="s">
        <v>344</v>
      </c>
      <c r="I46" s="83">
        <v>42977.114652777775</v>
      </c>
      <c r="J46" s="82" t="s">
        <v>180</v>
      </c>
      <c r="K46" s="82" t="s">
        <v>537</v>
      </c>
      <c r="L46" s="82" t="s">
        <v>538</v>
      </c>
      <c r="M46" s="83">
        <v>42970.330381944441</v>
      </c>
      <c r="N46" s="82" t="s">
        <v>345</v>
      </c>
      <c r="O46" s="82" t="s">
        <v>203</v>
      </c>
      <c r="P46" s="82" t="s">
        <v>259</v>
      </c>
      <c r="Q46" s="82" t="str">
        <f t="shared" si="0"/>
        <v>PltfOps-Jenkinst Access</v>
      </c>
      <c r="R46" s="29">
        <f>VLOOKUP(Q46,EffortByCategory!B:C,2,FALSE)</f>
        <v>4</v>
      </c>
    </row>
    <row r="47" spans="1:18" x14ac:dyDescent="0.2">
      <c r="A47" s="82" t="s">
        <v>160</v>
      </c>
      <c r="B47" s="82" t="s">
        <v>539</v>
      </c>
      <c r="C47" s="82" t="s">
        <v>202</v>
      </c>
      <c r="D47" s="82" t="s">
        <v>540</v>
      </c>
      <c r="E47" s="82" t="s">
        <v>28</v>
      </c>
      <c r="F47" s="82" t="s">
        <v>144</v>
      </c>
      <c r="G47" s="82" t="s">
        <v>147</v>
      </c>
      <c r="H47" s="82" t="s">
        <v>359</v>
      </c>
      <c r="I47" s="83">
        <v>42957.714479166665</v>
      </c>
      <c r="J47" s="82" t="s">
        <v>180</v>
      </c>
      <c r="K47" s="82" t="s">
        <v>541</v>
      </c>
      <c r="L47" s="82" t="s">
        <v>542</v>
      </c>
      <c r="M47" s="83">
        <v>42957.329606481479</v>
      </c>
      <c r="N47" s="82" t="s">
        <v>149</v>
      </c>
      <c r="O47" s="82" t="s">
        <v>203</v>
      </c>
      <c r="P47" s="82" t="s">
        <v>185</v>
      </c>
      <c r="Q47" s="82" t="str">
        <f t="shared" si="0"/>
        <v xml:space="preserve">Production </v>
      </c>
      <c r="R47" s="29">
        <f>VLOOKUP(Q47,EffortByCategory!B:C,2,FALSE)</f>
        <v>4</v>
      </c>
    </row>
    <row r="48" spans="1:18" x14ac:dyDescent="0.2">
      <c r="A48" s="82" t="s">
        <v>160</v>
      </c>
      <c r="B48" s="82" t="s">
        <v>543</v>
      </c>
      <c r="C48" s="82" t="s">
        <v>441</v>
      </c>
      <c r="D48" s="82" t="s">
        <v>152</v>
      </c>
      <c r="E48" s="82" t="s">
        <v>4</v>
      </c>
      <c r="F48" s="82" t="s">
        <v>473</v>
      </c>
      <c r="G48" s="82" t="s">
        <v>147</v>
      </c>
      <c r="H48" s="82" t="s">
        <v>544</v>
      </c>
      <c r="I48" s="83">
        <v>42975.951388888891</v>
      </c>
      <c r="J48" s="82" t="s">
        <v>179</v>
      </c>
      <c r="K48" s="82" t="s">
        <v>545</v>
      </c>
      <c r="L48" s="82" t="s">
        <v>546</v>
      </c>
      <c r="M48" s="83">
        <v>42971.969884259262</v>
      </c>
      <c r="N48" s="82" t="s">
        <v>547</v>
      </c>
      <c r="O48" s="82" t="s">
        <v>375</v>
      </c>
      <c r="P48" s="82" t="s">
        <v>185</v>
      </c>
      <c r="Q48" s="82" t="str">
        <f t="shared" si="0"/>
        <v>Production Alert</v>
      </c>
      <c r="R48" s="29">
        <f>VLOOKUP(Q48,EffortByCategory!B:C,2,FALSE)</f>
        <v>4</v>
      </c>
    </row>
    <row r="49" spans="1:18" x14ac:dyDescent="0.2">
      <c r="A49" s="82" t="s">
        <v>2745</v>
      </c>
      <c r="B49" s="82" t="s">
        <v>548</v>
      </c>
      <c r="C49" s="82" t="s">
        <v>507</v>
      </c>
      <c r="D49" s="82" t="s">
        <v>152</v>
      </c>
      <c r="E49" s="82" t="s">
        <v>4</v>
      </c>
      <c r="F49" s="82" t="s">
        <v>148</v>
      </c>
      <c r="G49" s="82" t="s">
        <v>147</v>
      </c>
      <c r="H49" s="82" t="s">
        <v>490</v>
      </c>
      <c r="I49" s="83">
        <v>42975.989340277774</v>
      </c>
      <c r="J49" s="82" t="s">
        <v>180</v>
      </c>
      <c r="K49" s="82" t="s">
        <v>549</v>
      </c>
      <c r="L49" s="82" t="s">
        <v>550</v>
      </c>
      <c r="M49" s="83">
        <v>42972.620057870372</v>
      </c>
      <c r="N49" s="82" t="s">
        <v>493</v>
      </c>
      <c r="O49" s="82" t="s">
        <v>375</v>
      </c>
      <c r="P49" s="82" t="s">
        <v>185</v>
      </c>
      <c r="Q49" s="82" t="str">
        <f t="shared" si="0"/>
        <v xml:space="preserve">Sub Prod - C4C Project Request for Information </v>
      </c>
      <c r="R49" s="29">
        <f>VLOOKUP(Q49,EffortByCategory!B:C,2,FALSE)</f>
        <v>0</v>
      </c>
    </row>
    <row r="50" spans="1:18" x14ac:dyDescent="0.2">
      <c r="A50" s="82" t="s">
        <v>2745</v>
      </c>
      <c r="B50" s="82" t="s">
        <v>551</v>
      </c>
      <c r="C50" s="82" t="s">
        <v>552</v>
      </c>
      <c r="D50" s="82" t="s">
        <v>152</v>
      </c>
      <c r="E50" s="82" t="s">
        <v>4</v>
      </c>
      <c r="F50" s="82" t="s">
        <v>462</v>
      </c>
      <c r="G50" s="82" t="s">
        <v>147</v>
      </c>
      <c r="H50" s="82" t="s">
        <v>553</v>
      </c>
      <c r="I50" s="83">
        <v>42977.280902777777</v>
      </c>
      <c r="J50" s="82" t="s">
        <v>180</v>
      </c>
      <c r="K50" s="82" t="s">
        <v>554</v>
      </c>
      <c r="L50" s="82" t="s">
        <v>555</v>
      </c>
      <c r="M50" s="83">
        <v>42972.104583333334</v>
      </c>
      <c r="N50" s="82" t="s">
        <v>556</v>
      </c>
      <c r="O50" s="82" t="s">
        <v>436</v>
      </c>
      <c r="P50" s="82" t="s">
        <v>238</v>
      </c>
      <c r="Q50" s="82" t="str">
        <f t="shared" si="0"/>
        <v>Sub Prod - C4C Project Code Deployment</v>
      </c>
      <c r="R50" s="29">
        <f>VLOOKUP(Q50,EffortByCategory!B:C,2,FALSE)</f>
        <v>0</v>
      </c>
    </row>
    <row r="51" spans="1:18" x14ac:dyDescent="0.2">
      <c r="A51" s="82" t="s">
        <v>2743</v>
      </c>
      <c r="B51" s="82" t="s">
        <v>557</v>
      </c>
      <c r="C51" s="82" t="s">
        <v>211</v>
      </c>
      <c r="D51" s="82" t="s">
        <v>152</v>
      </c>
      <c r="E51" s="82" t="s">
        <v>4</v>
      </c>
      <c r="F51" s="82" t="s">
        <v>27</v>
      </c>
      <c r="G51" s="82" t="s">
        <v>147</v>
      </c>
      <c r="H51" s="82" t="s">
        <v>184</v>
      </c>
      <c r="I51" s="83">
        <v>42967.858148148145</v>
      </c>
      <c r="J51" s="82" t="s">
        <v>180</v>
      </c>
      <c r="K51" s="82" t="s">
        <v>554</v>
      </c>
      <c r="L51" s="82" t="s">
        <v>558</v>
      </c>
      <c r="M51" s="83">
        <v>42962.942557870374</v>
      </c>
      <c r="N51" s="82" t="s">
        <v>149</v>
      </c>
      <c r="O51" s="82" t="s">
        <v>206</v>
      </c>
      <c r="P51" s="82" t="s">
        <v>238</v>
      </c>
      <c r="Q51" s="82" t="str">
        <f t="shared" si="0"/>
        <v>Sub Prod - KBR Request for Change</v>
      </c>
      <c r="R51" s="29">
        <f>VLOOKUP(Q51,EffortByCategory!B:C,2,FALSE)</f>
        <v>0</v>
      </c>
    </row>
    <row r="52" spans="1:18" x14ac:dyDescent="0.2">
      <c r="A52" s="82" t="s">
        <v>160</v>
      </c>
      <c r="B52" s="82" t="s">
        <v>559</v>
      </c>
      <c r="C52" s="82" t="s">
        <v>212</v>
      </c>
      <c r="D52" s="82" t="s">
        <v>364</v>
      </c>
      <c r="E52" s="82" t="s">
        <v>28</v>
      </c>
      <c r="F52" s="82" t="s">
        <v>144</v>
      </c>
      <c r="G52" s="82" t="s">
        <v>147</v>
      </c>
      <c r="H52" s="82" t="s">
        <v>283</v>
      </c>
      <c r="I52" s="83">
        <v>42956.375023148146</v>
      </c>
      <c r="J52" s="82" t="s">
        <v>180</v>
      </c>
      <c r="K52" s="82" t="s">
        <v>560</v>
      </c>
      <c r="L52" s="82" t="s">
        <v>561</v>
      </c>
      <c r="M52" s="83">
        <v>42951.109791666669</v>
      </c>
      <c r="N52" s="82" t="s">
        <v>284</v>
      </c>
      <c r="O52" s="82" t="s">
        <v>206</v>
      </c>
      <c r="P52" s="82" t="s">
        <v>158</v>
      </c>
      <c r="Q52" s="82" t="str">
        <f t="shared" si="0"/>
        <v xml:space="preserve">Production </v>
      </c>
      <c r="R52" s="29">
        <f>VLOOKUP(Q52,EffortByCategory!B:C,2,FALSE)</f>
        <v>4</v>
      </c>
    </row>
    <row r="53" spans="1:18" x14ac:dyDescent="0.2">
      <c r="A53" s="82" t="s">
        <v>160</v>
      </c>
      <c r="B53" s="82" t="s">
        <v>562</v>
      </c>
      <c r="C53" s="82" t="s">
        <v>394</v>
      </c>
      <c r="D53" s="82" t="s">
        <v>405</v>
      </c>
      <c r="E53" s="82" t="s">
        <v>4</v>
      </c>
      <c r="F53" s="82" t="s">
        <v>150</v>
      </c>
      <c r="G53" s="82" t="s">
        <v>147</v>
      </c>
      <c r="H53" s="82" t="s">
        <v>371</v>
      </c>
      <c r="I53" s="83">
        <v>42968.486215277779</v>
      </c>
      <c r="J53" s="82" t="s">
        <v>180</v>
      </c>
      <c r="K53" s="82" t="s">
        <v>563</v>
      </c>
      <c r="L53" s="82" t="s">
        <v>564</v>
      </c>
      <c r="M53" s="83">
        <v>42957.473240740743</v>
      </c>
      <c r="N53" s="82" t="s">
        <v>374</v>
      </c>
      <c r="O53" s="82" t="s">
        <v>375</v>
      </c>
      <c r="P53" s="82" t="s">
        <v>238</v>
      </c>
      <c r="Q53" s="82" t="str">
        <f t="shared" si="0"/>
        <v>Production Access</v>
      </c>
      <c r="R53" s="29">
        <f>VLOOKUP(Q53,EffortByCategory!B:C,2,FALSE)</f>
        <v>4</v>
      </c>
    </row>
    <row r="54" spans="1:18" x14ac:dyDescent="0.2">
      <c r="A54" s="82" t="s">
        <v>160</v>
      </c>
      <c r="B54" s="82" t="s">
        <v>565</v>
      </c>
      <c r="C54" s="82" t="s">
        <v>202</v>
      </c>
      <c r="D54" s="82" t="s">
        <v>224</v>
      </c>
      <c r="E54" s="82" t="s">
        <v>28</v>
      </c>
      <c r="F54" s="82" t="s">
        <v>144</v>
      </c>
      <c r="G54" s="82" t="s">
        <v>147</v>
      </c>
      <c r="H54" s="82" t="s">
        <v>218</v>
      </c>
      <c r="I54" s="83">
        <v>42958.457326388889</v>
      </c>
      <c r="J54" s="82" t="s">
        <v>180</v>
      </c>
      <c r="K54" s="82" t="s">
        <v>566</v>
      </c>
      <c r="L54" s="82" t="s">
        <v>567</v>
      </c>
      <c r="M54" s="83">
        <v>42944.562939814816</v>
      </c>
      <c r="N54" s="82" t="s">
        <v>149</v>
      </c>
      <c r="O54" s="82" t="s">
        <v>203</v>
      </c>
      <c r="P54" s="82" t="s">
        <v>238</v>
      </c>
      <c r="Q54" s="82" t="str">
        <f t="shared" si="0"/>
        <v xml:space="preserve">Production </v>
      </c>
      <c r="R54" s="29">
        <f>VLOOKUP(Q54,EffortByCategory!B:C,2,FALSE)</f>
        <v>4</v>
      </c>
    </row>
    <row r="55" spans="1:18" x14ac:dyDescent="0.2">
      <c r="A55" s="82" t="s">
        <v>160</v>
      </c>
      <c r="B55" s="82" t="s">
        <v>568</v>
      </c>
      <c r="C55" s="82" t="s">
        <v>441</v>
      </c>
      <c r="D55" s="82" t="s">
        <v>152</v>
      </c>
      <c r="E55" s="82" t="s">
        <v>4</v>
      </c>
      <c r="F55" s="82" t="s">
        <v>27</v>
      </c>
      <c r="G55" s="82" t="s">
        <v>147</v>
      </c>
      <c r="H55" s="82" t="s">
        <v>478</v>
      </c>
      <c r="I55" s="83">
        <v>42971.917824074073</v>
      </c>
      <c r="J55" s="82" t="s">
        <v>180</v>
      </c>
      <c r="K55" s="82" t="s">
        <v>569</v>
      </c>
      <c r="L55" s="82" t="s">
        <v>570</v>
      </c>
      <c r="M55" s="83">
        <v>42970.752523148149</v>
      </c>
      <c r="N55" s="82" t="s">
        <v>481</v>
      </c>
      <c r="O55" s="82" t="s">
        <v>375</v>
      </c>
      <c r="P55" s="82" t="s">
        <v>238</v>
      </c>
      <c r="Q55" s="82" t="str">
        <f t="shared" si="0"/>
        <v>Production Request for Change</v>
      </c>
      <c r="R55" s="29">
        <f>VLOOKUP(Q55,EffortByCategory!B:C,2,FALSE)</f>
        <v>4</v>
      </c>
    </row>
    <row r="56" spans="1:18" x14ac:dyDescent="0.2">
      <c r="A56" s="82" t="s">
        <v>2743</v>
      </c>
      <c r="B56" s="82" t="s">
        <v>571</v>
      </c>
      <c r="C56" s="82" t="s">
        <v>202</v>
      </c>
      <c r="D56" s="82" t="s">
        <v>243</v>
      </c>
      <c r="E56" s="82" t="s">
        <v>4</v>
      </c>
      <c r="F56" s="82" t="s">
        <v>151</v>
      </c>
      <c r="G56" s="82" t="s">
        <v>147</v>
      </c>
      <c r="H56" s="82" t="s">
        <v>244</v>
      </c>
      <c r="I56" s="83">
        <v>42957.452164351853</v>
      </c>
      <c r="J56" s="82" t="s">
        <v>179</v>
      </c>
      <c r="K56" s="82" t="s">
        <v>572</v>
      </c>
      <c r="L56" s="82" t="s">
        <v>573</v>
      </c>
      <c r="M56" s="83">
        <v>42957.439872685187</v>
      </c>
      <c r="N56" s="82" t="s">
        <v>246</v>
      </c>
      <c r="O56" s="82" t="s">
        <v>207</v>
      </c>
      <c r="P56" s="82" t="s">
        <v>219</v>
      </c>
      <c r="Q56" s="82" t="str">
        <f t="shared" si="0"/>
        <v>Sub Prod - KBR Proactive Maintenance</v>
      </c>
      <c r="R56" s="29">
        <f>VLOOKUP(Q56,EffortByCategory!B:C,2,FALSE)</f>
        <v>0</v>
      </c>
    </row>
    <row r="57" spans="1:18" x14ac:dyDescent="0.2">
      <c r="A57" s="82" t="s">
        <v>160</v>
      </c>
      <c r="B57" s="82" t="s">
        <v>574</v>
      </c>
      <c r="C57" s="82" t="s">
        <v>394</v>
      </c>
      <c r="D57" s="82" t="s">
        <v>144</v>
      </c>
      <c r="E57" s="82" t="s">
        <v>4</v>
      </c>
      <c r="F57" s="82" t="s">
        <v>148</v>
      </c>
      <c r="G57" s="82" t="s">
        <v>147</v>
      </c>
      <c r="H57" s="82" t="s">
        <v>575</v>
      </c>
      <c r="I57" s="83">
        <v>42976.591180555559</v>
      </c>
      <c r="J57" s="82" t="s">
        <v>180</v>
      </c>
      <c r="K57" s="82" t="s">
        <v>576</v>
      </c>
      <c r="L57" s="82" t="s">
        <v>577</v>
      </c>
      <c r="M57" s="83">
        <v>42976.526365740741</v>
      </c>
      <c r="N57" s="82" t="s">
        <v>578</v>
      </c>
      <c r="O57" s="82" t="s">
        <v>375</v>
      </c>
      <c r="P57" s="82" t="s">
        <v>185</v>
      </c>
      <c r="Q57" s="82" t="str">
        <f t="shared" si="0"/>
        <v xml:space="preserve">Production Request for Information </v>
      </c>
      <c r="R57" s="29">
        <f>VLOOKUP(Q57,EffortByCategory!B:C,2,FALSE)</f>
        <v>4</v>
      </c>
    </row>
    <row r="58" spans="1:18" x14ac:dyDescent="0.2">
      <c r="A58" s="82" t="s">
        <v>2745</v>
      </c>
      <c r="B58" s="82" t="s">
        <v>579</v>
      </c>
      <c r="C58" s="82" t="s">
        <v>370</v>
      </c>
      <c r="D58" s="82" t="s">
        <v>152</v>
      </c>
      <c r="E58" s="82" t="s">
        <v>4</v>
      </c>
      <c r="F58" s="82" t="s">
        <v>462</v>
      </c>
      <c r="G58" s="82" t="s">
        <v>145</v>
      </c>
      <c r="H58" s="82" t="s">
        <v>490</v>
      </c>
      <c r="I58" s="83">
        <v>42978.763437499998</v>
      </c>
      <c r="J58" s="82" t="s">
        <v>180</v>
      </c>
      <c r="K58" s="82" t="s">
        <v>580</v>
      </c>
      <c r="L58" s="82" t="s">
        <v>581</v>
      </c>
      <c r="M58" s="83">
        <v>42976.62263888889</v>
      </c>
      <c r="N58" s="82" t="s">
        <v>493</v>
      </c>
      <c r="O58" s="82" t="s">
        <v>375</v>
      </c>
      <c r="P58" s="82" t="s">
        <v>210</v>
      </c>
      <c r="Q58" s="82" t="str">
        <f t="shared" si="0"/>
        <v>Sub Prod - C4C Project Code Deployment</v>
      </c>
      <c r="R58" s="29">
        <v>3</v>
      </c>
    </row>
    <row r="59" spans="1:18" x14ac:dyDescent="0.2">
      <c r="A59" s="82" t="s">
        <v>2743</v>
      </c>
      <c r="B59" s="82" t="s">
        <v>582</v>
      </c>
      <c r="C59" s="82" t="s">
        <v>507</v>
      </c>
      <c r="D59" s="82" t="s">
        <v>152</v>
      </c>
      <c r="E59" s="82" t="s">
        <v>4</v>
      </c>
      <c r="F59" s="82" t="s">
        <v>151</v>
      </c>
      <c r="G59" s="82" t="s">
        <v>147</v>
      </c>
      <c r="H59" s="82" t="s">
        <v>583</v>
      </c>
      <c r="I59" s="83">
        <v>42951.92769675926</v>
      </c>
      <c r="J59" s="82" t="s">
        <v>180</v>
      </c>
      <c r="K59" s="82" t="s">
        <v>584</v>
      </c>
      <c r="L59" s="82" t="s">
        <v>585</v>
      </c>
      <c r="M59" s="83">
        <v>42951.002337962964</v>
      </c>
      <c r="N59" s="82" t="s">
        <v>586</v>
      </c>
      <c r="O59" s="82" t="s">
        <v>375</v>
      </c>
      <c r="P59" s="82" t="s">
        <v>185</v>
      </c>
      <c r="Q59" s="82" t="str">
        <f t="shared" si="0"/>
        <v>Sub Prod - KBR Proactive Maintenance</v>
      </c>
      <c r="R59" s="29">
        <f>VLOOKUP(Q59,EffortByCategory!B:C,2,FALSE)</f>
        <v>0</v>
      </c>
    </row>
    <row r="60" spans="1:18" x14ac:dyDescent="0.2">
      <c r="A60" s="82" t="s">
        <v>2745</v>
      </c>
      <c r="B60" s="82" t="s">
        <v>587</v>
      </c>
      <c r="C60" s="82" t="s">
        <v>431</v>
      </c>
      <c r="D60" s="82" t="s">
        <v>144</v>
      </c>
      <c r="E60" s="82" t="s">
        <v>4</v>
      </c>
      <c r="F60" s="82" t="s">
        <v>151</v>
      </c>
      <c r="G60" s="82" t="s">
        <v>147</v>
      </c>
      <c r="H60" s="82" t="s">
        <v>490</v>
      </c>
      <c r="I60" s="83">
        <v>42949.416203703702</v>
      </c>
      <c r="J60" s="82" t="s">
        <v>180</v>
      </c>
      <c r="K60" s="82" t="s">
        <v>588</v>
      </c>
      <c r="L60" s="82" t="s">
        <v>589</v>
      </c>
      <c r="M60" s="83">
        <v>42949.069050925929</v>
      </c>
      <c r="N60" s="82" t="s">
        <v>493</v>
      </c>
      <c r="O60" s="82" t="s">
        <v>375</v>
      </c>
      <c r="P60" s="82" t="s">
        <v>158</v>
      </c>
      <c r="Q60" s="82" t="str">
        <f t="shared" si="0"/>
        <v>Sub Prod - C4C Project Proactive Maintenance</v>
      </c>
      <c r="R60" s="29">
        <f>VLOOKUP(Q60,EffortByCategory!B:C,2,FALSE)</f>
        <v>0</v>
      </c>
    </row>
    <row r="61" spans="1:18" x14ac:dyDescent="0.2">
      <c r="A61" s="82" t="s">
        <v>2745</v>
      </c>
      <c r="B61" s="82" t="s">
        <v>590</v>
      </c>
      <c r="C61" s="82" t="s">
        <v>552</v>
      </c>
      <c r="D61" s="82" t="s">
        <v>152</v>
      </c>
      <c r="E61" s="82" t="s">
        <v>4</v>
      </c>
      <c r="F61" s="82" t="s">
        <v>462</v>
      </c>
      <c r="G61" s="82" t="s">
        <v>147</v>
      </c>
      <c r="H61" s="82" t="s">
        <v>490</v>
      </c>
      <c r="I61" s="83">
        <v>42977.282361111109</v>
      </c>
      <c r="J61" s="82" t="s">
        <v>180</v>
      </c>
      <c r="K61" s="82" t="s">
        <v>591</v>
      </c>
      <c r="L61" s="82" t="s">
        <v>592</v>
      </c>
      <c r="M61" s="83">
        <v>42975.151458333334</v>
      </c>
      <c r="N61" s="82" t="s">
        <v>493</v>
      </c>
      <c r="O61" s="82" t="s">
        <v>375</v>
      </c>
      <c r="P61" s="82" t="s">
        <v>334</v>
      </c>
      <c r="Q61" s="82" t="str">
        <f t="shared" si="0"/>
        <v>Sub Prod - C4C Project Code Deployment</v>
      </c>
      <c r="R61" s="29">
        <f>VLOOKUP(Q61,EffortByCategory!B:C,2,FALSE)</f>
        <v>0</v>
      </c>
    </row>
    <row r="62" spans="1:18" x14ac:dyDescent="0.2">
      <c r="A62" s="82" t="s">
        <v>2743</v>
      </c>
      <c r="B62" s="82" t="s">
        <v>593</v>
      </c>
      <c r="C62" s="82" t="s">
        <v>211</v>
      </c>
      <c r="D62" s="82" t="s">
        <v>153</v>
      </c>
      <c r="E62" s="82" t="s">
        <v>4</v>
      </c>
      <c r="F62" s="82" t="s">
        <v>27</v>
      </c>
      <c r="G62" s="82" t="s">
        <v>147</v>
      </c>
      <c r="H62" s="82" t="s">
        <v>184</v>
      </c>
      <c r="I62" s="83">
        <v>42967.852210648147</v>
      </c>
      <c r="J62" s="82" t="s">
        <v>180</v>
      </c>
      <c r="K62" s="82" t="s">
        <v>594</v>
      </c>
      <c r="L62" s="82" t="s">
        <v>595</v>
      </c>
      <c r="M62" s="83">
        <v>42956.86346064815</v>
      </c>
      <c r="N62" s="82" t="s">
        <v>149</v>
      </c>
      <c r="O62" s="82" t="s">
        <v>436</v>
      </c>
      <c r="P62" s="82" t="s">
        <v>210</v>
      </c>
      <c r="Q62" s="82" t="str">
        <f t="shared" si="0"/>
        <v>Sub Prod - KBR Request for Change</v>
      </c>
      <c r="R62" s="29">
        <f>VLOOKUP(Q62,EffortByCategory!B:C,2,FALSE)</f>
        <v>0</v>
      </c>
    </row>
    <row r="63" spans="1:18" x14ac:dyDescent="0.2">
      <c r="A63" s="82" t="s">
        <v>2743</v>
      </c>
      <c r="B63" s="82" t="s">
        <v>596</v>
      </c>
      <c r="C63" s="82" t="s">
        <v>377</v>
      </c>
      <c r="D63" s="82" t="s">
        <v>153</v>
      </c>
      <c r="E63" s="82" t="s">
        <v>4</v>
      </c>
      <c r="F63" s="82" t="s">
        <v>27</v>
      </c>
      <c r="G63" s="82" t="s">
        <v>147</v>
      </c>
      <c r="H63" s="82" t="s">
        <v>204</v>
      </c>
      <c r="I63" s="83">
        <v>42977.852326388886</v>
      </c>
      <c r="J63" s="82" t="s">
        <v>180</v>
      </c>
      <c r="K63" s="82" t="s">
        <v>597</v>
      </c>
      <c r="L63" s="82" t="s">
        <v>598</v>
      </c>
      <c r="M63" s="83">
        <v>42976.908113425925</v>
      </c>
      <c r="N63" s="82" t="s">
        <v>205</v>
      </c>
      <c r="O63" s="82" t="s">
        <v>436</v>
      </c>
      <c r="P63" s="82" t="s">
        <v>259</v>
      </c>
      <c r="Q63" s="82" t="str">
        <f t="shared" si="0"/>
        <v>Sub Prod - KBR Request for Change</v>
      </c>
      <c r="R63" s="29">
        <f>VLOOKUP(Q63,EffortByCategory!B:C,2,FALSE)</f>
        <v>0</v>
      </c>
    </row>
    <row r="64" spans="1:18" x14ac:dyDescent="0.2">
      <c r="A64" s="82" t="s">
        <v>2743</v>
      </c>
      <c r="B64" s="82" t="s">
        <v>599</v>
      </c>
      <c r="C64" s="82" t="s">
        <v>394</v>
      </c>
      <c r="D64" s="82" t="s">
        <v>405</v>
      </c>
      <c r="E64" s="82" t="s">
        <v>4</v>
      </c>
      <c r="F64" s="82" t="s">
        <v>150</v>
      </c>
      <c r="G64" s="82" t="s">
        <v>147</v>
      </c>
      <c r="H64" s="82" t="s">
        <v>371</v>
      </c>
      <c r="I64" s="83">
        <v>42969.701585648145</v>
      </c>
      <c r="J64" s="82" t="s">
        <v>179</v>
      </c>
      <c r="K64" s="82" t="s">
        <v>600</v>
      </c>
      <c r="L64" s="82" t="s">
        <v>601</v>
      </c>
      <c r="M64" s="83">
        <v>42964.475775462961</v>
      </c>
      <c r="N64" s="82" t="s">
        <v>374</v>
      </c>
      <c r="O64" s="82" t="s">
        <v>375</v>
      </c>
      <c r="P64" s="82" t="s">
        <v>217</v>
      </c>
      <c r="Q64" s="82" t="str">
        <f t="shared" si="0"/>
        <v>Sub Prod - KBR Access</v>
      </c>
      <c r="R64" s="29">
        <f>VLOOKUP(Q64,EffortByCategory!B:C,2,FALSE)</f>
        <v>0</v>
      </c>
    </row>
    <row r="65" spans="1:18" x14ac:dyDescent="0.2">
      <c r="A65" s="82" t="s">
        <v>160</v>
      </c>
      <c r="B65" s="82" t="s">
        <v>602</v>
      </c>
      <c r="C65" s="82" t="s">
        <v>202</v>
      </c>
      <c r="D65" s="82" t="s">
        <v>355</v>
      </c>
      <c r="E65" s="82" t="s">
        <v>28</v>
      </c>
      <c r="F65" s="82" t="s">
        <v>144</v>
      </c>
      <c r="G65" s="82" t="s">
        <v>147</v>
      </c>
      <c r="H65" s="82" t="s">
        <v>603</v>
      </c>
      <c r="I65" s="83">
        <v>42975.514386574076</v>
      </c>
      <c r="J65" s="82" t="s">
        <v>180</v>
      </c>
      <c r="K65" s="82" t="s">
        <v>604</v>
      </c>
      <c r="L65" s="82" t="s">
        <v>605</v>
      </c>
      <c r="M65" s="83">
        <v>42949.483483796299</v>
      </c>
      <c r="N65" s="82" t="s">
        <v>606</v>
      </c>
      <c r="O65" s="82" t="s">
        <v>206</v>
      </c>
      <c r="P65" s="82" t="s">
        <v>158</v>
      </c>
      <c r="Q65" s="82" t="str">
        <f t="shared" si="0"/>
        <v xml:space="preserve">Production </v>
      </c>
      <c r="R65" s="29">
        <f>VLOOKUP(Q65,EffortByCategory!B:C,2,FALSE)</f>
        <v>4</v>
      </c>
    </row>
    <row r="66" spans="1:18" x14ac:dyDescent="0.2">
      <c r="A66" s="82" t="s">
        <v>160</v>
      </c>
      <c r="B66" s="82" t="s">
        <v>607</v>
      </c>
      <c r="C66" s="82" t="s">
        <v>202</v>
      </c>
      <c r="D66" s="82" t="s">
        <v>355</v>
      </c>
      <c r="E66" s="82" t="s">
        <v>28</v>
      </c>
      <c r="F66" s="82" t="s">
        <v>144</v>
      </c>
      <c r="G66" s="82" t="s">
        <v>147</v>
      </c>
      <c r="H66" s="82" t="s">
        <v>603</v>
      </c>
      <c r="I66" s="83">
        <v>42957.541631944441</v>
      </c>
      <c r="J66" s="82" t="s">
        <v>179</v>
      </c>
      <c r="K66" s="82" t="s">
        <v>604</v>
      </c>
      <c r="L66" s="82" t="s">
        <v>608</v>
      </c>
      <c r="M66" s="83">
        <v>42949.748726851853</v>
      </c>
      <c r="N66" s="82" t="s">
        <v>606</v>
      </c>
      <c r="O66" s="82" t="s">
        <v>206</v>
      </c>
      <c r="P66" s="82" t="s">
        <v>337</v>
      </c>
      <c r="Q66" s="82" t="str">
        <f t="shared" si="0"/>
        <v xml:space="preserve">Production </v>
      </c>
      <c r="R66" s="29">
        <f>VLOOKUP(Q66,EffortByCategory!B:C,2,FALSE)</f>
        <v>4</v>
      </c>
    </row>
    <row r="67" spans="1:18" x14ac:dyDescent="0.2">
      <c r="A67" s="82" t="s">
        <v>2743</v>
      </c>
      <c r="B67" s="82" t="s">
        <v>609</v>
      </c>
      <c r="C67" s="82" t="s">
        <v>220</v>
      </c>
      <c r="D67" s="82" t="s">
        <v>144</v>
      </c>
      <c r="E67" s="82" t="s">
        <v>4</v>
      </c>
      <c r="F67" s="82" t="s">
        <v>150</v>
      </c>
      <c r="G67" s="82" t="s">
        <v>147</v>
      </c>
      <c r="H67" s="82" t="s">
        <v>184</v>
      </c>
      <c r="I67" s="83">
        <v>42950.174467592595</v>
      </c>
      <c r="J67" s="82" t="s">
        <v>180</v>
      </c>
      <c r="K67" s="82" t="s">
        <v>610</v>
      </c>
      <c r="L67" s="82" t="s">
        <v>611</v>
      </c>
      <c r="M67" s="83">
        <v>42939.909872685188</v>
      </c>
      <c r="N67" s="82" t="s">
        <v>149</v>
      </c>
      <c r="O67" s="82" t="s">
        <v>206</v>
      </c>
      <c r="P67" s="82" t="s">
        <v>337</v>
      </c>
      <c r="Q67" s="82" t="str">
        <f t="shared" ref="Q67:Q130" si="1">CONCATENATE(A67," ",F67)</f>
        <v>Sub Prod - KBR Access</v>
      </c>
      <c r="R67" s="29">
        <f>VLOOKUP(Q67,EffortByCategory!B:C,2,FALSE)</f>
        <v>0</v>
      </c>
    </row>
    <row r="68" spans="1:18" x14ac:dyDescent="0.2">
      <c r="A68" s="82" t="s">
        <v>2743</v>
      </c>
      <c r="B68" s="82" t="s">
        <v>612</v>
      </c>
      <c r="C68" s="82" t="s">
        <v>220</v>
      </c>
      <c r="D68" s="82" t="s">
        <v>186</v>
      </c>
      <c r="E68" s="82" t="s">
        <v>4</v>
      </c>
      <c r="F68" s="82" t="s">
        <v>150</v>
      </c>
      <c r="G68" s="82" t="s">
        <v>147</v>
      </c>
      <c r="H68" s="82" t="s">
        <v>184</v>
      </c>
      <c r="I68" s="83">
        <v>42949.267881944441</v>
      </c>
      <c r="J68" s="82" t="s">
        <v>180</v>
      </c>
      <c r="K68" s="82" t="s">
        <v>613</v>
      </c>
      <c r="L68" s="82" t="s">
        <v>614</v>
      </c>
      <c r="M68" s="83">
        <v>42943.918344907404</v>
      </c>
      <c r="N68" s="82" t="s">
        <v>149</v>
      </c>
      <c r="O68" s="82" t="s">
        <v>206</v>
      </c>
      <c r="P68" s="82" t="s">
        <v>238</v>
      </c>
      <c r="Q68" s="82" t="str">
        <f t="shared" si="1"/>
        <v>Sub Prod - KBR Access</v>
      </c>
      <c r="R68" s="29">
        <f>VLOOKUP(Q68,EffortByCategory!B:C,2,FALSE)</f>
        <v>0</v>
      </c>
    </row>
    <row r="69" spans="1:18" x14ac:dyDescent="0.2">
      <c r="A69" s="82" t="s">
        <v>2743</v>
      </c>
      <c r="B69" s="82" t="s">
        <v>615</v>
      </c>
      <c r="C69" s="82" t="s">
        <v>212</v>
      </c>
      <c r="D69" s="82" t="s">
        <v>182</v>
      </c>
      <c r="E69" s="82" t="s">
        <v>4</v>
      </c>
      <c r="F69" s="82" t="s">
        <v>148</v>
      </c>
      <c r="G69" s="82" t="s">
        <v>147</v>
      </c>
      <c r="H69" s="82" t="s">
        <v>239</v>
      </c>
      <c r="I69" s="83">
        <v>42956.370243055557</v>
      </c>
      <c r="J69" s="82" t="s">
        <v>180</v>
      </c>
      <c r="K69" s="82" t="s">
        <v>616</v>
      </c>
      <c r="L69" s="82" t="s">
        <v>617</v>
      </c>
      <c r="M69" s="83">
        <v>42955.1797337963</v>
      </c>
      <c r="N69" s="82" t="s">
        <v>149</v>
      </c>
      <c r="O69" s="82" t="s">
        <v>206</v>
      </c>
      <c r="P69" s="82" t="s">
        <v>219</v>
      </c>
      <c r="Q69" s="82" t="str">
        <f t="shared" si="1"/>
        <v xml:space="preserve">Sub Prod - KBR Request for Information </v>
      </c>
      <c r="R69" s="29">
        <f>VLOOKUP(Q69,EffortByCategory!B:C,2,FALSE)</f>
        <v>4</v>
      </c>
    </row>
    <row r="70" spans="1:18" x14ac:dyDescent="0.2">
      <c r="A70" s="82" t="s">
        <v>2743</v>
      </c>
      <c r="B70" s="82" t="s">
        <v>618</v>
      </c>
      <c r="C70" s="82" t="s">
        <v>394</v>
      </c>
      <c r="D70" s="82" t="s">
        <v>405</v>
      </c>
      <c r="E70" s="82" t="s">
        <v>4</v>
      </c>
      <c r="F70" s="82" t="s">
        <v>148</v>
      </c>
      <c r="G70" s="82" t="s">
        <v>147</v>
      </c>
      <c r="H70" s="82" t="s">
        <v>371</v>
      </c>
      <c r="I70" s="83">
        <v>42971.699363425927</v>
      </c>
      <c r="J70" s="82" t="s">
        <v>180</v>
      </c>
      <c r="K70" s="82" t="s">
        <v>619</v>
      </c>
      <c r="L70" s="82" t="s">
        <v>620</v>
      </c>
      <c r="M70" s="83">
        <v>42969.646215277775</v>
      </c>
      <c r="N70" s="82" t="s">
        <v>374</v>
      </c>
      <c r="O70" s="82" t="s">
        <v>375</v>
      </c>
      <c r="P70" s="82" t="s">
        <v>210</v>
      </c>
      <c r="Q70" s="82" t="str">
        <f t="shared" si="1"/>
        <v xml:space="preserve">Sub Prod - KBR Request for Information </v>
      </c>
      <c r="R70" s="29">
        <v>3</v>
      </c>
    </row>
    <row r="71" spans="1:18" x14ac:dyDescent="0.2">
      <c r="A71" s="82" t="s">
        <v>160</v>
      </c>
      <c r="B71" s="82" t="s">
        <v>621</v>
      </c>
      <c r="C71" s="82" t="s">
        <v>441</v>
      </c>
      <c r="D71" s="82" t="s">
        <v>152</v>
      </c>
      <c r="E71" s="82" t="s">
        <v>4</v>
      </c>
      <c r="F71" s="82" t="s">
        <v>148</v>
      </c>
      <c r="G71" s="82" t="s">
        <v>147</v>
      </c>
      <c r="H71" s="82" t="s">
        <v>622</v>
      </c>
      <c r="I71" s="83">
        <v>42963.017731481479</v>
      </c>
      <c r="J71" s="82" t="s">
        <v>180</v>
      </c>
      <c r="K71" s="82" t="s">
        <v>623</v>
      </c>
      <c r="L71" s="82" t="s">
        <v>624</v>
      </c>
      <c r="M71" s="83">
        <v>42962.980011574073</v>
      </c>
      <c r="N71" s="82" t="s">
        <v>625</v>
      </c>
      <c r="O71" s="82" t="s">
        <v>375</v>
      </c>
      <c r="P71" s="82" t="s">
        <v>217</v>
      </c>
      <c r="Q71" s="82" t="str">
        <f t="shared" si="1"/>
        <v xml:space="preserve">Production Request for Information </v>
      </c>
      <c r="R71" s="29">
        <f>VLOOKUP(Q71,EffortByCategory!B:C,2,FALSE)</f>
        <v>4</v>
      </c>
    </row>
    <row r="72" spans="1:18" x14ac:dyDescent="0.2">
      <c r="A72" s="82" t="s">
        <v>160</v>
      </c>
      <c r="B72" s="82" t="s">
        <v>626</v>
      </c>
      <c r="C72" s="82" t="s">
        <v>466</v>
      </c>
      <c r="D72" s="82" t="s">
        <v>144</v>
      </c>
      <c r="E72" s="82" t="s">
        <v>4</v>
      </c>
      <c r="F72" s="82" t="s">
        <v>148</v>
      </c>
      <c r="G72" s="82" t="s">
        <v>147</v>
      </c>
      <c r="H72" s="82" t="s">
        <v>340</v>
      </c>
      <c r="I72" s="83">
        <v>42958.054409722223</v>
      </c>
      <c r="J72" s="82" t="s">
        <v>180</v>
      </c>
      <c r="K72" s="82" t="s">
        <v>627</v>
      </c>
      <c r="L72" s="82" t="s">
        <v>628</v>
      </c>
      <c r="M72" s="83">
        <v>42955.942847222221</v>
      </c>
      <c r="N72" s="82" t="s">
        <v>341</v>
      </c>
      <c r="O72" s="82" t="s">
        <v>375</v>
      </c>
      <c r="P72" s="82" t="s">
        <v>217</v>
      </c>
      <c r="Q72" s="82" t="str">
        <f t="shared" si="1"/>
        <v xml:space="preserve">Production Request for Information </v>
      </c>
      <c r="R72" s="29">
        <f>VLOOKUP(Q72,EffortByCategory!B:C,2,FALSE)</f>
        <v>4</v>
      </c>
    </row>
    <row r="73" spans="1:18" x14ac:dyDescent="0.2">
      <c r="A73" s="82" t="s">
        <v>160</v>
      </c>
      <c r="B73" s="82" t="s">
        <v>629</v>
      </c>
      <c r="C73" s="82" t="s">
        <v>202</v>
      </c>
      <c r="D73" s="82" t="s">
        <v>224</v>
      </c>
      <c r="E73" s="82" t="s">
        <v>4</v>
      </c>
      <c r="F73" s="82" t="s">
        <v>151</v>
      </c>
      <c r="G73" s="82" t="s">
        <v>147</v>
      </c>
      <c r="H73" s="82" t="s">
        <v>218</v>
      </c>
      <c r="I73" s="83">
        <v>42969.498749999999</v>
      </c>
      <c r="J73" s="82" t="s">
        <v>179</v>
      </c>
      <c r="K73" s="82" t="s">
        <v>630</v>
      </c>
      <c r="L73" s="82" t="s">
        <v>631</v>
      </c>
      <c r="M73" s="83">
        <v>42968.743043981478</v>
      </c>
      <c r="N73" s="82" t="s">
        <v>149</v>
      </c>
      <c r="O73" s="82" t="s">
        <v>203</v>
      </c>
      <c r="P73" s="82" t="s">
        <v>210</v>
      </c>
      <c r="Q73" s="82" t="str">
        <f t="shared" si="1"/>
        <v>Production Proactive Maintenance</v>
      </c>
      <c r="R73" s="29">
        <f>VLOOKUP(Q73,EffortByCategory!B:C,2,FALSE)</f>
        <v>4</v>
      </c>
    </row>
    <row r="74" spans="1:18" x14ac:dyDescent="0.2">
      <c r="A74" s="82" t="s">
        <v>2745</v>
      </c>
      <c r="B74" s="82" t="s">
        <v>632</v>
      </c>
      <c r="C74" s="82" t="s">
        <v>507</v>
      </c>
      <c r="D74" s="82" t="s">
        <v>152</v>
      </c>
      <c r="E74" s="82" t="s">
        <v>4</v>
      </c>
      <c r="F74" s="82" t="s">
        <v>151</v>
      </c>
      <c r="G74" s="82" t="s">
        <v>147</v>
      </c>
      <c r="H74" s="82" t="s">
        <v>490</v>
      </c>
      <c r="I74" s="83">
        <v>42971.417442129627</v>
      </c>
      <c r="J74" s="82" t="s">
        <v>180</v>
      </c>
      <c r="K74" s="82" t="s">
        <v>633</v>
      </c>
      <c r="L74" s="82" t="s">
        <v>634</v>
      </c>
      <c r="M74" s="83">
        <v>42971.331377314818</v>
      </c>
      <c r="N74" s="82" t="s">
        <v>493</v>
      </c>
      <c r="O74" s="82" t="s">
        <v>375</v>
      </c>
      <c r="P74" s="82" t="s">
        <v>210</v>
      </c>
      <c r="Q74" s="82" t="str">
        <f t="shared" si="1"/>
        <v>Sub Prod - C4C Project Proactive Maintenance</v>
      </c>
      <c r="R74" s="29">
        <f>VLOOKUP(Q74,EffortByCategory!B:C,2,FALSE)</f>
        <v>0</v>
      </c>
    </row>
    <row r="75" spans="1:18" x14ac:dyDescent="0.2">
      <c r="A75" s="82" t="s">
        <v>2743</v>
      </c>
      <c r="B75" s="82" t="s">
        <v>635</v>
      </c>
      <c r="C75" s="82" t="s">
        <v>441</v>
      </c>
      <c r="D75" s="82" t="s">
        <v>152</v>
      </c>
      <c r="E75" s="82" t="s">
        <v>4</v>
      </c>
      <c r="F75" s="82" t="s">
        <v>473</v>
      </c>
      <c r="G75" s="82" t="s">
        <v>147</v>
      </c>
      <c r="H75" s="82" t="s">
        <v>215</v>
      </c>
      <c r="I75" s="83">
        <v>42962.92869212963</v>
      </c>
      <c r="J75" s="82" t="s">
        <v>179</v>
      </c>
      <c r="K75" s="82" t="s">
        <v>636</v>
      </c>
      <c r="L75" s="82" t="s">
        <v>637</v>
      </c>
      <c r="M75" s="83">
        <v>42962.862534722219</v>
      </c>
      <c r="N75" s="82" t="s">
        <v>216</v>
      </c>
      <c r="O75" s="82" t="s">
        <v>375</v>
      </c>
      <c r="P75" s="82" t="s">
        <v>210</v>
      </c>
      <c r="Q75" s="82" t="str">
        <f t="shared" si="1"/>
        <v>Sub Prod - KBR Alert</v>
      </c>
      <c r="R75" s="29">
        <f>VLOOKUP(Q75,EffortByCategory!B:C,2,FALSE)</f>
        <v>0</v>
      </c>
    </row>
    <row r="76" spans="1:18" x14ac:dyDescent="0.2">
      <c r="A76" s="82" t="s">
        <v>160</v>
      </c>
      <c r="B76" s="82" t="s">
        <v>638</v>
      </c>
      <c r="C76" s="82" t="s">
        <v>483</v>
      </c>
      <c r="D76" s="82" t="s">
        <v>152</v>
      </c>
      <c r="E76" s="82" t="s">
        <v>4</v>
      </c>
      <c r="F76" s="82" t="s">
        <v>27</v>
      </c>
      <c r="G76" s="82" t="s">
        <v>147</v>
      </c>
      <c r="H76" s="82" t="s">
        <v>478</v>
      </c>
      <c r="I76" s="83">
        <v>42976.367314814815</v>
      </c>
      <c r="J76" s="82" t="s">
        <v>180</v>
      </c>
      <c r="K76" s="82" t="s">
        <v>639</v>
      </c>
      <c r="L76" s="82" t="s">
        <v>640</v>
      </c>
      <c r="M76" s="83">
        <v>42976.155405092592</v>
      </c>
      <c r="N76" s="82" t="s">
        <v>481</v>
      </c>
      <c r="O76" s="82" t="s">
        <v>375</v>
      </c>
      <c r="P76" s="82" t="s">
        <v>238</v>
      </c>
      <c r="Q76" s="82" t="str">
        <f t="shared" si="1"/>
        <v>Production Request for Change</v>
      </c>
      <c r="R76" s="29">
        <f>VLOOKUP(Q76,EffortByCategory!B:C,2,FALSE)</f>
        <v>4</v>
      </c>
    </row>
    <row r="77" spans="1:18" x14ac:dyDescent="0.2">
      <c r="A77" s="82" t="s">
        <v>2743</v>
      </c>
      <c r="B77" s="82" t="s">
        <v>641</v>
      </c>
      <c r="C77" s="82" t="s">
        <v>483</v>
      </c>
      <c r="D77" s="82" t="s">
        <v>152</v>
      </c>
      <c r="E77" s="82" t="s">
        <v>4</v>
      </c>
      <c r="F77" s="82" t="s">
        <v>155</v>
      </c>
      <c r="G77" s="82" t="s">
        <v>147</v>
      </c>
      <c r="H77" s="82" t="s">
        <v>478</v>
      </c>
      <c r="I77" s="83">
        <v>42959.369305555556</v>
      </c>
      <c r="J77" s="82" t="s">
        <v>179</v>
      </c>
      <c r="K77" s="82" t="s">
        <v>642</v>
      </c>
      <c r="L77" s="82" t="s">
        <v>643</v>
      </c>
      <c r="M77" s="83">
        <v>42958.804780092592</v>
      </c>
      <c r="N77" s="82" t="s">
        <v>481</v>
      </c>
      <c r="O77" s="82" t="s">
        <v>375</v>
      </c>
      <c r="P77" s="82" t="s">
        <v>185</v>
      </c>
      <c r="Q77" s="82" t="str">
        <f t="shared" si="1"/>
        <v>Sub Prod - KBR Monitoring</v>
      </c>
      <c r="R77" s="29">
        <f>VLOOKUP(Q77,EffortByCategory!B:C,2,FALSE)</f>
        <v>0</v>
      </c>
    </row>
    <row r="78" spans="1:18" x14ac:dyDescent="0.2">
      <c r="A78" s="82" t="s">
        <v>2745</v>
      </c>
      <c r="B78" s="82" t="s">
        <v>644</v>
      </c>
      <c r="C78" s="82" t="s">
        <v>370</v>
      </c>
      <c r="D78" s="82" t="s">
        <v>144</v>
      </c>
      <c r="E78" s="82" t="s">
        <v>4</v>
      </c>
      <c r="F78" s="82" t="s">
        <v>148</v>
      </c>
      <c r="G78" s="82" t="s">
        <v>147</v>
      </c>
      <c r="H78" s="82" t="s">
        <v>490</v>
      </c>
      <c r="I78" s="83">
        <v>42958.65625</v>
      </c>
      <c r="J78" s="82" t="s">
        <v>180</v>
      </c>
      <c r="K78" s="82" t="s">
        <v>645</v>
      </c>
      <c r="L78" s="82" t="s">
        <v>646</v>
      </c>
      <c r="M78" s="83">
        <v>42956.582928240743</v>
      </c>
      <c r="N78" s="82" t="s">
        <v>493</v>
      </c>
      <c r="O78" s="82" t="s">
        <v>375</v>
      </c>
      <c r="P78" s="82" t="s">
        <v>217</v>
      </c>
      <c r="Q78" s="82" t="str">
        <f t="shared" si="1"/>
        <v xml:space="preserve">Sub Prod - C4C Project Request for Information </v>
      </c>
      <c r="R78" s="29">
        <f>VLOOKUP(Q78,EffortByCategory!B:C,2,FALSE)</f>
        <v>0</v>
      </c>
    </row>
    <row r="79" spans="1:18" x14ac:dyDescent="0.2">
      <c r="A79" s="82" t="s">
        <v>2743</v>
      </c>
      <c r="B79" s="82" t="s">
        <v>647</v>
      </c>
      <c r="C79" s="82" t="s">
        <v>223</v>
      </c>
      <c r="D79" s="82" t="s">
        <v>144</v>
      </c>
      <c r="E79" s="82" t="s">
        <v>4</v>
      </c>
      <c r="F79" s="82" t="s">
        <v>148</v>
      </c>
      <c r="G79" s="82" t="s">
        <v>147</v>
      </c>
      <c r="H79" s="82" t="s">
        <v>184</v>
      </c>
      <c r="I79" s="83">
        <v>42954.868425925924</v>
      </c>
      <c r="J79" s="82" t="s">
        <v>180</v>
      </c>
      <c r="K79" s="82" t="s">
        <v>648</v>
      </c>
      <c r="L79" s="82" t="s">
        <v>649</v>
      </c>
      <c r="M79" s="83">
        <v>42950.178402777776</v>
      </c>
      <c r="N79" s="82" t="s">
        <v>149</v>
      </c>
      <c r="O79" s="82" t="s">
        <v>206</v>
      </c>
      <c r="P79" s="82" t="s">
        <v>217</v>
      </c>
      <c r="Q79" s="82" t="str">
        <f t="shared" si="1"/>
        <v xml:space="preserve">Sub Prod - KBR Request for Information </v>
      </c>
      <c r="R79" s="29">
        <f>VLOOKUP(Q79,EffortByCategory!B:C,2,FALSE)</f>
        <v>4</v>
      </c>
    </row>
    <row r="80" spans="1:18" x14ac:dyDescent="0.2">
      <c r="A80" s="82" t="s">
        <v>160</v>
      </c>
      <c r="B80" s="82" t="s">
        <v>650</v>
      </c>
      <c r="C80" s="82" t="s">
        <v>461</v>
      </c>
      <c r="D80" s="82" t="s">
        <v>495</v>
      </c>
      <c r="E80" s="82" t="s">
        <v>4</v>
      </c>
      <c r="F80" s="82" t="s">
        <v>150</v>
      </c>
      <c r="G80" s="82" t="s">
        <v>147</v>
      </c>
      <c r="H80" s="82" t="s">
        <v>340</v>
      </c>
      <c r="I80" s="83">
        <v>42971.915370370371</v>
      </c>
      <c r="J80" s="82" t="s">
        <v>180</v>
      </c>
      <c r="K80" s="82" t="s">
        <v>651</v>
      </c>
      <c r="L80" s="82" t="s">
        <v>652</v>
      </c>
      <c r="M80" s="83">
        <v>42970.979444444441</v>
      </c>
      <c r="N80" s="82" t="s">
        <v>341</v>
      </c>
      <c r="O80" s="82" t="s">
        <v>375</v>
      </c>
      <c r="P80" s="82" t="s">
        <v>217</v>
      </c>
      <c r="Q80" s="82" t="str">
        <f t="shared" si="1"/>
        <v>Production Access</v>
      </c>
      <c r="R80" s="29">
        <f>VLOOKUP(Q80,EffortByCategory!B:C,2,FALSE)</f>
        <v>4</v>
      </c>
    </row>
    <row r="81" spans="1:18" x14ac:dyDescent="0.2">
      <c r="A81" s="82" t="s">
        <v>2743</v>
      </c>
      <c r="B81" s="82" t="s">
        <v>653</v>
      </c>
      <c r="C81" s="82" t="s">
        <v>483</v>
      </c>
      <c r="D81" s="82" t="s">
        <v>152</v>
      </c>
      <c r="E81" s="82" t="s">
        <v>4</v>
      </c>
      <c r="F81" s="82" t="s">
        <v>27</v>
      </c>
      <c r="G81" s="82" t="s">
        <v>147</v>
      </c>
      <c r="H81" s="82" t="s">
        <v>215</v>
      </c>
      <c r="I81" s="83">
        <v>42965.036215277774</v>
      </c>
      <c r="J81" s="82" t="s">
        <v>179</v>
      </c>
      <c r="K81" s="82" t="s">
        <v>654</v>
      </c>
      <c r="L81" s="82" t="s">
        <v>655</v>
      </c>
      <c r="M81" s="83">
        <v>42964.671249999999</v>
      </c>
      <c r="N81" s="82" t="s">
        <v>216</v>
      </c>
      <c r="O81" s="82" t="s">
        <v>375</v>
      </c>
      <c r="P81" s="82" t="s">
        <v>219</v>
      </c>
      <c r="Q81" s="82" t="str">
        <f t="shared" si="1"/>
        <v>Sub Prod - KBR Request for Change</v>
      </c>
      <c r="R81" s="29">
        <f>VLOOKUP(Q81,EffortByCategory!B:C,2,FALSE)</f>
        <v>0</v>
      </c>
    </row>
    <row r="82" spans="1:18" x14ac:dyDescent="0.2">
      <c r="A82" s="82" t="s">
        <v>2745</v>
      </c>
      <c r="B82" s="82" t="s">
        <v>656</v>
      </c>
      <c r="C82" s="82" t="s">
        <v>431</v>
      </c>
      <c r="D82" s="82" t="s">
        <v>657</v>
      </c>
      <c r="E82" s="82" t="s">
        <v>4</v>
      </c>
      <c r="F82" s="82" t="s">
        <v>27</v>
      </c>
      <c r="G82" s="82" t="s">
        <v>147</v>
      </c>
      <c r="H82" s="82" t="s">
        <v>490</v>
      </c>
      <c r="I82" s="83">
        <v>42970.409062500003</v>
      </c>
      <c r="J82" s="82" t="s">
        <v>180</v>
      </c>
      <c r="K82" s="82" t="s">
        <v>658</v>
      </c>
      <c r="L82" s="82" t="s">
        <v>659</v>
      </c>
      <c r="M82" s="83">
        <v>42970.243807870371</v>
      </c>
      <c r="N82" s="82" t="s">
        <v>493</v>
      </c>
      <c r="O82" s="82" t="s">
        <v>375</v>
      </c>
      <c r="P82" s="82" t="s">
        <v>217</v>
      </c>
      <c r="Q82" s="82" t="str">
        <f t="shared" si="1"/>
        <v>Sub Prod - C4C Project Request for Change</v>
      </c>
      <c r="R82" s="29">
        <f>VLOOKUP(Q82,EffortByCategory!B:C,2,FALSE)</f>
        <v>0</v>
      </c>
    </row>
    <row r="83" spans="1:18" x14ac:dyDescent="0.2">
      <c r="A83" s="82" t="s">
        <v>160</v>
      </c>
      <c r="B83" s="82" t="s">
        <v>660</v>
      </c>
      <c r="C83" s="82" t="s">
        <v>394</v>
      </c>
      <c r="D83" s="82" t="s">
        <v>144</v>
      </c>
      <c r="E83" s="82" t="s">
        <v>4</v>
      </c>
      <c r="F83" s="82" t="s">
        <v>148</v>
      </c>
      <c r="G83" s="82" t="s">
        <v>145</v>
      </c>
      <c r="H83" s="82" t="s">
        <v>357</v>
      </c>
      <c r="I83" s="83">
        <v>42978.583171296297</v>
      </c>
      <c r="J83" s="82" t="s">
        <v>180</v>
      </c>
      <c r="K83" s="82" t="s">
        <v>661</v>
      </c>
      <c r="L83" s="82" t="s">
        <v>662</v>
      </c>
      <c r="M83" s="83">
        <v>42978.521226851852</v>
      </c>
      <c r="N83" s="82" t="s">
        <v>358</v>
      </c>
      <c r="O83" s="82" t="s">
        <v>375</v>
      </c>
      <c r="P83" s="82" t="s">
        <v>158</v>
      </c>
      <c r="Q83" s="82" t="str">
        <f t="shared" si="1"/>
        <v xml:space="preserve">Production Request for Information </v>
      </c>
      <c r="R83" s="29">
        <f>VLOOKUP(Q83,EffortByCategory!B:C,2,FALSE)</f>
        <v>4</v>
      </c>
    </row>
    <row r="84" spans="1:18" x14ac:dyDescent="0.2">
      <c r="A84" s="82" t="s">
        <v>2745</v>
      </c>
      <c r="B84" s="82" t="s">
        <v>663</v>
      </c>
      <c r="C84" s="82" t="s">
        <v>552</v>
      </c>
      <c r="D84" s="82" t="s">
        <v>152</v>
      </c>
      <c r="E84" s="82" t="s">
        <v>4</v>
      </c>
      <c r="F84" s="82" t="s">
        <v>462</v>
      </c>
      <c r="G84" s="82" t="s">
        <v>147</v>
      </c>
      <c r="H84" s="82" t="s">
        <v>490</v>
      </c>
      <c r="I84" s="83">
        <v>42976.346770833334</v>
      </c>
      <c r="J84" s="82" t="s">
        <v>180</v>
      </c>
      <c r="K84" s="82" t="s">
        <v>664</v>
      </c>
      <c r="L84" s="82" t="s">
        <v>665</v>
      </c>
      <c r="M84" s="83">
        <v>42971.93545138889</v>
      </c>
      <c r="N84" s="82" t="s">
        <v>493</v>
      </c>
      <c r="O84" s="82" t="s">
        <v>375</v>
      </c>
      <c r="P84" s="82" t="s">
        <v>219</v>
      </c>
      <c r="Q84" s="82" t="str">
        <f t="shared" si="1"/>
        <v>Sub Prod - C4C Project Code Deployment</v>
      </c>
      <c r="R84" s="29">
        <f>VLOOKUP(Q84,EffortByCategory!B:C,2,FALSE)</f>
        <v>0</v>
      </c>
    </row>
    <row r="85" spans="1:18" x14ac:dyDescent="0.2">
      <c r="A85" s="82" t="s">
        <v>2745</v>
      </c>
      <c r="B85" s="82" t="s">
        <v>666</v>
      </c>
      <c r="C85" s="82" t="s">
        <v>507</v>
      </c>
      <c r="D85" s="82" t="s">
        <v>152</v>
      </c>
      <c r="E85" s="82" t="s">
        <v>4</v>
      </c>
      <c r="F85" s="82" t="s">
        <v>27</v>
      </c>
      <c r="G85" s="82" t="s">
        <v>147</v>
      </c>
      <c r="H85" s="82" t="s">
        <v>490</v>
      </c>
      <c r="I85" s="83">
        <v>42977.067187499997</v>
      </c>
      <c r="J85" s="82" t="s">
        <v>180</v>
      </c>
      <c r="K85" s="82" t="s">
        <v>664</v>
      </c>
      <c r="L85" s="82" t="s">
        <v>667</v>
      </c>
      <c r="M85" s="83">
        <v>42977.033587962964</v>
      </c>
      <c r="N85" s="82" t="s">
        <v>493</v>
      </c>
      <c r="O85" s="82" t="s">
        <v>375</v>
      </c>
      <c r="P85" s="82" t="s">
        <v>238</v>
      </c>
      <c r="Q85" s="82" t="str">
        <f t="shared" si="1"/>
        <v>Sub Prod - C4C Project Request for Change</v>
      </c>
      <c r="R85" s="29">
        <f>VLOOKUP(Q85,EffortByCategory!B:C,2,FALSE)</f>
        <v>0</v>
      </c>
    </row>
    <row r="86" spans="1:18" x14ac:dyDescent="0.2">
      <c r="A86" s="82" t="s">
        <v>2745</v>
      </c>
      <c r="B86" s="82" t="s">
        <v>668</v>
      </c>
      <c r="C86" s="82" t="s">
        <v>431</v>
      </c>
      <c r="D86" s="82" t="s">
        <v>495</v>
      </c>
      <c r="E86" s="82" t="s">
        <v>4</v>
      </c>
      <c r="F86" s="82" t="s">
        <v>27</v>
      </c>
      <c r="G86" s="82" t="s">
        <v>147</v>
      </c>
      <c r="H86" s="82" t="s">
        <v>490</v>
      </c>
      <c r="I86" s="83">
        <v>42969.243333333332</v>
      </c>
      <c r="J86" s="82" t="s">
        <v>180</v>
      </c>
      <c r="K86" s="82" t="s">
        <v>664</v>
      </c>
      <c r="L86" s="82" t="s">
        <v>669</v>
      </c>
      <c r="M86" s="83">
        <v>42969.162152777775</v>
      </c>
      <c r="N86" s="82" t="s">
        <v>493</v>
      </c>
      <c r="O86" s="82" t="s">
        <v>375</v>
      </c>
      <c r="P86" s="82" t="s">
        <v>185</v>
      </c>
      <c r="Q86" s="82" t="str">
        <f t="shared" si="1"/>
        <v>Sub Prod - C4C Project Request for Change</v>
      </c>
      <c r="R86" s="29">
        <f>VLOOKUP(Q86,EffortByCategory!B:C,2,FALSE)</f>
        <v>0</v>
      </c>
    </row>
    <row r="87" spans="1:18" x14ac:dyDescent="0.2">
      <c r="A87" s="82" t="s">
        <v>2743</v>
      </c>
      <c r="B87" s="82" t="s">
        <v>670</v>
      </c>
      <c r="C87" s="82" t="s">
        <v>431</v>
      </c>
      <c r="D87" s="82" t="s">
        <v>378</v>
      </c>
      <c r="E87" s="82" t="s">
        <v>4</v>
      </c>
      <c r="F87" s="82" t="s">
        <v>27</v>
      </c>
      <c r="G87" s="82" t="s">
        <v>147</v>
      </c>
      <c r="H87" s="82" t="s">
        <v>511</v>
      </c>
      <c r="I87" s="83">
        <v>42970.203796296293</v>
      </c>
      <c r="J87" s="82" t="s">
        <v>180</v>
      </c>
      <c r="K87" s="82" t="s">
        <v>671</v>
      </c>
      <c r="L87" s="82" t="s">
        <v>672</v>
      </c>
      <c r="M87" s="83">
        <v>42970.155428240738</v>
      </c>
      <c r="N87" s="82" t="s">
        <v>514</v>
      </c>
      <c r="O87" s="82" t="s">
        <v>375</v>
      </c>
      <c r="P87" s="82" t="s">
        <v>217</v>
      </c>
      <c r="Q87" s="82" t="str">
        <f t="shared" si="1"/>
        <v>Sub Prod - KBR Request for Change</v>
      </c>
      <c r="R87" s="29">
        <f>VLOOKUP(Q87,EffortByCategory!B:C,2,FALSE)</f>
        <v>0</v>
      </c>
    </row>
    <row r="88" spans="1:18" x14ac:dyDescent="0.2">
      <c r="A88" s="82" t="s">
        <v>2745</v>
      </c>
      <c r="B88" s="82" t="s">
        <v>673</v>
      </c>
      <c r="C88" s="82" t="s">
        <v>370</v>
      </c>
      <c r="D88" s="82" t="s">
        <v>144</v>
      </c>
      <c r="E88" s="82" t="s">
        <v>4</v>
      </c>
      <c r="F88" s="82" t="s">
        <v>148</v>
      </c>
      <c r="G88" s="82" t="s">
        <v>147</v>
      </c>
      <c r="H88" s="82" t="s">
        <v>490</v>
      </c>
      <c r="I88" s="83">
        <v>42958.66375</v>
      </c>
      <c r="J88" s="82" t="s">
        <v>180</v>
      </c>
      <c r="K88" s="82" t="s">
        <v>674</v>
      </c>
      <c r="L88" s="82" t="s">
        <v>675</v>
      </c>
      <c r="M88" s="83">
        <v>42958.454583333332</v>
      </c>
      <c r="N88" s="82" t="s">
        <v>493</v>
      </c>
      <c r="O88" s="82" t="s">
        <v>375</v>
      </c>
      <c r="P88" s="82" t="s">
        <v>219</v>
      </c>
      <c r="Q88" s="82" t="str">
        <f t="shared" si="1"/>
        <v xml:space="preserve">Sub Prod - C4C Project Request for Information </v>
      </c>
      <c r="R88" s="29">
        <f>VLOOKUP(Q88,EffortByCategory!B:C,2,FALSE)</f>
        <v>0</v>
      </c>
    </row>
    <row r="89" spans="1:18" x14ac:dyDescent="0.2">
      <c r="A89" s="82" t="s">
        <v>2745</v>
      </c>
      <c r="B89" s="82" t="s">
        <v>676</v>
      </c>
      <c r="C89" s="82" t="s">
        <v>507</v>
      </c>
      <c r="D89" s="82" t="s">
        <v>152</v>
      </c>
      <c r="E89" s="82" t="s">
        <v>4</v>
      </c>
      <c r="F89" s="82" t="s">
        <v>27</v>
      </c>
      <c r="G89" s="82" t="s">
        <v>147</v>
      </c>
      <c r="H89" s="82" t="s">
        <v>490</v>
      </c>
      <c r="I89" s="83">
        <v>42970.416516203702</v>
      </c>
      <c r="J89" s="82" t="s">
        <v>180</v>
      </c>
      <c r="K89" s="82" t="s">
        <v>677</v>
      </c>
      <c r="L89" s="82" t="s">
        <v>667</v>
      </c>
      <c r="M89" s="83">
        <v>42970.314039351855</v>
      </c>
      <c r="N89" s="82" t="s">
        <v>493</v>
      </c>
      <c r="O89" s="82" t="s">
        <v>375</v>
      </c>
      <c r="P89" s="82" t="s">
        <v>278</v>
      </c>
      <c r="Q89" s="82" t="str">
        <f t="shared" si="1"/>
        <v>Sub Prod - C4C Project Request for Change</v>
      </c>
      <c r="R89" s="29">
        <f>VLOOKUP(Q89,EffortByCategory!B:C,2,FALSE)</f>
        <v>0</v>
      </c>
    </row>
    <row r="90" spans="1:18" x14ac:dyDescent="0.2">
      <c r="A90" s="82" t="s">
        <v>2743</v>
      </c>
      <c r="B90" s="82" t="s">
        <v>678</v>
      </c>
      <c r="C90" s="82" t="s">
        <v>466</v>
      </c>
      <c r="D90" s="82" t="s">
        <v>378</v>
      </c>
      <c r="E90" s="82" t="s">
        <v>4</v>
      </c>
      <c r="F90" s="82" t="s">
        <v>148</v>
      </c>
      <c r="G90" s="82" t="s">
        <v>147</v>
      </c>
      <c r="H90" s="82" t="s">
        <v>340</v>
      </c>
      <c r="I90" s="83">
        <v>42969.105138888888</v>
      </c>
      <c r="J90" s="82" t="s">
        <v>180</v>
      </c>
      <c r="K90" s="82" t="s">
        <v>679</v>
      </c>
      <c r="L90" s="82" t="s">
        <v>680</v>
      </c>
      <c r="M90" s="83">
        <v>42963.931006944447</v>
      </c>
      <c r="N90" s="82" t="s">
        <v>341</v>
      </c>
      <c r="O90" s="82" t="s">
        <v>375</v>
      </c>
      <c r="P90" s="82" t="s">
        <v>210</v>
      </c>
      <c r="Q90" s="82" t="str">
        <f t="shared" si="1"/>
        <v xml:space="preserve">Sub Prod - KBR Request for Information </v>
      </c>
      <c r="R90" s="29">
        <f>VLOOKUP(Q90,EffortByCategory!B:C,2,FALSE)</f>
        <v>4</v>
      </c>
    </row>
    <row r="91" spans="1:18" x14ac:dyDescent="0.2">
      <c r="A91" s="82" t="s">
        <v>160</v>
      </c>
      <c r="B91" s="82" t="s">
        <v>681</v>
      </c>
      <c r="C91" s="82" t="s">
        <v>441</v>
      </c>
      <c r="D91" s="82" t="s">
        <v>152</v>
      </c>
      <c r="E91" s="82" t="s">
        <v>28</v>
      </c>
      <c r="F91" s="82" t="s">
        <v>144</v>
      </c>
      <c r="G91" s="82" t="s">
        <v>147</v>
      </c>
      <c r="H91" s="82" t="s">
        <v>682</v>
      </c>
      <c r="I91" s="83">
        <v>42975.560300925928</v>
      </c>
      <c r="J91" s="82" t="s">
        <v>288</v>
      </c>
      <c r="K91" s="82" t="s">
        <v>683</v>
      </c>
      <c r="L91" s="82" t="s">
        <v>684</v>
      </c>
      <c r="M91" s="83">
        <v>42974.803414351853</v>
      </c>
      <c r="N91" s="82" t="s">
        <v>685</v>
      </c>
      <c r="O91" s="82" t="s">
        <v>375</v>
      </c>
      <c r="P91" s="82" t="s">
        <v>210</v>
      </c>
      <c r="Q91" s="82" t="str">
        <f t="shared" si="1"/>
        <v xml:space="preserve">Production </v>
      </c>
      <c r="R91" s="29">
        <f>VLOOKUP(Q91,EffortByCategory!B:C,2,FALSE)</f>
        <v>4</v>
      </c>
    </row>
    <row r="92" spans="1:18" x14ac:dyDescent="0.2">
      <c r="A92" s="82" t="s">
        <v>160</v>
      </c>
      <c r="B92" s="82" t="s">
        <v>686</v>
      </c>
      <c r="C92" s="82" t="s">
        <v>418</v>
      </c>
      <c r="D92" s="82" t="s">
        <v>152</v>
      </c>
      <c r="E92" s="82" t="s">
        <v>4</v>
      </c>
      <c r="F92" s="82" t="s">
        <v>150</v>
      </c>
      <c r="G92" s="82" t="s">
        <v>147</v>
      </c>
      <c r="H92" s="82" t="s">
        <v>371</v>
      </c>
      <c r="I92" s="83">
        <v>42970.281944444447</v>
      </c>
      <c r="J92" s="82" t="s">
        <v>180</v>
      </c>
      <c r="K92" s="82" t="s">
        <v>687</v>
      </c>
      <c r="L92" s="82" t="s">
        <v>688</v>
      </c>
      <c r="M92" s="83">
        <v>42969.20616898148</v>
      </c>
      <c r="N92" s="82" t="s">
        <v>374</v>
      </c>
      <c r="O92" s="82" t="s">
        <v>375</v>
      </c>
      <c r="P92" s="82" t="s">
        <v>217</v>
      </c>
      <c r="Q92" s="82" t="str">
        <f t="shared" si="1"/>
        <v>Production Access</v>
      </c>
      <c r="R92" s="29">
        <f>VLOOKUP(Q92,EffortByCategory!B:C,2,FALSE)</f>
        <v>4</v>
      </c>
    </row>
    <row r="93" spans="1:18" x14ac:dyDescent="0.2">
      <c r="A93" s="82" t="s">
        <v>160</v>
      </c>
      <c r="B93" s="82" t="s">
        <v>689</v>
      </c>
      <c r="C93" s="82" t="s">
        <v>418</v>
      </c>
      <c r="D93" s="82" t="s">
        <v>152</v>
      </c>
      <c r="E93" s="82" t="s">
        <v>4</v>
      </c>
      <c r="F93" s="82" t="s">
        <v>150</v>
      </c>
      <c r="G93" s="82" t="s">
        <v>147</v>
      </c>
      <c r="H93" s="82" t="s">
        <v>371</v>
      </c>
      <c r="I93" s="83">
        <v>42956.116215277776</v>
      </c>
      <c r="J93" s="82" t="s">
        <v>180</v>
      </c>
      <c r="K93" s="82" t="s">
        <v>690</v>
      </c>
      <c r="L93" s="82" t="s">
        <v>691</v>
      </c>
      <c r="M93" s="83">
        <v>42951.577523148146</v>
      </c>
      <c r="N93" s="82" t="s">
        <v>374</v>
      </c>
      <c r="O93" s="82" t="s">
        <v>375</v>
      </c>
      <c r="P93" s="82" t="s">
        <v>185</v>
      </c>
      <c r="Q93" s="82" t="str">
        <f t="shared" si="1"/>
        <v>Production Access</v>
      </c>
      <c r="R93" s="29">
        <f>VLOOKUP(Q93,EffortByCategory!B:C,2,FALSE)</f>
        <v>4</v>
      </c>
    </row>
    <row r="94" spans="1:18" x14ac:dyDescent="0.2">
      <c r="A94" s="82" t="s">
        <v>2743</v>
      </c>
      <c r="B94" s="82" t="s">
        <v>692</v>
      </c>
      <c r="C94" s="82" t="s">
        <v>394</v>
      </c>
      <c r="D94" s="82" t="s">
        <v>405</v>
      </c>
      <c r="E94" s="82" t="s">
        <v>4</v>
      </c>
      <c r="F94" s="82" t="s">
        <v>150</v>
      </c>
      <c r="G94" s="82" t="s">
        <v>147</v>
      </c>
      <c r="H94" s="82" t="s">
        <v>371</v>
      </c>
      <c r="I94" s="83">
        <v>42977.550925925927</v>
      </c>
      <c r="J94" s="82" t="s">
        <v>180</v>
      </c>
      <c r="K94" s="82" t="s">
        <v>693</v>
      </c>
      <c r="L94" s="82" t="s">
        <v>694</v>
      </c>
      <c r="M94" s="83">
        <v>42972.502500000002</v>
      </c>
      <c r="N94" s="82" t="s">
        <v>374</v>
      </c>
      <c r="O94" s="82" t="s">
        <v>375</v>
      </c>
      <c r="P94" s="82" t="s">
        <v>185</v>
      </c>
      <c r="Q94" s="82" t="str">
        <f t="shared" si="1"/>
        <v>Sub Prod - KBR Access</v>
      </c>
      <c r="R94" s="29">
        <f>VLOOKUP(Q94,EffortByCategory!B:C,2,FALSE)</f>
        <v>0</v>
      </c>
    </row>
    <row r="95" spans="1:18" x14ac:dyDescent="0.2">
      <c r="A95" s="82" t="s">
        <v>160</v>
      </c>
      <c r="B95" s="82" t="s">
        <v>695</v>
      </c>
      <c r="C95" s="82" t="s">
        <v>377</v>
      </c>
      <c r="D95" s="82" t="s">
        <v>696</v>
      </c>
      <c r="E95" s="82" t="s">
        <v>4</v>
      </c>
      <c r="F95" s="82" t="s">
        <v>150</v>
      </c>
      <c r="G95" s="82" t="s">
        <v>147</v>
      </c>
      <c r="H95" s="82" t="s">
        <v>432</v>
      </c>
      <c r="I95" s="83">
        <v>42964.851342592592</v>
      </c>
      <c r="J95" s="82" t="s">
        <v>180</v>
      </c>
      <c r="K95" s="82" t="s">
        <v>697</v>
      </c>
      <c r="L95" s="82" t="s">
        <v>698</v>
      </c>
      <c r="M95" s="83">
        <v>42958.473356481481</v>
      </c>
      <c r="N95" s="82" t="s">
        <v>435</v>
      </c>
      <c r="O95" s="82" t="s">
        <v>436</v>
      </c>
      <c r="P95" s="82" t="s">
        <v>219</v>
      </c>
      <c r="Q95" s="82" t="str">
        <f t="shared" si="1"/>
        <v>Production Access</v>
      </c>
      <c r="R95" s="29">
        <f>VLOOKUP(Q95,EffortByCategory!B:C,2,FALSE)</f>
        <v>4</v>
      </c>
    </row>
    <row r="96" spans="1:18" x14ac:dyDescent="0.2">
      <c r="A96" s="82" t="s">
        <v>160</v>
      </c>
      <c r="B96" s="82" t="s">
        <v>699</v>
      </c>
      <c r="C96" s="82" t="s">
        <v>377</v>
      </c>
      <c r="D96" s="82" t="s">
        <v>152</v>
      </c>
      <c r="E96" s="82" t="s">
        <v>4</v>
      </c>
      <c r="F96" s="82" t="s">
        <v>148</v>
      </c>
      <c r="G96" s="82" t="s">
        <v>147</v>
      </c>
      <c r="H96" s="82" t="s">
        <v>456</v>
      </c>
      <c r="I96" s="83">
        <v>42957.370300925926</v>
      </c>
      <c r="J96" s="82" t="s">
        <v>180</v>
      </c>
      <c r="K96" s="82" t="s">
        <v>700</v>
      </c>
      <c r="L96" s="82" t="s">
        <v>701</v>
      </c>
      <c r="M96" s="83">
        <v>42957.264421296299</v>
      </c>
      <c r="N96" s="82" t="s">
        <v>459</v>
      </c>
      <c r="O96" s="82" t="s">
        <v>375</v>
      </c>
      <c r="P96" s="82" t="s">
        <v>259</v>
      </c>
      <c r="Q96" s="82" t="str">
        <f t="shared" si="1"/>
        <v xml:space="preserve">Production Request for Information </v>
      </c>
      <c r="R96" s="29">
        <f>VLOOKUP(Q96,EffortByCategory!B:C,2,FALSE)</f>
        <v>4</v>
      </c>
    </row>
    <row r="97" spans="1:18" x14ac:dyDescent="0.2">
      <c r="A97" s="82" t="s">
        <v>160</v>
      </c>
      <c r="B97" s="82" t="s">
        <v>702</v>
      </c>
      <c r="C97" s="82" t="s">
        <v>390</v>
      </c>
      <c r="D97" s="82" t="s">
        <v>152</v>
      </c>
      <c r="E97" s="82" t="s">
        <v>4</v>
      </c>
      <c r="F97" s="82" t="s">
        <v>150</v>
      </c>
      <c r="G97" s="82" t="s">
        <v>147</v>
      </c>
      <c r="H97" s="82" t="s">
        <v>340</v>
      </c>
      <c r="I97" s="83">
        <v>42963.018194444441</v>
      </c>
      <c r="J97" s="82" t="s">
        <v>180</v>
      </c>
      <c r="K97" s="82" t="s">
        <v>700</v>
      </c>
      <c r="L97" s="82" t="s">
        <v>703</v>
      </c>
      <c r="M97" s="83">
        <v>42962.949953703705</v>
      </c>
      <c r="N97" s="82" t="s">
        <v>341</v>
      </c>
      <c r="O97" s="82" t="s">
        <v>375</v>
      </c>
      <c r="P97" s="82" t="s">
        <v>217</v>
      </c>
      <c r="Q97" s="82" t="str">
        <f t="shared" si="1"/>
        <v>Production Access</v>
      </c>
      <c r="R97" s="29">
        <f>VLOOKUP(Q97,EffortByCategory!B:C,2,FALSE)</f>
        <v>4</v>
      </c>
    </row>
    <row r="98" spans="1:18" x14ac:dyDescent="0.2">
      <c r="A98" s="82" t="s">
        <v>2745</v>
      </c>
      <c r="B98" s="82" t="s">
        <v>704</v>
      </c>
      <c r="C98" s="82" t="s">
        <v>431</v>
      </c>
      <c r="D98" s="82" t="s">
        <v>495</v>
      </c>
      <c r="E98" s="82" t="s">
        <v>4</v>
      </c>
      <c r="F98" s="82" t="s">
        <v>462</v>
      </c>
      <c r="G98" s="82" t="s">
        <v>145</v>
      </c>
      <c r="H98" s="82" t="s">
        <v>490</v>
      </c>
      <c r="I98" s="83">
        <v>42978.237280092595</v>
      </c>
      <c r="J98" s="82" t="s">
        <v>180</v>
      </c>
      <c r="K98" s="82" t="s">
        <v>705</v>
      </c>
      <c r="L98" s="82" t="s">
        <v>706</v>
      </c>
      <c r="M98" s="83">
        <v>42978.159768518519</v>
      </c>
      <c r="N98" s="82" t="s">
        <v>493</v>
      </c>
      <c r="O98" s="82" t="s">
        <v>375</v>
      </c>
      <c r="P98" s="82" t="s">
        <v>219</v>
      </c>
      <c r="Q98" s="82" t="str">
        <f t="shared" si="1"/>
        <v>Sub Prod - C4C Project Code Deployment</v>
      </c>
      <c r="R98" s="29">
        <f>VLOOKUP(Q98,EffortByCategory!B:C,2,FALSE)</f>
        <v>0</v>
      </c>
    </row>
    <row r="99" spans="1:18" x14ac:dyDescent="0.2">
      <c r="A99" s="82" t="s">
        <v>160</v>
      </c>
      <c r="B99" s="82" t="s">
        <v>707</v>
      </c>
      <c r="C99" s="82" t="s">
        <v>377</v>
      </c>
      <c r="D99" s="82" t="s">
        <v>696</v>
      </c>
      <c r="E99" s="82" t="s">
        <v>4</v>
      </c>
      <c r="F99" s="82" t="s">
        <v>150</v>
      </c>
      <c r="G99" s="82" t="s">
        <v>147</v>
      </c>
      <c r="H99" s="82" t="s">
        <v>708</v>
      </c>
      <c r="I99" s="83">
        <v>42956.408703703702</v>
      </c>
      <c r="J99" s="82" t="s">
        <v>180</v>
      </c>
      <c r="K99" s="82" t="s">
        <v>709</v>
      </c>
      <c r="L99" s="82" t="s">
        <v>710</v>
      </c>
      <c r="M99" s="83">
        <v>42955.032951388886</v>
      </c>
      <c r="N99" s="82" t="s">
        <v>711</v>
      </c>
      <c r="O99" s="82" t="s">
        <v>436</v>
      </c>
      <c r="P99" s="82" t="s">
        <v>158</v>
      </c>
      <c r="Q99" s="82" t="str">
        <f t="shared" si="1"/>
        <v>Production Access</v>
      </c>
      <c r="R99" s="29">
        <f>VLOOKUP(Q99,EffortByCategory!B:C,2,FALSE)</f>
        <v>4</v>
      </c>
    </row>
    <row r="100" spans="1:18" x14ac:dyDescent="0.2">
      <c r="A100" s="82" t="s">
        <v>160</v>
      </c>
      <c r="B100" s="82" t="s">
        <v>712</v>
      </c>
      <c r="C100" s="82" t="s">
        <v>223</v>
      </c>
      <c r="D100" s="82" t="s">
        <v>153</v>
      </c>
      <c r="E100" s="82" t="s">
        <v>28</v>
      </c>
      <c r="F100" s="82" t="s">
        <v>144</v>
      </c>
      <c r="G100" s="82" t="s">
        <v>147</v>
      </c>
      <c r="H100" s="82" t="s">
        <v>154</v>
      </c>
      <c r="I100" s="83">
        <v>42967.801446759258</v>
      </c>
      <c r="J100" s="82" t="s">
        <v>180</v>
      </c>
      <c r="K100" s="82" t="s">
        <v>713</v>
      </c>
      <c r="L100" s="82" t="s">
        <v>714</v>
      </c>
      <c r="M100" s="83">
        <v>42964.21665509259</v>
      </c>
      <c r="N100" s="82" t="s">
        <v>146</v>
      </c>
      <c r="O100" s="82" t="s">
        <v>206</v>
      </c>
      <c r="P100" s="82" t="s">
        <v>217</v>
      </c>
      <c r="Q100" s="82" t="str">
        <f t="shared" si="1"/>
        <v xml:space="preserve">Production </v>
      </c>
      <c r="R100" s="29">
        <f>VLOOKUP(Q100,EffortByCategory!B:C,2,FALSE)</f>
        <v>4</v>
      </c>
    </row>
    <row r="101" spans="1:18" x14ac:dyDescent="0.2">
      <c r="A101" s="82" t="s">
        <v>160</v>
      </c>
      <c r="B101" s="82" t="s">
        <v>715</v>
      </c>
      <c r="C101" s="82" t="s">
        <v>394</v>
      </c>
      <c r="D101" s="82" t="s">
        <v>153</v>
      </c>
      <c r="E101" s="82" t="s">
        <v>28</v>
      </c>
      <c r="F101" s="82" t="s">
        <v>144</v>
      </c>
      <c r="G101" s="82" t="s">
        <v>147</v>
      </c>
      <c r="H101" s="82" t="s">
        <v>204</v>
      </c>
      <c r="I101" s="83">
        <v>42949.515023148146</v>
      </c>
      <c r="J101" s="82" t="s">
        <v>180</v>
      </c>
      <c r="K101" s="82" t="s">
        <v>716</v>
      </c>
      <c r="L101" s="82" t="s">
        <v>717</v>
      </c>
      <c r="M101" s="83">
        <v>42949.398900462962</v>
      </c>
      <c r="N101" s="82" t="s">
        <v>205</v>
      </c>
      <c r="O101" s="82" t="s">
        <v>436</v>
      </c>
      <c r="P101" s="82" t="s">
        <v>217</v>
      </c>
      <c r="Q101" s="82" t="str">
        <f t="shared" si="1"/>
        <v xml:space="preserve">Production </v>
      </c>
      <c r="R101" s="29">
        <f>VLOOKUP(Q101,EffortByCategory!B:C,2,FALSE)</f>
        <v>4</v>
      </c>
    </row>
    <row r="102" spans="1:18" x14ac:dyDescent="0.2">
      <c r="A102" s="82" t="s">
        <v>2743</v>
      </c>
      <c r="B102" s="82" t="s">
        <v>718</v>
      </c>
      <c r="C102" s="82" t="s">
        <v>211</v>
      </c>
      <c r="D102" s="82" t="s">
        <v>153</v>
      </c>
      <c r="E102" s="82" t="s">
        <v>4</v>
      </c>
      <c r="F102" s="82" t="s">
        <v>27</v>
      </c>
      <c r="G102" s="82" t="s">
        <v>147</v>
      </c>
      <c r="H102" s="82" t="s">
        <v>154</v>
      </c>
      <c r="I102" s="83">
        <v>42967.861284722225</v>
      </c>
      <c r="J102" s="82" t="s">
        <v>180</v>
      </c>
      <c r="K102" s="82" t="s">
        <v>719</v>
      </c>
      <c r="L102" s="82" t="s">
        <v>720</v>
      </c>
      <c r="M102" s="83">
        <v>42963.149675925924</v>
      </c>
      <c r="N102" s="82" t="s">
        <v>146</v>
      </c>
      <c r="O102" s="82" t="s">
        <v>436</v>
      </c>
      <c r="P102" s="82" t="s">
        <v>210</v>
      </c>
      <c r="Q102" s="82" t="str">
        <f t="shared" si="1"/>
        <v>Sub Prod - KBR Request for Change</v>
      </c>
      <c r="R102" s="29">
        <f>VLOOKUP(Q102,EffortByCategory!B:C,2,FALSE)</f>
        <v>0</v>
      </c>
    </row>
    <row r="103" spans="1:18" x14ac:dyDescent="0.2">
      <c r="A103" s="82" t="s">
        <v>160</v>
      </c>
      <c r="B103" s="82" t="s">
        <v>721</v>
      </c>
      <c r="C103" s="82" t="s">
        <v>202</v>
      </c>
      <c r="D103" s="82" t="s">
        <v>153</v>
      </c>
      <c r="E103" s="82" t="s">
        <v>4</v>
      </c>
      <c r="F103" s="82" t="s">
        <v>151</v>
      </c>
      <c r="G103" s="82" t="s">
        <v>147</v>
      </c>
      <c r="H103" s="82" t="s">
        <v>204</v>
      </c>
      <c r="I103" s="83">
        <v>42957.456516203703</v>
      </c>
      <c r="J103" s="82" t="s">
        <v>179</v>
      </c>
      <c r="K103" s="82" t="s">
        <v>722</v>
      </c>
      <c r="L103" s="82" t="s">
        <v>336</v>
      </c>
      <c r="M103" s="83">
        <v>42957.449872685182</v>
      </c>
      <c r="N103" s="82" t="s">
        <v>205</v>
      </c>
      <c r="O103" s="82" t="s">
        <v>206</v>
      </c>
      <c r="P103" s="82" t="s">
        <v>285</v>
      </c>
      <c r="Q103" s="82" t="str">
        <f t="shared" si="1"/>
        <v>Production Proactive Maintenance</v>
      </c>
      <c r="R103" s="29">
        <f>VLOOKUP(Q103,EffortByCategory!B:C,2,FALSE)</f>
        <v>4</v>
      </c>
    </row>
    <row r="104" spans="1:18" x14ac:dyDescent="0.2">
      <c r="A104" s="82" t="s">
        <v>160</v>
      </c>
      <c r="B104" s="82" t="s">
        <v>723</v>
      </c>
      <c r="C104" s="82" t="s">
        <v>441</v>
      </c>
      <c r="D104" s="82" t="s">
        <v>696</v>
      </c>
      <c r="E104" s="82" t="s">
        <v>4</v>
      </c>
      <c r="F104" s="82" t="s">
        <v>27</v>
      </c>
      <c r="G104" s="82" t="s">
        <v>147</v>
      </c>
      <c r="H104" s="82" t="s">
        <v>204</v>
      </c>
      <c r="I104" s="83">
        <v>42960.973425925928</v>
      </c>
      <c r="J104" s="82" t="s">
        <v>180</v>
      </c>
      <c r="K104" s="82" t="s">
        <v>724</v>
      </c>
      <c r="L104" s="82" t="s">
        <v>725</v>
      </c>
      <c r="M104" s="83">
        <v>42956.431979166664</v>
      </c>
      <c r="N104" s="82" t="s">
        <v>205</v>
      </c>
      <c r="O104" s="82" t="s">
        <v>436</v>
      </c>
      <c r="P104" s="82" t="s">
        <v>259</v>
      </c>
      <c r="Q104" s="82" t="str">
        <f t="shared" si="1"/>
        <v>Production Request for Change</v>
      </c>
      <c r="R104" s="29">
        <f>VLOOKUP(Q104,EffortByCategory!B:C,2,FALSE)</f>
        <v>4</v>
      </c>
    </row>
    <row r="105" spans="1:18" x14ac:dyDescent="0.2">
      <c r="A105" s="82" t="s">
        <v>2745</v>
      </c>
      <c r="B105" s="82" t="s">
        <v>726</v>
      </c>
      <c r="C105" s="82" t="s">
        <v>431</v>
      </c>
      <c r="D105" s="82" t="s">
        <v>727</v>
      </c>
      <c r="E105" s="82" t="s">
        <v>4</v>
      </c>
      <c r="F105" s="82" t="s">
        <v>462</v>
      </c>
      <c r="G105" s="82" t="s">
        <v>147</v>
      </c>
      <c r="H105" s="82" t="s">
        <v>357</v>
      </c>
      <c r="I105" s="83">
        <v>42972.36515046296</v>
      </c>
      <c r="J105" s="82" t="s">
        <v>180</v>
      </c>
      <c r="K105" s="82" t="s">
        <v>728</v>
      </c>
      <c r="L105" s="82" t="s">
        <v>729</v>
      </c>
      <c r="M105" s="83">
        <v>42972.188321759262</v>
      </c>
      <c r="N105" s="82" t="s">
        <v>358</v>
      </c>
      <c r="O105" s="82" t="s">
        <v>375</v>
      </c>
      <c r="P105" s="82" t="s">
        <v>185</v>
      </c>
      <c r="Q105" s="82" t="str">
        <f t="shared" si="1"/>
        <v>Sub Prod - C4C Project Code Deployment</v>
      </c>
      <c r="R105" s="29">
        <f>VLOOKUP(Q105,EffortByCategory!B:C,2,FALSE)</f>
        <v>0</v>
      </c>
    </row>
    <row r="106" spans="1:18" x14ac:dyDescent="0.2">
      <c r="A106" s="82" t="s">
        <v>160</v>
      </c>
      <c r="B106" s="82" t="s">
        <v>730</v>
      </c>
      <c r="C106" s="82" t="s">
        <v>370</v>
      </c>
      <c r="D106" s="82" t="s">
        <v>405</v>
      </c>
      <c r="E106" s="82" t="s">
        <v>4</v>
      </c>
      <c r="F106" s="82" t="s">
        <v>27</v>
      </c>
      <c r="G106" s="82" t="s">
        <v>147</v>
      </c>
      <c r="H106" s="82" t="s">
        <v>371</v>
      </c>
      <c r="I106" s="83">
        <v>42962.663240740738</v>
      </c>
      <c r="J106" s="82" t="s">
        <v>180</v>
      </c>
      <c r="K106" s="82" t="s">
        <v>731</v>
      </c>
      <c r="L106" s="82" t="s">
        <v>732</v>
      </c>
      <c r="M106" s="83">
        <v>42962.547534722224</v>
      </c>
      <c r="N106" s="82" t="s">
        <v>374</v>
      </c>
      <c r="O106" s="82" t="s">
        <v>375</v>
      </c>
      <c r="P106" s="82" t="s">
        <v>217</v>
      </c>
      <c r="Q106" s="82" t="str">
        <f t="shared" si="1"/>
        <v>Production Request for Change</v>
      </c>
      <c r="R106" s="29">
        <f>VLOOKUP(Q106,EffortByCategory!B:C,2,FALSE)</f>
        <v>4</v>
      </c>
    </row>
    <row r="107" spans="1:18" x14ac:dyDescent="0.2">
      <c r="A107" s="82" t="s">
        <v>2743</v>
      </c>
      <c r="B107" s="82" t="s">
        <v>733</v>
      </c>
      <c r="C107" s="82" t="s">
        <v>483</v>
      </c>
      <c r="D107" s="82" t="s">
        <v>152</v>
      </c>
      <c r="E107" s="82" t="s">
        <v>4</v>
      </c>
      <c r="F107" s="82" t="s">
        <v>148</v>
      </c>
      <c r="G107" s="82" t="s">
        <v>147</v>
      </c>
      <c r="H107" s="82" t="s">
        <v>734</v>
      </c>
      <c r="I107" s="83">
        <v>42970.407569444447</v>
      </c>
      <c r="J107" s="82" t="s">
        <v>179</v>
      </c>
      <c r="K107" s="82" t="s">
        <v>735</v>
      </c>
      <c r="L107" s="82" t="s">
        <v>736</v>
      </c>
      <c r="M107" s="83">
        <v>42970.331747685188</v>
      </c>
      <c r="N107" s="82" t="s">
        <v>358</v>
      </c>
      <c r="O107" s="82" t="s">
        <v>375</v>
      </c>
      <c r="P107" s="82" t="s">
        <v>185</v>
      </c>
      <c r="Q107" s="82" t="str">
        <f t="shared" si="1"/>
        <v xml:space="preserve">Sub Prod - KBR Request for Information </v>
      </c>
      <c r="R107" s="29">
        <f>VLOOKUP(Q107,EffortByCategory!B:C,2,FALSE)</f>
        <v>4</v>
      </c>
    </row>
    <row r="108" spans="1:18" x14ac:dyDescent="0.2">
      <c r="A108" s="82" t="s">
        <v>2743</v>
      </c>
      <c r="B108" s="82" t="s">
        <v>737</v>
      </c>
      <c r="C108" s="82" t="s">
        <v>202</v>
      </c>
      <c r="D108" s="82" t="s">
        <v>152</v>
      </c>
      <c r="E108" s="82" t="s">
        <v>4</v>
      </c>
      <c r="F108" s="82" t="s">
        <v>151</v>
      </c>
      <c r="G108" s="82" t="s">
        <v>147</v>
      </c>
      <c r="H108" s="82" t="s">
        <v>215</v>
      </c>
      <c r="I108" s="83">
        <v>42956.509745370371</v>
      </c>
      <c r="J108" s="82" t="s">
        <v>179</v>
      </c>
      <c r="K108" s="82" t="s">
        <v>293</v>
      </c>
      <c r="L108" s="82" t="s">
        <v>738</v>
      </c>
      <c r="M108" s="83">
        <v>42956.498564814814</v>
      </c>
      <c r="N108" s="82" t="s">
        <v>216</v>
      </c>
      <c r="O108" s="82" t="s">
        <v>206</v>
      </c>
      <c r="P108" s="82" t="s">
        <v>217</v>
      </c>
      <c r="Q108" s="82" t="str">
        <f t="shared" si="1"/>
        <v>Sub Prod - KBR Proactive Maintenance</v>
      </c>
      <c r="R108" s="29">
        <f>VLOOKUP(Q108,EffortByCategory!B:C,2,FALSE)</f>
        <v>0</v>
      </c>
    </row>
    <row r="109" spans="1:18" x14ac:dyDescent="0.2">
      <c r="A109" s="82" t="s">
        <v>160</v>
      </c>
      <c r="B109" s="82" t="s">
        <v>739</v>
      </c>
      <c r="C109" s="82" t="s">
        <v>394</v>
      </c>
      <c r="D109" s="82" t="s">
        <v>152</v>
      </c>
      <c r="E109" s="82" t="s">
        <v>4</v>
      </c>
      <c r="F109" s="82" t="s">
        <v>148</v>
      </c>
      <c r="G109" s="82" t="s">
        <v>147</v>
      </c>
      <c r="H109" s="82" t="s">
        <v>215</v>
      </c>
      <c r="I109" s="83">
        <v>42962.646377314813</v>
      </c>
      <c r="J109" s="82" t="s">
        <v>180</v>
      </c>
      <c r="K109" s="82" t="s">
        <v>740</v>
      </c>
      <c r="L109" s="82" t="s">
        <v>741</v>
      </c>
      <c r="M109" s="83">
        <v>42961.383703703701</v>
      </c>
      <c r="N109" s="82" t="s">
        <v>216</v>
      </c>
      <c r="O109" s="82" t="s">
        <v>375</v>
      </c>
      <c r="P109" s="82" t="s">
        <v>214</v>
      </c>
      <c r="Q109" s="82" t="str">
        <f t="shared" si="1"/>
        <v xml:space="preserve">Production Request for Information </v>
      </c>
      <c r="R109" s="29">
        <f>VLOOKUP(Q109,EffortByCategory!B:C,2,FALSE)</f>
        <v>4</v>
      </c>
    </row>
    <row r="110" spans="1:18" x14ac:dyDescent="0.2">
      <c r="A110" s="82" t="s">
        <v>160</v>
      </c>
      <c r="B110" s="82" t="s">
        <v>742</v>
      </c>
      <c r="C110" s="82" t="s">
        <v>418</v>
      </c>
      <c r="D110" s="82" t="s">
        <v>152</v>
      </c>
      <c r="E110" s="82" t="s">
        <v>4</v>
      </c>
      <c r="F110" s="82" t="s">
        <v>150</v>
      </c>
      <c r="G110" s="82" t="s">
        <v>147</v>
      </c>
      <c r="H110" s="82" t="s">
        <v>371</v>
      </c>
      <c r="I110" s="83">
        <v>42956.881423611114</v>
      </c>
      <c r="J110" s="82" t="s">
        <v>180</v>
      </c>
      <c r="K110" s="82" t="s">
        <v>743</v>
      </c>
      <c r="L110" s="82" t="s">
        <v>744</v>
      </c>
      <c r="M110" s="83">
        <v>42955.786527777775</v>
      </c>
      <c r="N110" s="82" t="s">
        <v>374</v>
      </c>
      <c r="O110" s="82" t="s">
        <v>375</v>
      </c>
      <c r="P110" s="82" t="s">
        <v>185</v>
      </c>
      <c r="Q110" s="82" t="str">
        <f t="shared" si="1"/>
        <v>Production Access</v>
      </c>
      <c r="R110" s="29">
        <f>VLOOKUP(Q110,EffortByCategory!B:C,2,FALSE)</f>
        <v>4</v>
      </c>
    </row>
    <row r="111" spans="1:18" x14ac:dyDescent="0.2">
      <c r="A111" s="82" t="s">
        <v>2745</v>
      </c>
      <c r="B111" s="82" t="s">
        <v>745</v>
      </c>
      <c r="C111" s="82" t="s">
        <v>507</v>
      </c>
      <c r="D111" s="82" t="s">
        <v>495</v>
      </c>
      <c r="E111" s="82" t="s">
        <v>4</v>
      </c>
      <c r="F111" s="82" t="s">
        <v>151</v>
      </c>
      <c r="G111" s="82" t="s">
        <v>147</v>
      </c>
      <c r="H111" s="82" t="s">
        <v>490</v>
      </c>
      <c r="I111" s="83">
        <v>42963.468472222223</v>
      </c>
      <c r="J111" s="82" t="s">
        <v>180</v>
      </c>
      <c r="K111" s="82" t="s">
        <v>746</v>
      </c>
      <c r="L111" s="82" t="s">
        <v>747</v>
      </c>
      <c r="M111" s="83">
        <v>42963.245092592595</v>
      </c>
      <c r="N111" s="82" t="s">
        <v>493</v>
      </c>
      <c r="O111" s="82" t="s">
        <v>375</v>
      </c>
      <c r="P111" s="82" t="s">
        <v>185</v>
      </c>
      <c r="Q111" s="82" t="str">
        <f t="shared" si="1"/>
        <v>Sub Prod - C4C Project Proactive Maintenance</v>
      </c>
      <c r="R111" s="29">
        <f>VLOOKUP(Q111,EffortByCategory!B:C,2,FALSE)</f>
        <v>0</v>
      </c>
    </row>
    <row r="112" spans="1:18" x14ac:dyDescent="0.2">
      <c r="A112" s="82" t="s">
        <v>160</v>
      </c>
      <c r="B112" s="82" t="s">
        <v>748</v>
      </c>
      <c r="C112" s="82" t="s">
        <v>212</v>
      </c>
      <c r="D112" s="82" t="s">
        <v>144</v>
      </c>
      <c r="E112" s="82" t="s">
        <v>4</v>
      </c>
      <c r="F112" s="82" t="s">
        <v>150</v>
      </c>
      <c r="G112" s="82" t="s">
        <v>147</v>
      </c>
      <c r="H112" s="82" t="s">
        <v>208</v>
      </c>
      <c r="I112" s="83">
        <v>42948.293564814812</v>
      </c>
      <c r="J112" s="82" t="s">
        <v>180</v>
      </c>
      <c r="K112" s="82" t="s">
        <v>749</v>
      </c>
      <c r="L112" s="82" t="s">
        <v>750</v>
      </c>
      <c r="M112" s="83">
        <v>42940.342997685184</v>
      </c>
      <c r="N112" s="82" t="s">
        <v>209</v>
      </c>
      <c r="O112" s="82" t="s">
        <v>206</v>
      </c>
      <c r="P112" s="82" t="s">
        <v>217</v>
      </c>
      <c r="Q112" s="82" t="str">
        <f t="shared" si="1"/>
        <v>Production Access</v>
      </c>
      <c r="R112" s="29">
        <f>VLOOKUP(Q112,EffortByCategory!B:C,2,FALSE)</f>
        <v>4</v>
      </c>
    </row>
    <row r="113" spans="1:18" x14ac:dyDescent="0.2">
      <c r="A113" s="82" t="s">
        <v>160</v>
      </c>
      <c r="B113" s="82" t="s">
        <v>751</v>
      </c>
      <c r="C113" s="82" t="s">
        <v>212</v>
      </c>
      <c r="D113" s="82" t="s">
        <v>339</v>
      </c>
      <c r="E113" s="82" t="s">
        <v>4</v>
      </c>
      <c r="F113" s="82" t="s">
        <v>148</v>
      </c>
      <c r="G113" s="82" t="s">
        <v>147</v>
      </c>
      <c r="H113" s="82" t="s">
        <v>208</v>
      </c>
      <c r="I113" s="83">
        <v>42963.229687500003</v>
      </c>
      <c r="J113" s="82" t="s">
        <v>180</v>
      </c>
      <c r="K113" s="82" t="s">
        <v>752</v>
      </c>
      <c r="L113" s="82" t="s">
        <v>753</v>
      </c>
      <c r="M113" s="83">
        <v>42950.589745370373</v>
      </c>
      <c r="N113" s="82" t="s">
        <v>209</v>
      </c>
      <c r="O113" s="82" t="s">
        <v>206</v>
      </c>
      <c r="P113" s="82" t="s">
        <v>185</v>
      </c>
      <c r="Q113" s="82" t="str">
        <f t="shared" si="1"/>
        <v xml:space="preserve">Production Request for Information </v>
      </c>
      <c r="R113" s="29">
        <f>VLOOKUP(Q113,EffortByCategory!B:C,2,FALSE)</f>
        <v>4</v>
      </c>
    </row>
    <row r="114" spans="1:18" x14ac:dyDescent="0.2">
      <c r="A114" s="82" t="s">
        <v>2743</v>
      </c>
      <c r="B114" s="82" t="s">
        <v>754</v>
      </c>
      <c r="C114" s="82" t="s">
        <v>223</v>
      </c>
      <c r="D114" s="82" t="s">
        <v>144</v>
      </c>
      <c r="E114" s="82" t="s">
        <v>4</v>
      </c>
      <c r="F114" s="82" t="s">
        <v>150</v>
      </c>
      <c r="G114" s="82" t="s">
        <v>147</v>
      </c>
      <c r="H114" s="82" t="s">
        <v>208</v>
      </c>
      <c r="I114" s="83">
        <v>42954.877905092595</v>
      </c>
      <c r="J114" s="82" t="s">
        <v>180</v>
      </c>
      <c r="K114" s="82" t="s">
        <v>755</v>
      </c>
      <c r="L114" s="82" t="s">
        <v>756</v>
      </c>
      <c r="M114" s="83">
        <v>42944.19635416667</v>
      </c>
      <c r="N114" s="82" t="s">
        <v>209</v>
      </c>
      <c r="O114" s="82" t="s">
        <v>206</v>
      </c>
      <c r="P114" s="82" t="s">
        <v>185</v>
      </c>
      <c r="Q114" s="82" t="str">
        <f t="shared" si="1"/>
        <v>Sub Prod - KBR Access</v>
      </c>
      <c r="R114" s="29">
        <f>VLOOKUP(Q114,EffortByCategory!B:C,2,FALSE)</f>
        <v>0</v>
      </c>
    </row>
    <row r="115" spans="1:18" x14ac:dyDescent="0.2">
      <c r="A115" s="82" t="s">
        <v>160</v>
      </c>
      <c r="B115" s="82" t="s">
        <v>757</v>
      </c>
      <c r="C115" s="82" t="s">
        <v>212</v>
      </c>
      <c r="D115" s="82" t="s">
        <v>339</v>
      </c>
      <c r="E115" s="82" t="s">
        <v>4</v>
      </c>
      <c r="F115" s="82" t="s">
        <v>150</v>
      </c>
      <c r="G115" s="82" t="s">
        <v>147</v>
      </c>
      <c r="H115" s="82" t="s">
        <v>208</v>
      </c>
      <c r="I115" s="83">
        <v>42957.291168981479</v>
      </c>
      <c r="J115" s="82" t="s">
        <v>180</v>
      </c>
      <c r="K115" s="82" t="s">
        <v>758</v>
      </c>
      <c r="L115" s="82" t="s">
        <v>759</v>
      </c>
      <c r="M115" s="83">
        <v>42944.199456018519</v>
      </c>
      <c r="N115" s="82" t="s">
        <v>209</v>
      </c>
      <c r="O115" s="82" t="s">
        <v>206</v>
      </c>
      <c r="P115" s="82" t="s">
        <v>185</v>
      </c>
      <c r="Q115" s="82" t="str">
        <f t="shared" si="1"/>
        <v>Production Access</v>
      </c>
      <c r="R115" s="29">
        <f>VLOOKUP(Q115,EffortByCategory!B:C,2,FALSE)</f>
        <v>4</v>
      </c>
    </row>
    <row r="116" spans="1:18" x14ac:dyDescent="0.2">
      <c r="A116" s="82" t="s">
        <v>160</v>
      </c>
      <c r="B116" s="82" t="s">
        <v>760</v>
      </c>
      <c r="C116" s="82" t="s">
        <v>223</v>
      </c>
      <c r="D116" s="82" t="s">
        <v>339</v>
      </c>
      <c r="E116" s="82" t="s">
        <v>4</v>
      </c>
      <c r="F116" s="82" t="s">
        <v>150</v>
      </c>
      <c r="G116" s="82" t="s">
        <v>147</v>
      </c>
      <c r="H116" s="82" t="s">
        <v>208</v>
      </c>
      <c r="I116" s="83">
        <v>42977.837731481479</v>
      </c>
      <c r="J116" s="82" t="s">
        <v>180</v>
      </c>
      <c r="K116" s="82" t="s">
        <v>761</v>
      </c>
      <c r="L116" s="82" t="s">
        <v>762</v>
      </c>
      <c r="M116" s="83">
        <v>42975.921296296299</v>
      </c>
      <c r="N116" s="82" t="s">
        <v>209</v>
      </c>
      <c r="O116" s="82" t="s">
        <v>206</v>
      </c>
      <c r="P116" s="82" t="s">
        <v>210</v>
      </c>
      <c r="Q116" s="82" t="str">
        <f t="shared" si="1"/>
        <v>Production Access</v>
      </c>
      <c r="R116" s="29">
        <f>VLOOKUP(Q116,EffortByCategory!B:C,2,FALSE)</f>
        <v>4</v>
      </c>
    </row>
    <row r="117" spans="1:18" x14ac:dyDescent="0.2">
      <c r="A117" s="82" t="s">
        <v>160</v>
      </c>
      <c r="B117" s="82" t="s">
        <v>763</v>
      </c>
      <c r="C117" s="82" t="s">
        <v>223</v>
      </c>
      <c r="D117" s="82" t="s">
        <v>339</v>
      </c>
      <c r="E117" s="82" t="s">
        <v>4</v>
      </c>
      <c r="F117" s="82" t="s">
        <v>150</v>
      </c>
      <c r="G117" s="82" t="s">
        <v>147</v>
      </c>
      <c r="H117" s="82" t="s">
        <v>208</v>
      </c>
      <c r="I117" s="83">
        <v>42977.826261574075</v>
      </c>
      <c r="J117" s="82" t="s">
        <v>180</v>
      </c>
      <c r="K117" s="82" t="s">
        <v>764</v>
      </c>
      <c r="L117" s="82" t="s">
        <v>765</v>
      </c>
      <c r="M117" s="83">
        <v>42968.121122685188</v>
      </c>
      <c r="N117" s="82" t="s">
        <v>209</v>
      </c>
      <c r="O117" s="82" t="s">
        <v>206</v>
      </c>
      <c r="P117" s="82" t="s">
        <v>238</v>
      </c>
      <c r="Q117" s="82" t="str">
        <f t="shared" si="1"/>
        <v>Production Access</v>
      </c>
      <c r="R117" s="29">
        <f>VLOOKUP(Q117,EffortByCategory!B:C,2,FALSE)</f>
        <v>4</v>
      </c>
    </row>
    <row r="118" spans="1:18" x14ac:dyDescent="0.2">
      <c r="A118" s="82" t="s">
        <v>160</v>
      </c>
      <c r="B118" s="82" t="s">
        <v>766</v>
      </c>
      <c r="C118" s="82" t="s">
        <v>212</v>
      </c>
      <c r="D118" s="82" t="s">
        <v>339</v>
      </c>
      <c r="E118" s="82" t="s">
        <v>4</v>
      </c>
      <c r="F118" s="82" t="s">
        <v>148</v>
      </c>
      <c r="G118" s="82" t="s">
        <v>147</v>
      </c>
      <c r="H118" s="82" t="s">
        <v>208</v>
      </c>
      <c r="I118" s="83">
        <v>42958.355254629627</v>
      </c>
      <c r="J118" s="82" t="s">
        <v>180</v>
      </c>
      <c r="K118" s="82" t="s">
        <v>767</v>
      </c>
      <c r="L118" s="82" t="s">
        <v>277</v>
      </c>
      <c r="M118" s="83">
        <v>42944.518831018519</v>
      </c>
      <c r="N118" s="82" t="s">
        <v>209</v>
      </c>
      <c r="O118" s="82" t="s">
        <v>206</v>
      </c>
      <c r="P118" s="82" t="s">
        <v>342</v>
      </c>
      <c r="Q118" s="82" t="str">
        <f t="shared" si="1"/>
        <v xml:space="preserve">Production Request for Information </v>
      </c>
      <c r="R118" s="29">
        <f>VLOOKUP(Q118,EffortByCategory!B:C,2,FALSE)</f>
        <v>4</v>
      </c>
    </row>
    <row r="119" spans="1:18" x14ac:dyDescent="0.2">
      <c r="A119" s="82" t="s">
        <v>2743</v>
      </c>
      <c r="B119" s="82" t="s">
        <v>768</v>
      </c>
      <c r="C119" s="82" t="s">
        <v>212</v>
      </c>
      <c r="D119" s="82" t="s">
        <v>339</v>
      </c>
      <c r="E119" s="82" t="s">
        <v>4</v>
      </c>
      <c r="F119" s="82" t="s">
        <v>150</v>
      </c>
      <c r="G119" s="82" t="s">
        <v>147</v>
      </c>
      <c r="H119" s="82" t="s">
        <v>208</v>
      </c>
      <c r="I119" s="83">
        <v>42965.139317129629</v>
      </c>
      <c r="J119" s="82" t="s">
        <v>180</v>
      </c>
      <c r="K119" s="82" t="s">
        <v>769</v>
      </c>
      <c r="L119" s="82" t="s">
        <v>770</v>
      </c>
      <c r="M119" s="83">
        <v>42959.484583333331</v>
      </c>
      <c r="N119" s="82" t="s">
        <v>209</v>
      </c>
      <c r="O119" s="82" t="s">
        <v>206</v>
      </c>
      <c r="P119" s="82" t="s">
        <v>238</v>
      </c>
      <c r="Q119" s="82" t="str">
        <f t="shared" si="1"/>
        <v>Sub Prod - KBR Access</v>
      </c>
      <c r="R119" s="29">
        <f>VLOOKUP(Q119,EffortByCategory!B:C,2,FALSE)</f>
        <v>0</v>
      </c>
    </row>
    <row r="120" spans="1:18" x14ac:dyDescent="0.2">
      <c r="A120" s="82" t="s">
        <v>160</v>
      </c>
      <c r="B120" s="82" t="s">
        <v>771</v>
      </c>
      <c r="C120" s="82" t="s">
        <v>212</v>
      </c>
      <c r="D120" s="82" t="s">
        <v>339</v>
      </c>
      <c r="E120" s="82" t="s">
        <v>4</v>
      </c>
      <c r="F120" s="82" t="s">
        <v>150</v>
      </c>
      <c r="G120" s="82" t="s">
        <v>147</v>
      </c>
      <c r="H120" s="82" t="s">
        <v>208</v>
      </c>
      <c r="I120" s="83">
        <v>42965.140821759262</v>
      </c>
      <c r="J120" s="82" t="s">
        <v>180</v>
      </c>
      <c r="K120" s="82" t="s">
        <v>772</v>
      </c>
      <c r="L120" s="82" t="s">
        <v>773</v>
      </c>
      <c r="M120" s="83">
        <v>42959.478229166663</v>
      </c>
      <c r="N120" s="82" t="s">
        <v>209</v>
      </c>
      <c r="O120" s="82" t="s">
        <v>206</v>
      </c>
      <c r="P120" s="82" t="s">
        <v>259</v>
      </c>
      <c r="Q120" s="82" t="str">
        <f t="shared" si="1"/>
        <v>Production Access</v>
      </c>
      <c r="R120" s="29">
        <f>VLOOKUP(Q120,EffortByCategory!B:C,2,FALSE)</f>
        <v>4</v>
      </c>
    </row>
    <row r="121" spans="1:18" x14ac:dyDescent="0.2">
      <c r="A121" s="82" t="s">
        <v>160</v>
      </c>
      <c r="B121" s="82" t="s">
        <v>774</v>
      </c>
      <c r="C121" s="82" t="s">
        <v>212</v>
      </c>
      <c r="D121" s="82" t="s">
        <v>144</v>
      </c>
      <c r="E121" s="82" t="s">
        <v>4</v>
      </c>
      <c r="F121" s="82" t="s">
        <v>148</v>
      </c>
      <c r="G121" s="82" t="s">
        <v>147</v>
      </c>
      <c r="H121" s="82" t="s">
        <v>208</v>
      </c>
      <c r="I121" s="83">
        <v>42954.306701388887</v>
      </c>
      <c r="J121" s="82" t="s">
        <v>180</v>
      </c>
      <c r="K121" s="82" t="s">
        <v>775</v>
      </c>
      <c r="L121" s="82" t="s">
        <v>776</v>
      </c>
      <c r="M121" s="83">
        <v>42942.472743055558</v>
      </c>
      <c r="N121" s="82" t="s">
        <v>209</v>
      </c>
      <c r="O121" s="82" t="s">
        <v>206</v>
      </c>
      <c r="P121" s="82" t="s">
        <v>259</v>
      </c>
      <c r="Q121" s="82" t="str">
        <f t="shared" si="1"/>
        <v xml:space="preserve">Production Request for Information </v>
      </c>
      <c r="R121" s="29">
        <f>VLOOKUP(Q121,EffortByCategory!B:C,2,FALSE)</f>
        <v>4</v>
      </c>
    </row>
    <row r="122" spans="1:18" x14ac:dyDescent="0.2">
      <c r="A122" s="82" t="s">
        <v>160</v>
      </c>
      <c r="B122" s="82" t="s">
        <v>777</v>
      </c>
      <c r="C122" s="82" t="s">
        <v>212</v>
      </c>
      <c r="D122" s="82" t="s">
        <v>144</v>
      </c>
      <c r="E122" s="82" t="s">
        <v>4</v>
      </c>
      <c r="F122" s="82" t="s">
        <v>150</v>
      </c>
      <c r="G122" s="82" t="s">
        <v>147</v>
      </c>
      <c r="H122" s="82" t="s">
        <v>208</v>
      </c>
      <c r="I122" s="83">
        <v>42954.304039351853</v>
      </c>
      <c r="J122" s="82" t="s">
        <v>180</v>
      </c>
      <c r="K122" s="82" t="s">
        <v>778</v>
      </c>
      <c r="L122" s="82" t="s">
        <v>779</v>
      </c>
      <c r="M122" s="83">
        <v>42942.480185185188</v>
      </c>
      <c r="N122" s="82" t="s">
        <v>209</v>
      </c>
      <c r="O122" s="82" t="s">
        <v>206</v>
      </c>
      <c r="P122" s="82" t="s">
        <v>217</v>
      </c>
      <c r="Q122" s="82" t="str">
        <f t="shared" si="1"/>
        <v>Production Access</v>
      </c>
      <c r="R122" s="29">
        <f>VLOOKUP(Q122,EffortByCategory!B:C,2,FALSE)</f>
        <v>4</v>
      </c>
    </row>
    <row r="123" spans="1:18" x14ac:dyDescent="0.2">
      <c r="A123" s="82" t="s">
        <v>160</v>
      </c>
      <c r="B123" s="82" t="s">
        <v>780</v>
      </c>
      <c r="C123" s="82" t="s">
        <v>223</v>
      </c>
      <c r="D123" s="82" t="s">
        <v>339</v>
      </c>
      <c r="E123" s="82" t="s">
        <v>4</v>
      </c>
      <c r="F123" s="82" t="s">
        <v>148</v>
      </c>
      <c r="G123" s="82" t="s">
        <v>147</v>
      </c>
      <c r="H123" s="82" t="s">
        <v>208</v>
      </c>
      <c r="I123" s="83">
        <v>42977.839074074072</v>
      </c>
      <c r="J123" s="82" t="s">
        <v>180</v>
      </c>
      <c r="K123" s="82" t="s">
        <v>781</v>
      </c>
      <c r="L123" s="82" t="s">
        <v>782</v>
      </c>
      <c r="M123" s="83">
        <v>42970.386921296296</v>
      </c>
      <c r="N123" s="82" t="s">
        <v>209</v>
      </c>
      <c r="O123" s="82" t="s">
        <v>206</v>
      </c>
      <c r="P123" s="82" t="s">
        <v>185</v>
      </c>
      <c r="Q123" s="82" t="str">
        <f t="shared" si="1"/>
        <v xml:space="preserve">Production Request for Information </v>
      </c>
      <c r="R123" s="29">
        <f>VLOOKUP(Q123,EffortByCategory!B:C,2,FALSE)</f>
        <v>4</v>
      </c>
    </row>
    <row r="124" spans="1:18" x14ac:dyDescent="0.2">
      <c r="A124" s="82" t="s">
        <v>160</v>
      </c>
      <c r="B124" s="82" t="s">
        <v>783</v>
      </c>
      <c r="C124" s="82" t="s">
        <v>223</v>
      </c>
      <c r="D124" s="82" t="s">
        <v>339</v>
      </c>
      <c r="E124" s="82" t="s">
        <v>4</v>
      </c>
      <c r="F124" s="82" t="s">
        <v>148</v>
      </c>
      <c r="G124" s="82" t="s">
        <v>147</v>
      </c>
      <c r="H124" s="82" t="s">
        <v>208</v>
      </c>
      <c r="I124" s="83">
        <v>42976.844317129631</v>
      </c>
      <c r="J124" s="82" t="s">
        <v>180</v>
      </c>
      <c r="K124" s="82" t="s">
        <v>784</v>
      </c>
      <c r="L124" s="82" t="s">
        <v>785</v>
      </c>
      <c r="M124" s="83">
        <v>42970.390567129631</v>
      </c>
      <c r="N124" s="82" t="s">
        <v>209</v>
      </c>
      <c r="O124" s="82" t="s">
        <v>206</v>
      </c>
      <c r="P124" s="82" t="s">
        <v>157</v>
      </c>
      <c r="Q124" s="82" t="str">
        <f t="shared" si="1"/>
        <v xml:space="preserve">Production Request for Information </v>
      </c>
      <c r="R124" s="29">
        <f>VLOOKUP(Q124,EffortByCategory!B:C,2,FALSE)</f>
        <v>4</v>
      </c>
    </row>
    <row r="125" spans="1:18" x14ac:dyDescent="0.2">
      <c r="A125" s="82" t="s">
        <v>160</v>
      </c>
      <c r="B125" s="82" t="s">
        <v>786</v>
      </c>
      <c r="C125" s="82" t="s">
        <v>223</v>
      </c>
      <c r="D125" s="82" t="s">
        <v>339</v>
      </c>
      <c r="E125" s="82" t="s">
        <v>4</v>
      </c>
      <c r="F125" s="82" t="s">
        <v>148</v>
      </c>
      <c r="G125" s="82" t="s">
        <v>147</v>
      </c>
      <c r="H125" s="82" t="s">
        <v>208</v>
      </c>
      <c r="I125" s="83">
        <v>42977.828275462962</v>
      </c>
      <c r="J125" s="82" t="s">
        <v>180</v>
      </c>
      <c r="K125" s="82" t="s">
        <v>787</v>
      </c>
      <c r="L125" s="82" t="s">
        <v>788</v>
      </c>
      <c r="M125" s="83">
        <v>42970.391574074078</v>
      </c>
      <c r="N125" s="82" t="s">
        <v>209</v>
      </c>
      <c r="O125" s="82" t="s">
        <v>206</v>
      </c>
      <c r="P125" s="82" t="s">
        <v>185</v>
      </c>
      <c r="Q125" s="82" t="str">
        <f t="shared" si="1"/>
        <v xml:space="preserve">Production Request for Information </v>
      </c>
      <c r="R125" s="29">
        <f>VLOOKUP(Q125,EffortByCategory!B:C,2,FALSE)</f>
        <v>4</v>
      </c>
    </row>
    <row r="126" spans="1:18" x14ac:dyDescent="0.2">
      <c r="A126" s="82" t="s">
        <v>160</v>
      </c>
      <c r="B126" s="82" t="s">
        <v>789</v>
      </c>
      <c r="C126" s="82" t="s">
        <v>226</v>
      </c>
      <c r="D126" s="82" t="s">
        <v>144</v>
      </c>
      <c r="E126" s="82" t="s">
        <v>4</v>
      </c>
      <c r="F126" s="82" t="s">
        <v>148</v>
      </c>
      <c r="G126" s="82" t="s">
        <v>147</v>
      </c>
      <c r="H126" s="82" t="s">
        <v>208</v>
      </c>
      <c r="I126" s="83">
        <v>42954.978414351855</v>
      </c>
      <c r="J126" s="82" t="s">
        <v>180</v>
      </c>
      <c r="K126" s="82" t="s">
        <v>790</v>
      </c>
      <c r="L126" s="82" t="s">
        <v>791</v>
      </c>
      <c r="M126" s="83">
        <v>42943.462395833332</v>
      </c>
      <c r="N126" s="82" t="s">
        <v>209</v>
      </c>
      <c r="O126" s="82" t="s">
        <v>206</v>
      </c>
      <c r="P126" s="82" t="s">
        <v>219</v>
      </c>
      <c r="Q126" s="82" t="str">
        <f t="shared" si="1"/>
        <v xml:space="preserve">Production Request for Information </v>
      </c>
      <c r="R126" s="29">
        <f>VLOOKUP(Q126,EffortByCategory!B:C,2,FALSE)</f>
        <v>4</v>
      </c>
    </row>
    <row r="127" spans="1:18" x14ac:dyDescent="0.2">
      <c r="A127" s="82" t="s">
        <v>2743</v>
      </c>
      <c r="B127" s="82" t="s">
        <v>792</v>
      </c>
      <c r="C127" s="82" t="s">
        <v>223</v>
      </c>
      <c r="D127" s="82" t="s">
        <v>339</v>
      </c>
      <c r="E127" s="82" t="s">
        <v>4</v>
      </c>
      <c r="F127" s="82" t="s">
        <v>150</v>
      </c>
      <c r="G127" s="82" t="s">
        <v>147</v>
      </c>
      <c r="H127" s="82" t="s">
        <v>208</v>
      </c>
      <c r="I127" s="83">
        <v>42967.805694444447</v>
      </c>
      <c r="J127" s="82" t="s">
        <v>180</v>
      </c>
      <c r="K127" s="82" t="s">
        <v>793</v>
      </c>
      <c r="L127" s="82" t="s">
        <v>794</v>
      </c>
      <c r="M127" s="83">
        <v>42955.511041666665</v>
      </c>
      <c r="N127" s="82" t="s">
        <v>209</v>
      </c>
      <c r="O127" s="82" t="s">
        <v>206</v>
      </c>
      <c r="P127" s="82" t="s">
        <v>210</v>
      </c>
      <c r="Q127" s="82" t="str">
        <f t="shared" si="1"/>
        <v>Sub Prod - KBR Access</v>
      </c>
      <c r="R127" s="29">
        <f>VLOOKUP(Q127,EffortByCategory!B:C,2,FALSE)</f>
        <v>0</v>
      </c>
    </row>
    <row r="128" spans="1:18" x14ac:dyDescent="0.2">
      <c r="A128" s="82" t="s">
        <v>160</v>
      </c>
      <c r="B128" s="82" t="s">
        <v>795</v>
      </c>
      <c r="C128" s="82" t="s">
        <v>202</v>
      </c>
      <c r="D128" s="82" t="s">
        <v>339</v>
      </c>
      <c r="E128" s="82" t="s">
        <v>4</v>
      </c>
      <c r="F128" s="82" t="s">
        <v>150</v>
      </c>
      <c r="G128" s="82" t="s">
        <v>147</v>
      </c>
      <c r="H128" s="82" t="s">
        <v>208</v>
      </c>
      <c r="I128" s="83">
        <v>42975.518148148149</v>
      </c>
      <c r="J128" s="82" t="s">
        <v>180</v>
      </c>
      <c r="K128" s="82" t="s">
        <v>796</v>
      </c>
      <c r="L128" s="82" t="s">
        <v>797</v>
      </c>
      <c r="M128" s="83">
        <v>42965.500509259262</v>
      </c>
      <c r="N128" s="82" t="s">
        <v>209</v>
      </c>
      <c r="O128" s="82" t="s">
        <v>206</v>
      </c>
      <c r="P128" s="82" t="s">
        <v>185</v>
      </c>
      <c r="Q128" s="82" t="str">
        <f t="shared" si="1"/>
        <v>Production Access</v>
      </c>
      <c r="R128" s="29">
        <f>VLOOKUP(Q128,EffortByCategory!B:C,2,FALSE)</f>
        <v>4</v>
      </c>
    </row>
    <row r="129" spans="1:18" x14ac:dyDescent="0.2">
      <c r="A129" s="82" t="s">
        <v>160</v>
      </c>
      <c r="B129" s="82" t="s">
        <v>798</v>
      </c>
      <c r="C129" s="82" t="s">
        <v>202</v>
      </c>
      <c r="D129" s="82" t="s">
        <v>799</v>
      </c>
      <c r="E129" s="82" t="s">
        <v>4</v>
      </c>
      <c r="F129" s="82" t="s">
        <v>150</v>
      </c>
      <c r="G129" s="82" t="s">
        <v>147</v>
      </c>
      <c r="H129" s="82" t="s">
        <v>208</v>
      </c>
      <c r="I129" s="83">
        <v>42975.514976851853</v>
      </c>
      <c r="J129" s="82" t="s">
        <v>180</v>
      </c>
      <c r="K129" s="82" t="s">
        <v>800</v>
      </c>
      <c r="L129" s="82" t="s">
        <v>801</v>
      </c>
      <c r="M129" s="83">
        <v>42968.676134259258</v>
      </c>
      <c r="N129" s="82" t="s">
        <v>209</v>
      </c>
      <c r="O129" s="82" t="s">
        <v>206</v>
      </c>
      <c r="P129" s="82" t="s">
        <v>217</v>
      </c>
      <c r="Q129" s="82" t="str">
        <f t="shared" si="1"/>
        <v>Production Access</v>
      </c>
      <c r="R129" s="29">
        <f>VLOOKUP(Q129,EffortByCategory!B:C,2,FALSE)</f>
        <v>4</v>
      </c>
    </row>
    <row r="130" spans="1:18" x14ac:dyDescent="0.2">
      <c r="A130" s="82" t="s">
        <v>160</v>
      </c>
      <c r="B130" s="82" t="s">
        <v>802</v>
      </c>
      <c r="C130" s="82" t="s">
        <v>212</v>
      </c>
      <c r="D130" s="82" t="s">
        <v>339</v>
      </c>
      <c r="E130" s="82" t="s">
        <v>4</v>
      </c>
      <c r="F130" s="82" t="s">
        <v>150</v>
      </c>
      <c r="G130" s="82" t="s">
        <v>145</v>
      </c>
      <c r="H130" s="82" t="s">
        <v>208</v>
      </c>
      <c r="I130" s="83">
        <v>42977.116342592592</v>
      </c>
      <c r="J130" s="82" t="s">
        <v>180</v>
      </c>
      <c r="K130" s="82" t="s">
        <v>803</v>
      </c>
      <c r="L130" s="82" t="s">
        <v>804</v>
      </c>
      <c r="M130" s="83">
        <v>42963.436932870369</v>
      </c>
      <c r="N130" s="82" t="s">
        <v>209</v>
      </c>
      <c r="O130" s="82" t="s">
        <v>206</v>
      </c>
      <c r="P130" s="82" t="s">
        <v>219</v>
      </c>
      <c r="Q130" s="82" t="str">
        <f t="shared" si="1"/>
        <v>Production Access</v>
      </c>
      <c r="R130" s="29">
        <f>VLOOKUP(Q130,EffortByCategory!B:C,2,FALSE)</f>
        <v>4</v>
      </c>
    </row>
    <row r="131" spans="1:18" x14ac:dyDescent="0.2">
      <c r="A131" s="82" t="s">
        <v>160</v>
      </c>
      <c r="B131" s="82" t="s">
        <v>805</v>
      </c>
      <c r="C131" s="82" t="s">
        <v>202</v>
      </c>
      <c r="D131" s="82" t="s">
        <v>806</v>
      </c>
      <c r="E131" s="82" t="s">
        <v>4</v>
      </c>
      <c r="F131" s="82" t="s">
        <v>150</v>
      </c>
      <c r="G131" s="82" t="s">
        <v>147</v>
      </c>
      <c r="H131" s="82" t="s">
        <v>208</v>
      </c>
      <c r="I131" s="83">
        <v>42969.652141203704</v>
      </c>
      <c r="J131" s="82" t="s">
        <v>180</v>
      </c>
      <c r="K131" s="82" t="s">
        <v>807</v>
      </c>
      <c r="L131" s="82" t="s">
        <v>808</v>
      </c>
      <c r="M131" s="83">
        <v>42969.480891203704</v>
      </c>
      <c r="N131" s="82" t="s">
        <v>209</v>
      </c>
      <c r="O131" s="82" t="s">
        <v>206</v>
      </c>
      <c r="P131" s="82" t="s">
        <v>185</v>
      </c>
      <c r="Q131" s="82" t="str">
        <f t="shared" ref="Q131:Q194" si="2">CONCATENATE(A131," ",F131)</f>
        <v>Production Access</v>
      </c>
      <c r="R131" s="29">
        <f>VLOOKUP(Q131,EffortByCategory!B:C,2,FALSE)</f>
        <v>4</v>
      </c>
    </row>
    <row r="132" spans="1:18" x14ac:dyDescent="0.2">
      <c r="A132" s="82" t="s">
        <v>2743</v>
      </c>
      <c r="B132" s="82" t="s">
        <v>809</v>
      </c>
      <c r="C132" s="82" t="s">
        <v>223</v>
      </c>
      <c r="D132" s="82" t="s">
        <v>339</v>
      </c>
      <c r="E132" s="82" t="s">
        <v>4</v>
      </c>
      <c r="F132" s="82" t="s">
        <v>148</v>
      </c>
      <c r="G132" s="82" t="s">
        <v>147</v>
      </c>
      <c r="H132" s="82" t="s">
        <v>208</v>
      </c>
      <c r="I132" s="83">
        <v>42964.810497685183</v>
      </c>
      <c r="J132" s="82" t="s">
        <v>180</v>
      </c>
      <c r="K132" s="82" t="s">
        <v>810</v>
      </c>
      <c r="L132" s="82" t="s">
        <v>811</v>
      </c>
      <c r="M132" s="83">
        <v>42957.336481481485</v>
      </c>
      <c r="N132" s="82" t="s">
        <v>209</v>
      </c>
      <c r="O132" s="82" t="s">
        <v>206</v>
      </c>
      <c r="P132" s="82" t="s">
        <v>217</v>
      </c>
      <c r="Q132" s="82" t="str">
        <f t="shared" si="2"/>
        <v xml:space="preserve">Sub Prod - KBR Request for Information </v>
      </c>
      <c r="R132" s="29">
        <f>VLOOKUP(Q132,EffortByCategory!B:C,2,FALSE)</f>
        <v>4</v>
      </c>
    </row>
    <row r="133" spans="1:18" x14ac:dyDescent="0.2">
      <c r="A133" s="82" t="s">
        <v>2743</v>
      </c>
      <c r="B133" s="82" t="s">
        <v>812</v>
      </c>
      <c r="C133" s="82" t="s">
        <v>223</v>
      </c>
      <c r="D133" s="82" t="s">
        <v>339</v>
      </c>
      <c r="E133" s="82" t="s">
        <v>4</v>
      </c>
      <c r="F133" s="82" t="s">
        <v>150</v>
      </c>
      <c r="G133" s="82" t="s">
        <v>147</v>
      </c>
      <c r="H133" s="82" t="s">
        <v>208</v>
      </c>
      <c r="I133" s="83">
        <v>42960.988865740743</v>
      </c>
      <c r="J133" s="82" t="s">
        <v>180</v>
      </c>
      <c r="K133" s="82" t="s">
        <v>813</v>
      </c>
      <c r="L133" s="82" t="s">
        <v>814</v>
      </c>
      <c r="M133" s="83">
        <v>42955.507187499999</v>
      </c>
      <c r="N133" s="82" t="s">
        <v>209</v>
      </c>
      <c r="O133" s="82" t="s">
        <v>206</v>
      </c>
      <c r="P133" s="82" t="s">
        <v>217</v>
      </c>
      <c r="Q133" s="82" t="str">
        <f t="shared" si="2"/>
        <v>Sub Prod - KBR Access</v>
      </c>
      <c r="R133" s="29">
        <f>VLOOKUP(Q133,EffortByCategory!B:C,2,FALSE)</f>
        <v>0</v>
      </c>
    </row>
    <row r="134" spans="1:18" x14ac:dyDescent="0.2">
      <c r="A134" s="82" t="s">
        <v>2743</v>
      </c>
      <c r="B134" s="82" t="s">
        <v>815</v>
      </c>
      <c r="C134" s="82" t="s">
        <v>223</v>
      </c>
      <c r="D134" s="82" t="s">
        <v>339</v>
      </c>
      <c r="E134" s="82" t="s">
        <v>4</v>
      </c>
      <c r="F134" s="82" t="s">
        <v>148</v>
      </c>
      <c r="G134" s="82" t="s">
        <v>147</v>
      </c>
      <c r="H134" s="82" t="s">
        <v>208</v>
      </c>
      <c r="I134" s="83">
        <v>42976.828831018516</v>
      </c>
      <c r="J134" s="82" t="s">
        <v>180</v>
      </c>
      <c r="K134" s="82" t="s">
        <v>816</v>
      </c>
      <c r="L134" s="82" t="s">
        <v>817</v>
      </c>
      <c r="M134" s="83">
        <v>42971.159189814818</v>
      </c>
      <c r="N134" s="82" t="s">
        <v>209</v>
      </c>
      <c r="O134" s="82" t="s">
        <v>206</v>
      </c>
      <c r="P134" s="82" t="s">
        <v>217</v>
      </c>
      <c r="Q134" s="82" t="str">
        <f t="shared" si="2"/>
        <v xml:space="preserve">Sub Prod - KBR Request for Information </v>
      </c>
      <c r="R134" s="29">
        <f>VLOOKUP(Q134,EffortByCategory!B:C,2,FALSE)</f>
        <v>4</v>
      </c>
    </row>
    <row r="135" spans="1:18" x14ac:dyDescent="0.2">
      <c r="A135" s="82" t="s">
        <v>160</v>
      </c>
      <c r="B135" s="82" t="s">
        <v>818</v>
      </c>
      <c r="C135" s="82" t="s">
        <v>223</v>
      </c>
      <c r="D135" s="82" t="s">
        <v>339</v>
      </c>
      <c r="E135" s="82" t="s">
        <v>4</v>
      </c>
      <c r="F135" s="82" t="s">
        <v>148</v>
      </c>
      <c r="G135" s="82" t="s">
        <v>147</v>
      </c>
      <c r="H135" s="82" t="s">
        <v>208</v>
      </c>
      <c r="I135" s="83">
        <v>42977.841747685183</v>
      </c>
      <c r="J135" s="82" t="s">
        <v>180</v>
      </c>
      <c r="K135" s="82" t="s">
        <v>819</v>
      </c>
      <c r="L135" s="82" t="s">
        <v>820</v>
      </c>
      <c r="M135" s="83">
        <v>42969.125636574077</v>
      </c>
      <c r="N135" s="82" t="s">
        <v>209</v>
      </c>
      <c r="O135" s="82" t="s">
        <v>206</v>
      </c>
      <c r="P135" s="82" t="s">
        <v>219</v>
      </c>
      <c r="Q135" s="82" t="str">
        <f t="shared" si="2"/>
        <v xml:space="preserve">Production Request for Information </v>
      </c>
      <c r="R135" s="29">
        <f>VLOOKUP(Q135,EffortByCategory!B:C,2,FALSE)</f>
        <v>4</v>
      </c>
    </row>
    <row r="136" spans="1:18" x14ac:dyDescent="0.2">
      <c r="A136" s="82" t="s">
        <v>160</v>
      </c>
      <c r="B136" s="82" t="s">
        <v>821</v>
      </c>
      <c r="C136" s="82" t="s">
        <v>212</v>
      </c>
      <c r="D136" s="82" t="s">
        <v>144</v>
      </c>
      <c r="E136" s="82" t="s">
        <v>4</v>
      </c>
      <c r="F136" s="82" t="s">
        <v>150</v>
      </c>
      <c r="G136" s="82" t="s">
        <v>147</v>
      </c>
      <c r="H136" s="82" t="s">
        <v>208</v>
      </c>
      <c r="I136" s="83">
        <v>42949.103900462964</v>
      </c>
      <c r="J136" s="82" t="s">
        <v>180</v>
      </c>
      <c r="K136" s="82" t="s">
        <v>822</v>
      </c>
      <c r="L136" s="82" t="s">
        <v>277</v>
      </c>
      <c r="M136" s="83">
        <v>42943.208090277774</v>
      </c>
      <c r="N136" s="82" t="s">
        <v>209</v>
      </c>
      <c r="O136" s="82" t="s">
        <v>206</v>
      </c>
      <c r="P136" s="82" t="s">
        <v>210</v>
      </c>
      <c r="Q136" s="82" t="str">
        <f t="shared" si="2"/>
        <v>Production Access</v>
      </c>
      <c r="R136" s="29">
        <f>VLOOKUP(Q136,EffortByCategory!B:C,2,FALSE)</f>
        <v>4</v>
      </c>
    </row>
    <row r="137" spans="1:18" x14ac:dyDescent="0.2">
      <c r="A137" s="82" t="s">
        <v>2743</v>
      </c>
      <c r="B137" s="82" t="s">
        <v>823</v>
      </c>
      <c r="C137" s="82" t="s">
        <v>212</v>
      </c>
      <c r="D137" s="82" t="s">
        <v>144</v>
      </c>
      <c r="E137" s="82" t="s">
        <v>4</v>
      </c>
      <c r="F137" s="82" t="s">
        <v>150</v>
      </c>
      <c r="G137" s="82" t="s">
        <v>147</v>
      </c>
      <c r="H137" s="82" t="s">
        <v>208</v>
      </c>
      <c r="I137" s="83">
        <v>42949.117164351854</v>
      </c>
      <c r="J137" s="82" t="s">
        <v>180</v>
      </c>
      <c r="K137" s="82" t="s">
        <v>824</v>
      </c>
      <c r="L137" s="82" t="s">
        <v>277</v>
      </c>
      <c r="M137" s="83">
        <v>42943.214016203703</v>
      </c>
      <c r="N137" s="82" t="s">
        <v>209</v>
      </c>
      <c r="O137" s="82" t="s">
        <v>206</v>
      </c>
      <c r="P137" s="82" t="s">
        <v>158</v>
      </c>
      <c r="Q137" s="82" t="str">
        <f t="shared" si="2"/>
        <v>Sub Prod - KBR Access</v>
      </c>
      <c r="R137" s="29">
        <v>3</v>
      </c>
    </row>
    <row r="138" spans="1:18" x14ac:dyDescent="0.2">
      <c r="A138" s="82" t="s">
        <v>160</v>
      </c>
      <c r="B138" s="82" t="s">
        <v>825</v>
      </c>
      <c r="C138" s="82" t="s">
        <v>212</v>
      </c>
      <c r="D138" s="82" t="s">
        <v>339</v>
      </c>
      <c r="E138" s="82" t="s">
        <v>4</v>
      </c>
      <c r="F138" s="82" t="s">
        <v>150</v>
      </c>
      <c r="G138" s="82" t="s">
        <v>145</v>
      </c>
      <c r="H138" s="82" t="s">
        <v>208</v>
      </c>
      <c r="I138" s="83">
        <v>42975.126435185186</v>
      </c>
      <c r="J138" s="82" t="s">
        <v>180</v>
      </c>
      <c r="K138" s="82" t="s">
        <v>826</v>
      </c>
      <c r="L138" s="82" t="s">
        <v>827</v>
      </c>
      <c r="M138" s="83">
        <v>42968.014270833337</v>
      </c>
      <c r="N138" s="82" t="s">
        <v>209</v>
      </c>
      <c r="O138" s="82" t="s">
        <v>206</v>
      </c>
      <c r="P138" s="82" t="s">
        <v>238</v>
      </c>
      <c r="Q138" s="82" t="str">
        <f t="shared" si="2"/>
        <v>Production Access</v>
      </c>
      <c r="R138" s="29">
        <f>VLOOKUP(Q138,EffortByCategory!B:C,2,FALSE)</f>
        <v>4</v>
      </c>
    </row>
    <row r="139" spans="1:18" x14ac:dyDescent="0.2">
      <c r="A139" s="82" t="s">
        <v>160</v>
      </c>
      <c r="B139" s="82" t="s">
        <v>828</v>
      </c>
      <c r="C139" s="82" t="s">
        <v>223</v>
      </c>
      <c r="D139" s="82" t="s">
        <v>339</v>
      </c>
      <c r="E139" s="82" t="s">
        <v>4</v>
      </c>
      <c r="F139" s="82" t="s">
        <v>150</v>
      </c>
      <c r="G139" s="82" t="s">
        <v>147</v>
      </c>
      <c r="H139" s="82" t="s">
        <v>208</v>
      </c>
      <c r="I139" s="83">
        <v>42977.842916666668</v>
      </c>
      <c r="J139" s="82" t="s">
        <v>180</v>
      </c>
      <c r="K139" s="82" t="s">
        <v>829</v>
      </c>
      <c r="L139" s="82" t="s">
        <v>830</v>
      </c>
      <c r="M139" s="83">
        <v>42970.458148148151</v>
      </c>
      <c r="N139" s="82" t="s">
        <v>209</v>
      </c>
      <c r="O139" s="82" t="s">
        <v>206</v>
      </c>
      <c r="P139" s="82" t="s">
        <v>185</v>
      </c>
      <c r="Q139" s="82" t="str">
        <f t="shared" si="2"/>
        <v>Production Access</v>
      </c>
      <c r="R139" s="29">
        <f>VLOOKUP(Q139,EffortByCategory!B:C,2,FALSE)</f>
        <v>4</v>
      </c>
    </row>
    <row r="140" spans="1:18" x14ac:dyDescent="0.2">
      <c r="A140" s="82" t="s">
        <v>160</v>
      </c>
      <c r="B140" s="82" t="s">
        <v>831</v>
      </c>
      <c r="C140" s="82" t="s">
        <v>223</v>
      </c>
      <c r="D140" s="82" t="s">
        <v>144</v>
      </c>
      <c r="E140" s="82" t="s">
        <v>4</v>
      </c>
      <c r="F140" s="82" t="s">
        <v>150</v>
      </c>
      <c r="G140" s="82" t="s">
        <v>147</v>
      </c>
      <c r="H140" s="82" t="s">
        <v>208</v>
      </c>
      <c r="I140" s="83">
        <v>42954.883518518516</v>
      </c>
      <c r="J140" s="82" t="s">
        <v>180</v>
      </c>
      <c r="K140" s="82" t="s">
        <v>832</v>
      </c>
      <c r="L140" s="82" t="s">
        <v>833</v>
      </c>
      <c r="M140" s="83">
        <v>42953.76903935185</v>
      </c>
      <c r="N140" s="82" t="s">
        <v>209</v>
      </c>
      <c r="O140" s="82" t="s">
        <v>206</v>
      </c>
      <c r="P140" s="82" t="s">
        <v>157</v>
      </c>
      <c r="Q140" s="82" t="str">
        <f t="shared" si="2"/>
        <v>Production Access</v>
      </c>
      <c r="R140" s="29">
        <f>VLOOKUP(Q140,EffortByCategory!B:C,2,FALSE)</f>
        <v>4</v>
      </c>
    </row>
    <row r="141" spans="1:18" x14ac:dyDescent="0.2">
      <c r="A141" s="82" t="s">
        <v>160</v>
      </c>
      <c r="B141" s="82" t="s">
        <v>834</v>
      </c>
      <c r="C141" s="82" t="s">
        <v>223</v>
      </c>
      <c r="D141" s="82" t="s">
        <v>144</v>
      </c>
      <c r="E141" s="82" t="s">
        <v>4</v>
      </c>
      <c r="F141" s="82" t="s">
        <v>835</v>
      </c>
      <c r="G141" s="82" t="s">
        <v>147</v>
      </c>
      <c r="H141" s="82" t="s">
        <v>208</v>
      </c>
      <c r="I141" s="83">
        <v>42954.883067129631</v>
      </c>
      <c r="J141" s="82" t="s">
        <v>180</v>
      </c>
      <c r="K141" s="82" t="s">
        <v>836</v>
      </c>
      <c r="L141" s="82" t="s">
        <v>837</v>
      </c>
      <c r="M141" s="83">
        <v>42953.82439814815</v>
      </c>
      <c r="N141" s="82" t="s">
        <v>209</v>
      </c>
      <c r="O141" s="82" t="s">
        <v>206</v>
      </c>
      <c r="P141" s="82" t="s">
        <v>219</v>
      </c>
      <c r="Q141" s="82" t="str">
        <f t="shared" si="2"/>
        <v>Production How To</v>
      </c>
      <c r="R141" s="29">
        <f>VLOOKUP(Q141,EffortByCategory!B:C,2,FALSE)</f>
        <v>4</v>
      </c>
    </row>
    <row r="142" spans="1:18" x14ac:dyDescent="0.2">
      <c r="A142" s="82" t="s">
        <v>2743</v>
      </c>
      <c r="B142" s="82" t="s">
        <v>838</v>
      </c>
      <c r="C142" s="82" t="s">
        <v>223</v>
      </c>
      <c r="D142" s="82" t="s">
        <v>339</v>
      </c>
      <c r="E142" s="82" t="s">
        <v>4</v>
      </c>
      <c r="F142" s="82" t="s">
        <v>150</v>
      </c>
      <c r="G142" s="82" t="s">
        <v>147</v>
      </c>
      <c r="H142" s="82" t="s">
        <v>208</v>
      </c>
      <c r="I142" s="83">
        <v>42970.803611111114</v>
      </c>
      <c r="J142" s="82" t="s">
        <v>180</v>
      </c>
      <c r="K142" s="82" t="s">
        <v>839</v>
      </c>
      <c r="L142" s="82" t="s">
        <v>840</v>
      </c>
      <c r="M142" s="83">
        <v>42962.568958333337</v>
      </c>
      <c r="N142" s="82" t="s">
        <v>209</v>
      </c>
      <c r="O142" s="82" t="s">
        <v>206</v>
      </c>
      <c r="P142" s="82" t="s">
        <v>210</v>
      </c>
      <c r="Q142" s="82" t="str">
        <f t="shared" si="2"/>
        <v>Sub Prod - KBR Access</v>
      </c>
      <c r="R142" s="29">
        <f>VLOOKUP(Q142,EffortByCategory!B:C,2,FALSE)</f>
        <v>0</v>
      </c>
    </row>
    <row r="143" spans="1:18" x14ac:dyDescent="0.2">
      <c r="A143" s="82" t="s">
        <v>160</v>
      </c>
      <c r="B143" s="82" t="s">
        <v>841</v>
      </c>
      <c r="C143" s="82" t="s">
        <v>212</v>
      </c>
      <c r="D143" s="82" t="s">
        <v>339</v>
      </c>
      <c r="E143" s="82" t="s">
        <v>4</v>
      </c>
      <c r="F143" s="82" t="s">
        <v>150</v>
      </c>
      <c r="G143" s="82" t="s">
        <v>147</v>
      </c>
      <c r="H143" s="82" t="s">
        <v>208</v>
      </c>
      <c r="I143" s="83">
        <v>42969.273865740739</v>
      </c>
      <c r="J143" s="82" t="s">
        <v>180</v>
      </c>
      <c r="K143" s="82" t="s">
        <v>842</v>
      </c>
      <c r="L143" s="82" t="s">
        <v>843</v>
      </c>
      <c r="M143" s="83">
        <v>42969.258194444446</v>
      </c>
      <c r="N143" s="82" t="s">
        <v>209</v>
      </c>
      <c r="O143" s="82" t="s">
        <v>206</v>
      </c>
      <c r="P143" s="82" t="s">
        <v>210</v>
      </c>
      <c r="Q143" s="82" t="str">
        <f t="shared" si="2"/>
        <v>Production Access</v>
      </c>
      <c r="R143" s="29">
        <f>VLOOKUP(Q143,EffortByCategory!B:C,2,FALSE)</f>
        <v>4</v>
      </c>
    </row>
    <row r="144" spans="1:18" x14ac:dyDescent="0.2">
      <c r="A144" s="82" t="s">
        <v>160</v>
      </c>
      <c r="B144" s="82" t="s">
        <v>844</v>
      </c>
      <c r="C144" s="82" t="s">
        <v>223</v>
      </c>
      <c r="D144" s="82" t="s">
        <v>144</v>
      </c>
      <c r="E144" s="82" t="s">
        <v>4</v>
      </c>
      <c r="F144" s="82" t="s">
        <v>150</v>
      </c>
      <c r="G144" s="82" t="s">
        <v>147</v>
      </c>
      <c r="H144" s="82" t="s">
        <v>208</v>
      </c>
      <c r="I144" s="83">
        <v>42954.874652777777</v>
      </c>
      <c r="J144" s="82" t="s">
        <v>180</v>
      </c>
      <c r="K144" s="82" t="s">
        <v>845</v>
      </c>
      <c r="L144" s="82" t="s">
        <v>846</v>
      </c>
      <c r="M144" s="83">
        <v>42942.969328703701</v>
      </c>
      <c r="N144" s="82" t="s">
        <v>209</v>
      </c>
      <c r="O144" s="82" t="s">
        <v>206</v>
      </c>
      <c r="P144" s="82" t="s">
        <v>278</v>
      </c>
      <c r="Q144" s="82" t="str">
        <f t="shared" si="2"/>
        <v>Production Access</v>
      </c>
      <c r="R144" s="29">
        <f>VLOOKUP(Q144,EffortByCategory!B:C,2,FALSE)</f>
        <v>4</v>
      </c>
    </row>
    <row r="145" spans="1:18" x14ac:dyDescent="0.2">
      <c r="A145" s="82" t="s">
        <v>160</v>
      </c>
      <c r="B145" s="82" t="s">
        <v>847</v>
      </c>
      <c r="C145" s="82" t="s">
        <v>223</v>
      </c>
      <c r="D145" s="82" t="s">
        <v>144</v>
      </c>
      <c r="E145" s="82" t="s">
        <v>4</v>
      </c>
      <c r="F145" s="82" t="s">
        <v>150</v>
      </c>
      <c r="G145" s="82" t="s">
        <v>147</v>
      </c>
      <c r="H145" s="82" t="s">
        <v>208</v>
      </c>
      <c r="I145" s="83">
        <v>42954.874212962961</v>
      </c>
      <c r="J145" s="82" t="s">
        <v>180</v>
      </c>
      <c r="K145" s="82" t="s">
        <v>848</v>
      </c>
      <c r="L145" s="82" t="s">
        <v>849</v>
      </c>
      <c r="M145" s="83">
        <v>42942.965532407405</v>
      </c>
      <c r="N145" s="82" t="s">
        <v>209</v>
      </c>
      <c r="O145" s="82" t="s">
        <v>206</v>
      </c>
      <c r="P145" s="82" t="s">
        <v>247</v>
      </c>
      <c r="Q145" s="82" t="str">
        <f t="shared" si="2"/>
        <v>Production Access</v>
      </c>
      <c r="R145" s="29">
        <f>VLOOKUP(Q145,EffortByCategory!B:C,2,FALSE)</f>
        <v>4</v>
      </c>
    </row>
    <row r="146" spans="1:18" x14ac:dyDescent="0.2">
      <c r="A146" s="82" t="s">
        <v>2743</v>
      </c>
      <c r="B146" s="82" t="s">
        <v>850</v>
      </c>
      <c r="C146" s="82" t="s">
        <v>223</v>
      </c>
      <c r="D146" s="82" t="s">
        <v>144</v>
      </c>
      <c r="E146" s="82" t="s">
        <v>4</v>
      </c>
      <c r="F146" s="82" t="s">
        <v>150</v>
      </c>
      <c r="G146" s="82" t="s">
        <v>147</v>
      </c>
      <c r="H146" s="82" t="s">
        <v>208</v>
      </c>
      <c r="I146" s="83">
        <v>42954.875416666669</v>
      </c>
      <c r="J146" s="82" t="s">
        <v>180</v>
      </c>
      <c r="K146" s="82" t="s">
        <v>851</v>
      </c>
      <c r="L146" s="82" t="s">
        <v>852</v>
      </c>
      <c r="M146" s="83">
        <v>42948.265138888892</v>
      </c>
      <c r="N146" s="82" t="s">
        <v>209</v>
      </c>
      <c r="O146" s="82" t="s">
        <v>206</v>
      </c>
      <c r="P146" s="82" t="s">
        <v>278</v>
      </c>
      <c r="Q146" s="82" t="str">
        <f t="shared" si="2"/>
        <v>Sub Prod - KBR Access</v>
      </c>
      <c r="R146" s="29">
        <f>VLOOKUP(Q146,EffortByCategory!B:C,2,FALSE)</f>
        <v>0</v>
      </c>
    </row>
    <row r="147" spans="1:18" x14ac:dyDescent="0.2">
      <c r="A147" s="82" t="s">
        <v>2743</v>
      </c>
      <c r="B147" s="82" t="s">
        <v>853</v>
      </c>
      <c r="C147" s="82" t="s">
        <v>223</v>
      </c>
      <c r="D147" s="82" t="s">
        <v>144</v>
      </c>
      <c r="E147" s="82" t="s">
        <v>4</v>
      </c>
      <c r="F147" s="82" t="s">
        <v>148</v>
      </c>
      <c r="G147" s="82" t="s">
        <v>147</v>
      </c>
      <c r="H147" s="82" t="s">
        <v>208</v>
      </c>
      <c r="I147" s="83">
        <v>42954.881701388891</v>
      </c>
      <c r="J147" s="82" t="s">
        <v>180</v>
      </c>
      <c r="K147" s="82" t="s">
        <v>854</v>
      </c>
      <c r="L147" s="82" t="s">
        <v>855</v>
      </c>
      <c r="M147" s="83">
        <v>42948.268113425926</v>
      </c>
      <c r="N147" s="82" t="s">
        <v>209</v>
      </c>
      <c r="O147" s="82" t="s">
        <v>206</v>
      </c>
      <c r="P147" s="82" t="s">
        <v>185</v>
      </c>
      <c r="Q147" s="82" t="str">
        <f t="shared" si="2"/>
        <v xml:space="preserve">Sub Prod - KBR Request for Information </v>
      </c>
      <c r="R147" s="29">
        <f>VLOOKUP(Q147,EffortByCategory!B:C,2,FALSE)</f>
        <v>4</v>
      </c>
    </row>
    <row r="148" spans="1:18" x14ac:dyDescent="0.2">
      <c r="A148" s="82" t="s">
        <v>2743</v>
      </c>
      <c r="B148" s="82" t="s">
        <v>856</v>
      </c>
      <c r="C148" s="82" t="s">
        <v>223</v>
      </c>
      <c r="D148" s="82" t="s">
        <v>144</v>
      </c>
      <c r="E148" s="82" t="s">
        <v>4</v>
      </c>
      <c r="F148" s="82" t="s">
        <v>148</v>
      </c>
      <c r="G148" s="82" t="s">
        <v>147</v>
      </c>
      <c r="H148" s="82" t="s">
        <v>208</v>
      </c>
      <c r="I148" s="83">
        <v>42954.875798611109</v>
      </c>
      <c r="J148" s="82" t="s">
        <v>180</v>
      </c>
      <c r="K148" s="82" t="s">
        <v>857</v>
      </c>
      <c r="L148" s="82" t="s">
        <v>858</v>
      </c>
      <c r="M148" s="83">
        <v>42948.265289351853</v>
      </c>
      <c r="N148" s="82" t="s">
        <v>209</v>
      </c>
      <c r="O148" s="82" t="s">
        <v>206</v>
      </c>
      <c r="P148" s="82" t="s">
        <v>219</v>
      </c>
      <c r="Q148" s="82" t="str">
        <f t="shared" si="2"/>
        <v xml:space="preserve">Sub Prod - KBR Request for Information </v>
      </c>
      <c r="R148" s="29">
        <f>VLOOKUP(Q148,EffortByCategory!B:C,2,FALSE)</f>
        <v>4</v>
      </c>
    </row>
    <row r="149" spans="1:18" x14ac:dyDescent="0.2">
      <c r="A149" s="82" t="s">
        <v>2743</v>
      </c>
      <c r="B149" s="82" t="s">
        <v>859</v>
      </c>
      <c r="C149" s="82" t="s">
        <v>223</v>
      </c>
      <c r="D149" s="82" t="s">
        <v>144</v>
      </c>
      <c r="E149" s="82" t="s">
        <v>4</v>
      </c>
      <c r="F149" s="82" t="s">
        <v>148</v>
      </c>
      <c r="G149" s="82" t="s">
        <v>147</v>
      </c>
      <c r="H149" s="82" t="s">
        <v>208</v>
      </c>
      <c r="I149" s="83">
        <v>42954.881307870368</v>
      </c>
      <c r="J149" s="82" t="s">
        <v>180</v>
      </c>
      <c r="K149" s="82" t="s">
        <v>860</v>
      </c>
      <c r="L149" s="82" t="s">
        <v>861</v>
      </c>
      <c r="M149" s="83">
        <v>42948.266608796293</v>
      </c>
      <c r="N149" s="82" t="s">
        <v>209</v>
      </c>
      <c r="O149" s="82" t="s">
        <v>206</v>
      </c>
      <c r="P149" s="82" t="s">
        <v>247</v>
      </c>
      <c r="Q149" s="82" t="str">
        <f t="shared" si="2"/>
        <v xml:space="preserve">Sub Prod - KBR Request for Information </v>
      </c>
      <c r="R149" s="29">
        <f>VLOOKUP(Q149,EffortByCategory!B:C,2,FALSE)</f>
        <v>4</v>
      </c>
    </row>
    <row r="150" spans="1:18" x14ac:dyDescent="0.2">
      <c r="A150" s="82" t="s">
        <v>160</v>
      </c>
      <c r="B150" s="82" t="s">
        <v>862</v>
      </c>
      <c r="C150" s="82" t="s">
        <v>223</v>
      </c>
      <c r="D150" s="82" t="s">
        <v>339</v>
      </c>
      <c r="E150" s="82" t="s">
        <v>4</v>
      </c>
      <c r="F150" s="82" t="s">
        <v>150</v>
      </c>
      <c r="G150" s="82" t="s">
        <v>147</v>
      </c>
      <c r="H150" s="82" t="s">
        <v>208</v>
      </c>
      <c r="I150" s="83">
        <v>42971.840358796297</v>
      </c>
      <c r="J150" s="82" t="s">
        <v>180</v>
      </c>
      <c r="K150" s="82" t="s">
        <v>863</v>
      </c>
      <c r="L150" s="82" t="s">
        <v>864</v>
      </c>
      <c r="M150" s="83">
        <v>42970.893750000003</v>
      </c>
      <c r="N150" s="82" t="s">
        <v>209</v>
      </c>
      <c r="O150" s="82" t="s">
        <v>206</v>
      </c>
      <c r="P150" s="82" t="s">
        <v>217</v>
      </c>
      <c r="Q150" s="82" t="str">
        <f t="shared" si="2"/>
        <v>Production Access</v>
      </c>
      <c r="R150" s="29">
        <f>VLOOKUP(Q150,EffortByCategory!B:C,2,FALSE)</f>
        <v>4</v>
      </c>
    </row>
    <row r="151" spans="1:18" x14ac:dyDescent="0.2">
      <c r="A151" s="82" t="s">
        <v>160</v>
      </c>
      <c r="B151" s="82" t="s">
        <v>865</v>
      </c>
      <c r="C151" s="82" t="s">
        <v>212</v>
      </c>
      <c r="D151" s="82" t="s">
        <v>144</v>
      </c>
      <c r="E151" s="82" t="s">
        <v>4</v>
      </c>
      <c r="F151" s="82" t="s">
        <v>150</v>
      </c>
      <c r="G151" s="82" t="s">
        <v>147</v>
      </c>
      <c r="H151" s="82" t="s">
        <v>208</v>
      </c>
      <c r="I151" s="83">
        <v>42954.305023148147</v>
      </c>
      <c r="J151" s="82" t="s">
        <v>180</v>
      </c>
      <c r="K151" s="82" t="s">
        <v>866</v>
      </c>
      <c r="L151" s="82" t="s">
        <v>277</v>
      </c>
      <c r="M151" s="83">
        <v>42942.970196759263</v>
      </c>
      <c r="N151" s="82" t="s">
        <v>209</v>
      </c>
      <c r="O151" s="82" t="s">
        <v>206</v>
      </c>
      <c r="P151" s="82" t="s">
        <v>217</v>
      </c>
      <c r="Q151" s="82" t="str">
        <f t="shared" si="2"/>
        <v>Production Access</v>
      </c>
      <c r="R151" s="29">
        <f>VLOOKUP(Q151,EffortByCategory!B:C,2,FALSE)</f>
        <v>4</v>
      </c>
    </row>
    <row r="152" spans="1:18" x14ac:dyDescent="0.2">
      <c r="A152" s="82" t="s">
        <v>160</v>
      </c>
      <c r="B152" s="82" t="s">
        <v>867</v>
      </c>
      <c r="C152" s="82" t="s">
        <v>212</v>
      </c>
      <c r="D152" s="82" t="s">
        <v>339</v>
      </c>
      <c r="E152" s="82" t="s">
        <v>4</v>
      </c>
      <c r="F152" s="82" t="s">
        <v>150</v>
      </c>
      <c r="G152" s="82" t="s">
        <v>147</v>
      </c>
      <c r="H152" s="82" t="s">
        <v>208</v>
      </c>
      <c r="I152" s="83">
        <v>42954.048738425925</v>
      </c>
      <c r="J152" s="82" t="s">
        <v>180</v>
      </c>
      <c r="K152" s="82" t="s">
        <v>346</v>
      </c>
      <c r="L152" s="82" t="s">
        <v>277</v>
      </c>
      <c r="M152" s="83">
        <v>42944.283888888887</v>
      </c>
      <c r="N152" s="82" t="s">
        <v>209</v>
      </c>
      <c r="O152" s="82" t="s">
        <v>206</v>
      </c>
      <c r="P152" s="82" t="s">
        <v>158</v>
      </c>
      <c r="Q152" s="82" t="str">
        <f t="shared" si="2"/>
        <v>Production Access</v>
      </c>
      <c r="R152" s="29">
        <f>VLOOKUP(Q152,EffortByCategory!B:C,2,FALSE)</f>
        <v>4</v>
      </c>
    </row>
    <row r="153" spans="1:18" x14ac:dyDescent="0.2">
      <c r="A153" s="82" t="s">
        <v>160</v>
      </c>
      <c r="B153" s="82" t="s">
        <v>868</v>
      </c>
      <c r="C153" s="82" t="s">
        <v>212</v>
      </c>
      <c r="D153" s="82" t="s">
        <v>339</v>
      </c>
      <c r="E153" s="82" t="s">
        <v>4</v>
      </c>
      <c r="F153" s="82" t="s">
        <v>150</v>
      </c>
      <c r="G153" s="82" t="s">
        <v>147</v>
      </c>
      <c r="H153" s="82" t="s">
        <v>208</v>
      </c>
      <c r="I153" s="83">
        <v>42957.113611111112</v>
      </c>
      <c r="J153" s="82" t="s">
        <v>180</v>
      </c>
      <c r="K153" s="82" t="s">
        <v>869</v>
      </c>
      <c r="L153" s="82" t="s">
        <v>870</v>
      </c>
      <c r="M153" s="83">
        <v>42950.486342592594</v>
      </c>
      <c r="N153" s="82" t="s">
        <v>209</v>
      </c>
      <c r="O153" s="82" t="s">
        <v>206</v>
      </c>
      <c r="P153" s="82" t="s">
        <v>210</v>
      </c>
      <c r="Q153" s="82" t="str">
        <f t="shared" si="2"/>
        <v>Production Access</v>
      </c>
      <c r="R153" s="29">
        <f>VLOOKUP(Q153,EffortByCategory!B:C,2,FALSE)</f>
        <v>4</v>
      </c>
    </row>
    <row r="154" spans="1:18" x14ac:dyDescent="0.2">
      <c r="A154" s="82" t="s">
        <v>160</v>
      </c>
      <c r="B154" s="82" t="s">
        <v>871</v>
      </c>
      <c r="C154" s="82" t="s">
        <v>223</v>
      </c>
      <c r="D154" s="82" t="s">
        <v>339</v>
      </c>
      <c r="E154" s="82" t="s">
        <v>4</v>
      </c>
      <c r="F154" s="82" t="s">
        <v>150</v>
      </c>
      <c r="G154" s="82" t="s">
        <v>147</v>
      </c>
      <c r="H154" s="82" t="s">
        <v>208</v>
      </c>
      <c r="I154" s="83">
        <v>42970.833599537036</v>
      </c>
      <c r="J154" s="82" t="s">
        <v>180</v>
      </c>
      <c r="K154" s="82" t="s">
        <v>872</v>
      </c>
      <c r="L154" s="82" t="s">
        <v>873</v>
      </c>
      <c r="M154" s="83">
        <v>42956.426886574074</v>
      </c>
      <c r="N154" s="82" t="s">
        <v>209</v>
      </c>
      <c r="O154" s="82" t="s">
        <v>206</v>
      </c>
      <c r="P154" s="82" t="s">
        <v>185</v>
      </c>
      <c r="Q154" s="82" t="str">
        <f t="shared" si="2"/>
        <v>Production Access</v>
      </c>
      <c r="R154" s="29">
        <f>VLOOKUP(Q154,EffortByCategory!B:C,2,FALSE)</f>
        <v>4</v>
      </c>
    </row>
    <row r="155" spans="1:18" x14ac:dyDescent="0.2">
      <c r="A155" s="82" t="s">
        <v>160</v>
      </c>
      <c r="B155" s="82" t="s">
        <v>874</v>
      </c>
      <c r="C155" s="82" t="s">
        <v>223</v>
      </c>
      <c r="D155" s="82" t="s">
        <v>339</v>
      </c>
      <c r="E155" s="82" t="s">
        <v>4</v>
      </c>
      <c r="F155" s="82" t="s">
        <v>150</v>
      </c>
      <c r="G155" s="82" t="s">
        <v>147</v>
      </c>
      <c r="H155" s="82" t="s">
        <v>208</v>
      </c>
      <c r="I155" s="83">
        <v>42976.846053240741</v>
      </c>
      <c r="J155" s="82" t="s">
        <v>180</v>
      </c>
      <c r="K155" s="82" t="s">
        <v>875</v>
      </c>
      <c r="L155" s="82" t="s">
        <v>876</v>
      </c>
      <c r="M155" s="83">
        <v>42970.336481481485</v>
      </c>
      <c r="N155" s="82" t="s">
        <v>209</v>
      </c>
      <c r="O155" s="82" t="s">
        <v>206</v>
      </c>
      <c r="P155" s="82" t="s">
        <v>210</v>
      </c>
      <c r="Q155" s="82" t="str">
        <f t="shared" si="2"/>
        <v>Production Access</v>
      </c>
      <c r="R155" s="29">
        <f>VLOOKUP(Q155,EffortByCategory!B:C,2,FALSE)</f>
        <v>4</v>
      </c>
    </row>
    <row r="156" spans="1:18" x14ac:dyDescent="0.2">
      <c r="A156" s="82" t="s">
        <v>160</v>
      </c>
      <c r="B156" s="82" t="s">
        <v>877</v>
      </c>
      <c r="C156" s="82" t="s">
        <v>220</v>
      </c>
      <c r="D156" s="82" t="s">
        <v>339</v>
      </c>
      <c r="E156" s="82" t="s">
        <v>4</v>
      </c>
      <c r="F156" s="82" t="s">
        <v>150</v>
      </c>
      <c r="G156" s="82" t="s">
        <v>147</v>
      </c>
      <c r="H156" s="82" t="s">
        <v>208</v>
      </c>
      <c r="I156" s="83">
        <v>42956.265648148146</v>
      </c>
      <c r="J156" s="82" t="s">
        <v>180</v>
      </c>
      <c r="K156" s="82" t="s">
        <v>878</v>
      </c>
      <c r="L156" s="82" t="s">
        <v>879</v>
      </c>
      <c r="M156" s="83">
        <v>42942.554432870369</v>
      </c>
      <c r="N156" s="82" t="s">
        <v>209</v>
      </c>
      <c r="O156" s="82" t="s">
        <v>206</v>
      </c>
      <c r="P156" s="82" t="s">
        <v>219</v>
      </c>
      <c r="Q156" s="82" t="str">
        <f t="shared" si="2"/>
        <v>Production Access</v>
      </c>
      <c r="R156" s="29">
        <f>VLOOKUP(Q156,EffortByCategory!B:C,2,FALSE)</f>
        <v>4</v>
      </c>
    </row>
    <row r="157" spans="1:18" x14ac:dyDescent="0.2">
      <c r="A157" s="82" t="s">
        <v>2743</v>
      </c>
      <c r="B157" s="82" t="s">
        <v>880</v>
      </c>
      <c r="C157" s="82" t="s">
        <v>220</v>
      </c>
      <c r="D157" s="82" t="s">
        <v>339</v>
      </c>
      <c r="E157" s="82" t="s">
        <v>4</v>
      </c>
      <c r="F157" s="82" t="s">
        <v>150</v>
      </c>
      <c r="G157" s="82" t="s">
        <v>147</v>
      </c>
      <c r="H157" s="82" t="s">
        <v>208</v>
      </c>
      <c r="I157" s="83">
        <v>42956.2653125</v>
      </c>
      <c r="J157" s="82" t="s">
        <v>180</v>
      </c>
      <c r="K157" s="82" t="s">
        <v>881</v>
      </c>
      <c r="L157" s="82" t="s">
        <v>879</v>
      </c>
      <c r="M157" s="83">
        <v>42942.554409722223</v>
      </c>
      <c r="N157" s="82" t="s">
        <v>209</v>
      </c>
      <c r="O157" s="82" t="s">
        <v>206</v>
      </c>
      <c r="P157" s="82" t="s">
        <v>185</v>
      </c>
      <c r="Q157" s="82" t="str">
        <f t="shared" si="2"/>
        <v>Sub Prod - KBR Access</v>
      </c>
      <c r="R157" s="29">
        <f>VLOOKUP(Q157,EffortByCategory!B:C,2,FALSE)</f>
        <v>0</v>
      </c>
    </row>
    <row r="158" spans="1:18" x14ac:dyDescent="0.2">
      <c r="A158" s="82" t="s">
        <v>160</v>
      </c>
      <c r="B158" s="82" t="s">
        <v>882</v>
      </c>
      <c r="C158" s="82" t="s">
        <v>202</v>
      </c>
      <c r="D158" s="82" t="s">
        <v>355</v>
      </c>
      <c r="E158" s="82" t="s">
        <v>28</v>
      </c>
      <c r="F158" s="82" t="s">
        <v>144</v>
      </c>
      <c r="G158" s="82" t="s">
        <v>147</v>
      </c>
      <c r="H158" s="82" t="s">
        <v>603</v>
      </c>
      <c r="I158" s="83">
        <v>42957.454363425924</v>
      </c>
      <c r="J158" s="82" t="s">
        <v>180</v>
      </c>
      <c r="K158" s="82" t="s">
        <v>883</v>
      </c>
      <c r="L158" s="82" t="s">
        <v>884</v>
      </c>
      <c r="M158" s="83">
        <v>42957.439918981479</v>
      </c>
      <c r="N158" s="82" t="s">
        <v>606</v>
      </c>
      <c r="O158" s="82" t="s">
        <v>206</v>
      </c>
      <c r="P158" s="82" t="s">
        <v>158</v>
      </c>
      <c r="Q158" s="82" t="str">
        <f t="shared" si="2"/>
        <v xml:space="preserve">Production </v>
      </c>
      <c r="R158" s="29">
        <f>VLOOKUP(Q158,EffortByCategory!B:C,2,FALSE)</f>
        <v>4</v>
      </c>
    </row>
    <row r="159" spans="1:18" x14ac:dyDescent="0.2">
      <c r="A159" s="82" t="s">
        <v>2743</v>
      </c>
      <c r="B159" s="82" t="s">
        <v>885</v>
      </c>
      <c r="C159" s="82" t="s">
        <v>394</v>
      </c>
      <c r="D159" s="82" t="s">
        <v>405</v>
      </c>
      <c r="E159" s="82" t="s">
        <v>4</v>
      </c>
      <c r="F159" s="82" t="s">
        <v>27</v>
      </c>
      <c r="G159" s="82" t="s">
        <v>147</v>
      </c>
      <c r="H159" s="82" t="s">
        <v>371</v>
      </c>
      <c r="I159" s="83">
        <v>42977.692615740743</v>
      </c>
      <c r="J159" s="82" t="s">
        <v>179</v>
      </c>
      <c r="K159" s="82" t="s">
        <v>886</v>
      </c>
      <c r="L159" s="82" t="s">
        <v>887</v>
      </c>
      <c r="M159" s="83">
        <v>42977.634502314817</v>
      </c>
      <c r="N159" s="82" t="s">
        <v>374</v>
      </c>
      <c r="O159" s="82" t="s">
        <v>375</v>
      </c>
      <c r="P159" s="82" t="s">
        <v>185</v>
      </c>
      <c r="Q159" s="82" t="str">
        <f t="shared" si="2"/>
        <v>Sub Prod - KBR Request for Change</v>
      </c>
      <c r="R159" s="29">
        <f>VLOOKUP(Q159,EffortByCategory!B:C,2,FALSE)</f>
        <v>0</v>
      </c>
    </row>
    <row r="160" spans="1:18" x14ac:dyDescent="0.2">
      <c r="A160" s="82" t="s">
        <v>2743</v>
      </c>
      <c r="B160" s="82" t="s">
        <v>888</v>
      </c>
      <c r="C160" s="82" t="s">
        <v>202</v>
      </c>
      <c r="D160" s="82" t="s">
        <v>144</v>
      </c>
      <c r="E160" s="82" t="s">
        <v>28</v>
      </c>
      <c r="F160" s="82" t="s">
        <v>144</v>
      </c>
      <c r="G160" s="82" t="s">
        <v>147</v>
      </c>
      <c r="H160" s="82" t="s">
        <v>256</v>
      </c>
      <c r="I160" s="83">
        <v>42950.522534722222</v>
      </c>
      <c r="J160" s="82" t="s">
        <v>180</v>
      </c>
      <c r="K160" s="82" t="s">
        <v>889</v>
      </c>
      <c r="L160" s="82" t="s">
        <v>890</v>
      </c>
      <c r="M160" s="83">
        <v>42950.520555555559</v>
      </c>
      <c r="N160" s="82" t="s">
        <v>258</v>
      </c>
      <c r="O160" s="82" t="s">
        <v>207</v>
      </c>
      <c r="P160" s="82" t="s">
        <v>217</v>
      </c>
      <c r="Q160" s="82" t="s">
        <v>2743</v>
      </c>
      <c r="R160" s="29">
        <f>VLOOKUP(Q160,EffortByCategory!B:C,2,FALSE)</f>
        <v>4</v>
      </c>
    </row>
    <row r="161" spans="1:18" x14ac:dyDescent="0.2">
      <c r="A161" s="82" t="s">
        <v>160</v>
      </c>
      <c r="B161" s="82" t="s">
        <v>891</v>
      </c>
      <c r="C161" s="82" t="s">
        <v>394</v>
      </c>
      <c r="D161" s="82" t="s">
        <v>152</v>
      </c>
      <c r="E161" s="82" t="s">
        <v>28</v>
      </c>
      <c r="F161" s="82" t="s">
        <v>144</v>
      </c>
      <c r="G161" s="82" t="s">
        <v>147</v>
      </c>
      <c r="H161" s="82" t="s">
        <v>892</v>
      </c>
      <c r="I161" s="83">
        <v>42957.65902777778</v>
      </c>
      <c r="J161" s="82" t="s">
        <v>288</v>
      </c>
      <c r="K161" s="82" t="s">
        <v>893</v>
      </c>
      <c r="L161" s="82" t="s">
        <v>894</v>
      </c>
      <c r="M161" s="83">
        <v>42957.536585648151</v>
      </c>
      <c r="N161" s="82" t="s">
        <v>895</v>
      </c>
      <c r="O161" s="82" t="s">
        <v>375</v>
      </c>
      <c r="P161" s="82" t="s">
        <v>217</v>
      </c>
      <c r="Q161" s="82" t="str">
        <f t="shared" si="2"/>
        <v xml:space="preserve">Production </v>
      </c>
      <c r="R161" s="29">
        <f>VLOOKUP(Q161,EffortByCategory!B:C,2,FALSE)</f>
        <v>4</v>
      </c>
    </row>
    <row r="162" spans="1:18" x14ac:dyDescent="0.2">
      <c r="A162" s="82" t="s">
        <v>160</v>
      </c>
      <c r="B162" s="82" t="s">
        <v>896</v>
      </c>
      <c r="C162" s="82" t="s">
        <v>507</v>
      </c>
      <c r="D162" s="82" t="s">
        <v>152</v>
      </c>
      <c r="E162" s="82" t="s">
        <v>28</v>
      </c>
      <c r="F162" s="82" t="s">
        <v>144</v>
      </c>
      <c r="G162" s="82" t="s">
        <v>147</v>
      </c>
      <c r="H162" s="82" t="s">
        <v>892</v>
      </c>
      <c r="I162" s="83">
        <v>42965.135937500003</v>
      </c>
      <c r="J162" s="82" t="s">
        <v>180</v>
      </c>
      <c r="K162" s="82" t="s">
        <v>897</v>
      </c>
      <c r="L162" s="82" t="s">
        <v>898</v>
      </c>
      <c r="M162" s="83">
        <v>42964.288078703707</v>
      </c>
      <c r="N162" s="82" t="s">
        <v>895</v>
      </c>
      <c r="O162" s="82" t="s">
        <v>375</v>
      </c>
      <c r="P162" s="82" t="s">
        <v>185</v>
      </c>
      <c r="Q162" s="82" t="str">
        <f t="shared" si="2"/>
        <v xml:space="preserve">Production </v>
      </c>
      <c r="R162" s="29">
        <f>VLOOKUP(Q162,EffortByCategory!B:C,2,FALSE)</f>
        <v>4</v>
      </c>
    </row>
    <row r="163" spans="1:18" x14ac:dyDescent="0.2">
      <c r="A163" s="82" t="s">
        <v>160</v>
      </c>
      <c r="B163" s="82" t="s">
        <v>899</v>
      </c>
      <c r="C163" s="82" t="s">
        <v>441</v>
      </c>
      <c r="D163" s="82" t="s">
        <v>152</v>
      </c>
      <c r="E163" s="82" t="s">
        <v>4</v>
      </c>
      <c r="F163" s="82" t="s">
        <v>148</v>
      </c>
      <c r="G163" s="82" t="s">
        <v>147</v>
      </c>
      <c r="H163" s="82" t="s">
        <v>900</v>
      </c>
      <c r="I163" s="83">
        <v>42965.041655092595</v>
      </c>
      <c r="J163" s="82" t="s">
        <v>180</v>
      </c>
      <c r="K163" s="82" t="s">
        <v>901</v>
      </c>
      <c r="L163" s="82" t="s">
        <v>902</v>
      </c>
      <c r="M163" s="83">
        <v>42960.028090277781</v>
      </c>
      <c r="N163" s="82" t="s">
        <v>903</v>
      </c>
      <c r="O163" s="82" t="s">
        <v>375</v>
      </c>
      <c r="P163" s="82" t="s">
        <v>219</v>
      </c>
      <c r="Q163" s="82" t="str">
        <f t="shared" si="2"/>
        <v xml:space="preserve">Production Request for Information </v>
      </c>
      <c r="R163" s="29">
        <f>VLOOKUP(Q163,EffortByCategory!B:C,2,FALSE)</f>
        <v>4</v>
      </c>
    </row>
    <row r="164" spans="1:18" x14ac:dyDescent="0.2">
      <c r="A164" s="82" t="s">
        <v>160</v>
      </c>
      <c r="B164" s="82" t="s">
        <v>904</v>
      </c>
      <c r="C164" s="82" t="s">
        <v>466</v>
      </c>
      <c r="D164" s="82" t="s">
        <v>152</v>
      </c>
      <c r="E164" s="82" t="s">
        <v>28</v>
      </c>
      <c r="F164" s="82" t="s">
        <v>144</v>
      </c>
      <c r="G164" s="82" t="s">
        <v>147</v>
      </c>
      <c r="H164" s="82" t="s">
        <v>215</v>
      </c>
      <c r="I164" s="83">
        <v>42972.193703703706</v>
      </c>
      <c r="J164" s="82" t="s">
        <v>180</v>
      </c>
      <c r="K164" s="82" t="s">
        <v>905</v>
      </c>
      <c r="L164" s="82" t="s">
        <v>906</v>
      </c>
      <c r="M164" s="83">
        <v>42972.190335648149</v>
      </c>
      <c r="N164" s="82" t="s">
        <v>216</v>
      </c>
      <c r="O164" s="82" t="s">
        <v>375</v>
      </c>
      <c r="P164" s="82" t="s">
        <v>219</v>
      </c>
      <c r="Q164" s="82" t="str">
        <f t="shared" si="2"/>
        <v xml:space="preserve">Production </v>
      </c>
      <c r="R164" s="29">
        <f>VLOOKUP(Q164,EffortByCategory!B:C,2,FALSE)</f>
        <v>4</v>
      </c>
    </row>
    <row r="165" spans="1:18" x14ac:dyDescent="0.2">
      <c r="A165" s="82" t="s">
        <v>2744</v>
      </c>
      <c r="B165" s="82" t="s">
        <v>907</v>
      </c>
      <c r="C165" s="82" t="s">
        <v>390</v>
      </c>
      <c r="D165" s="82" t="s">
        <v>152</v>
      </c>
      <c r="E165" s="82" t="s">
        <v>4</v>
      </c>
      <c r="F165" s="82" t="s">
        <v>150</v>
      </c>
      <c r="G165" s="82" t="s">
        <v>147</v>
      </c>
      <c r="H165" s="82" t="s">
        <v>340</v>
      </c>
      <c r="I165" s="83">
        <v>42975.153541666667</v>
      </c>
      <c r="J165" s="82" t="s">
        <v>180</v>
      </c>
      <c r="K165" s="82" t="s">
        <v>908</v>
      </c>
      <c r="L165" s="82" t="s">
        <v>909</v>
      </c>
      <c r="M165" s="83">
        <v>42970.857060185182</v>
      </c>
      <c r="N165" s="82" t="s">
        <v>341</v>
      </c>
      <c r="O165" s="82" t="s">
        <v>375</v>
      </c>
      <c r="P165" s="82" t="s">
        <v>219</v>
      </c>
      <c r="Q165" s="82" t="str">
        <f t="shared" si="2"/>
        <v>Sub Prod - All Other Projects Access</v>
      </c>
      <c r="R165" s="29">
        <f>VLOOKUP(Q165,EffortByCategory!B:C,2,FALSE)</f>
        <v>0</v>
      </c>
    </row>
    <row r="166" spans="1:18" x14ac:dyDescent="0.2">
      <c r="A166" s="82" t="s">
        <v>2743</v>
      </c>
      <c r="B166" s="82" t="s">
        <v>910</v>
      </c>
      <c r="C166" s="82" t="s">
        <v>441</v>
      </c>
      <c r="D166" s="82" t="s">
        <v>152</v>
      </c>
      <c r="E166" s="82" t="s">
        <v>4</v>
      </c>
      <c r="F166" s="82" t="s">
        <v>27</v>
      </c>
      <c r="G166" s="82" t="s">
        <v>147</v>
      </c>
      <c r="H166" s="82" t="s">
        <v>511</v>
      </c>
      <c r="I166" s="83">
        <v>42949.960509259261</v>
      </c>
      <c r="J166" s="82" t="s">
        <v>180</v>
      </c>
      <c r="K166" s="82" t="s">
        <v>911</v>
      </c>
      <c r="L166" s="82" t="s">
        <v>912</v>
      </c>
      <c r="M166" s="83">
        <v>42949.780798611115</v>
      </c>
      <c r="N166" s="82" t="s">
        <v>514</v>
      </c>
      <c r="O166" s="82" t="s">
        <v>375</v>
      </c>
      <c r="P166" s="82" t="s">
        <v>217</v>
      </c>
      <c r="Q166" s="82" t="str">
        <f t="shared" si="2"/>
        <v>Sub Prod - KBR Request for Change</v>
      </c>
      <c r="R166" s="29">
        <f>VLOOKUP(Q166,EffortByCategory!B:C,2,FALSE)</f>
        <v>0</v>
      </c>
    </row>
    <row r="167" spans="1:18" x14ac:dyDescent="0.2">
      <c r="A167" s="82" t="s">
        <v>2743</v>
      </c>
      <c r="B167" s="82" t="s">
        <v>913</v>
      </c>
      <c r="C167" s="82" t="s">
        <v>202</v>
      </c>
      <c r="D167" s="82" t="s">
        <v>152</v>
      </c>
      <c r="E167" s="82" t="s">
        <v>28</v>
      </c>
      <c r="F167" s="82" t="s">
        <v>144</v>
      </c>
      <c r="G167" s="82" t="s">
        <v>147</v>
      </c>
      <c r="H167" s="82" t="s">
        <v>215</v>
      </c>
      <c r="I167" s="83">
        <v>42970.728807870371</v>
      </c>
      <c r="J167" s="82" t="s">
        <v>180</v>
      </c>
      <c r="K167" s="82" t="s">
        <v>914</v>
      </c>
      <c r="L167" s="82" t="s">
        <v>915</v>
      </c>
      <c r="M167" s="83">
        <v>42970.447118055556</v>
      </c>
      <c r="N167" s="82" t="s">
        <v>216</v>
      </c>
      <c r="O167" s="82" t="s">
        <v>206</v>
      </c>
      <c r="P167" s="82" t="s">
        <v>185</v>
      </c>
      <c r="Q167" s="82" t="s">
        <v>2743</v>
      </c>
      <c r="R167" s="29">
        <f>VLOOKUP(Q167,EffortByCategory!B:C,2,FALSE)</f>
        <v>4</v>
      </c>
    </row>
    <row r="168" spans="1:18" x14ac:dyDescent="0.2">
      <c r="A168" s="82" t="s">
        <v>2743</v>
      </c>
      <c r="B168" s="82" t="s">
        <v>916</v>
      </c>
      <c r="C168" s="82" t="s">
        <v>507</v>
      </c>
      <c r="D168" s="82" t="s">
        <v>378</v>
      </c>
      <c r="E168" s="82" t="s">
        <v>4</v>
      </c>
      <c r="F168" s="82" t="s">
        <v>151</v>
      </c>
      <c r="G168" s="82" t="s">
        <v>147</v>
      </c>
      <c r="H168" s="82" t="s">
        <v>511</v>
      </c>
      <c r="I168" s="83">
        <v>42961.047835648147</v>
      </c>
      <c r="J168" s="82" t="s">
        <v>180</v>
      </c>
      <c r="K168" s="82" t="s">
        <v>917</v>
      </c>
      <c r="L168" s="82" t="s">
        <v>918</v>
      </c>
      <c r="M168" s="83">
        <v>42960.820150462961</v>
      </c>
      <c r="N168" s="82" t="s">
        <v>514</v>
      </c>
      <c r="O168" s="82" t="s">
        <v>375</v>
      </c>
      <c r="P168" s="82" t="s">
        <v>229</v>
      </c>
      <c r="Q168" s="82" t="str">
        <f t="shared" si="2"/>
        <v>Sub Prod - KBR Proactive Maintenance</v>
      </c>
      <c r="R168" s="29">
        <f>VLOOKUP(Q168,EffortByCategory!B:C,2,FALSE)</f>
        <v>0</v>
      </c>
    </row>
    <row r="169" spans="1:18" x14ac:dyDescent="0.2">
      <c r="A169" s="82" t="s">
        <v>2743</v>
      </c>
      <c r="B169" s="82" t="s">
        <v>919</v>
      </c>
      <c r="C169" s="82" t="s">
        <v>394</v>
      </c>
      <c r="D169" s="82" t="s">
        <v>152</v>
      </c>
      <c r="E169" s="82" t="s">
        <v>4</v>
      </c>
      <c r="F169" s="82" t="s">
        <v>27</v>
      </c>
      <c r="G169" s="82" t="s">
        <v>147</v>
      </c>
      <c r="H169" s="82" t="s">
        <v>920</v>
      </c>
      <c r="I169" s="83">
        <v>42951.648240740738</v>
      </c>
      <c r="J169" s="82" t="s">
        <v>180</v>
      </c>
      <c r="K169" s="82" t="s">
        <v>921</v>
      </c>
      <c r="L169" s="82" t="s">
        <v>922</v>
      </c>
      <c r="M169" s="83">
        <v>42950.622916666667</v>
      </c>
      <c r="N169" s="82" t="s">
        <v>923</v>
      </c>
      <c r="O169" s="82" t="s">
        <v>375</v>
      </c>
      <c r="P169" s="82" t="s">
        <v>229</v>
      </c>
      <c r="Q169" s="82" t="str">
        <f t="shared" si="2"/>
        <v>Sub Prod - KBR Request for Change</v>
      </c>
      <c r="R169" s="29">
        <f>VLOOKUP(Q169,EffortByCategory!B:C,2,FALSE)</f>
        <v>0</v>
      </c>
    </row>
    <row r="170" spans="1:18" x14ac:dyDescent="0.2">
      <c r="A170" s="82" t="s">
        <v>2743</v>
      </c>
      <c r="B170" s="82" t="s">
        <v>924</v>
      </c>
      <c r="C170" s="82" t="s">
        <v>466</v>
      </c>
      <c r="D170" s="82" t="s">
        <v>152</v>
      </c>
      <c r="E170" s="82" t="s">
        <v>4</v>
      </c>
      <c r="F170" s="82" t="s">
        <v>148</v>
      </c>
      <c r="G170" s="82" t="s">
        <v>145</v>
      </c>
      <c r="H170" s="82" t="s">
        <v>215</v>
      </c>
      <c r="I170" s="83">
        <v>42978.171990740739</v>
      </c>
      <c r="J170" s="82" t="s">
        <v>180</v>
      </c>
      <c r="K170" s="82" t="s">
        <v>925</v>
      </c>
      <c r="L170" s="82" t="s">
        <v>926</v>
      </c>
      <c r="M170" s="83">
        <v>42977.152650462966</v>
      </c>
      <c r="N170" s="82" t="s">
        <v>216</v>
      </c>
      <c r="O170" s="82" t="s">
        <v>375</v>
      </c>
      <c r="P170" s="82" t="s">
        <v>229</v>
      </c>
      <c r="Q170" s="82" t="str">
        <f t="shared" si="2"/>
        <v xml:space="preserve">Sub Prod - KBR Request for Information </v>
      </c>
      <c r="R170" s="29">
        <f>VLOOKUP(Q170,EffortByCategory!B:C,2,FALSE)</f>
        <v>4</v>
      </c>
    </row>
    <row r="171" spans="1:18" x14ac:dyDescent="0.2">
      <c r="A171" s="82" t="s">
        <v>160</v>
      </c>
      <c r="B171" s="82" t="s">
        <v>927</v>
      </c>
      <c r="C171" s="82" t="s">
        <v>394</v>
      </c>
      <c r="D171" s="82" t="s">
        <v>657</v>
      </c>
      <c r="E171" s="82" t="s">
        <v>4</v>
      </c>
      <c r="F171" s="82" t="s">
        <v>148</v>
      </c>
      <c r="G171" s="82" t="s">
        <v>147</v>
      </c>
      <c r="H171" s="82" t="s">
        <v>553</v>
      </c>
      <c r="I171" s="83">
        <v>42950.630972222221</v>
      </c>
      <c r="J171" s="82" t="s">
        <v>180</v>
      </c>
      <c r="K171" s="82" t="s">
        <v>928</v>
      </c>
      <c r="L171" s="82" t="s">
        <v>929</v>
      </c>
      <c r="M171" s="83">
        <v>42948.71570601852</v>
      </c>
      <c r="N171" s="82" t="s">
        <v>556</v>
      </c>
      <c r="O171" s="82" t="s">
        <v>375</v>
      </c>
      <c r="P171" s="82" t="s">
        <v>229</v>
      </c>
      <c r="Q171" s="82" t="str">
        <f t="shared" si="2"/>
        <v xml:space="preserve">Production Request for Information </v>
      </c>
      <c r="R171" s="29">
        <f>VLOOKUP(Q171,EffortByCategory!B:C,2,FALSE)</f>
        <v>4</v>
      </c>
    </row>
    <row r="172" spans="1:18" x14ac:dyDescent="0.2">
      <c r="A172" s="82" t="s">
        <v>2743</v>
      </c>
      <c r="B172" s="82" t="s">
        <v>930</v>
      </c>
      <c r="C172" s="82" t="s">
        <v>441</v>
      </c>
      <c r="D172" s="82" t="s">
        <v>696</v>
      </c>
      <c r="E172" s="82" t="s">
        <v>4</v>
      </c>
      <c r="F172" s="82" t="s">
        <v>155</v>
      </c>
      <c r="G172" s="82" t="s">
        <v>147</v>
      </c>
      <c r="H172" s="82" t="s">
        <v>204</v>
      </c>
      <c r="I172" s="83">
        <v>42975.949201388888</v>
      </c>
      <c r="J172" s="82" t="s">
        <v>180</v>
      </c>
      <c r="K172" s="82" t="s">
        <v>931</v>
      </c>
      <c r="L172" s="82" t="s">
        <v>932</v>
      </c>
      <c r="M172" s="83">
        <v>42975.115590277775</v>
      </c>
      <c r="N172" s="82" t="s">
        <v>205</v>
      </c>
      <c r="O172" s="82" t="s">
        <v>375</v>
      </c>
      <c r="P172" s="82" t="s">
        <v>229</v>
      </c>
      <c r="Q172" s="82" t="str">
        <f t="shared" si="2"/>
        <v>Sub Prod - KBR Monitoring</v>
      </c>
      <c r="R172" s="29">
        <f>VLOOKUP(Q172,EffortByCategory!B:C,2,FALSE)</f>
        <v>0</v>
      </c>
    </row>
    <row r="173" spans="1:18" x14ac:dyDescent="0.2">
      <c r="A173" s="82" t="s">
        <v>2743</v>
      </c>
      <c r="B173" s="82" t="s">
        <v>933</v>
      </c>
      <c r="C173" s="82" t="s">
        <v>394</v>
      </c>
      <c r="D173" s="82" t="s">
        <v>152</v>
      </c>
      <c r="E173" s="82" t="s">
        <v>4</v>
      </c>
      <c r="F173" s="82" t="s">
        <v>27</v>
      </c>
      <c r="G173" s="82" t="s">
        <v>147</v>
      </c>
      <c r="H173" s="82" t="s">
        <v>478</v>
      </c>
      <c r="I173" s="83">
        <v>42958.534687500003</v>
      </c>
      <c r="J173" s="82" t="s">
        <v>180</v>
      </c>
      <c r="K173" s="82" t="s">
        <v>934</v>
      </c>
      <c r="L173" s="82" t="s">
        <v>935</v>
      </c>
      <c r="M173" s="83">
        <v>42955.408530092594</v>
      </c>
      <c r="N173" s="82" t="s">
        <v>481</v>
      </c>
      <c r="O173" s="82" t="s">
        <v>375</v>
      </c>
      <c r="P173" s="82" t="s">
        <v>229</v>
      </c>
      <c r="Q173" s="82" t="str">
        <f t="shared" si="2"/>
        <v>Sub Prod - KBR Request for Change</v>
      </c>
      <c r="R173" s="29">
        <f>VLOOKUP(Q173,EffortByCategory!B:C,2,FALSE)</f>
        <v>0</v>
      </c>
    </row>
    <row r="174" spans="1:18" x14ac:dyDescent="0.2">
      <c r="A174" s="82" t="s">
        <v>160</v>
      </c>
      <c r="B174" s="82" t="s">
        <v>936</v>
      </c>
      <c r="C174" s="82" t="s">
        <v>507</v>
      </c>
      <c r="D174" s="82" t="s">
        <v>152</v>
      </c>
      <c r="E174" s="82" t="s">
        <v>28</v>
      </c>
      <c r="F174" s="82" t="s">
        <v>144</v>
      </c>
      <c r="G174" s="82" t="s">
        <v>147</v>
      </c>
      <c r="H174" s="82" t="s">
        <v>892</v>
      </c>
      <c r="I174" s="83">
        <v>42965.123611111114</v>
      </c>
      <c r="J174" s="82" t="s">
        <v>180</v>
      </c>
      <c r="K174" s="82" t="s">
        <v>937</v>
      </c>
      <c r="L174" s="82" t="s">
        <v>938</v>
      </c>
      <c r="M174" s="83">
        <v>42964.247754629629</v>
      </c>
      <c r="N174" s="82" t="s">
        <v>895</v>
      </c>
      <c r="O174" s="82" t="s">
        <v>375</v>
      </c>
      <c r="P174" s="82" t="s">
        <v>238</v>
      </c>
      <c r="Q174" s="82" t="str">
        <f t="shared" si="2"/>
        <v xml:space="preserve">Production </v>
      </c>
      <c r="R174" s="29">
        <f>VLOOKUP(Q174,EffortByCategory!B:C,2,FALSE)</f>
        <v>4</v>
      </c>
    </row>
    <row r="175" spans="1:18" x14ac:dyDescent="0.2">
      <c r="A175" s="82" t="s">
        <v>2743</v>
      </c>
      <c r="B175" s="82" t="s">
        <v>939</v>
      </c>
      <c r="C175" s="82" t="s">
        <v>223</v>
      </c>
      <c r="D175" s="82" t="s">
        <v>355</v>
      </c>
      <c r="E175" s="82" t="s">
        <v>28</v>
      </c>
      <c r="F175" s="82" t="s">
        <v>144</v>
      </c>
      <c r="G175" s="82" t="s">
        <v>147</v>
      </c>
      <c r="H175" s="82" t="s">
        <v>184</v>
      </c>
      <c r="I175" s="83">
        <v>42964.815254629626</v>
      </c>
      <c r="J175" s="82" t="s">
        <v>180</v>
      </c>
      <c r="K175" s="82" t="s">
        <v>940</v>
      </c>
      <c r="L175" s="82" t="s">
        <v>941</v>
      </c>
      <c r="M175" s="83">
        <v>42963.04478009259</v>
      </c>
      <c r="N175" s="82" t="s">
        <v>149</v>
      </c>
      <c r="O175" s="82" t="s">
        <v>206</v>
      </c>
      <c r="P175" s="82" t="s">
        <v>240</v>
      </c>
      <c r="Q175" s="82" t="s">
        <v>2743</v>
      </c>
      <c r="R175" s="29">
        <f>VLOOKUP(Q175,EffortByCategory!B:C,2,FALSE)</f>
        <v>4</v>
      </c>
    </row>
    <row r="176" spans="1:18" x14ac:dyDescent="0.2">
      <c r="A176" s="82" t="s">
        <v>2744</v>
      </c>
      <c r="B176" s="82" t="s">
        <v>942</v>
      </c>
      <c r="C176" s="82" t="s">
        <v>441</v>
      </c>
      <c r="D176" s="82" t="s">
        <v>152</v>
      </c>
      <c r="E176" s="82" t="s">
        <v>4</v>
      </c>
      <c r="F176" s="82" t="s">
        <v>275</v>
      </c>
      <c r="G176" s="82" t="s">
        <v>147</v>
      </c>
      <c r="H176" s="82" t="s">
        <v>478</v>
      </c>
      <c r="I176" s="83">
        <v>42956.967789351853</v>
      </c>
      <c r="J176" s="82" t="s">
        <v>180</v>
      </c>
      <c r="K176" s="82" t="s">
        <v>943</v>
      </c>
      <c r="L176" s="82" t="s">
        <v>944</v>
      </c>
      <c r="M176" s="83">
        <v>42956.81863425926</v>
      </c>
      <c r="N176" s="82" t="s">
        <v>481</v>
      </c>
      <c r="O176" s="82" t="s">
        <v>375</v>
      </c>
      <c r="P176" s="82" t="s">
        <v>238</v>
      </c>
      <c r="Q176" s="82" t="str">
        <f t="shared" si="2"/>
        <v>Sub Prod - All Other Projects File Transfer</v>
      </c>
      <c r="R176" s="29">
        <f>VLOOKUP(Q176,EffortByCategory!B:C,2,FALSE)</f>
        <v>0</v>
      </c>
    </row>
    <row r="177" spans="1:18" x14ac:dyDescent="0.2">
      <c r="A177" s="82" t="s">
        <v>160</v>
      </c>
      <c r="B177" s="82" t="s">
        <v>945</v>
      </c>
      <c r="C177" s="82" t="s">
        <v>466</v>
      </c>
      <c r="D177" s="82" t="s">
        <v>152</v>
      </c>
      <c r="E177" s="82" t="s">
        <v>28</v>
      </c>
      <c r="F177" s="82" t="s">
        <v>144</v>
      </c>
      <c r="G177" s="82" t="s">
        <v>147</v>
      </c>
      <c r="H177" s="82" t="s">
        <v>215</v>
      </c>
      <c r="I177" s="83">
        <v>42972.282083333332</v>
      </c>
      <c r="J177" s="82" t="s">
        <v>180</v>
      </c>
      <c r="K177" s="82" t="s">
        <v>946</v>
      </c>
      <c r="L177" s="82" t="s">
        <v>947</v>
      </c>
      <c r="M177" s="83">
        <v>42972.186747685184</v>
      </c>
      <c r="N177" s="82" t="s">
        <v>216</v>
      </c>
      <c r="O177" s="82" t="s">
        <v>375</v>
      </c>
      <c r="P177" s="82" t="s">
        <v>158</v>
      </c>
      <c r="Q177" s="82" t="str">
        <f t="shared" si="2"/>
        <v xml:space="preserve">Production </v>
      </c>
      <c r="R177" s="29">
        <f>VLOOKUP(Q177,EffortByCategory!B:C,2,FALSE)</f>
        <v>4</v>
      </c>
    </row>
    <row r="178" spans="1:18" x14ac:dyDescent="0.2">
      <c r="A178" s="82" t="s">
        <v>2744</v>
      </c>
      <c r="B178" s="82" t="s">
        <v>948</v>
      </c>
      <c r="C178" s="82" t="s">
        <v>483</v>
      </c>
      <c r="D178" s="82" t="s">
        <v>152</v>
      </c>
      <c r="E178" s="82" t="s">
        <v>4</v>
      </c>
      <c r="F178" s="82" t="s">
        <v>27</v>
      </c>
      <c r="G178" s="82" t="s">
        <v>147</v>
      </c>
      <c r="H178" s="82" t="s">
        <v>544</v>
      </c>
      <c r="I178" s="83">
        <v>42970.41201388889</v>
      </c>
      <c r="J178" s="82" t="s">
        <v>180</v>
      </c>
      <c r="K178" s="82" t="s">
        <v>949</v>
      </c>
      <c r="L178" s="82" t="s">
        <v>950</v>
      </c>
      <c r="M178" s="83">
        <v>42970.196192129632</v>
      </c>
      <c r="N178" s="82" t="s">
        <v>547</v>
      </c>
      <c r="O178" s="82" t="s">
        <v>375</v>
      </c>
      <c r="P178" s="82" t="s">
        <v>348</v>
      </c>
      <c r="Q178" s="82" t="str">
        <f t="shared" si="2"/>
        <v>Sub Prod - All Other Projects Request for Change</v>
      </c>
      <c r="R178" s="29">
        <f>VLOOKUP(Q178,EffortByCategory!B:C,2,FALSE)</f>
        <v>0</v>
      </c>
    </row>
    <row r="179" spans="1:18" x14ac:dyDescent="0.2">
      <c r="A179" s="82" t="s">
        <v>2743</v>
      </c>
      <c r="B179" s="82" t="s">
        <v>951</v>
      </c>
      <c r="C179" s="82" t="s">
        <v>418</v>
      </c>
      <c r="D179" s="82" t="s">
        <v>495</v>
      </c>
      <c r="E179" s="82" t="s">
        <v>4</v>
      </c>
      <c r="F179" s="82" t="s">
        <v>148</v>
      </c>
      <c r="G179" s="82" t="s">
        <v>145</v>
      </c>
      <c r="H179" s="82" t="s">
        <v>215</v>
      </c>
      <c r="I179" s="83">
        <v>42975.496030092596</v>
      </c>
      <c r="J179" s="82" t="s">
        <v>180</v>
      </c>
      <c r="K179" s="82" t="s">
        <v>952</v>
      </c>
      <c r="L179" s="82" t="s">
        <v>953</v>
      </c>
      <c r="M179" s="83">
        <v>42971.103495370371</v>
      </c>
      <c r="N179" s="82" t="s">
        <v>216</v>
      </c>
      <c r="O179" s="82" t="s">
        <v>375</v>
      </c>
      <c r="P179" s="82" t="s">
        <v>238</v>
      </c>
      <c r="Q179" s="82" t="str">
        <f t="shared" si="2"/>
        <v xml:space="preserve">Sub Prod - KBR Request for Information </v>
      </c>
      <c r="R179" s="29">
        <f>VLOOKUP(Q179,EffortByCategory!B:C,2,FALSE)</f>
        <v>4</v>
      </c>
    </row>
    <row r="180" spans="1:18" x14ac:dyDescent="0.2">
      <c r="A180" s="82" t="s">
        <v>160</v>
      </c>
      <c r="B180" s="82" t="s">
        <v>954</v>
      </c>
      <c r="C180" s="82" t="s">
        <v>223</v>
      </c>
      <c r="D180" s="82" t="s">
        <v>213</v>
      </c>
      <c r="E180" s="82" t="s">
        <v>28</v>
      </c>
      <c r="F180" s="82" t="s">
        <v>144</v>
      </c>
      <c r="G180" s="82" t="s">
        <v>147</v>
      </c>
      <c r="H180" s="82" t="s">
        <v>268</v>
      </c>
      <c r="I180" s="83">
        <v>42956.001898148148</v>
      </c>
      <c r="J180" s="82" t="s">
        <v>180</v>
      </c>
      <c r="K180" s="82" t="s">
        <v>330</v>
      </c>
      <c r="L180" s="82" t="s">
        <v>955</v>
      </c>
      <c r="M180" s="83">
        <v>42954.880185185182</v>
      </c>
      <c r="N180" s="82" t="s">
        <v>146</v>
      </c>
      <c r="O180" s="82" t="s">
        <v>206</v>
      </c>
      <c r="P180" s="82" t="s">
        <v>240</v>
      </c>
      <c r="Q180" s="82" t="str">
        <f t="shared" si="2"/>
        <v xml:space="preserve">Production </v>
      </c>
      <c r="R180" s="29">
        <f>VLOOKUP(Q180,EffortByCategory!B:C,2,FALSE)</f>
        <v>4</v>
      </c>
    </row>
    <row r="181" spans="1:18" x14ac:dyDescent="0.2">
      <c r="A181" s="82" t="s">
        <v>160</v>
      </c>
      <c r="B181" s="82" t="s">
        <v>956</v>
      </c>
      <c r="C181" s="82" t="s">
        <v>223</v>
      </c>
      <c r="D181" s="82" t="s">
        <v>213</v>
      </c>
      <c r="E181" s="82" t="s">
        <v>28</v>
      </c>
      <c r="F181" s="82" t="s">
        <v>144</v>
      </c>
      <c r="G181" s="82" t="s">
        <v>147</v>
      </c>
      <c r="H181" s="82" t="s">
        <v>268</v>
      </c>
      <c r="I181" s="83">
        <v>42970.062337962961</v>
      </c>
      <c r="J181" s="82" t="s">
        <v>180</v>
      </c>
      <c r="K181" s="82" t="s">
        <v>330</v>
      </c>
      <c r="L181" s="82" t="s">
        <v>957</v>
      </c>
      <c r="M181" s="83">
        <v>42970.0390162037</v>
      </c>
      <c r="N181" s="82" t="s">
        <v>146</v>
      </c>
      <c r="O181" s="82" t="s">
        <v>206</v>
      </c>
      <c r="P181" s="82" t="s">
        <v>158</v>
      </c>
      <c r="Q181" s="82" t="str">
        <f t="shared" si="2"/>
        <v xml:space="preserve">Production </v>
      </c>
      <c r="R181" s="29">
        <f>VLOOKUP(Q181,EffortByCategory!B:C,2,FALSE)</f>
        <v>4</v>
      </c>
    </row>
    <row r="182" spans="1:18" x14ac:dyDescent="0.2">
      <c r="A182" s="82" t="s">
        <v>160</v>
      </c>
      <c r="B182" s="82" t="s">
        <v>958</v>
      </c>
      <c r="C182" s="82" t="s">
        <v>223</v>
      </c>
      <c r="D182" s="82" t="s">
        <v>213</v>
      </c>
      <c r="E182" s="82" t="s">
        <v>4</v>
      </c>
      <c r="F182" s="82" t="s">
        <v>150</v>
      </c>
      <c r="G182" s="82" t="s">
        <v>147</v>
      </c>
      <c r="H182" s="82" t="s">
        <v>184</v>
      </c>
      <c r="I182" s="83">
        <v>42960.943958333337</v>
      </c>
      <c r="J182" s="82" t="s">
        <v>180</v>
      </c>
      <c r="K182" s="82" t="s">
        <v>330</v>
      </c>
      <c r="L182" s="82" t="s">
        <v>959</v>
      </c>
      <c r="M182" s="83">
        <v>42957.838587962964</v>
      </c>
      <c r="N182" s="82" t="s">
        <v>149</v>
      </c>
      <c r="O182" s="82" t="s">
        <v>206</v>
      </c>
      <c r="P182" s="82" t="s">
        <v>247</v>
      </c>
      <c r="Q182" s="82" t="str">
        <f t="shared" si="2"/>
        <v>Production Access</v>
      </c>
      <c r="R182" s="29">
        <f>VLOOKUP(Q182,EffortByCategory!B:C,2,FALSE)</f>
        <v>4</v>
      </c>
    </row>
    <row r="183" spans="1:18" x14ac:dyDescent="0.2">
      <c r="A183" s="82" t="s">
        <v>2743</v>
      </c>
      <c r="B183" s="82" t="s">
        <v>960</v>
      </c>
      <c r="C183" s="82" t="s">
        <v>223</v>
      </c>
      <c r="D183" s="82" t="s">
        <v>213</v>
      </c>
      <c r="E183" s="82" t="s">
        <v>28</v>
      </c>
      <c r="F183" s="82" t="s">
        <v>144</v>
      </c>
      <c r="G183" s="82" t="s">
        <v>147</v>
      </c>
      <c r="H183" s="82" t="s">
        <v>268</v>
      </c>
      <c r="I183" s="83">
        <v>42960.981990740744</v>
      </c>
      <c r="J183" s="82" t="s">
        <v>180</v>
      </c>
      <c r="K183" s="82" t="s">
        <v>961</v>
      </c>
      <c r="L183" s="82" t="s">
        <v>962</v>
      </c>
      <c r="M183" s="83">
        <v>42957.142708333333</v>
      </c>
      <c r="N183" s="82" t="s">
        <v>146</v>
      </c>
      <c r="O183" s="82" t="s">
        <v>206</v>
      </c>
      <c r="P183" s="82" t="s">
        <v>158</v>
      </c>
      <c r="Q183" s="82" t="s">
        <v>2743</v>
      </c>
      <c r="R183" s="29">
        <f>VLOOKUP(Q183,EffortByCategory!B:C,2,FALSE)</f>
        <v>4</v>
      </c>
    </row>
    <row r="184" spans="1:18" x14ac:dyDescent="0.2">
      <c r="A184" s="82" t="s">
        <v>2743</v>
      </c>
      <c r="B184" s="82" t="s">
        <v>963</v>
      </c>
      <c r="C184" s="82" t="s">
        <v>394</v>
      </c>
      <c r="D184" s="82" t="s">
        <v>152</v>
      </c>
      <c r="E184" s="82" t="s">
        <v>4</v>
      </c>
      <c r="F184" s="82" t="s">
        <v>148</v>
      </c>
      <c r="G184" s="82" t="s">
        <v>147</v>
      </c>
      <c r="H184" s="82" t="s">
        <v>456</v>
      </c>
      <c r="I184" s="83">
        <v>42970.68408564815</v>
      </c>
      <c r="J184" s="82" t="s">
        <v>180</v>
      </c>
      <c r="K184" s="82" t="s">
        <v>964</v>
      </c>
      <c r="L184" s="82" t="s">
        <v>965</v>
      </c>
      <c r="M184" s="83">
        <v>42969.684664351851</v>
      </c>
      <c r="N184" s="82" t="s">
        <v>459</v>
      </c>
      <c r="O184" s="82" t="s">
        <v>375</v>
      </c>
      <c r="P184" s="82" t="s">
        <v>247</v>
      </c>
      <c r="Q184" s="82" t="str">
        <f t="shared" si="2"/>
        <v xml:space="preserve">Sub Prod - KBR Request for Information </v>
      </c>
      <c r="R184" s="29">
        <f>VLOOKUP(Q184,EffortByCategory!B:C,2,FALSE)</f>
        <v>4</v>
      </c>
    </row>
    <row r="185" spans="1:18" x14ac:dyDescent="0.2">
      <c r="A185" s="82" t="s">
        <v>2743</v>
      </c>
      <c r="B185" s="82" t="s">
        <v>966</v>
      </c>
      <c r="C185" s="82" t="s">
        <v>466</v>
      </c>
      <c r="D185" s="82" t="s">
        <v>152</v>
      </c>
      <c r="E185" s="82" t="s">
        <v>4</v>
      </c>
      <c r="F185" s="82" t="s">
        <v>151</v>
      </c>
      <c r="G185" s="82" t="s">
        <v>147</v>
      </c>
      <c r="H185" s="82" t="s">
        <v>215</v>
      </c>
      <c r="I185" s="83">
        <v>42970.157546296294</v>
      </c>
      <c r="J185" s="82" t="s">
        <v>180</v>
      </c>
      <c r="K185" s="82" t="s">
        <v>967</v>
      </c>
      <c r="L185" s="82" t="s">
        <v>968</v>
      </c>
      <c r="M185" s="83">
        <v>42970.061840277776</v>
      </c>
      <c r="N185" s="82" t="s">
        <v>216</v>
      </c>
      <c r="O185" s="82" t="s">
        <v>375</v>
      </c>
      <c r="P185" s="82" t="s">
        <v>158</v>
      </c>
      <c r="Q185" s="82" t="str">
        <f t="shared" si="2"/>
        <v>Sub Prod - KBR Proactive Maintenance</v>
      </c>
      <c r="R185" s="29">
        <f>VLOOKUP(Q185,EffortByCategory!B:C,2,FALSE)</f>
        <v>0</v>
      </c>
    </row>
    <row r="186" spans="1:18" x14ac:dyDescent="0.2">
      <c r="A186" s="82" t="s">
        <v>160</v>
      </c>
      <c r="B186" s="82" t="s">
        <v>969</v>
      </c>
      <c r="C186" s="82" t="s">
        <v>223</v>
      </c>
      <c r="D186" s="82" t="s">
        <v>224</v>
      </c>
      <c r="E186" s="82" t="s">
        <v>28</v>
      </c>
      <c r="F186" s="82" t="s">
        <v>144</v>
      </c>
      <c r="G186" s="82" t="s">
        <v>147</v>
      </c>
      <c r="H186" s="82" t="s">
        <v>184</v>
      </c>
      <c r="I186" s="83">
        <v>42969.870925925927</v>
      </c>
      <c r="J186" s="82" t="s">
        <v>180</v>
      </c>
      <c r="K186" s="82" t="s">
        <v>970</v>
      </c>
      <c r="L186" s="82" t="s">
        <v>971</v>
      </c>
      <c r="M186" s="83">
        <v>42968.0234375</v>
      </c>
      <c r="N186" s="82" t="s">
        <v>149</v>
      </c>
      <c r="O186" s="82" t="s">
        <v>206</v>
      </c>
      <c r="P186" s="82" t="s">
        <v>252</v>
      </c>
      <c r="Q186" s="82" t="str">
        <f t="shared" si="2"/>
        <v xml:space="preserve">Production </v>
      </c>
      <c r="R186" s="29">
        <f>VLOOKUP(Q186,EffortByCategory!B:C,2,FALSE)</f>
        <v>4</v>
      </c>
    </row>
    <row r="187" spans="1:18" x14ac:dyDescent="0.2">
      <c r="A187" s="82" t="s">
        <v>160</v>
      </c>
      <c r="B187" s="82" t="s">
        <v>972</v>
      </c>
      <c r="C187" s="82" t="s">
        <v>390</v>
      </c>
      <c r="D187" s="82" t="s">
        <v>152</v>
      </c>
      <c r="E187" s="82" t="s">
        <v>4</v>
      </c>
      <c r="F187" s="82" t="s">
        <v>27</v>
      </c>
      <c r="G187" s="82" t="s">
        <v>147</v>
      </c>
      <c r="H187" s="82" t="s">
        <v>215</v>
      </c>
      <c r="I187" s="83">
        <v>42955.114918981482</v>
      </c>
      <c r="J187" s="82" t="s">
        <v>180</v>
      </c>
      <c r="K187" s="82" t="s">
        <v>973</v>
      </c>
      <c r="L187" s="82" t="s">
        <v>974</v>
      </c>
      <c r="M187" s="83">
        <v>42954.107662037037</v>
      </c>
      <c r="N187" s="82" t="s">
        <v>216</v>
      </c>
      <c r="O187" s="82" t="s">
        <v>375</v>
      </c>
      <c r="P187" s="82" t="s">
        <v>247</v>
      </c>
      <c r="Q187" s="82" t="str">
        <f t="shared" si="2"/>
        <v>Production Request for Change</v>
      </c>
      <c r="R187" s="29">
        <f>VLOOKUP(Q187,EffortByCategory!B:C,2,FALSE)</f>
        <v>4</v>
      </c>
    </row>
    <row r="188" spans="1:18" x14ac:dyDescent="0.2">
      <c r="A188" s="82" t="s">
        <v>160</v>
      </c>
      <c r="B188" s="82" t="s">
        <v>975</v>
      </c>
      <c r="C188" s="82" t="s">
        <v>390</v>
      </c>
      <c r="D188" s="82" t="s">
        <v>152</v>
      </c>
      <c r="E188" s="82" t="s">
        <v>4</v>
      </c>
      <c r="F188" s="82" t="s">
        <v>27</v>
      </c>
      <c r="G188" s="82" t="s">
        <v>147</v>
      </c>
      <c r="H188" s="82" t="s">
        <v>215</v>
      </c>
      <c r="I188" s="83">
        <v>42955.113680555558</v>
      </c>
      <c r="J188" s="82" t="s">
        <v>180</v>
      </c>
      <c r="K188" s="82" t="s">
        <v>976</v>
      </c>
      <c r="L188" s="82" t="s">
        <v>974</v>
      </c>
      <c r="M188" s="83">
        <v>42954.107754629629</v>
      </c>
      <c r="N188" s="82" t="s">
        <v>216</v>
      </c>
      <c r="O188" s="82" t="s">
        <v>375</v>
      </c>
      <c r="P188" s="82" t="s">
        <v>247</v>
      </c>
      <c r="Q188" s="82" t="str">
        <f t="shared" si="2"/>
        <v>Production Request for Change</v>
      </c>
      <c r="R188" s="29">
        <f>VLOOKUP(Q188,EffortByCategory!B:C,2,FALSE)</f>
        <v>4</v>
      </c>
    </row>
    <row r="189" spans="1:18" x14ac:dyDescent="0.2">
      <c r="A189" s="82" t="s">
        <v>160</v>
      </c>
      <c r="B189" s="82" t="s">
        <v>977</v>
      </c>
      <c r="C189" s="82" t="s">
        <v>461</v>
      </c>
      <c r="D189" s="82" t="s">
        <v>152</v>
      </c>
      <c r="E189" s="82" t="s">
        <v>4</v>
      </c>
      <c r="F189" s="82" t="s">
        <v>27</v>
      </c>
      <c r="G189" s="82" t="s">
        <v>147</v>
      </c>
      <c r="H189" s="82" t="s">
        <v>215</v>
      </c>
      <c r="I189" s="83">
        <v>42955.371064814812</v>
      </c>
      <c r="J189" s="82" t="s">
        <v>180</v>
      </c>
      <c r="K189" s="82" t="s">
        <v>978</v>
      </c>
      <c r="L189" s="82" t="s">
        <v>979</v>
      </c>
      <c r="M189" s="83">
        <v>42954.103541666664</v>
      </c>
      <c r="N189" s="82" t="s">
        <v>216</v>
      </c>
      <c r="O189" s="82" t="s">
        <v>375</v>
      </c>
      <c r="P189" s="82" t="s">
        <v>158</v>
      </c>
      <c r="Q189" s="82" t="str">
        <f t="shared" si="2"/>
        <v>Production Request for Change</v>
      </c>
      <c r="R189" s="29">
        <f>VLOOKUP(Q189,EffortByCategory!B:C,2,FALSE)</f>
        <v>4</v>
      </c>
    </row>
    <row r="190" spans="1:18" x14ac:dyDescent="0.2">
      <c r="A190" s="82" t="s">
        <v>160</v>
      </c>
      <c r="B190" s="82" t="s">
        <v>980</v>
      </c>
      <c r="C190" s="82" t="s">
        <v>483</v>
      </c>
      <c r="D190" s="82" t="s">
        <v>152</v>
      </c>
      <c r="E190" s="82" t="s">
        <v>4</v>
      </c>
      <c r="F190" s="82" t="s">
        <v>151</v>
      </c>
      <c r="G190" s="82" t="s">
        <v>145</v>
      </c>
      <c r="H190" s="82" t="s">
        <v>385</v>
      </c>
      <c r="I190" s="83">
        <v>42978.404548611114</v>
      </c>
      <c r="J190" s="82" t="s">
        <v>180</v>
      </c>
      <c r="K190" s="82" t="s">
        <v>981</v>
      </c>
      <c r="L190" s="82" t="s">
        <v>982</v>
      </c>
      <c r="M190" s="83">
        <v>42978.08734953704</v>
      </c>
      <c r="N190" s="82" t="s">
        <v>388</v>
      </c>
      <c r="O190" s="82" t="s">
        <v>375</v>
      </c>
      <c r="P190" s="82" t="s">
        <v>240</v>
      </c>
      <c r="Q190" s="82" t="str">
        <f t="shared" si="2"/>
        <v>Production Proactive Maintenance</v>
      </c>
      <c r="R190" s="29">
        <f>VLOOKUP(Q190,EffortByCategory!B:C,2,FALSE)</f>
        <v>4</v>
      </c>
    </row>
    <row r="191" spans="1:18" x14ac:dyDescent="0.2">
      <c r="A191" s="82" t="s">
        <v>2743</v>
      </c>
      <c r="B191" s="82" t="s">
        <v>983</v>
      </c>
      <c r="C191" s="82" t="s">
        <v>483</v>
      </c>
      <c r="D191" s="82" t="s">
        <v>152</v>
      </c>
      <c r="E191" s="82" t="s">
        <v>4</v>
      </c>
      <c r="F191" s="82" t="s">
        <v>984</v>
      </c>
      <c r="G191" s="82" t="s">
        <v>147</v>
      </c>
      <c r="H191" s="82" t="s">
        <v>553</v>
      </c>
      <c r="I191" s="83">
        <v>42971.407326388886</v>
      </c>
      <c r="J191" s="82" t="s">
        <v>180</v>
      </c>
      <c r="K191" s="82" t="s">
        <v>985</v>
      </c>
      <c r="L191" s="82" t="s">
        <v>986</v>
      </c>
      <c r="M191" s="83">
        <v>42971.212847222225</v>
      </c>
      <c r="N191" s="82" t="s">
        <v>556</v>
      </c>
      <c r="O191" s="82" t="s">
        <v>375</v>
      </c>
      <c r="P191" s="82" t="s">
        <v>158</v>
      </c>
      <c r="Q191" s="82" t="str">
        <f t="shared" si="2"/>
        <v>Sub Prod - KBR Data Request</v>
      </c>
      <c r="R191" s="29">
        <f>VLOOKUP(Q191,EffortByCategory!B:C,2,FALSE)</f>
        <v>0</v>
      </c>
    </row>
    <row r="192" spans="1:18" x14ac:dyDescent="0.2">
      <c r="A192" s="82" t="s">
        <v>160</v>
      </c>
      <c r="B192" s="82" t="s">
        <v>987</v>
      </c>
      <c r="C192" s="82" t="s">
        <v>394</v>
      </c>
      <c r="D192" s="82" t="s">
        <v>152</v>
      </c>
      <c r="E192" s="82" t="s">
        <v>4</v>
      </c>
      <c r="F192" s="82" t="s">
        <v>27</v>
      </c>
      <c r="G192" s="82" t="s">
        <v>147</v>
      </c>
      <c r="H192" s="82" t="s">
        <v>988</v>
      </c>
      <c r="I192" s="83">
        <v>42975.649131944447</v>
      </c>
      <c r="J192" s="82" t="s">
        <v>180</v>
      </c>
      <c r="K192" s="82" t="s">
        <v>989</v>
      </c>
      <c r="L192" s="82" t="s">
        <v>990</v>
      </c>
      <c r="M192" s="83">
        <v>42972.73033564815</v>
      </c>
      <c r="N192" s="82" t="s">
        <v>991</v>
      </c>
      <c r="O192" s="82" t="s">
        <v>375</v>
      </c>
      <c r="P192" s="82" t="s">
        <v>240</v>
      </c>
      <c r="Q192" s="82" t="str">
        <f t="shared" si="2"/>
        <v>Production Request for Change</v>
      </c>
      <c r="R192" s="29">
        <f>VLOOKUP(Q192,EffortByCategory!B:C,2,FALSE)</f>
        <v>4</v>
      </c>
    </row>
    <row r="193" spans="1:18" x14ac:dyDescent="0.2">
      <c r="A193" s="82" t="s">
        <v>160</v>
      </c>
      <c r="B193" s="82" t="s">
        <v>992</v>
      </c>
      <c r="C193" s="82" t="s">
        <v>483</v>
      </c>
      <c r="D193" s="82" t="s">
        <v>152</v>
      </c>
      <c r="E193" s="82" t="s">
        <v>28</v>
      </c>
      <c r="F193" s="82" t="s">
        <v>144</v>
      </c>
      <c r="G193" s="82" t="s">
        <v>145</v>
      </c>
      <c r="H193" s="82" t="s">
        <v>583</v>
      </c>
      <c r="I193" s="83">
        <v>42978.065509259257</v>
      </c>
      <c r="J193" s="82" t="s">
        <v>180</v>
      </c>
      <c r="K193" s="82" t="s">
        <v>993</v>
      </c>
      <c r="L193" s="82" t="s">
        <v>994</v>
      </c>
      <c r="M193" s="83">
        <v>42977.269618055558</v>
      </c>
      <c r="N193" s="82" t="s">
        <v>586</v>
      </c>
      <c r="O193" s="82" t="s">
        <v>375</v>
      </c>
      <c r="P193" s="82" t="s">
        <v>240</v>
      </c>
      <c r="Q193" s="82" t="str">
        <f t="shared" si="2"/>
        <v xml:space="preserve">Production </v>
      </c>
      <c r="R193" s="29">
        <f>VLOOKUP(Q193,EffortByCategory!B:C,2,FALSE)</f>
        <v>4</v>
      </c>
    </row>
    <row r="194" spans="1:18" x14ac:dyDescent="0.2">
      <c r="A194" s="82" t="s">
        <v>160</v>
      </c>
      <c r="B194" s="82" t="s">
        <v>995</v>
      </c>
      <c r="C194" s="82" t="s">
        <v>483</v>
      </c>
      <c r="D194" s="82" t="s">
        <v>152</v>
      </c>
      <c r="E194" s="82" t="s">
        <v>28</v>
      </c>
      <c r="F194" s="82" t="s">
        <v>144</v>
      </c>
      <c r="G194" s="82" t="s">
        <v>147</v>
      </c>
      <c r="H194" s="82" t="s">
        <v>385</v>
      </c>
      <c r="I194" s="83">
        <v>42975.408854166664</v>
      </c>
      <c r="J194" s="82" t="s">
        <v>180</v>
      </c>
      <c r="K194" s="82" t="s">
        <v>996</v>
      </c>
      <c r="L194" s="82" t="s">
        <v>997</v>
      </c>
      <c r="M194" s="83">
        <v>42975.189201388886</v>
      </c>
      <c r="N194" s="82" t="s">
        <v>388</v>
      </c>
      <c r="O194" s="82" t="s">
        <v>375</v>
      </c>
      <c r="P194" s="82" t="s">
        <v>240</v>
      </c>
      <c r="Q194" s="82" t="str">
        <f t="shared" si="2"/>
        <v xml:space="preserve">Production </v>
      </c>
      <c r="R194" s="29">
        <f>VLOOKUP(Q194,EffortByCategory!B:C,2,FALSE)</f>
        <v>4</v>
      </c>
    </row>
    <row r="195" spans="1:18" x14ac:dyDescent="0.2">
      <c r="A195" s="82" t="s">
        <v>160</v>
      </c>
      <c r="B195" s="82" t="s">
        <v>998</v>
      </c>
      <c r="C195" s="82" t="s">
        <v>418</v>
      </c>
      <c r="D195" s="82" t="s">
        <v>152</v>
      </c>
      <c r="E195" s="82" t="s">
        <v>4</v>
      </c>
      <c r="F195" s="82" t="s">
        <v>150</v>
      </c>
      <c r="G195" s="82" t="s">
        <v>147</v>
      </c>
      <c r="H195" s="82" t="s">
        <v>340</v>
      </c>
      <c r="I195" s="83">
        <v>42958.149456018517</v>
      </c>
      <c r="J195" s="82" t="s">
        <v>180</v>
      </c>
      <c r="K195" s="82" t="s">
        <v>999</v>
      </c>
      <c r="L195" s="82" t="s">
        <v>1000</v>
      </c>
      <c r="M195" s="83">
        <v>42957.945104166669</v>
      </c>
      <c r="N195" s="82" t="s">
        <v>341</v>
      </c>
      <c r="O195" s="82" t="s">
        <v>375</v>
      </c>
      <c r="P195" s="82" t="s">
        <v>247</v>
      </c>
      <c r="Q195" s="82" t="str">
        <f t="shared" ref="Q195:Q216" si="3">CONCATENATE(A195," ",F195)</f>
        <v>Production Access</v>
      </c>
      <c r="R195" s="29">
        <f>VLOOKUP(Q195,EffortByCategory!B:C,2,FALSE)</f>
        <v>4</v>
      </c>
    </row>
    <row r="196" spans="1:18" x14ac:dyDescent="0.2">
      <c r="A196" s="82" t="s">
        <v>160</v>
      </c>
      <c r="B196" s="82" t="s">
        <v>1001</v>
      </c>
      <c r="C196" s="82" t="s">
        <v>394</v>
      </c>
      <c r="D196" s="82" t="s">
        <v>152</v>
      </c>
      <c r="E196" s="82" t="s">
        <v>4</v>
      </c>
      <c r="F196" s="82" t="s">
        <v>148</v>
      </c>
      <c r="G196" s="82" t="s">
        <v>147</v>
      </c>
      <c r="H196" s="82" t="s">
        <v>1002</v>
      </c>
      <c r="I196" s="83">
        <v>42965.498414351852</v>
      </c>
      <c r="J196" s="82" t="s">
        <v>180</v>
      </c>
      <c r="K196" s="82" t="s">
        <v>1003</v>
      </c>
      <c r="L196" s="82" t="s">
        <v>1004</v>
      </c>
      <c r="M196" s="83">
        <v>42964.60701388889</v>
      </c>
      <c r="N196" s="82" t="s">
        <v>1005</v>
      </c>
      <c r="O196" s="82" t="s">
        <v>375</v>
      </c>
      <c r="P196" s="82" t="s">
        <v>158</v>
      </c>
      <c r="Q196" s="82" t="str">
        <f t="shared" si="3"/>
        <v xml:space="preserve">Production Request for Information </v>
      </c>
      <c r="R196" s="29">
        <f>VLOOKUP(Q196,EffortByCategory!B:C,2,FALSE)</f>
        <v>4</v>
      </c>
    </row>
    <row r="197" spans="1:18" x14ac:dyDescent="0.2">
      <c r="A197" s="82" t="s">
        <v>160</v>
      </c>
      <c r="B197" s="82" t="s">
        <v>1006</v>
      </c>
      <c r="C197" s="82" t="s">
        <v>377</v>
      </c>
      <c r="D197" s="82" t="s">
        <v>152</v>
      </c>
      <c r="E197" s="82" t="s">
        <v>4</v>
      </c>
      <c r="F197" s="82" t="s">
        <v>148</v>
      </c>
      <c r="G197" s="82" t="s">
        <v>147</v>
      </c>
      <c r="H197" s="82" t="s">
        <v>988</v>
      </c>
      <c r="I197" s="83">
        <v>42955.262766203705</v>
      </c>
      <c r="J197" s="82" t="s">
        <v>180</v>
      </c>
      <c r="K197" s="82" t="s">
        <v>1007</v>
      </c>
      <c r="L197" s="82" t="s">
        <v>1008</v>
      </c>
      <c r="M197" s="83">
        <v>42953.955023148148</v>
      </c>
      <c r="N197" s="82" t="s">
        <v>991</v>
      </c>
      <c r="O197" s="82" t="s">
        <v>375</v>
      </c>
      <c r="P197" s="82" t="s">
        <v>240</v>
      </c>
      <c r="Q197" s="82" t="str">
        <f t="shared" si="3"/>
        <v xml:space="preserve">Production Request for Information </v>
      </c>
      <c r="R197" s="29">
        <f>VLOOKUP(Q197,EffortByCategory!B:C,2,FALSE)</f>
        <v>4</v>
      </c>
    </row>
    <row r="198" spans="1:18" x14ac:dyDescent="0.2">
      <c r="A198" s="82" t="s">
        <v>2743</v>
      </c>
      <c r="B198" s="82" t="s">
        <v>1009</v>
      </c>
      <c r="C198" s="82" t="s">
        <v>394</v>
      </c>
      <c r="D198" s="82" t="s">
        <v>152</v>
      </c>
      <c r="E198" s="82" t="s">
        <v>4</v>
      </c>
      <c r="F198" s="82" t="s">
        <v>148</v>
      </c>
      <c r="G198" s="82" t="s">
        <v>147</v>
      </c>
      <c r="H198" s="82" t="s">
        <v>478</v>
      </c>
      <c r="I198" s="83">
        <v>42965.423460648148</v>
      </c>
      <c r="J198" s="82" t="s">
        <v>180</v>
      </c>
      <c r="K198" s="82" t="s">
        <v>1010</v>
      </c>
      <c r="L198" s="82" t="s">
        <v>1011</v>
      </c>
      <c r="M198" s="83">
        <v>42964.698078703703</v>
      </c>
      <c r="N198" s="82" t="s">
        <v>481</v>
      </c>
      <c r="O198" s="82" t="s">
        <v>375</v>
      </c>
      <c r="P198" s="82" t="s">
        <v>240</v>
      </c>
      <c r="Q198" s="82" t="str">
        <f t="shared" si="3"/>
        <v xml:space="preserve">Sub Prod - KBR Request for Information </v>
      </c>
      <c r="R198" s="29">
        <f>VLOOKUP(Q198,EffortByCategory!B:C,2,FALSE)</f>
        <v>4</v>
      </c>
    </row>
    <row r="199" spans="1:18" x14ac:dyDescent="0.2">
      <c r="A199" s="82" t="s">
        <v>160</v>
      </c>
      <c r="B199" s="82" t="s">
        <v>1012</v>
      </c>
      <c r="C199" s="82" t="s">
        <v>466</v>
      </c>
      <c r="D199" s="82" t="s">
        <v>144</v>
      </c>
      <c r="E199" s="82" t="s">
        <v>4</v>
      </c>
      <c r="F199" s="82" t="s">
        <v>150</v>
      </c>
      <c r="G199" s="82" t="s">
        <v>147</v>
      </c>
      <c r="H199" s="82" t="s">
        <v>340</v>
      </c>
      <c r="I199" s="83">
        <v>42949.964131944442</v>
      </c>
      <c r="J199" s="82" t="s">
        <v>180</v>
      </c>
      <c r="K199" s="82" t="s">
        <v>1013</v>
      </c>
      <c r="L199" s="82" t="s">
        <v>1014</v>
      </c>
      <c r="M199" s="83">
        <v>42948.933425925927</v>
      </c>
      <c r="N199" s="82" t="s">
        <v>341</v>
      </c>
      <c r="O199" s="82" t="s">
        <v>375</v>
      </c>
      <c r="P199" s="82" t="s">
        <v>158</v>
      </c>
      <c r="Q199" s="82" t="str">
        <f t="shared" si="3"/>
        <v>Production Access</v>
      </c>
      <c r="R199" s="29">
        <f>VLOOKUP(Q199,EffortByCategory!B:C,2,FALSE)</f>
        <v>4</v>
      </c>
    </row>
    <row r="200" spans="1:18" x14ac:dyDescent="0.2">
      <c r="A200" s="82" t="s">
        <v>160</v>
      </c>
      <c r="B200" s="82" t="s">
        <v>1015</v>
      </c>
      <c r="C200" s="82" t="s">
        <v>483</v>
      </c>
      <c r="D200" s="82" t="s">
        <v>152</v>
      </c>
      <c r="E200" s="82" t="s">
        <v>4</v>
      </c>
      <c r="F200" s="82" t="s">
        <v>148</v>
      </c>
      <c r="G200" s="82" t="s">
        <v>147</v>
      </c>
      <c r="H200" s="82" t="s">
        <v>553</v>
      </c>
      <c r="I200" s="83">
        <v>42957.800486111111</v>
      </c>
      <c r="J200" s="82" t="s">
        <v>180</v>
      </c>
      <c r="K200" s="82" t="s">
        <v>1016</v>
      </c>
      <c r="L200" s="82" t="s">
        <v>1017</v>
      </c>
      <c r="M200" s="83">
        <v>42956.667326388888</v>
      </c>
      <c r="N200" s="82" t="s">
        <v>556</v>
      </c>
      <c r="O200" s="82" t="s">
        <v>375</v>
      </c>
      <c r="P200" s="82" t="s">
        <v>158</v>
      </c>
      <c r="Q200" s="82" t="str">
        <f t="shared" si="3"/>
        <v xml:space="preserve">Production Request for Information </v>
      </c>
      <c r="R200" s="29">
        <f>VLOOKUP(Q200,EffortByCategory!B:C,2,FALSE)</f>
        <v>4</v>
      </c>
    </row>
    <row r="201" spans="1:18" x14ac:dyDescent="0.2">
      <c r="A201" s="82" t="s">
        <v>2743</v>
      </c>
      <c r="B201" s="82" t="s">
        <v>1018</v>
      </c>
      <c r="C201" s="82" t="s">
        <v>466</v>
      </c>
      <c r="D201" s="82" t="s">
        <v>152</v>
      </c>
      <c r="E201" s="82" t="s">
        <v>4</v>
      </c>
      <c r="F201" s="82" t="s">
        <v>148</v>
      </c>
      <c r="G201" s="82" t="s">
        <v>147</v>
      </c>
      <c r="H201" s="82" t="s">
        <v>215</v>
      </c>
      <c r="I201" s="83">
        <v>42972.106689814813</v>
      </c>
      <c r="J201" s="82" t="s">
        <v>180</v>
      </c>
      <c r="K201" s="82" t="s">
        <v>1019</v>
      </c>
      <c r="L201" s="82" t="s">
        <v>1020</v>
      </c>
      <c r="M201" s="83">
        <v>42971.120219907411</v>
      </c>
      <c r="N201" s="82" t="s">
        <v>216</v>
      </c>
      <c r="O201" s="82" t="s">
        <v>375</v>
      </c>
      <c r="P201" s="82" t="s">
        <v>185</v>
      </c>
      <c r="Q201" s="82" t="str">
        <f t="shared" si="3"/>
        <v xml:space="preserve">Sub Prod - KBR Request for Information </v>
      </c>
      <c r="R201" s="29">
        <f>VLOOKUP(Q201,EffortByCategory!B:C,2,FALSE)</f>
        <v>4</v>
      </c>
    </row>
    <row r="202" spans="1:18" x14ac:dyDescent="0.2">
      <c r="A202" s="82" t="s">
        <v>2743</v>
      </c>
      <c r="B202" s="82" t="s">
        <v>1021</v>
      </c>
      <c r="C202" s="82" t="s">
        <v>466</v>
      </c>
      <c r="D202" s="82" t="s">
        <v>152</v>
      </c>
      <c r="E202" s="82" t="s">
        <v>4</v>
      </c>
      <c r="F202" s="82" t="s">
        <v>27</v>
      </c>
      <c r="G202" s="82" t="s">
        <v>147</v>
      </c>
      <c r="H202" s="82" t="s">
        <v>215</v>
      </c>
      <c r="I202" s="83">
        <v>42972.107858796298</v>
      </c>
      <c r="J202" s="82" t="s">
        <v>180</v>
      </c>
      <c r="K202" s="82" t="s">
        <v>1019</v>
      </c>
      <c r="L202" s="82" t="s">
        <v>1022</v>
      </c>
      <c r="M202" s="83">
        <v>42971.182858796295</v>
      </c>
      <c r="N202" s="82" t="s">
        <v>216</v>
      </c>
      <c r="O202" s="82" t="s">
        <v>375</v>
      </c>
      <c r="P202" s="82" t="s">
        <v>185</v>
      </c>
      <c r="Q202" s="82" t="str">
        <f t="shared" si="3"/>
        <v>Sub Prod - KBR Request for Change</v>
      </c>
      <c r="R202" s="29">
        <f>VLOOKUP(Q202,EffortByCategory!B:C,2,FALSE)</f>
        <v>0</v>
      </c>
    </row>
    <row r="203" spans="1:18" x14ac:dyDescent="0.2">
      <c r="A203" s="82" t="s">
        <v>160</v>
      </c>
      <c r="B203" s="82" t="s">
        <v>1023</v>
      </c>
      <c r="C203" s="82" t="s">
        <v>394</v>
      </c>
      <c r="D203" s="82" t="s">
        <v>405</v>
      </c>
      <c r="E203" s="82" t="s">
        <v>4</v>
      </c>
      <c r="F203" s="82" t="s">
        <v>150</v>
      </c>
      <c r="G203" s="82" t="s">
        <v>147</v>
      </c>
      <c r="H203" s="82" t="s">
        <v>371</v>
      </c>
      <c r="I203" s="83">
        <v>42975.65016203704</v>
      </c>
      <c r="J203" s="82" t="s">
        <v>180</v>
      </c>
      <c r="K203" s="82" t="s">
        <v>1024</v>
      </c>
      <c r="L203" s="82" t="s">
        <v>1025</v>
      </c>
      <c r="M203" s="83">
        <v>42970.665393518517</v>
      </c>
      <c r="N203" s="82" t="s">
        <v>374</v>
      </c>
      <c r="O203" s="82" t="s">
        <v>375</v>
      </c>
      <c r="P203" s="82" t="s">
        <v>259</v>
      </c>
      <c r="Q203" s="82" t="str">
        <f t="shared" si="3"/>
        <v>Production Access</v>
      </c>
      <c r="R203" s="29">
        <f>VLOOKUP(Q203,EffortByCategory!B:C,2,FALSE)</f>
        <v>4</v>
      </c>
    </row>
    <row r="204" spans="1:18" x14ac:dyDescent="0.2">
      <c r="A204" s="82" t="s">
        <v>2744</v>
      </c>
      <c r="B204" s="82" t="s">
        <v>1026</v>
      </c>
      <c r="C204" s="82" t="s">
        <v>390</v>
      </c>
      <c r="D204" s="82" t="s">
        <v>152</v>
      </c>
      <c r="E204" s="82" t="s">
        <v>4</v>
      </c>
      <c r="F204" s="82" t="s">
        <v>473</v>
      </c>
      <c r="G204" s="82" t="s">
        <v>147</v>
      </c>
      <c r="H204" s="82" t="s">
        <v>371</v>
      </c>
      <c r="I204" s="83">
        <v>42969.026770833334</v>
      </c>
      <c r="J204" s="82" t="s">
        <v>180</v>
      </c>
      <c r="K204" s="82" t="s">
        <v>1027</v>
      </c>
      <c r="L204" s="82" t="s">
        <v>1028</v>
      </c>
      <c r="M204" s="83">
        <v>42967.91741898148</v>
      </c>
      <c r="N204" s="82" t="s">
        <v>374</v>
      </c>
      <c r="O204" s="82" t="s">
        <v>375</v>
      </c>
      <c r="P204" s="82" t="s">
        <v>210</v>
      </c>
      <c r="Q204" s="82" t="str">
        <f t="shared" si="3"/>
        <v>Sub Prod - All Other Projects Alert</v>
      </c>
      <c r="R204" s="29">
        <f>VLOOKUP(Q204,EffortByCategory!B:C,2,FALSE)</f>
        <v>0</v>
      </c>
    </row>
    <row r="205" spans="1:18" x14ac:dyDescent="0.2">
      <c r="A205" s="82" t="s">
        <v>2743</v>
      </c>
      <c r="B205" s="82" t="s">
        <v>1029</v>
      </c>
      <c r="C205" s="82" t="s">
        <v>466</v>
      </c>
      <c r="D205" s="82" t="s">
        <v>152</v>
      </c>
      <c r="E205" s="82" t="s">
        <v>4</v>
      </c>
      <c r="F205" s="82" t="s">
        <v>27</v>
      </c>
      <c r="G205" s="82" t="s">
        <v>147</v>
      </c>
      <c r="H205" s="82" t="s">
        <v>215</v>
      </c>
      <c r="I205" s="83">
        <v>42969.334641203706</v>
      </c>
      <c r="J205" s="82" t="s">
        <v>180</v>
      </c>
      <c r="K205" s="82" t="s">
        <v>1030</v>
      </c>
      <c r="L205" s="82" t="s">
        <v>1031</v>
      </c>
      <c r="M205" s="83">
        <v>42969.285046296296</v>
      </c>
      <c r="N205" s="82" t="s">
        <v>216</v>
      </c>
      <c r="O205" s="82" t="s">
        <v>375</v>
      </c>
      <c r="P205" s="82" t="s">
        <v>247</v>
      </c>
      <c r="Q205" s="82" t="str">
        <f t="shared" si="3"/>
        <v>Sub Prod - KBR Request for Change</v>
      </c>
      <c r="R205" s="29">
        <f>VLOOKUP(Q205,EffortByCategory!B:C,2,FALSE)</f>
        <v>0</v>
      </c>
    </row>
    <row r="206" spans="1:18" x14ac:dyDescent="0.2">
      <c r="A206" s="82" t="s">
        <v>2743</v>
      </c>
      <c r="B206" s="82" t="s">
        <v>1032</v>
      </c>
      <c r="C206" s="82" t="s">
        <v>483</v>
      </c>
      <c r="D206" s="82" t="s">
        <v>152</v>
      </c>
      <c r="E206" s="82" t="s">
        <v>4</v>
      </c>
      <c r="F206" s="82" t="s">
        <v>151</v>
      </c>
      <c r="G206" s="82" t="s">
        <v>147</v>
      </c>
      <c r="H206" s="82" t="s">
        <v>215</v>
      </c>
      <c r="I206" s="83">
        <v>42963.38486111111</v>
      </c>
      <c r="J206" s="82" t="s">
        <v>180</v>
      </c>
      <c r="K206" s="82" t="s">
        <v>290</v>
      </c>
      <c r="L206" s="82" t="s">
        <v>1033</v>
      </c>
      <c r="M206" s="83">
        <v>42961.674791666665</v>
      </c>
      <c r="N206" s="82" t="s">
        <v>216</v>
      </c>
      <c r="O206" s="82" t="s">
        <v>375</v>
      </c>
      <c r="P206" s="82" t="s">
        <v>219</v>
      </c>
      <c r="Q206" s="82" t="str">
        <f t="shared" si="3"/>
        <v>Sub Prod - KBR Proactive Maintenance</v>
      </c>
      <c r="R206" s="29">
        <f>VLOOKUP(Q206,EffortByCategory!B:C,2,FALSE)</f>
        <v>0</v>
      </c>
    </row>
    <row r="207" spans="1:18" x14ac:dyDescent="0.2">
      <c r="A207" s="82" t="s">
        <v>160</v>
      </c>
      <c r="B207" s="82" t="s">
        <v>1034</v>
      </c>
      <c r="C207" s="82" t="s">
        <v>394</v>
      </c>
      <c r="D207" s="82" t="s">
        <v>152</v>
      </c>
      <c r="E207" s="82" t="s">
        <v>4</v>
      </c>
      <c r="F207" s="82" t="s">
        <v>155</v>
      </c>
      <c r="G207" s="82" t="s">
        <v>147</v>
      </c>
      <c r="H207" s="82" t="s">
        <v>511</v>
      </c>
      <c r="I207" s="83">
        <v>42970.682916666665</v>
      </c>
      <c r="J207" s="82" t="s">
        <v>180</v>
      </c>
      <c r="K207" s="82" t="s">
        <v>1035</v>
      </c>
      <c r="L207" s="82" t="s">
        <v>1036</v>
      </c>
      <c r="M207" s="83">
        <v>42970.518240740741</v>
      </c>
      <c r="N207" s="82" t="s">
        <v>514</v>
      </c>
      <c r="O207" s="82" t="s">
        <v>375</v>
      </c>
      <c r="P207" s="82" t="s">
        <v>210</v>
      </c>
      <c r="Q207" s="82" t="str">
        <f t="shared" si="3"/>
        <v>Production Monitoring</v>
      </c>
      <c r="R207" s="29">
        <f>VLOOKUP(Q207,EffortByCategory!B:C,2,FALSE)</f>
        <v>4</v>
      </c>
    </row>
    <row r="208" spans="1:18" x14ac:dyDescent="0.2">
      <c r="A208" s="82" t="s">
        <v>2743</v>
      </c>
      <c r="B208" s="82" t="s">
        <v>1037</v>
      </c>
      <c r="C208" s="82" t="s">
        <v>223</v>
      </c>
      <c r="D208" s="82" t="s">
        <v>182</v>
      </c>
      <c r="E208" s="82" t="s">
        <v>28</v>
      </c>
      <c r="F208" s="82" t="s">
        <v>144</v>
      </c>
      <c r="G208" s="82" t="s">
        <v>147</v>
      </c>
      <c r="H208" s="82" t="s">
        <v>184</v>
      </c>
      <c r="I208" s="83">
        <v>42975.859097222223</v>
      </c>
      <c r="J208" s="82" t="s">
        <v>180</v>
      </c>
      <c r="K208" s="82" t="s">
        <v>1038</v>
      </c>
      <c r="L208" s="82" t="s">
        <v>1039</v>
      </c>
      <c r="M208" s="83">
        <v>42975.055636574078</v>
      </c>
      <c r="N208" s="82" t="s">
        <v>149</v>
      </c>
      <c r="O208" s="82" t="s">
        <v>206</v>
      </c>
      <c r="P208" s="82" t="s">
        <v>240</v>
      </c>
      <c r="Q208" s="82" t="s">
        <v>2743</v>
      </c>
      <c r="R208" s="29">
        <f>VLOOKUP(Q208,EffortByCategory!B:C,2,FALSE)</f>
        <v>4</v>
      </c>
    </row>
    <row r="209" spans="1:18" x14ac:dyDescent="0.2">
      <c r="A209" s="82" t="s">
        <v>160</v>
      </c>
      <c r="B209" s="82" t="s">
        <v>1040</v>
      </c>
      <c r="C209" s="82" t="s">
        <v>394</v>
      </c>
      <c r="D209" s="82" t="s">
        <v>405</v>
      </c>
      <c r="E209" s="82" t="s">
        <v>4</v>
      </c>
      <c r="F209" s="82" t="s">
        <v>473</v>
      </c>
      <c r="G209" s="82" t="s">
        <v>147</v>
      </c>
      <c r="H209" s="82" t="s">
        <v>371</v>
      </c>
      <c r="I209" s="83">
        <v>42956.664340277777</v>
      </c>
      <c r="J209" s="82" t="s">
        <v>180</v>
      </c>
      <c r="K209" s="82" t="s">
        <v>1041</v>
      </c>
      <c r="L209" s="82" t="s">
        <v>1042</v>
      </c>
      <c r="M209" s="83">
        <v>42955.368055555555</v>
      </c>
      <c r="N209" s="82" t="s">
        <v>374</v>
      </c>
      <c r="O209" s="82" t="s">
        <v>375</v>
      </c>
      <c r="P209" s="82" t="s">
        <v>185</v>
      </c>
      <c r="Q209" s="82" t="str">
        <f t="shared" si="3"/>
        <v>Production Alert</v>
      </c>
      <c r="R209" s="29">
        <f>VLOOKUP(Q209,EffortByCategory!B:C,2,FALSE)</f>
        <v>4</v>
      </c>
    </row>
    <row r="210" spans="1:18" x14ac:dyDescent="0.2">
      <c r="A210" s="82" t="s">
        <v>160</v>
      </c>
      <c r="B210" s="82" t="s">
        <v>1043</v>
      </c>
      <c r="C210" s="82" t="s">
        <v>202</v>
      </c>
      <c r="D210" s="82" t="s">
        <v>355</v>
      </c>
      <c r="E210" s="82" t="s">
        <v>28</v>
      </c>
      <c r="F210" s="82" t="s">
        <v>144</v>
      </c>
      <c r="G210" s="82" t="s">
        <v>147</v>
      </c>
      <c r="H210" s="82" t="s">
        <v>603</v>
      </c>
      <c r="I210" s="83">
        <v>42969.497673611113</v>
      </c>
      <c r="J210" s="82" t="s">
        <v>180</v>
      </c>
      <c r="K210" s="82" t="s">
        <v>1044</v>
      </c>
      <c r="L210" s="82" t="s">
        <v>1045</v>
      </c>
      <c r="M210" s="83">
        <v>42969.003750000003</v>
      </c>
      <c r="N210" s="82" t="s">
        <v>606</v>
      </c>
      <c r="O210" s="82" t="s">
        <v>206</v>
      </c>
      <c r="P210" s="82" t="s">
        <v>219</v>
      </c>
      <c r="Q210" s="82" t="str">
        <f t="shared" si="3"/>
        <v xml:space="preserve">Production </v>
      </c>
      <c r="R210" s="29">
        <f>VLOOKUP(Q210,EffortByCategory!B:C,2,FALSE)</f>
        <v>4</v>
      </c>
    </row>
    <row r="211" spans="1:18" x14ac:dyDescent="0.2">
      <c r="A211" s="82" t="s">
        <v>160</v>
      </c>
      <c r="B211" s="82" t="s">
        <v>1046</v>
      </c>
      <c r="C211" s="82" t="s">
        <v>441</v>
      </c>
      <c r="D211" s="82" t="s">
        <v>153</v>
      </c>
      <c r="E211" s="82" t="s">
        <v>4</v>
      </c>
      <c r="F211" s="82" t="s">
        <v>27</v>
      </c>
      <c r="G211" s="82" t="s">
        <v>147</v>
      </c>
      <c r="H211" s="82" t="s">
        <v>154</v>
      </c>
      <c r="I211" s="83">
        <v>42950.996307870373</v>
      </c>
      <c r="J211" s="82" t="s">
        <v>180</v>
      </c>
      <c r="K211" s="82" t="s">
        <v>1047</v>
      </c>
      <c r="L211" s="82" t="s">
        <v>1048</v>
      </c>
      <c r="M211" s="83">
        <v>42950.084490740737</v>
      </c>
      <c r="N211" s="82" t="s">
        <v>146</v>
      </c>
      <c r="O211" s="82" t="s">
        <v>375</v>
      </c>
      <c r="P211" s="82" t="s">
        <v>238</v>
      </c>
      <c r="Q211" s="82" t="str">
        <f t="shared" si="3"/>
        <v>Production Request for Change</v>
      </c>
      <c r="R211" s="29">
        <f>VLOOKUP(Q211,EffortByCategory!B:C,2,FALSE)</f>
        <v>4</v>
      </c>
    </row>
    <row r="212" spans="1:18" x14ac:dyDescent="0.2">
      <c r="A212" s="82" t="s">
        <v>160</v>
      </c>
      <c r="B212" s="82" t="s">
        <v>1049</v>
      </c>
      <c r="C212" s="82" t="s">
        <v>441</v>
      </c>
      <c r="D212" s="82" t="s">
        <v>153</v>
      </c>
      <c r="E212" s="82" t="s">
        <v>4</v>
      </c>
      <c r="F212" s="82" t="s">
        <v>27</v>
      </c>
      <c r="G212" s="82" t="s">
        <v>147</v>
      </c>
      <c r="H212" s="82" t="s">
        <v>154</v>
      </c>
      <c r="I212" s="83">
        <v>42949.774270833332</v>
      </c>
      <c r="J212" s="82" t="s">
        <v>180</v>
      </c>
      <c r="K212" s="82" t="s">
        <v>1050</v>
      </c>
      <c r="L212" s="82" t="s">
        <v>1051</v>
      </c>
      <c r="M212" s="83">
        <v>42949.062534722223</v>
      </c>
      <c r="N212" s="82" t="s">
        <v>146</v>
      </c>
      <c r="O212" s="82" t="s">
        <v>375</v>
      </c>
      <c r="P212" s="82" t="s">
        <v>217</v>
      </c>
      <c r="Q212" s="82" t="str">
        <f t="shared" si="3"/>
        <v>Production Request for Change</v>
      </c>
      <c r="R212" s="29">
        <f>VLOOKUP(Q212,EffortByCategory!B:C,2,FALSE)</f>
        <v>4</v>
      </c>
    </row>
    <row r="213" spans="1:18" x14ac:dyDescent="0.2">
      <c r="A213" s="82" t="s">
        <v>2744</v>
      </c>
      <c r="B213" s="82" t="s">
        <v>1052</v>
      </c>
      <c r="C213" s="82" t="s">
        <v>400</v>
      </c>
      <c r="D213" s="82" t="s">
        <v>401</v>
      </c>
      <c r="E213" s="82" t="s">
        <v>4</v>
      </c>
      <c r="F213" s="82" t="s">
        <v>148</v>
      </c>
      <c r="G213" s="82" t="s">
        <v>147</v>
      </c>
      <c r="H213" s="82" t="s">
        <v>1053</v>
      </c>
      <c r="I213" s="83">
        <v>42955.345497685186</v>
      </c>
      <c r="J213" s="82" t="s">
        <v>179</v>
      </c>
      <c r="K213" s="82" t="s">
        <v>1054</v>
      </c>
      <c r="L213" s="82" t="s">
        <v>1055</v>
      </c>
      <c r="M213" s="83">
        <v>42949.170729166668</v>
      </c>
      <c r="N213" s="82" t="s">
        <v>1056</v>
      </c>
      <c r="O213" s="82" t="s">
        <v>375</v>
      </c>
      <c r="P213" s="82" t="s">
        <v>259</v>
      </c>
      <c r="Q213" s="82" t="str">
        <f t="shared" si="3"/>
        <v xml:space="preserve">Sub Prod - All Other Projects Request for Information </v>
      </c>
      <c r="R213" s="29">
        <f>VLOOKUP(Q213,EffortByCategory!B:C,2,FALSE)</f>
        <v>0</v>
      </c>
    </row>
    <row r="214" spans="1:18" x14ac:dyDescent="0.2">
      <c r="A214" s="82" t="s">
        <v>2743</v>
      </c>
      <c r="B214" s="82" t="s">
        <v>1057</v>
      </c>
      <c r="C214" s="82" t="s">
        <v>202</v>
      </c>
      <c r="D214" s="82" t="s">
        <v>153</v>
      </c>
      <c r="E214" s="82" t="s">
        <v>28</v>
      </c>
      <c r="F214" s="82" t="s">
        <v>144</v>
      </c>
      <c r="G214" s="82" t="s">
        <v>147</v>
      </c>
      <c r="H214" s="82" t="s">
        <v>204</v>
      </c>
      <c r="I214" s="83">
        <v>42975.501504629632</v>
      </c>
      <c r="J214" s="82" t="s">
        <v>180</v>
      </c>
      <c r="K214" s="82" t="s">
        <v>1058</v>
      </c>
      <c r="L214" s="82" t="s">
        <v>1059</v>
      </c>
      <c r="M214" s="83">
        <v>42975.485185185185</v>
      </c>
      <c r="N214" s="82" t="s">
        <v>205</v>
      </c>
      <c r="O214" s="82" t="s">
        <v>206</v>
      </c>
      <c r="P214" s="82" t="s">
        <v>217</v>
      </c>
      <c r="Q214" s="82" t="s">
        <v>2743</v>
      </c>
      <c r="R214" s="29">
        <f>VLOOKUP(Q214,EffortByCategory!B:C,2,FALSE)</f>
        <v>4</v>
      </c>
    </row>
    <row r="215" spans="1:18" x14ac:dyDescent="0.2">
      <c r="A215" s="82" t="s">
        <v>160</v>
      </c>
      <c r="B215" s="82" t="s">
        <v>1060</v>
      </c>
      <c r="C215" s="82" t="s">
        <v>394</v>
      </c>
      <c r="D215" s="82" t="s">
        <v>405</v>
      </c>
      <c r="E215" s="82" t="s">
        <v>4</v>
      </c>
      <c r="F215" s="82" t="s">
        <v>150</v>
      </c>
      <c r="G215" s="82" t="s">
        <v>147</v>
      </c>
      <c r="H215" s="82" t="s">
        <v>371</v>
      </c>
      <c r="I215" s="83">
        <v>42964.580034722225</v>
      </c>
      <c r="J215" s="82" t="s">
        <v>180</v>
      </c>
      <c r="K215" s="82" t="s">
        <v>1061</v>
      </c>
      <c r="L215" s="82" t="s">
        <v>1062</v>
      </c>
      <c r="M215" s="83">
        <v>42958.338518518518</v>
      </c>
      <c r="N215" s="82" t="s">
        <v>374</v>
      </c>
      <c r="O215" s="82" t="s">
        <v>375</v>
      </c>
      <c r="P215" s="82" t="s">
        <v>210</v>
      </c>
      <c r="Q215" s="82" t="str">
        <f t="shared" si="3"/>
        <v>Production Access</v>
      </c>
      <c r="R215" s="29">
        <f>VLOOKUP(Q215,EffortByCategory!B:C,2,FALSE)</f>
        <v>4</v>
      </c>
    </row>
    <row r="216" spans="1:18" x14ac:dyDescent="0.2">
      <c r="A216" s="82" t="s">
        <v>160</v>
      </c>
      <c r="B216" s="82" t="s">
        <v>1063</v>
      </c>
      <c r="C216" s="82" t="s">
        <v>507</v>
      </c>
      <c r="D216" s="82" t="s">
        <v>152</v>
      </c>
      <c r="E216" s="82" t="s">
        <v>28</v>
      </c>
      <c r="F216" s="82" t="s">
        <v>144</v>
      </c>
      <c r="G216" s="82" t="s">
        <v>147</v>
      </c>
      <c r="H216" s="82" t="s">
        <v>892</v>
      </c>
      <c r="I216" s="83">
        <v>42965.137303240743</v>
      </c>
      <c r="J216" s="82" t="s">
        <v>180</v>
      </c>
      <c r="K216" s="82" t="s">
        <v>1064</v>
      </c>
      <c r="L216" s="82" t="s">
        <v>898</v>
      </c>
      <c r="M216" s="83">
        <v>42964.301064814812</v>
      </c>
      <c r="N216" s="82" t="s">
        <v>895</v>
      </c>
      <c r="O216" s="82" t="s">
        <v>375</v>
      </c>
      <c r="P216" s="82" t="s">
        <v>210</v>
      </c>
      <c r="Q216" s="82" t="str">
        <f t="shared" si="3"/>
        <v xml:space="preserve">Production </v>
      </c>
      <c r="R216" s="29">
        <f>VLOOKUP(Q216,EffortByCategory!B:C,2,FALSE)</f>
        <v>4</v>
      </c>
    </row>
    <row r="217" spans="1:18" x14ac:dyDescent="0.2">
      <c r="A217" s="82" t="s">
        <v>2743</v>
      </c>
      <c r="B217" s="82" t="s">
        <v>1065</v>
      </c>
      <c r="C217" s="82" t="s">
        <v>394</v>
      </c>
      <c r="D217" s="82" t="s">
        <v>405</v>
      </c>
      <c r="E217" s="82" t="s">
        <v>4</v>
      </c>
      <c r="F217" s="82" t="s">
        <v>148</v>
      </c>
      <c r="G217" s="82" t="s">
        <v>147</v>
      </c>
      <c r="H217" s="82" t="s">
        <v>371</v>
      </c>
      <c r="I217" s="83">
        <v>42971.697951388887</v>
      </c>
      <c r="J217" s="82" t="s">
        <v>180</v>
      </c>
      <c r="K217" s="82" t="s">
        <v>1066</v>
      </c>
      <c r="L217" s="82" t="s">
        <v>1067</v>
      </c>
      <c r="M217" s="83">
        <v>42971.4450462963</v>
      </c>
      <c r="N217" s="82" t="s">
        <v>374</v>
      </c>
      <c r="O217" s="82" t="s">
        <v>375</v>
      </c>
      <c r="P217" s="82" t="s">
        <v>210</v>
      </c>
      <c r="Q217" s="82" t="str">
        <f t="shared" ref="Q217:Q280" si="4">CONCATENATE(A217," ",F217)</f>
        <v xml:space="preserve">Sub Prod - KBR Request for Information </v>
      </c>
      <c r="R217" s="29">
        <f>VLOOKUP(Q217,EffortByCategory!B:C,2,FALSE)</f>
        <v>4</v>
      </c>
    </row>
    <row r="218" spans="1:18" x14ac:dyDescent="0.2">
      <c r="A218" s="82" t="s">
        <v>2743</v>
      </c>
      <c r="B218" s="82" t="s">
        <v>1068</v>
      </c>
      <c r="C218" s="82" t="s">
        <v>466</v>
      </c>
      <c r="D218" s="82" t="s">
        <v>152</v>
      </c>
      <c r="E218" s="82" t="s">
        <v>4</v>
      </c>
      <c r="F218" s="82" t="s">
        <v>150</v>
      </c>
      <c r="G218" s="82" t="s">
        <v>147</v>
      </c>
      <c r="H218" s="82" t="s">
        <v>340</v>
      </c>
      <c r="I218" s="83">
        <v>42970.329872685186</v>
      </c>
      <c r="J218" s="82" t="s">
        <v>180</v>
      </c>
      <c r="K218" s="82" t="s">
        <v>1069</v>
      </c>
      <c r="L218" s="82" t="s">
        <v>1070</v>
      </c>
      <c r="M218" s="83">
        <v>42969.963726851849</v>
      </c>
      <c r="N218" s="82" t="s">
        <v>341</v>
      </c>
      <c r="O218" s="82" t="s">
        <v>375</v>
      </c>
      <c r="P218" s="82" t="s">
        <v>217</v>
      </c>
      <c r="Q218" s="82" t="str">
        <f t="shared" si="4"/>
        <v>Sub Prod - KBR Access</v>
      </c>
      <c r="R218" s="29">
        <f>VLOOKUP(Q218,EffortByCategory!B:C,2,FALSE)</f>
        <v>0</v>
      </c>
    </row>
    <row r="219" spans="1:18" x14ac:dyDescent="0.2">
      <c r="A219" s="82" t="s">
        <v>2745</v>
      </c>
      <c r="B219" s="82" t="s">
        <v>1071</v>
      </c>
      <c r="C219" s="82" t="s">
        <v>507</v>
      </c>
      <c r="D219" s="82" t="s">
        <v>152</v>
      </c>
      <c r="E219" s="82" t="s">
        <v>4</v>
      </c>
      <c r="F219" s="82" t="s">
        <v>151</v>
      </c>
      <c r="G219" s="82" t="s">
        <v>147</v>
      </c>
      <c r="H219" s="82" t="s">
        <v>490</v>
      </c>
      <c r="I219" s="83">
        <v>42972.330914351849</v>
      </c>
      <c r="J219" s="82" t="s">
        <v>180</v>
      </c>
      <c r="K219" s="82" t="s">
        <v>1072</v>
      </c>
      <c r="L219" s="82" t="s">
        <v>1073</v>
      </c>
      <c r="M219" s="83">
        <v>42971.367546296293</v>
      </c>
      <c r="N219" s="82" t="s">
        <v>493</v>
      </c>
      <c r="O219" s="82" t="s">
        <v>375</v>
      </c>
      <c r="P219" s="82" t="s">
        <v>210</v>
      </c>
      <c r="Q219" s="82" t="str">
        <f t="shared" si="4"/>
        <v>Sub Prod - C4C Project Proactive Maintenance</v>
      </c>
      <c r="R219" s="29">
        <f>VLOOKUP(Q219,EffortByCategory!B:C,2,FALSE)</f>
        <v>0</v>
      </c>
    </row>
    <row r="220" spans="1:18" x14ac:dyDescent="0.2">
      <c r="A220" s="82" t="s">
        <v>160</v>
      </c>
      <c r="B220" s="82" t="s">
        <v>1074</v>
      </c>
      <c r="C220" s="82" t="s">
        <v>377</v>
      </c>
      <c r="D220" s="82" t="s">
        <v>495</v>
      </c>
      <c r="E220" s="82" t="s">
        <v>4</v>
      </c>
      <c r="F220" s="82" t="s">
        <v>148</v>
      </c>
      <c r="G220" s="82" t="s">
        <v>147</v>
      </c>
      <c r="H220" s="82" t="s">
        <v>357</v>
      </c>
      <c r="I220" s="83">
        <v>42961.118252314816</v>
      </c>
      <c r="J220" s="82" t="s">
        <v>180</v>
      </c>
      <c r="K220" s="82" t="s">
        <v>1075</v>
      </c>
      <c r="L220" s="82" t="s">
        <v>1076</v>
      </c>
      <c r="M220" s="83">
        <v>42960.968495370369</v>
      </c>
      <c r="N220" s="82" t="s">
        <v>358</v>
      </c>
      <c r="O220" s="82" t="s">
        <v>375</v>
      </c>
      <c r="P220" s="82" t="s">
        <v>210</v>
      </c>
      <c r="Q220" s="82" t="str">
        <f t="shared" si="4"/>
        <v xml:space="preserve">Production Request for Information </v>
      </c>
      <c r="R220" s="29">
        <f>VLOOKUP(Q220,EffortByCategory!B:C,2,FALSE)</f>
        <v>4</v>
      </c>
    </row>
    <row r="221" spans="1:18" x14ac:dyDescent="0.2">
      <c r="A221" s="82" t="s">
        <v>2745</v>
      </c>
      <c r="B221" s="82" t="s">
        <v>1077</v>
      </c>
      <c r="C221" s="82" t="s">
        <v>507</v>
      </c>
      <c r="D221" s="82" t="s">
        <v>152</v>
      </c>
      <c r="E221" s="82" t="s">
        <v>4</v>
      </c>
      <c r="F221" s="82" t="s">
        <v>151</v>
      </c>
      <c r="G221" s="82" t="s">
        <v>147</v>
      </c>
      <c r="H221" s="82" t="s">
        <v>583</v>
      </c>
      <c r="I221" s="83">
        <v>42971.416539351849</v>
      </c>
      <c r="J221" s="82" t="s">
        <v>180</v>
      </c>
      <c r="K221" s="82" t="s">
        <v>1078</v>
      </c>
      <c r="L221" s="82" t="s">
        <v>1079</v>
      </c>
      <c r="M221" s="83">
        <v>42971.365995370368</v>
      </c>
      <c r="N221" s="82" t="s">
        <v>586</v>
      </c>
      <c r="O221" s="82" t="s">
        <v>375</v>
      </c>
      <c r="P221" s="82" t="s">
        <v>259</v>
      </c>
      <c r="Q221" s="82" t="str">
        <f t="shared" si="4"/>
        <v>Sub Prod - C4C Project Proactive Maintenance</v>
      </c>
      <c r="R221" s="29">
        <f>VLOOKUP(Q221,EffortByCategory!B:C,2,FALSE)</f>
        <v>0</v>
      </c>
    </row>
    <row r="222" spans="1:18" x14ac:dyDescent="0.2">
      <c r="A222" s="82" t="s">
        <v>160</v>
      </c>
      <c r="B222" s="82" t="s">
        <v>1080</v>
      </c>
      <c r="C222" s="82" t="s">
        <v>202</v>
      </c>
      <c r="D222" s="82" t="s">
        <v>339</v>
      </c>
      <c r="E222" s="82" t="s">
        <v>4</v>
      </c>
      <c r="F222" s="82" t="s">
        <v>835</v>
      </c>
      <c r="G222" s="82" t="s">
        <v>147</v>
      </c>
      <c r="H222" s="82" t="s">
        <v>208</v>
      </c>
      <c r="I222" s="83">
        <v>42970.733067129629</v>
      </c>
      <c r="J222" s="82" t="s">
        <v>180</v>
      </c>
      <c r="K222" s="82" t="s">
        <v>1081</v>
      </c>
      <c r="L222" s="82" t="s">
        <v>1082</v>
      </c>
      <c r="M222" s="83">
        <v>42964.97625</v>
      </c>
      <c r="N222" s="82" t="s">
        <v>209</v>
      </c>
      <c r="O222" s="82" t="s">
        <v>206</v>
      </c>
      <c r="P222" s="82" t="s">
        <v>210</v>
      </c>
      <c r="Q222" s="82" t="str">
        <f t="shared" si="4"/>
        <v>Production How To</v>
      </c>
      <c r="R222" s="29">
        <f>VLOOKUP(Q222,EffortByCategory!B:C,2,FALSE)</f>
        <v>4</v>
      </c>
    </row>
    <row r="223" spans="1:18" x14ac:dyDescent="0.2">
      <c r="A223" s="82" t="s">
        <v>2743</v>
      </c>
      <c r="B223" s="82" t="s">
        <v>1083</v>
      </c>
      <c r="C223" s="82" t="s">
        <v>202</v>
      </c>
      <c r="D223" s="82" t="s">
        <v>144</v>
      </c>
      <c r="E223" s="82" t="s">
        <v>4</v>
      </c>
      <c r="F223" s="82" t="s">
        <v>150</v>
      </c>
      <c r="G223" s="82" t="s">
        <v>147</v>
      </c>
      <c r="H223" s="82" t="s">
        <v>208</v>
      </c>
      <c r="I223" s="83">
        <v>42970.729664351849</v>
      </c>
      <c r="J223" s="82" t="s">
        <v>180</v>
      </c>
      <c r="K223" s="82" t="s">
        <v>1084</v>
      </c>
      <c r="L223" s="82" t="s">
        <v>294</v>
      </c>
      <c r="M223" s="83">
        <v>42968.760625000003</v>
      </c>
      <c r="N223" s="82" t="s">
        <v>209</v>
      </c>
      <c r="O223" s="82" t="s">
        <v>206</v>
      </c>
      <c r="P223" s="82" t="s">
        <v>219</v>
      </c>
      <c r="Q223" s="82" t="str">
        <f t="shared" si="4"/>
        <v>Sub Prod - KBR Access</v>
      </c>
      <c r="R223" s="29">
        <f>VLOOKUP(Q223,EffortByCategory!B:C,2,FALSE)</f>
        <v>0</v>
      </c>
    </row>
    <row r="224" spans="1:18" x14ac:dyDescent="0.2">
      <c r="A224" s="82" t="s">
        <v>160</v>
      </c>
      <c r="B224" s="82" t="s">
        <v>1085</v>
      </c>
      <c r="C224" s="82" t="s">
        <v>223</v>
      </c>
      <c r="D224" s="82" t="s">
        <v>339</v>
      </c>
      <c r="E224" s="82" t="s">
        <v>4</v>
      </c>
      <c r="F224" s="82" t="s">
        <v>150</v>
      </c>
      <c r="G224" s="82" t="s">
        <v>147</v>
      </c>
      <c r="H224" s="82" t="s">
        <v>208</v>
      </c>
      <c r="I224" s="83">
        <v>42960.990011574075</v>
      </c>
      <c r="J224" s="82" t="s">
        <v>180</v>
      </c>
      <c r="K224" s="82" t="s">
        <v>1086</v>
      </c>
      <c r="L224" s="82" t="s">
        <v>1087</v>
      </c>
      <c r="M224" s="83">
        <v>42949.338113425925</v>
      </c>
      <c r="N224" s="82" t="s">
        <v>209</v>
      </c>
      <c r="O224" s="82" t="s">
        <v>206</v>
      </c>
      <c r="P224" s="82" t="s">
        <v>219</v>
      </c>
      <c r="Q224" s="82" t="str">
        <f t="shared" si="4"/>
        <v>Production Access</v>
      </c>
      <c r="R224" s="29">
        <f>VLOOKUP(Q224,EffortByCategory!B:C,2,FALSE)</f>
        <v>4</v>
      </c>
    </row>
    <row r="225" spans="1:18" x14ac:dyDescent="0.2">
      <c r="A225" s="82" t="s">
        <v>2743</v>
      </c>
      <c r="B225" s="82" t="s">
        <v>1088</v>
      </c>
      <c r="C225" s="82" t="s">
        <v>220</v>
      </c>
      <c r="D225" s="82" t="s">
        <v>144</v>
      </c>
      <c r="E225" s="82" t="s">
        <v>4</v>
      </c>
      <c r="F225" s="82" t="s">
        <v>150</v>
      </c>
      <c r="G225" s="82" t="s">
        <v>147</v>
      </c>
      <c r="H225" s="82" t="s">
        <v>208</v>
      </c>
      <c r="I225" s="83">
        <v>42950.183391203704</v>
      </c>
      <c r="J225" s="82" t="s">
        <v>180</v>
      </c>
      <c r="K225" s="82" t="s">
        <v>1089</v>
      </c>
      <c r="L225" s="82" t="s">
        <v>1090</v>
      </c>
      <c r="M225" s="83">
        <v>42944.655104166668</v>
      </c>
      <c r="N225" s="82" t="s">
        <v>209</v>
      </c>
      <c r="O225" s="82" t="s">
        <v>206</v>
      </c>
      <c r="P225" s="82" t="s">
        <v>217</v>
      </c>
      <c r="Q225" s="82" t="str">
        <f t="shared" si="4"/>
        <v>Sub Prod - KBR Access</v>
      </c>
      <c r="R225" s="29">
        <f>VLOOKUP(Q225,EffortByCategory!B:C,2,FALSE)</f>
        <v>0</v>
      </c>
    </row>
    <row r="226" spans="1:18" x14ac:dyDescent="0.2">
      <c r="A226" s="82" t="s">
        <v>160</v>
      </c>
      <c r="B226" s="82" t="s">
        <v>1091</v>
      </c>
      <c r="C226" s="82" t="s">
        <v>394</v>
      </c>
      <c r="D226" s="82" t="s">
        <v>405</v>
      </c>
      <c r="E226" s="82" t="s">
        <v>4</v>
      </c>
      <c r="F226" s="82" t="s">
        <v>150</v>
      </c>
      <c r="G226" s="82" t="s">
        <v>147</v>
      </c>
      <c r="H226" s="82" t="s">
        <v>371</v>
      </c>
      <c r="I226" s="83">
        <v>42965.42150462963</v>
      </c>
      <c r="J226" s="82" t="s">
        <v>180</v>
      </c>
      <c r="K226" s="82" t="s">
        <v>1092</v>
      </c>
      <c r="L226" s="82" t="s">
        <v>1093</v>
      </c>
      <c r="M226" s="83">
        <v>42962.17869212963</v>
      </c>
      <c r="N226" s="82" t="s">
        <v>374</v>
      </c>
      <c r="O226" s="82" t="s">
        <v>375</v>
      </c>
      <c r="P226" s="82" t="s">
        <v>217</v>
      </c>
      <c r="Q226" s="82" t="str">
        <f t="shared" si="4"/>
        <v>Production Access</v>
      </c>
      <c r="R226" s="29">
        <f>VLOOKUP(Q226,EffortByCategory!B:C,2,FALSE)</f>
        <v>4</v>
      </c>
    </row>
    <row r="227" spans="1:18" x14ac:dyDescent="0.2">
      <c r="A227" s="82" t="s">
        <v>160</v>
      </c>
      <c r="B227" s="82" t="s">
        <v>1094</v>
      </c>
      <c r="C227" s="82" t="s">
        <v>418</v>
      </c>
      <c r="D227" s="82" t="s">
        <v>153</v>
      </c>
      <c r="E227" s="82" t="s">
        <v>4</v>
      </c>
      <c r="F227" s="82" t="s">
        <v>150</v>
      </c>
      <c r="G227" s="82" t="s">
        <v>147</v>
      </c>
      <c r="H227" s="82" t="s">
        <v>432</v>
      </c>
      <c r="I227" s="83">
        <v>42956.878993055558</v>
      </c>
      <c r="J227" s="82" t="s">
        <v>180</v>
      </c>
      <c r="K227" s="82" t="s">
        <v>1095</v>
      </c>
      <c r="L227" s="82" t="s">
        <v>1096</v>
      </c>
      <c r="M227" s="83">
        <v>42950.474166666667</v>
      </c>
      <c r="N227" s="82" t="s">
        <v>435</v>
      </c>
      <c r="O227" s="82" t="s">
        <v>436</v>
      </c>
      <c r="P227" s="82" t="s">
        <v>219</v>
      </c>
      <c r="Q227" s="82" t="str">
        <f t="shared" si="4"/>
        <v>Production Access</v>
      </c>
      <c r="R227" s="29">
        <f>VLOOKUP(Q227,EffortByCategory!B:C,2,FALSE)</f>
        <v>4</v>
      </c>
    </row>
    <row r="228" spans="1:18" x14ac:dyDescent="0.2">
      <c r="A228" s="82" t="s">
        <v>160</v>
      </c>
      <c r="B228" s="82" t="s">
        <v>1097</v>
      </c>
      <c r="C228" s="82" t="s">
        <v>394</v>
      </c>
      <c r="D228" s="82" t="s">
        <v>405</v>
      </c>
      <c r="E228" s="82" t="s">
        <v>4</v>
      </c>
      <c r="F228" s="82" t="s">
        <v>150</v>
      </c>
      <c r="G228" s="82" t="s">
        <v>147</v>
      </c>
      <c r="H228" s="82" t="s">
        <v>371</v>
      </c>
      <c r="I228" s="83">
        <v>42957.420127314814</v>
      </c>
      <c r="J228" s="82" t="s">
        <v>180</v>
      </c>
      <c r="K228" s="82" t="s">
        <v>1098</v>
      </c>
      <c r="L228" s="82" t="s">
        <v>1099</v>
      </c>
      <c r="M228" s="83">
        <v>42955.810590277775</v>
      </c>
      <c r="N228" s="82" t="s">
        <v>374</v>
      </c>
      <c r="O228" s="82" t="s">
        <v>375</v>
      </c>
      <c r="P228" s="82" t="s">
        <v>210</v>
      </c>
      <c r="Q228" s="82" t="str">
        <f t="shared" si="4"/>
        <v>Production Access</v>
      </c>
      <c r="R228" s="29">
        <f>VLOOKUP(Q228,EffortByCategory!B:C,2,FALSE)</f>
        <v>4</v>
      </c>
    </row>
    <row r="229" spans="1:18" x14ac:dyDescent="0.2">
      <c r="A229" s="82" t="s">
        <v>160</v>
      </c>
      <c r="B229" s="82" t="s">
        <v>1100</v>
      </c>
      <c r="C229" s="82" t="s">
        <v>441</v>
      </c>
      <c r="D229" s="82" t="s">
        <v>153</v>
      </c>
      <c r="E229" s="82" t="s">
        <v>4</v>
      </c>
      <c r="F229" s="82" t="s">
        <v>148</v>
      </c>
      <c r="G229" s="82" t="s">
        <v>147</v>
      </c>
      <c r="H229" s="82" t="s">
        <v>204</v>
      </c>
      <c r="I229" s="83">
        <v>42956.814259259256</v>
      </c>
      <c r="J229" s="82" t="s">
        <v>180</v>
      </c>
      <c r="K229" s="82" t="s">
        <v>1101</v>
      </c>
      <c r="L229" s="82" t="s">
        <v>1102</v>
      </c>
      <c r="M229" s="83">
        <v>42955.491712962961</v>
      </c>
      <c r="N229" s="82" t="s">
        <v>205</v>
      </c>
      <c r="O229" s="82" t="s">
        <v>436</v>
      </c>
      <c r="P229" s="82" t="s">
        <v>219</v>
      </c>
      <c r="Q229" s="82" t="str">
        <f t="shared" si="4"/>
        <v xml:space="preserve">Production Request for Information </v>
      </c>
      <c r="R229" s="29">
        <f>VLOOKUP(Q229,EffortByCategory!B:C,2,FALSE)</f>
        <v>4</v>
      </c>
    </row>
    <row r="230" spans="1:18" x14ac:dyDescent="0.2">
      <c r="A230" s="82" t="s">
        <v>2745</v>
      </c>
      <c r="B230" s="82" t="s">
        <v>1103</v>
      </c>
      <c r="C230" s="82" t="s">
        <v>370</v>
      </c>
      <c r="D230" s="82" t="s">
        <v>152</v>
      </c>
      <c r="E230" s="82" t="s">
        <v>4</v>
      </c>
      <c r="F230" s="82" t="s">
        <v>148</v>
      </c>
      <c r="G230" s="82" t="s">
        <v>147</v>
      </c>
      <c r="H230" s="82" t="s">
        <v>490</v>
      </c>
      <c r="I230" s="83">
        <v>42972.615023148152</v>
      </c>
      <c r="J230" s="82" t="s">
        <v>180</v>
      </c>
      <c r="K230" s="82" t="s">
        <v>1104</v>
      </c>
      <c r="L230" s="82" t="s">
        <v>1105</v>
      </c>
      <c r="M230" s="83">
        <v>42968.431354166663</v>
      </c>
      <c r="N230" s="82" t="s">
        <v>493</v>
      </c>
      <c r="O230" s="82" t="s">
        <v>375</v>
      </c>
      <c r="P230" s="82" t="s">
        <v>185</v>
      </c>
      <c r="Q230" s="82" t="str">
        <f t="shared" si="4"/>
        <v xml:space="preserve">Sub Prod - C4C Project Request for Information </v>
      </c>
      <c r="R230" s="29">
        <f>VLOOKUP(Q230,EffortByCategory!B:C,2,FALSE)</f>
        <v>0</v>
      </c>
    </row>
    <row r="231" spans="1:18" x14ac:dyDescent="0.2">
      <c r="A231" s="82" t="s">
        <v>2743</v>
      </c>
      <c r="B231" s="82" t="s">
        <v>1106</v>
      </c>
      <c r="C231" s="82" t="s">
        <v>552</v>
      </c>
      <c r="D231" s="82" t="s">
        <v>144</v>
      </c>
      <c r="E231" s="82" t="s">
        <v>4</v>
      </c>
      <c r="F231" s="82" t="s">
        <v>462</v>
      </c>
      <c r="G231" s="82" t="s">
        <v>147</v>
      </c>
      <c r="H231" s="82" t="s">
        <v>490</v>
      </c>
      <c r="I231" s="83">
        <v>42977.283402777779</v>
      </c>
      <c r="J231" s="82" t="s">
        <v>180</v>
      </c>
      <c r="K231" s="82" t="s">
        <v>1104</v>
      </c>
      <c r="L231" s="82" t="s">
        <v>1107</v>
      </c>
      <c r="M231" s="83">
        <v>42975.217175925929</v>
      </c>
      <c r="N231" s="82" t="s">
        <v>493</v>
      </c>
      <c r="O231" s="82" t="s">
        <v>375</v>
      </c>
      <c r="P231" s="82" t="s">
        <v>185</v>
      </c>
      <c r="Q231" s="82" t="str">
        <f t="shared" si="4"/>
        <v>Sub Prod - KBR Code Deployment</v>
      </c>
      <c r="R231" s="29">
        <f>VLOOKUP(Q231,EffortByCategory!B:C,2,FALSE)</f>
        <v>0</v>
      </c>
    </row>
    <row r="232" spans="1:18" x14ac:dyDescent="0.2">
      <c r="A232" s="82" t="s">
        <v>2743</v>
      </c>
      <c r="B232" s="82" t="s">
        <v>1108</v>
      </c>
      <c r="C232" s="82" t="s">
        <v>431</v>
      </c>
      <c r="D232" s="82" t="s">
        <v>1109</v>
      </c>
      <c r="E232" s="82" t="s">
        <v>4</v>
      </c>
      <c r="F232" s="82" t="s">
        <v>148</v>
      </c>
      <c r="G232" s="82" t="s">
        <v>147</v>
      </c>
      <c r="H232" s="82" t="s">
        <v>1110</v>
      </c>
      <c r="I232" s="83">
        <v>42961.401458333334</v>
      </c>
      <c r="J232" s="82" t="s">
        <v>179</v>
      </c>
      <c r="K232" s="82" t="s">
        <v>1111</v>
      </c>
      <c r="L232" s="82" t="s">
        <v>1112</v>
      </c>
      <c r="M232" s="83">
        <v>42961.277881944443</v>
      </c>
      <c r="N232" s="82" t="s">
        <v>1113</v>
      </c>
      <c r="O232" s="82" t="s">
        <v>375</v>
      </c>
      <c r="P232" s="82" t="s">
        <v>219</v>
      </c>
      <c r="Q232" s="82" t="str">
        <f t="shared" si="4"/>
        <v xml:space="preserve">Sub Prod - KBR Request for Information </v>
      </c>
      <c r="R232" s="29">
        <f>VLOOKUP(Q232,EffortByCategory!B:C,2,FALSE)</f>
        <v>4</v>
      </c>
    </row>
    <row r="233" spans="1:18" x14ac:dyDescent="0.2">
      <c r="A233" s="82" t="s">
        <v>2745</v>
      </c>
      <c r="B233" s="82" t="s">
        <v>1114</v>
      </c>
      <c r="C233" s="82" t="s">
        <v>507</v>
      </c>
      <c r="D233" s="82" t="s">
        <v>152</v>
      </c>
      <c r="E233" s="82" t="s">
        <v>4</v>
      </c>
      <c r="F233" s="82" t="s">
        <v>27</v>
      </c>
      <c r="G233" s="82" t="s">
        <v>147</v>
      </c>
      <c r="H233" s="82" t="s">
        <v>490</v>
      </c>
      <c r="I233" s="83">
        <v>42969.306018518517</v>
      </c>
      <c r="J233" s="82" t="s">
        <v>180</v>
      </c>
      <c r="K233" s="82" t="s">
        <v>1115</v>
      </c>
      <c r="L233" s="82" t="s">
        <v>1116</v>
      </c>
      <c r="M233" s="83">
        <v>42969.064618055556</v>
      </c>
      <c r="N233" s="82" t="s">
        <v>493</v>
      </c>
      <c r="O233" s="82" t="s">
        <v>375</v>
      </c>
      <c r="P233" s="82" t="s">
        <v>217</v>
      </c>
      <c r="Q233" s="82" t="str">
        <f t="shared" si="4"/>
        <v>Sub Prod - C4C Project Request for Change</v>
      </c>
      <c r="R233" s="29">
        <f>VLOOKUP(Q233,EffortByCategory!B:C,2,FALSE)</f>
        <v>0</v>
      </c>
    </row>
    <row r="234" spans="1:18" x14ac:dyDescent="0.2">
      <c r="A234" s="82" t="s">
        <v>2745</v>
      </c>
      <c r="B234" s="82" t="s">
        <v>1117</v>
      </c>
      <c r="C234" s="82" t="s">
        <v>507</v>
      </c>
      <c r="D234" s="82" t="s">
        <v>152</v>
      </c>
      <c r="E234" s="82" t="s">
        <v>4</v>
      </c>
      <c r="F234" s="82" t="s">
        <v>27</v>
      </c>
      <c r="G234" s="82" t="s">
        <v>147</v>
      </c>
      <c r="H234" s="82" t="s">
        <v>490</v>
      </c>
      <c r="I234" s="83">
        <v>42976.225810185184</v>
      </c>
      <c r="J234" s="82" t="s">
        <v>180</v>
      </c>
      <c r="K234" s="82" t="s">
        <v>1115</v>
      </c>
      <c r="L234" s="82" t="s">
        <v>1118</v>
      </c>
      <c r="M234" s="83">
        <v>42976.103472222225</v>
      </c>
      <c r="N234" s="82" t="s">
        <v>493</v>
      </c>
      <c r="O234" s="82" t="s">
        <v>375</v>
      </c>
      <c r="P234" s="82" t="s">
        <v>185</v>
      </c>
      <c r="Q234" s="82" t="str">
        <f t="shared" si="4"/>
        <v>Sub Prod - C4C Project Request for Change</v>
      </c>
      <c r="R234" s="29">
        <f>VLOOKUP(Q234,EffortByCategory!B:C,2,FALSE)</f>
        <v>0</v>
      </c>
    </row>
    <row r="235" spans="1:18" x14ac:dyDescent="0.2">
      <c r="A235" s="82" t="s">
        <v>160</v>
      </c>
      <c r="B235" s="82" t="s">
        <v>1119</v>
      </c>
      <c r="C235" s="82" t="s">
        <v>394</v>
      </c>
      <c r="D235" s="82" t="s">
        <v>152</v>
      </c>
      <c r="E235" s="82" t="s">
        <v>4</v>
      </c>
      <c r="F235" s="82" t="s">
        <v>275</v>
      </c>
      <c r="G235" s="82" t="s">
        <v>147</v>
      </c>
      <c r="H235" s="82" t="s">
        <v>1120</v>
      </c>
      <c r="I235" s="83">
        <v>42958.533807870372</v>
      </c>
      <c r="J235" s="82" t="s">
        <v>180</v>
      </c>
      <c r="K235" s="82" t="s">
        <v>1121</v>
      </c>
      <c r="L235" s="82" t="s">
        <v>1122</v>
      </c>
      <c r="M235" s="83">
        <v>42956.533576388887</v>
      </c>
      <c r="N235" s="82" t="s">
        <v>1123</v>
      </c>
      <c r="O235" s="82" t="s">
        <v>375</v>
      </c>
      <c r="P235" s="82" t="s">
        <v>259</v>
      </c>
      <c r="Q235" s="82" t="str">
        <f t="shared" si="4"/>
        <v>Production File Transfer</v>
      </c>
      <c r="R235" s="29">
        <f>VLOOKUP(Q235,EffortByCategory!B:C,2,FALSE)</f>
        <v>4</v>
      </c>
    </row>
    <row r="236" spans="1:18" x14ac:dyDescent="0.2">
      <c r="A236" s="82" t="s">
        <v>160</v>
      </c>
      <c r="B236" s="82" t="s">
        <v>1124</v>
      </c>
      <c r="C236" s="82" t="s">
        <v>202</v>
      </c>
      <c r="D236" s="82" t="s">
        <v>799</v>
      </c>
      <c r="E236" s="82" t="s">
        <v>4</v>
      </c>
      <c r="F236" s="82" t="s">
        <v>150</v>
      </c>
      <c r="G236" s="82" t="s">
        <v>147</v>
      </c>
      <c r="H236" s="82" t="s">
        <v>344</v>
      </c>
      <c r="I236" s="83">
        <v>42962.706805555557</v>
      </c>
      <c r="J236" s="82" t="s">
        <v>179</v>
      </c>
      <c r="K236" s="82" t="s">
        <v>1125</v>
      </c>
      <c r="L236" s="82" t="s">
        <v>413</v>
      </c>
      <c r="M236" s="83">
        <v>42962.595173611109</v>
      </c>
      <c r="N236" s="82" t="s">
        <v>345</v>
      </c>
      <c r="O236" s="82" t="s">
        <v>203</v>
      </c>
      <c r="P236" s="82" t="s">
        <v>185</v>
      </c>
      <c r="Q236" s="82" t="str">
        <f t="shared" si="4"/>
        <v>Production Access</v>
      </c>
      <c r="R236" s="29">
        <f>VLOOKUP(Q236,EffortByCategory!B:C,2,FALSE)</f>
        <v>4</v>
      </c>
    </row>
    <row r="237" spans="1:18" x14ac:dyDescent="0.2">
      <c r="A237" s="82" t="s">
        <v>2743</v>
      </c>
      <c r="B237" s="82" t="s">
        <v>1126</v>
      </c>
      <c r="C237" s="82" t="s">
        <v>226</v>
      </c>
      <c r="D237" s="82" t="s">
        <v>355</v>
      </c>
      <c r="E237" s="82" t="s">
        <v>4</v>
      </c>
      <c r="F237" s="82" t="s">
        <v>151</v>
      </c>
      <c r="G237" s="82" t="s">
        <v>147</v>
      </c>
      <c r="H237" s="82" t="s">
        <v>603</v>
      </c>
      <c r="I237" s="83">
        <v>42950.809039351851</v>
      </c>
      <c r="J237" s="82" t="s">
        <v>180</v>
      </c>
      <c r="K237" s="82" t="s">
        <v>1127</v>
      </c>
      <c r="L237" s="82" t="s">
        <v>1128</v>
      </c>
      <c r="M237" s="83">
        <v>42942.478368055556</v>
      </c>
      <c r="N237" s="82" t="s">
        <v>606</v>
      </c>
      <c r="O237" s="82" t="s">
        <v>203</v>
      </c>
      <c r="P237" s="82" t="s">
        <v>185</v>
      </c>
      <c r="Q237" s="82" t="str">
        <f t="shared" si="4"/>
        <v>Sub Prod - KBR Proactive Maintenance</v>
      </c>
      <c r="R237" s="29">
        <f>VLOOKUP(Q237,EffortByCategory!B:C,2,FALSE)</f>
        <v>0</v>
      </c>
    </row>
    <row r="238" spans="1:18" x14ac:dyDescent="0.2">
      <c r="A238" s="82" t="s">
        <v>2745</v>
      </c>
      <c r="B238" s="82" t="s">
        <v>1129</v>
      </c>
      <c r="C238" s="82" t="s">
        <v>431</v>
      </c>
      <c r="D238" s="82" t="s">
        <v>657</v>
      </c>
      <c r="E238" s="82" t="s">
        <v>4</v>
      </c>
      <c r="F238" s="82" t="s">
        <v>27</v>
      </c>
      <c r="G238" s="82" t="s">
        <v>147</v>
      </c>
      <c r="H238" s="82" t="s">
        <v>490</v>
      </c>
      <c r="I238" s="83">
        <v>42964.242731481485</v>
      </c>
      <c r="J238" s="82" t="s">
        <v>180</v>
      </c>
      <c r="K238" s="82" t="s">
        <v>1130</v>
      </c>
      <c r="L238" s="82" t="s">
        <v>1131</v>
      </c>
      <c r="M238" s="83">
        <v>42964.048796296294</v>
      </c>
      <c r="N238" s="82" t="s">
        <v>493</v>
      </c>
      <c r="O238" s="82" t="s">
        <v>375</v>
      </c>
      <c r="P238" s="82" t="s">
        <v>217</v>
      </c>
      <c r="Q238" s="82" t="str">
        <f t="shared" si="4"/>
        <v>Sub Prod - C4C Project Request for Change</v>
      </c>
      <c r="R238" s="29">
        <f>VLOOKUP(Q238,EffortByCategory!B:C,2,FALSE)</f>
        <v>0</v>
      </c>
    </row>
    <row r="239" spans="1:18" x14ac:dyDescent="0.2">
      <c r="A239" s="82" t="s">
        <v>2745</v>
      </c>
      <c r="B239" s="82" t="s">
        <v>1132</v>
      </c>
      <c r="C239" s="82" t="s">
        <v>431</v>
      </c>
      <c r="D239" s="82" t="s">
        <v>152</v>
      </c>
      <c r="E239" s="82" t="s">
        <v>4</v>
      </c>
      <c r="F239" s="82" t="s">
        <v>462</v>
      </c>
      <c r="G239" s="82" t="s">
        <v>147</v>
      </c>
      <c r="H239" s="82" t="s">
        <v>1133</v>
      </c>
      <c r="I239" s="83">
        <v>42968.267951388887</v>
      </c>
      <c r="J239" s="82" t="s">
        <v>180</v>
      </c>
      <c r="K239" s="82" t="s">
        <v>1134</v>
      </c>
      <c r="L239" s="82" t="s">
        <v>1135</v>
      </c>
      <c r="M239" s="83">
        <v>42968.166944444441</v>
      </c>
      <c r="N239" s="82" t="s">
        <v>1136</v>
      </c>
      <c r="O239" s="82" t="s">
        <v>375</v>
      </c>
      <c r="P239" s="82" t="s">
        <v>185</v>
      </c>
      <c r="Q239" s="82" t="str">
        <f t="shared" si="4"/>
        <v>Sub Prod - C4C Project Code Deployment</v>
      </c>
      <c r="R239" s="29">
        <f>VLOOKUP(Q239,EffortByCategory!B:C,2,FALSE)</f>
        <v>0</v>
      </c>
    </row>
    <row r="240" spans="1:18" x14ac:dyDescent="0.2">
      <c r="A240" s="82" t="s">
        <v>2745</v>
      </c>
      <c r="B240" s="82" t="s">
        <v>1137</v>
      </c>
      <c r="C240" s="82" t="s">
        <v>431</v>
      </c>
      <c r="D240" s="82" t="s">
        <v>495</v>
      </c>
      <c r="E240" s="82" t="s">
        <v>4</v>
      </c>
      <c r="F240" s="82" t="s">
        <v>27</v>
      </c>
      <c r="G240" s="82" t="s">
        <v>147</v>
      </c>
      <c r="H240" s="82" t="s">
        <v>490</v>
      </c>
      <c r="I240" s="83">
        <v>42964.2658912037</v>
      </c>
      <c r="J240" s="82" t="s">
        <v>180</v>
      </c>
      <c r="K240" s="82" t="s">
        <v>1138</v>
      </c>
      <c r="L240" s="82" t="s">
        <v>1139</v>
      </c>
      <c r="M240" s="83">
        <v>42964.109074074076</v>
      </c>
      <c r="N240" s="82" t="s">
        <v>493</v>
      </c>
      <c r="O240" s="82" t="s">
        <v>375</v>
      </c>
      <c r="P240" s="82" t="s">
        <v>229</v>
      </c>
      <c r="Q240" s="82" t="str">
        <f t="shared" si="4"/>
        <v>Sub Prod - C4C Project Request for Change</v>
      </c>
      <c r="R240" s="29">
        <f>VLOOKUP(Q240,EffortByCategory!B:C,2,FALSE)</f>
        <v>0</v>
      </c>
    </row>
    <row r="241" spans="1:18" x14ac:dyDescent="0.2">
      <c r="A241" s="82" t="s">
        <v>2745</v>
      </c>
      <c r="B241" s="82" t="s">
        <v>1140</v>
      </c>
      <c r="C241" s="82" t="s">
        <v>507</v>
      </c>
      <c r="D241" s="82" t="s">
        <v>495</v>
      </c>
      <c r="E241" s="82" t="s">
        <v>4</v>
      </c>
      <c r="F241" s="82" t="s">
        <v>27</v>
      </c>
      <c r="G241" s="82" t="s">
        <v>147</v>
      </c>
      <c r="H241" s="82" t="s">
        <v>490</v>
      </c>
      <c r="I241" s="83">
        <v>42963.468935185185</v>
      </c>
      <c r="J241" s="82" t="s">
        <v>180</v>
      </c>
      <c r="K241" s="82" t="s">
        <v>1138</v>
      </c>
      <c r="L241" s="82" t="s">
        <v>1141</v>
      </c>
      <c r="M241" s="83">
        <v>42963.212418981479</v>
      </c>
      <c r="N241" s="82" t="s">
        <v>493</v>
      </c>
      <c r="O241" s="82" t="s">
        <v>375</v>
      </c>
      <c r="P241" s="82" t="s">
        <v>229</v>
      </c>
      <c r="Q241" s="82" t="str">
        <f t="shared" si="4"/>
        <v>Sub Prod - C4C Project Request for Change</v>
      </c>
      <c r="R241" s="29">
        <f>VLOOKUP(Q241,EffortByCategory!B:C,2,FALSE)</f>
        <v>0</v>
      </c>
    </row>
    <row r="242" spans="1:18" x14ac:dyDescent="0.2">
      <c r="A242" s="82" t="s">
        <v>160</v>
      </c>
      <c r="B242" s="82" t="s">
        <v>1142</v>
      </c>
      <c r="C242" s="82" t="s">
        <v>507</v>
      </c>
      <c r="D242" s="82" t="s">
        <v>152</v>
      </c>
      <c r="E242" s="82" t="s">
        <v>28</v>
      </c>
      <c r="F242" s="82" t="s">
        <v>144</v>
      </c>
      <c r="G242" s="82" t="s">
        <v>147</v>
      </c>
      <c r="H242" s="82" t="s">
        <v>622</v>
      </c>
      <c r="I242" s="83">
        <v>42963.470949074072</v>
      </c>
      <c r="J242" s="82" t="s">
        <v>180</v>
      </c>
      <c r="K242" s="82" t="s">
        <v>1143</v>
      </c>
      <c r="L242" s="82" t="s">
        <v>1144</v>
      </c>
      <c r="M242" s="83">
        <v>42962.346701388888</v>
      </c>
      <c r="N242" s="82" t="s">
        <v>625</v>
      </c>
      <c r="O242" s="82" t="s">
        <v>375</v>
      </c>
      <c r="P242" s="82" t="s">
        <v>229</v>
      </c>
      <c r="Q242" s="82" t="str">
        <f t="shared" si="4"/>
        <v xml:space="preserve">Production </v>
      </c>
      <c r="R242" s="29">
        <f>VLOOKUP(Q242,EffortByCategory!B:C,2,FALSE)</f>
        <v>4</v>
      </c>
    </row>
    <row r="243" spans="1:18" x14ac:dyDescent="0.2">
      <c r="A243" s="82" t="s">
        <v>160</v>
      </c>
      <c r="B243" s="82" t="s">
        <v>1145</v>
      </c>
      <c r="C243" s="82" t="s">
        <v>390</v>
      </c>
      <c r="D243" s="82" t="s">
        <v>152</v>
      </c>
      <c r="E243" s="82" t="s">
        <v>4</v>
      </c>
      <c r="F243" s="82" t="s">
        <v>473</v>
      </c>
      <c r="G243" s="82" t="s">
        <v>147</v>
      </c>
      <c r="H243" s="82" t="s">
        <v>478</v>
      </c>
      <c r="I243" s="83">
        <v>42964.952291666668</v>
      </c>
      <c r="J243" s="82" t="s">
        <v>179</v>
      </c>
      <c r="K243" s="82" t="s">
        <v>1146</v>
      </c>
      <c r="L243" s="82" t="s">
        <v>1147</v>
      </c>
      <c r="M243" s="83">
        <v>42964.883067129631</v>
      </c>
      <c r="N243" s="82" t="s">
        <v>481</v>
      </c>
      <c r="O243" s="82" t="s">
        <v>375</v>
      </c>
      <c r="P243" s="82" t="s">
        <v>229</v>
      </c>
      <c r="Q243" s="82" t="str">
        <f t="shared" si="4"/>
        <v>Production Alert</v>
      </c>
      <c r="R243" s="29">
        <f>VLOOKUP(Q243,EffortByCategory!B:C,2,FALSE)</f>
        <v>4</v>
      </c>
    </row>
    <row r="244" spans="1:18" x14ac:dyDescent="0.2">
      <c r="A244" s="82" t="s">
        <v>2743</v>
      </c>
      <c r="B244" s="82" t="s">
        <v>1148</v>
      </c>
      <c r="C244" s="82" t="s">
        <v>507</v>
      </c>
      <c r="D244" s="82" t="s">
        <v>152</v>
      </c>
      <c r="E244" s="82" t="s">
        <v>4</v>
      </c>
      <c r="F244" s="82" t="s">
        <v>148</v>
      </c>
      <c r="G244" s="82" t="s">
        <v>147</v>
      </c>
      <c r="H244" s="82" t="s">
        <v>478</v>
      </c>
      <c r="I244" s="83">
        <v>42949.223807870374</v>
      </c>
      <c r="J244" s="82" t="s">
        <v>180</v>
      </c>
      <c r="K244" s="82" t="s">
        <v>1149</v>
      </c>
      <c r="L244" s="82" t="s">
        <v>1150</v>
      </c>
      <c r="M244" s="83">
        <v>42947.217604166668</v>
      </c>
      <c r="N244" s="82" t="s">
        <v>481</v>
      </c>
      <c r="O244" s="82" t="s">
        <v>375</v>
      </c>
      <c r="P244" s="82" t="s">
        <v>217</v>
      </c>
      <c r="Q244" s="82" t="str">
        <f t="shared" si="4"/>
        <v xml:space="preserve">Sub Prod - KBR Request for Information </v>
      </c>
      <c r="R244" s="29">
        <f>VLOOKUP(Q244,EffortByCategory!B:C,2,FALSE)</f>
        <v>4</v>
      </c>
    </row>
    <row r="245" spans="1:18" x14ac:dyDescent="0.2">
      <c r="A245" s="82" t="s">
        <v>2743</v>
      </c>
      <c r="B245" s="82" t="s">
        <v>1151</v>
      </c>
      <c r="C245" s="82" t="s">
        <v>507</v>
      </c>
      <c r="D245" s="82" t="s">
        <v>152</v>
      </c>
      <c r="E245" s="82" t="s">
        <v>4</v>
      </c>
      <c r="F245" s="82" t="s">
        <v>148</v>
      </c>
      <c r="G245" s="82" t="s">
        <v>147</v>
      </c>
      <c r="H245" s="82" t="s">
        <v>478</v>
      </c>
      <c r="I245" s="83">
        <v>42949.222210648149</v>
      </c>
      <c r="J245" s="82" t="s">
        <v>180</v>
      </c>
      <c r="K245" s="82" t="s">
        <v>1152</v>
      </c>
      <c r="L245" s="82" t="s">
        <v>1153</v>
      </c>
      <c r="M245" s="83">
        <v>42941.242997685185</v>
      </c>
      <c r="N245" s="82" t="s">
        <v>481</v>
      </c>
      <c r="O245" s="82" t="s">
        <v>375</v>
      </c>
      <c r="P245" s="82" t="s">
        <v>229</v>
      </c>
      <c r="Q245" s="82" t="str">
        <f t="shared" si="4"/>
        <v xml:space="preserve">Sub Prod - KBR Request for Information </v>
      </c>
      <c r="R245" s="29">
        <f>VLOOKUP(Q245,EffortByCategory!B:C,2,FALSE)</f>
        <v>4</v>
      </c>
    </row>
    <row r="246" spans="1:18" x14ac:dyDescent="0.2">
      <c r="A246" s="82" t="s">
        <v>160</v>
      </c>
      <c r="B246" s="82" t="s">
        <v>1154</v>
      </c>
      <c r="C246" s="82" t="s">
        <v>418</v>
      </c>
      <c r="D246" s="82" t="s">
        <v>152</v>
      </c>
      <c r="E246" s="82" t="s">
        <v>4</v>
      </c>
      <c r="F246" s="82" t="s">
        <v>148</v>
      </c>
      <c r="G246" s="82" t="s">
        <v>147</v>
      </c>
      <c r="H246" s="82" t="s">
        <v>478</v>
      </c>
      <c r="I246" s="83">
        <v>42956.874143518522</v>
      </c>
      <c r="J246" s="82" t="s">
        <v>180</v>
      </c>
      <c r="K246" s="82" t="s">
        <v>1155</v>
      </c>
      <c r="L246" s="82" t="s">
        <v>1156</v>
      </c>
      <c r="M246" s="83">
        <v>42950.378807870373</v>
      </c>
      <c r="N246" s="82" t="s">
        <v>481</v>
      </c>
      <c r="O246" s="82" t="s">
        <v>375</v>
      </c>
      <c r="P246" s="82" t="s">
        <v>259</v>
      </c>
      <c r="Q246" s="82" t="str">
        <f t="shared" si="4"/>
        <v xml:space="preserve">Production Request for Information </v>
      </c>
      <c r="R246" s="29">
        <f>VLOOKUP(Q246,EffortByCategory!B:C,2,FALSE)</f>
        <v>4</v>
      </c>
    </row>
    <row r="247" spans="1:18" x14ac:dyDescent="0.2">
      <c r="A247" s="82" t="s">
        <v>2745</v>
      </c>
      <c r="B247" s="82" t="s">
        <v>1157</v>
      </c>
      <c r="C247" s="82" t="s">
        <v>507</v>
      </c>
      <c r="D247" s="82" t="s">
        <v>152</v>
      </c>
      <c r="E247" s="82" t="s">
        <v>4</v>
      </c>
      <c r="F247" s="82" t="s">
        <v>27</v>
      </c>
      <c r="G247" s="82" t="s">
        <v>147</v>
      </c>
      <c r="H247" s="82" t="s">
        <v>490</v>
      </c>
      <c r="I247" s="83">
        <v>42976.944699074076</v>
      </c>
      <c r="J247" s="82" t="s">
        <v>180</v>
      </c>
      <c r="K247" s="82" t="s">
        <v>1158</v>
      </c>
      <c r="L247" s="82" t="s">
        <v>667</v>
      </c>
      <c r="M247" s="83">
        <v>42976.904826388891</v>
      </c>
      <c r="N247" s="82" t="s">
        <v>493</v>
      </c>
      <c r="O247" s="82" t="s">
        <v>375</v>
      </c>
      <c r="P247" s="82" t="s">
        <v>217</v>
      </c>
      <c r="Q247" s="82" t="str">
        <f t="shared" si="4"/>
        <v>Sub Prod - C4C Project Request for Change</v>
      </c>
      <c r="R247" s="29">
        <f>VLOOKUP(Q247,EffortByCategory!B:C,2,FALSE)</f>
        <v>0</v>
      </c>
    </row>
    <row r="248" spans="1:18" x14ac:dyDescent="0.2">
      <c r="A248" s="82" t="s">
        <v>2745</v>
      </c>
      <c r="B248" s="82" t="s">
        <v>1159</v>
      </c>
      <c r="C248" s="82" t="s">
        <v>552</v>
      </c>
      <c r="D248" s="82" t="s">
        <v>152</v>
      </c>
      <c r="E248" s="82" t="s">
        <v>4</v>
      </c>
      <c r="F248" s="82" t="s">
        <v>462</v>
      </c>
      <c r="G248" s="82" t="s">
        <v>147</v>
      </c>
      <c r="H248" s="82" t="s">
        <v>490</v>
      </c>
      <c r="I248" s="83">
        <v>42963.269293981481</v>
      </c>
      <c r="J248" s="82" t="s">
        <v>180</v>
      </c>
      <c r="K248" s="82" t="s">
        <v>1160</v>
      </c>
      <c r="L248" s="82" t="s">
        <v>1161</v>
      </c>
      <c r="M248" s="83">
        <v>42963.054375</v>
      </c>
      <c r="N248" s="82" t="s">
        <v>493</v>
      </c>
      <c r="O248" s="82" t="s">
        <v>375</v>
      </c>
      <c r="P248" s="82" t="s">
        <v>185</v>
      </c>
      <c r="Q248" s="82" t="str">
        <f t="shared" si="4"/>
        <v>Sub Prod - C4C Project Code Deployment</v>
      </c>
      <c r="R248" s="29">
        <f>VLOOKUP(Q248,EffortByCategory!B:C,2,FALSE)</f>
        <v>0</v>
      </c>
    </row>
    <row r="249" spans="1:18" x14ac:dyDescent="0.2">
      <c r="A249" s="82" t="s">
        <v>2745</v>
      </c>
      <c r="B249" s="82" t="s">
        <v>1162</v>
      </c>
      <c r="C249" s="82" t="s">
        <v>431</v>
      </c>
      <c r="D249" s="82" t="s">
        <v>495</v>
      </c>
      <c r="E249" s="82" t="s">
        <v>4</v>
      </c>
      <c r="F249" s="82" t="s">
        <v>27</v>
      </c>
      <c r="G249" s="82" t="s">
        <v>147</v>
      </c>
      <c r="H249" s="82" t="s">
        <v>490</v>
      </c>
      <c r="I249" s="83">
        <v>42961.275775462964</v>
      </c>
      <c r="J249" s="82" t="s">
        <v>180</v>
      </c>
      <c r="K249" s="82" t="s">
        <v>1160</v>
      </c>
      <c r="L249" s="82" t="s">
        <v>1163</v>
      </c>
      <c r="M249" s="83">
        <v>42961.119976851849</v>
      </c>
      <c r="N249" s="82" t="s">
        <v>493</v>
      </c>
      <c r="O249" s="82" t="s">
        <v>375</v>
      </c>
      <c r="P249" s="82" t="s">
        <v>210</v>
      </c>
      <c r="Q249" s="82" t="str">
        <f t="shared" si="4"/>
        <v>Sub Prod - C4C Project Request for Change</v>
      </c>
      <c r="R249" s="29">
        <f>VLOOKUP(Q249,EffortByCategory!B:C,2,FALSE)</f>
        <v>0</v>
      </c>
    </row>
    <row r="250" spans="1:18" x14ac:dyDescent="0.2">
      <c r="A250" s="82" t="s">
        <v>2745</v>
      </c>
      <c r="B250" s="82" t="s">
        <v>1164</v>
      </c>
      <c r="C250" s="82" t="s">
        <v>552</v>
      </c>
      <c r="D250" s="82" t="s">
        <v>495</v>
      </c>
      <c r="E250" s="82" t="s">
        <v>4</v>
      </c>
      <c r="F250" s="82" t="s">
        <v>27</v>
      </c>
      <c r="G250" s="82" t="s">
        <v>147</v>
      </c>
      <c r="H250" s="82" t="s">
        <v>357</v>
      </c>
      <c r="I250" s="83">
        <v>42955.336377314816</v>
      </c>
      <c r="J250" s="82" t="s">
        <v>179</v>
      </c>
      <c r="K250" s="82" t="s">
        <v>1160</v>
      </c>
      <c r="L250" s="82" t="s">
        <v>667</v>
      </c>
      <c r="M250" s="83">
        <v>42949.891574074078</v>
      </c>
      <c r="N250" s="82" t="s">
        <v>358</v>
      </c>
      <c r="O250" s="82" t="s">
        <v>375</v>
      </c>
      <c r="P250" s="82" t="s">
        <v>210</v>
      </c>
      <c r="Q250" s="82" t="str">
        <f t="shared" si="4"/>
        <v>Sub Prod - C4C Project Request for Change</v>
      </c>
      <c r="R250" s="29">
        <f>VLOOKUP(Q250,EffortByCategory!B:C,2,FALSE)</f>
        <v>0</v>
      </c>
    </row>
    <row r="251" spans="1:18" x14ac:dyDescent="0.2">
      <c r="A251" s="82" t="s">
        <v>2745</v>
      </c>
      <c r="B251" s="82" t="s">
        <v>1165</v>
      </c>
      <c r="C251" s="82" t="s">
        <v>552</v>
      </c>
      <c r="D251" s="82" t="s">
        <v>152</v>
      </c>
      <c r="E251" s="82" t="s">
        <v>4</v>
      </c>
      <c r="F251" s="82" t="s">
        <v>462</v>
      </c>
      <c r="G251" s="82" t="s">
        <v>147</v>
      </c>
      <c r="H251" s="82" t="s">
        <v>490</v>
      </c>
      <c r="I251" s="83">
        <v>42963.29892361111</v>
      </c>
      <c r="J251" s="82" t="s">
        <v>180</v>
      </c>
      <c r="K251" s="82" t="s">
        <v>1160</v>
      </c>
      <c r="L251" s="82" t="s">
        <v>1166</v>
      </c>
      <c r="M251" s="83">
        <v>42955.902789351851</v>
      </c>
      <c r="N251" s="82" t="s">
        <v>493</v>
      </c>
      <c r="O251" s="82" t="s">
        <v>375</v>
      </c>
      <c r="P251" s="82" t="s">
        <v>185</v>
      </c>
      <c r="Q251" s="82" t="str">
        <f t="shared" si="4"/>
        <v>Sub Prod - C4C Project Code Deployment</v>
      </c>
      <c r="R251" s="29">
        <f>VLOOKUP(Q251,EffortByCategory!B:C,2,FALSE)</f>
        <v>0</v>
      </c>
    </row>
    <row r="252" spans="1:18" x14ac:dyDescent="0.2">
      <c r="A252" s="82" t="s">
        <v>2745</v>
      </c>
      <c r="B252" s="82" t="s">
        <v>1167</v>
      </c>
      <c r="C252" s="82" t="s">
        <v>507</v>
      </c>
      <c r="D252" s="82" t="s">
        <v>495</v>
      </c>
      <c r="E252" s="82" t="s">
        <v>4</v>
      </c>
      <c r="F252" s="82" t="s">
        <v>27</v>
      </c>
      <c r="G252" s="82" t="s">
        <v>147</v>
      </c>
      <c r="H252" s="82" t="s">
        <v>357</v>
      </c>
      <c r="I252" s="83">
        <v>42951.931944444441</v>
      </c>
      <c r="J252" s="82" t="s">
        <v>180</v>
      </c>
      <c r="K252" s="82" t="s">
        <v>1160</v>
      </c>
      <c r="L252" s="82" t="s">
        <v>667</v>
      </c>
      <c r="M252" s="83">
        <v>42951.1</v>
      </c>
      <c r="N252" s="82" t="s">
        <v>358</v>
      </c>
      <c r="O252" s="82" t="s">
        <v>375</v>
      </c>
      <c r="P252" s="82" t="s">
        <v>185</v>
      </c>
      <c r="Q252" s="82" t="str">
        <f t="shared" si="4"/>
        <v>Sub Prod - C4C Project Request for Change</v>
      </c>
      <c r="R252" s="29">
        <f>VLOOKUP(Q252,EffortByCategory!B:C,2,FALSE)</f>
        <v>0</v>
      </c>
    </row>
    <row r="253" spans="1:18" x14ac:dyDescent="0.2">
      <c r="A253" s="82" t="s">
        <v>2745</v>
      </c>
      <c r="B253" s="82" t="s">
        <v>1168</v>
      </c>
      <c r="C253" s="82" t="s">
        <v>431</v>
      </c>
      <c r="D253" s="82" t="s">
        <v>495</v>
      </c>
      <c r="E253" s="82" t="s">
        <v>4</v>
      </c>
      <c r="F253" s="82" t="s">
        <v>27</v>
      </c>
      <c r="G253" s="82" t="s">
        <v>147</v>
      </c>
      <c r="H253" s="82" t="s">
        <v>490</v>
      </c>
      <c r="I253" s="83">
        <v>42963.364953703705</v>
      </c>
      <c r="J253" s="82" t="s">
        <v>180</v>
      </c>
      <c r="K253" s="82" t="s">
        <v>1160</v>
      </c>
      <c r="L253" s="82" t="s">
        <v>1169</v>
      </c>
      <c r="M253" s="83">
        <v>42963.26326388889</v>
      </c>
      <c r="N253" s="82" t="s">
        <v>493</v>
      </c>
      <c r="O253" s="82" t="s">
        <v>375</v>
      </c>
      <c r="P253" s="82" t="s">
        <v>210</v>
      </c>
      <c r="Q253" s="82" t="str">
        <f t="shared" si="4"/>
        <v>Sub Prod - C4C Project Request for Change</v>
      </c>
      <c r="R253" s="29">
        <f>VLOOKUP(Q253,EffortByCategory!B:C,2,FALSE)</f>
        <v>0</v>
      </c>
    </row>
    <row r="254" spans="1:18" x14ac:dyDescent="0.2">
      <c r="A254" s="82" t="s">
        <v>2745</v>
      </c>
      <c r="B254" s="82" t="s">
        <v>1170</v>
      </c>
      <c r="C254" s="82" t="s">
        <v>552</v>
      </c>
      <c r="D254" s="82" t="s">
        <v>495</v>
      </c>
      <c r="E254" s="82" t="s">
        <v>4</v>
      </c>
      <c r="F254" s="82" t="s">
        <v>150</v>
      </c>
      <c r="G254" s="82" t="s">
        <v>147</v>
      </c>
      <c r="H254" s="82" t="s">
        <v>357</v>
      </c>
      <c r="I254" s="83">
        <v>42955.329629629632</v>
      </c>
      <c r="J254" s="82" t="s">
        <v>179</v>
      </c>
      <c r="K254" s="82" t="s">
        <v>1160</v>
      </c>
      <c r="L254" s="82" t="s">
        <v>667</v>
      </c>
      <c r="M254" s="83">
        <v>42947.823923611111</v>
      </c>
      <c r="N254" s="82" t="s">
        <v>358</v>
      </c>
      <c r="O254" s="82" t="s">
        <v>375</v>
      </c>
      <c r="P254" s="82" t="s">
        <v>210</v>
      </c>
      <c r="Q254" s="82" t="str">
        <f t="shared" si="4"/>
        <v>Sub Prod - C4C Project Access</v>
      </c>
      <c r="R254" s="29">
        <f>VLOOKUP(Q254,EffortByCategory!B:C,2,FALSE)</f>
        <v>0</v>
      </c>
    </row>
    <row r="255" spans="1:18" x14ac:dyDescent="0.2">
      <c r="A255" s="82" t="s">
        <v>2745</v>
      </c>
      <c r="B255" s="82" t="s">
        <v>1171</v>
      </c>
      <c r="C255" s="82" t="s">
        <v>507</v>
      </c>
      <c r="D255" s="82" t="s">
        <v>495</v>
      </c>
      <c r="E255" s="82" t="s">
        <v>4</v>
      </c>
      <c r="F255" s="82" t="s">
        <v>1172</v>
      </c>
      <c r="G255" s="82" t="s">
        <v>147</v>
      </c>
      <c r="H255" s="82" t="s">
        <v>357</v>
      </c>
      <c r="I255" s="83">
        <v>42961.105555555558</v>
      </c>
      <c r="J255" s="82" t="s">
        <v>180</v>
      </c>
      <c r="K255" s="82" t="s">
        <v>1160</v>
      </c>
      <c r="L255" s="82" t="s">
        <v>667</v>
      </c>
      <c r="M255" s="83">
        <v>42961.032268518517</v>
      </c>
      <c r="N255" s="82" t="s">
        <v>358</v>
      </c>
      <c r="O255" s="82" t="s">
        <v>375</v>
      </c>
      <c r="P255" s="82" t="s">
        <v>158</v>
      </c>
      <c r="Q255" s="82" t="str">
        <f t="shared" si="4"/>
        <v>Sub Prod - C4C Project Project Activity</v>
      </c>
      <c r="R255" s="29">
        <f>VLOOKUP(Q255,EffortByCategory!B:C,2,FALSE)</f>
        <v>0</v>
      </c>
    </row>
    <row r="256" spans="1:18" x14ac:dyDescent="0.2">
      <c r="A256" s="82" t="s">
        <v>2745</v>
      </c>
      <c r="B256" s="82" t="s">
        <v>1173</v>
      </c>
      <c r="C256" s="82" t="s">
        <v>552</v>
      </c>
      <c r="D256" s="82" t="s">
        <v>152</v>
      </c>
      <c r="E256" s="82" t="s">
        <v>4</v>
      </c>
      <c r="F256" s="82" t="s">
        <v>462</v>
      </c>
      <c r="G256" s="82" t="s">
        <v>147</v>
      </c>
      <c r="H256" s="82" t="s">
        <v>490</v>
      </c>
      <c r="I256" s="83">
        <v>42963.299525462964</v>
      </c>
      <c r="J256" s="82" t="s">
        <v>180</v>
      </c>
      <c r="K256" s="82" t="s">
        <v>1160</v>
      </c>
      <c r="L256" s="82" t="s">
        <v>1166</v>
      </c>
      <c r="M256" s="83">
        <v>42955.95826388889</v>
      </c>
      <c r="N256" s="82" t="s">
        <v>493</v>
      </c>
      <c r="O256" s="82" t="s">
        <v>375</v>
      </c>
      <c r="P256" s="82" t="s">
        <v>276</v>
      </c>
      <c r="Q256" s="82" t="str">
        <f t="shared" si="4"/>
        <v>Sub Prod - C4C Project Code Deployment</v>
      </c>
      <c r="R256" s="29">
        <f>VLOOKUP(Q256,EffortByCategory!B:C,2,FALSE)</f>
        <v>0</v>
      </c>
    </row>
    <row r="257" spans="1:18" x14ac:dyDescent="0.2">
      <c r="A257" s="82" t="s">
        <v>2745</v>
      </c>
      <c r="B257" s="82" t="s">
        <v>1174</v>
      </c>
      <c r="C257" s="82" t="s">
        <v>431</v>
      </c>
      <c r="D257" s="82" t="s">
        <v>495</v>
      </c>
      <c r="E257" s="82" t="s">
        <v>4</v>
      </c>
      <c r="F257" s="82" t="s">
        <v>27</v>
      </c>
      <c r="G257" s="82" t="s">
        <v>147</v>
      </c>
      <c r="H257" s="82" t="s">
        <v>490</v>
      </c>
      <c r="I257" s="83">
        <v>42964.263773148145</v>
      </c>
      <c r="J257" s="82" t="s">
        <v>180</v>
      </c>
      <c r="K257" s="82" t="s">
        <v>1160</v>
      </c>
      <c r="L257" s="82" t="s">
        <v>1175</v>
      </c>
      <c r="M257" s="83">
        <v>42964.234270833331</v>
      </c>
      <c r="N257" s="82" t="s">
        <v>493</v>
      </c>
      <c r="O257" s="82" t="s">
        <v>375</v>
      </c>
      <c r="P257" s="82" t="s">
        <v>217</v>
      </c>
      <c r="Q257" s="82" t="str">
        <f t="shared" si="4"/>
        <v>Sub Prod - C4C Project Request for Change</v>
      </c>
      <c r="R257" s="29">
        <f>VLOOKUP(Q257,EffortByCategory!B:C,2,FALSE)</f>
        <v>0</v>
      </c>
    </row>
    <row r="258" spans="1:18" x14ac:dyDescent="0.2">
      <c r="A258" s="82" t="s">
        <v>2745</v>
      </c>
      <c r="B258" s="82" t="s">
        <v>1176</v>
      </c>
      <c r="C258" s="82" t="s">
        <v>431</v>
      </c>
      <c r="D258" s="82" t="s">
        <v>495</v>
      </c>
      <c r="E258" s="82" t="s">
        <v>4</v>
      </c>
      <c r="F258" s="82" t="s">
        <v>27</v>
      </c>
      <c r="G258" s="82" t="s">
        <v>147</v>
      </c>
      <c r="H258" s="82" t="s">
        <v>490</v>
      </c>
      <c r="I258" s="83">
        <v>42964.951180555552</v>
      </c>
      <c r="J258" s="82" t="s">
        <v>180</v>
      </c>
      <c r="K258" s="82" t="s">
        <v>1160</v>
      </c>
      <c r="L258" s="82" t="s">
        <v>1177</v>
      </c>
      <c r="M258" s="83">
        <v>42964.349270833336</v>
      </c>
      <c r="N258" s="82" t="s">
        <v>493</v>
      </c>
      <c r="O258" s="82" t="s">
        <v>375</v>
      </c>
      <c r="P258" s="82" t="s">
        <v>158</v>
      </c>
      <c r="Q258" s="82" t="str">
        <f t="shared" si="4"/>
        <v>Sub Prod - C4C Project Request for Change</v>
      </c>
      <c r="R258" s="29">
        <f>VLOOKUP(Q258,EffortByCategory!B:C,2,FALSE)</f>
        <v>0</v>
      </c>
    </row>
    <row r="259" spans="1:18" x14ac:dyDescent="0.2">
      <c r="A259" s="82" t="s">
        <v>2745</v>
      </c>
      <c r="B259" s="82" t="s">
        <v>1178</v>
      </c>
      <c r="C259" s="82" t="s">
        <v>431</v>
      </c>
      <c r="D259" s="82" t="s">
        <v>144</v>
      </c>
      <c r="E259" s="82" t="s">
        <v>4</v>
      </c>
      <c r="F259" s="82" t="s">
        <v>27</v>
      </c>
      <c r="G259" s="82" t="s">
        <v>147</v>
      </c>
      <c r="H259" s="82" t="s">
        <v>490</v>
      </c>
      <c r="I259" s="83">
        <v>42954.172719907408</v>
      </c>
      <c r="J259" s="82" t="s">
        <v>180</v>
      </c>
      <c r="K259" s="82" t="s">
        <v>1160</v>
      </c>
      <c r="L259" s="82" t="s">
        <v>1179</v>
      </c>
      <c r="M259" s="83">
        <v>42950.265034722222</v>
      </c>
      <c r="N259" s="82" t="s">
        <v>493</v>
      </c>
      <c r="O259" s="82" t="s">
        <v>375</v>
      </c>
      <c r="P259" s="82" t="s">
        <v>210</v>
      </c>
      <c r="Q259" s="82" t="str">
        <f t="shared" si="4"/>
        <v>Sub Prod - C4C Project Request for Change</v>
      </c>
      <c r="R259" s="29">
        <f>VLOOKUP(Q259,EffortByCategory!B:C,2,FALSE)</f>
        <v>0</v>
      </c>
    </row>
    <row r="260" spans="1:18" x14ac:dyDescent="0.2">
      <c r="A260" s="82" t="s">
        <v>2745</v>
      </c>
      <c r="B260" s="82" t="s">
        <v>1180</v>
      </c>
      <c r="C260" s="82" t="s">
        <v>552</v>
      </c>
      <c r="D260" s="82" t="s">
        <v>152</v>
      </c>
      <c r="E260" s="82" t="s">
        <v>4</v>
      </c>
      <c r="F260" s="82" t="s">
        <v>462</v>
      </c>
      <c r="G260" s="82" t="s">
        <v>147</v>
      </c>
      <c r="H260" s="82" t="s">
        <v>490</v>
      </c>
      <c r="I260" s="83">
        <v>42968.019756944443</v>
      </c>
      <c r="J260" s="82" t="s">
        <v>180</v>
      </c>
      <c r="K260" s="82" t="s">
        <v>1160</v>
      </c>
      <c r="L260" s="82" t="s">
        <v>1181</v>
      </c>
      <c r="M260" s="83">
        <v>42963.87736111111</v>
      </c>
      <c r="N260" s="82" t="s">
        <v>493</v>
      </c>
      <c r="O260" s="82" t="s">
        <v>375</v>
      </c>
      <c r="P260" s="82" t="s">
        <v>210</v>
      </c>
      <c r="Q260" s="82" t="str">
        <f t="shared" si="4"/>
        <v>Sub Prod - C4C Project Code Deployment</v>
      </c>
      <c r="R260" s="29">
        <f>VLOOKUP(Q260,EffortByCategory!B:C,2,FALSE)</f>
        <v>0</v>
      </c>
    </row>
    <row r="261" spans="1:18" x14ac:dyDescent="0.2">
      <c r="A261" s="82" t="s">
        <v>2745</v>
      </c>
      <c r="B261" s="82" t="s">
        <v>1182</v>
      </c>
      <c r="C261" s="82" t="s">
        <v>552</v>
      </c>
      <c r="D261" s="82" t="s">
        <v>152</v>
      </c>
      <c r="E261" s="82" t="s">
        <v>4</v>
      </c>
      <c r="F261" s="82" t="s">
        <v>462</v>
      </c>
      <c r="G261" s="82" t="s">
        <v>147</v>
      </c>
      <c r="H261" s="82" t="s">
        <v>490</v>
      </c>
      <c r="I261" s="83">
        <v>42963.082731481481</v>
      </c>
      <c r="J261" s="82" t="s">
        <v>180</v>
      </c>
      <c r="K261" s="82" t="s">
        <v>1160</v>
      </c>
      <c r="L261" s="82" t="s">
        <v>1183</v>
      </c>
      <c r="M261" s="83">
        <v>42958.034768518519</v>
      </c>
      <c r="N261" s="82" t="s">
        <v>493</v>
      </c>
      <c r="O261" s="82" t="s">
        <v>375</v>
      </c>
      <c r="P261" s="82" t="s">
        <v>185</v>
      </c>
      <c r="Q261" s="82" t="str">
        <f t="shared" si="4"/>
        <v>Sub Prod - C4C Project Code Deployment</v>
      </c>
      <c r="R261" s="29">
        <f>VLOOKUP(Q261,EffortByCategory!B:C,2,FALSE)</f>
        <v>0</v>
      </c>
    </row>
    <row r="262" spans="1:18" x14ac:dyDescent="0.2">
      <c r="A262" s="82" t="s">
        <v>2745</v>
      </c>
      <c r="B262" s="82" t="s">
        <v>1184</v>
      </c>
      <c r="C262" s="82" t="s">
        <v>552</v>
      </c>
      <c r="D262" s="82" t="s">
        <v>495</v>
      </c>
      <c r="E262" s="82" t="s">
        <v>4</v>
      </c>
      <c r="F262" s="82" t="s">
        <v>150</v>
      </c>
      <c r="G262" s="82" t="s">
        <v>147</v>
      </c>
      <c r="H262" s="82" t="s">
        <v>357</v>
      </c>
      <c r="I262" s="83">
        <v>42955.335173611114</v>
      </c>
      <c r="J262" s="82" t="s">
        <v>179</v>
      </c>
      <c r="K262" s="82" t="s">
        <v>1160</v>
      </c>
      <c r="L262" s="82" t="s">
        <v>667</v>
      </c>
      <c r="M262" s="83">
        <v>42948.919814814813</v>
      </c>
      <c r="N262" s="82" t="s">
        <v>358</v>
      </c>
      <c r="O262" s="82" t="s">
        <v>375</v>
      </c>
      <c r="P262" s="82" t="s">
        <v>219</v>
      </c>
      <c r="Q262" s="82" t="str">
        <f t="shared" si="4"/>
        <v>Sub Prod - C4C Project Access</v>
      </c>
      <c r="R262" s="29">
        <f>VLOOKUP(Q262,EffortByCategory!B:C,2,FALSE)</f>
        <v>0</v>
      </c>
    </row>
    <row r="263" spans="1:18" x14ac:dyDescent="0.2">
      <c r="A263" s="82" t="s">
        <v>2745</v>
      </c>
      <c r="B263" s="82" t="s">
        <v>1185</v>
      </c>
      <c r="C263" s="82" t="s">
        <v>552</v>
      </c>
      <c r="D263" s="82" t="s">
        <v>152</v>
      </c>
      <c r="E263" s="82" t="s">
        <v>4</v>
      </c>
      <c r="F263" s="82" t="s">
        <v>462</v>
      </c>
      <c r="G263" s="82" t="s">
        <v>147</v>
      </c>
      <c r="H263" s="82" t="s">
        <v>490</v>
      </c>
      <c r="I263" s="83">
        <v>42964.046851851854</v>
      </c>
      <c r="J263" s="82" t="s">
        <v>180</v>
      </c>
      <c r="K263" s="82" t="s">
        <v>1160</v>
      </c>
      <c r="L263" s="82" t="s">
        <v>1186</v>
      </c>
      <c r="M263" s="83">
        <v>42963.901226851849</v>
      </c>
      <c r="N263" s="82" t="s">
        <v>493</v>
      </c>
      <c r="O263" s="82" t="s">
        <v>375</v>
      </c>
      <c r="P263" s="82" t="s">
        <v>185</v>
      </c>
      <c r="Q263" s="82" t="str">
        <f t="shared" si="4"/>
        <v>Sub Prod - C4C Project Code Deployment</v>
      </c>
      <c r="R263" s="29">
        <f>VLOOKUP(Q263,EffortByCategory!B:C,2,FALSE)</f>
        <v>0</v>
      </c>
    </row>
    <row r="264" spans="1:18" x14ac:dyDescent="0.2">
      <c r="A264" s="82" t="s">
        <v>2745</v>
      </c>
      <c r="B264" s="82" t="s">
        <v>1187</v>
      </c>
      <c r="C264" s="82" t="s">
        <v>431</v>
      </c>
      <c r="D264" s="82" t="s">
        <v>495</v>
      </c>
      <c r="E264" s="82" t="s">
        <v>4</v>
      </c>
      <c r="F264" s="82" t="s">
        <v>462</v>
      </c>
      <c r="G264" s="82" t="s">
        <v>147</v>
      </c>
      <c r="H264" s="82" t="s">
        <v>490</v>
      </c>
      <c r="I264" s="83">
        <v>42968.315405092595</v>
      </c>
      <c r="J264" s="82" t="s">
        <v>180</v>
      </c>
      <c r="K264" s="82" t="s">
        <v>1160</v>
      </c>
      <c r="L264" s="82" t="s">
        <v>1188</v>
      </c>
      <c r="M264" s="83">
        <v>42968.053402777776</v>
      </c>
      <c r="N264" s="82" t="s">
        <v>493</v>
      </c>
      <c r="O264" s="82" t="s">
        <v>375</v>
      </c>
      <c r="P264" s="82" t="s">
        <v>185</v>
      </c>
      <c r="Q264" s="82" t="str">
        <f t="shared" si="4"/>
        <v>Sub Prod - C4C Project Code Deployment</v>
      </c>
      <c r="R264" s="29">
        <f>VLOOKUP(Q264,EffortByCategory!B:C,2,FALSE)</f>
        <v>0</v>
      </c>
    </row>
    <row r="265" spans="1:18" x14ac:dyDescent="0.2">
      <c r="A265" s="82" t="s">
        <v>2745</v>
      </c>
      <c r="B265" s="82" t="s">
        <v>1189</v>
      </c>
      <c r="C265" s="82" t="s">
        <v>552</v>
      </c>
      <c r="D265" s="82" t="s">
        <v>152</v>
      </c>
      <c r="E265" s="82" t="s">
        <v>4</v>
      </c>
      <c r="F265" s="82" t="s">
        <v>462</v>
      </c>
      <c r="G265" s="82" t="s">
        <v>147</v>
      </c>
      <c r="H265" s="82" t="s">
        <v>490</v>
      </c>
      <c r="I265" s="83">
        <v>42963.299490740741</v>
      </c>
      <c r="J265" s="82" t="s">
        <v>180</v>
      </c>
      <c r="K265" s="82" t="s">
        <v>1160</v>
      </c>
      <c r="L265" s="82" t="s">
        <v>1166</v>
      </c>
      <c r="M265" s="83">
        <v>42956.97383101852</v>
      </c>
      <c r="N265" s="82" t="s">
        <v>493</v>
      </c>
      <c r="O265" s="82" t="s">
        <v>375</v>
      </c>
      <c r="P265" s="82" t="s">
        <v>217</v>
      </c>
      <c r="Q265" s="82" t="str">
        <f t="shared" si="4"/>
        <v>Sub Prod - C4C Project Code Deployment</v>
      </c>
      <c r="R265" s="29">
        <f>VLOOKUP(Q265,EffortByCategory!B:C,2,FALSE)</f>
        <v>0</v>
      </c>
    </row>
    <row r="266" spans="1:18" x14ac:dyDescent="0.2">
      <c r="A266" s="82" t="s">
        <v>2745</v>
      </c>
      <c r="B266" s="82" t="s">
        <v>1190</v>
      </c>
      <c r="C266" s="82" t="s">
        <v>507</v>
      </c>
      <c r="D266" s="82" t="s">
        <v>495</v>
      </c>
      <c r="E266" s="82" t="s">
        <v>4</v>
      </c>
      <c r="F266" s="82" t="s">
        <v>27</v>
      </c>
      <c r="G266" s="82" t="s">
        <v>147</v>
      </c>
      <c r="H266" s="82" t="s">
        <v>357</v>
      </c>
      <c r="I266" s="83">
        <v>42955.246539351851</v>
      </c>
      <c r="J266" s="82" t="s">
        <v>180</v>
      </c>
      <c r="K266" s="82" t="s">
        <v>1160</v>
      </c>
      <c r="L266" s="82" t="s">
        <v>667</v>
      </c>
      <c r="M266" s="83">
        <v>42955.176990740743</v>
      </c>
      <c r="N266" s="82" t="s">
        <v>358</v>
      </c>
      <c r="O266" s="82" t="s">
        <v>375</v>
      </c>
      <c r="P266" s="82" t="s">
        <v>217</v>
      </c>
      <c r="Q266" s="82" t="str">
        <f t="shared" si="4"/>
        <v>Sub Prod - C4C Project Request for Change</v>
      </c>
      <c r="R266" s="29">
        <f>VLOOKUP(Q266,EffortByCategory!B:C,2,FALSE)</f>
        <v>0</v>
      </c>
    </row>
    <row r="267" spans="1:18" x14ac:dyDescent="0.2">
      <c r="A267" s="82" t="s">
        <v>2745</v>
      </c>
      <c r="B267" s="82" t="s">
        <v>1191</v>
      </c>
      <c r="C267" s="82" t="s">
        <v>552</v>
      </c>
      <c r="D267" s="82" t="s">
        <v>152</v>
      </c>
      <c r="E267" s="82" t="s">
        <v>4</v>
      </c>
      <c r="F267" s="82" t="s">
        <v>462</v>
      </c>
      <c r="G267" s="82" t="s">
        <v>147</v>
      </c>
      <c r="H267" s="82" t="s">
        <v>490</v>
      </c>
      <c r="I267" s="83">
        <v>42976.347905092596</v>
      </c>
      <c r="J267" s="82" t="s">
        <v>180</v>
      </c>
      <c r="K267" s="82" t="s">
        <v>1192</v>
      </c>
      <c r="L267" s="82" t="s">
        <v>665</v>
      </c>
      <c r="M267" s="83">
        <v>42972.000428240739</v>
      </c>
      <c r="N267" s="82" t="s">
        <v>493</v>
      </c>
      <c r="O267" s="82" t="s">
        <v>375</v>
      </c>
      <c r="P267" s="82" t="s">
        <v>217</v>
      </c>
      <c r="Q267" s="82" t="str">
        <f t="shared" si="4"/>
        <v>Sub Prod - C4C Project Code Deployment</v>
      </c>
      <c r="R267" s="29">
        <f>VLOOKUP(Q267,EffortByCategory!B:C,2,FALSE)</f>
        <v>0</v>
      </c>
    </row>
    <row r="268" spans="1:18" x14ac:dyDescent="0.2">
      <c r="A268" s="82" t="s">
        <v>2745</v>
      </c>
      <c r="B268" s="82" t="s">
        <v>1193</v>
      </c>
      <c r="C268" s="82" t="s">
        <v>552</v>
      </c>
      <c r="D268" s="82" t="s">
        <v>495</v>
      </c>
      <c r="E268" s="82" t="s">
        <v>4</v>
      </c>
      <c r="F268" s="82" t="s">
        <v>462</v>
      </c>
      <c r="G268" s="82" t="s">
        <v>147</v>
      </c>
      <c r="H268" s="82" t="s">
        <v>490</v>
      </c>
      <c r="I268" s="83">
        <v>42971.317812499998</v>
      </c>
      <c r="J268" s="82" t="s">
        <v>180</v>
      </c>
      <c r="K268" s="82" t="s">
        <v>1192</v>
      </c>
      <c r="L268" s="82" t="s">
        <v>1194</v>
      </c>
      <c r="M268" s="83">
        <v>42970.942025462966</v>
      </c>
      <c r="N268" s="82" t="s">
        <v>493</v>
      </c>
      <c r="O268" s="82" t="s">
        <v>375</v>
      </c>
      <c r="P268" s="82" t="s">
        <v>278</v>
      </c>
      <c r="Q268" s="82" t="str">
        <f t="shared" si="4"/>
        <v>Sub Prod - C4C Project Code Deployment</v>
      </c>
      <c r="R268" s="29">
        <v>3</v>
      </c>
    </row>
    <row r="269" spans="1:18" x14ac:dyDescent="0.2">
      <c r="A269" s="82" t="s">
        <v>2745</v>
      </c>
      <c r="B269" s="82" t="s">
        <v>1195</v>
      </c>
      <c r="C269" s="82" t="s">
        <v>431</v>
      </c>
      <c r="D269" s="82" t="s">
        <v>152</v>
      </c>
      <c r="E269" s="82" t="s">
        <v>4</v>
      </c>
      <c r="F269" s="82" t="s">
        <v>462</v>
      </c>
      <c r="G269" s="82" t="s">
        <v>147</v>
      </c>
      <c r="H269" s="82" t="s">
        <v>490</v>
      </c>
      <c r="I269" s="83">
        <v>42972.366712962961</v>
      </c>
      <c r="J269" s="82" t="s">
        <v>180</v>
      </c>
      <c r="K269" s="82" t="s">
        <v>1192</v>
      </c>
      <c r="L269" s="82" t="s">
        <v>1196</v>
      </c>
      <c r="M269" s="83">
        <v>42972.07534722222</v>
      </c>
      <c r="N269" s="82" t="s">
        <v>493</v>
      </c>
      <c r="O269" s="82" t="s">
        <v>375</v>
      </c>
      <c r="P269" s="82" t="s">
        <v>210</v>
      </c>
      <c r="Q269" s="82" t="str">
        <f t="shared" si="4"/>
        <v>Sub Prod - C4C Project Code Deployment</v>
      </c>
      <c r="R269" s="29">
        <f>VLOOKUP(Q269,EffortByCategory!B:C,2,FALSE)</f>
        <v>0</v>
      </c>
    </row>
    <row r="270" spans="1:18" x14ac:dyDescent="0.2">
      <c r="A270" s="82" t="s">
        <v>2745</v>
      </c>
      <c r="B270" s="82" t="s">
        <v>1197</v>
      </c>
      <c r="C270" s="82" t="s">
        <v>552</v>
      </c>
      <c r="D270" s="82" t="s">
        <v>495</v>
      </c>
      <c r="E270" s="82" t="s">
        <v>4</v>
      </c>
      <c r="F270" s="82" t="s">
        <v>462</v>
      </c>
      <c r="G270" s="82" t="s">
        <v>147</v>
      </c>
      <c r="H270" s="82" t="s">
        <v>490</v>
      </c>
      <c r="I270" s="83">
        <v>42971.317141203705</v>
      </c>
      <c r="J270" s="82" t="s">
        <v>180</v>
      </c>
      <c r="K270" s="82" t="s">
        <v>1192</v>
      </c>
      <c r="L270" s="82" t="s">
        <v>1198</v>
      </c>
      <c r="M270" s="83">
        <v>42970.903645833336</v>
      </c>
      <c r="N270" s="82" t="s">
        <v>493</v>
      </c>
      <c r="O270" s="82" t="s">
        <v>375</v>
      </c>
      <c r="P270" s="82" t="s">
        <v>185</v>
      </c>
      <c r="Q270" s="82" t="str">
        <f t="shared" si="4"/>
        <v>Sub Prod - C4C Project Code Deployment</v>
      </c>
      <c r="R270" s="29">
        <f>VLOOKUP(Q270,EffortByCategory!B:C,2,FALSE)</f>
        <v>0</v>
      </c>
    </row>
    <row r="271" spans="1:18" x14ac:dyDescent="0.2">
      <c r="A271" s="82" t="s">
        <v>2743</v>
      </c>
      <c r="B271" s="82" t="s">
        <v>1199</v>
      </c>
      <c r="C271" s="82" t="s">
        <v>394</v>
      </c>
      <c r="D271" s="82" t="s">
        <v>144</v>
      </c>
      <c r="E271" s="82" t="s">
        <v>4</v>
      </c>
      <c r="F271" s="82" t="s">
        <v>150</v>
      </c>
      <c r="G271" s="82" t="s">
        <v>147</v>
      </c>
      <c r="H271" s="82" t="s">
        <v>371</v>
      </c>
      <c r="I271" s="83">
        <v>42965.670115740744</v>
      </c>
      <c r="J271" s="82" t="s">
        <v>180</v>
      </c>
      <c r="K271" s="82" t="s">
        <v>1200</v>
      </c>
      <c r="L271" s="82" t="s">
        <v>1201</v>
      </c>
      <c r="M271" s="83">
        <v>42963.579884259256</v>
      </c>
      <c r="N271" s="82" t="s">
        <v>374</v>
      </c>
      <c r="O271" s="82" t="s">
        <v>375</v>
      </c>
      <c r="P271" s="82" t="s">
        <v>252</v>
      </c>
      <c r="Q271" s="82" t="str">
        <f t="shared" si="4"/>
        <v>Sub Prod - KBR Access</v>
      </c>
      <c r="R271" s="29">
        <f>VLOOKUP(Q271,EffortByCategory!B:C,2,FALSE)</f>
        <v>0</v>
      </c>
    </row>
    <row r="272" spans="1:18" x14ac:dyDescent="0.2">
      <c r="A272" s="82" t="s">
        <v>160</v>
      </c>
      <c r="B272" s="82" t="s">
        <v>1202</v>
      </c>
      <c r="C272" s="82" t="s">
        <v>377</v>
      </c>
      <c r="D272" s="82" t="s">
        <v>152</v>
      </c>
      <c r="E272" s="82" t="s">
        <v>4</v>
      </c>
      <c r="F272" s="82" t="s">
        <v>155</v>
      </c>
      <c r="G272" s="82" t="s">
        <v>147</v>
      </c>
      <c r="H272" s="82" t="s">
        <v>385</v>
      </c>
      <c r="I272" s="83">
        <v>42974.962002314816</v>
      </c>
      <c r="J272" s="82" t="s">
        <v>179</v>
      </c>
      <c r="K272" s="82" t="s">
        <v>1203</v>
      </c>
      <c r="L272" s="82" t="s">
        <v>1204</v>
      </c>
      <c r="M272" s="83">
        <v>42972.747893518521</v>
      </c>
      <c r="N272" s="82" t="s">
        <v>388</v>
      </c>
      <c r="O272" s="82" t="s">
        <v>375</v>
      </c>
      <c r="P272" s="82" t="s">
        <v>210</v>
      </c>
      <c r="Q272" s="82" t="str">
        <f t="shared" si="4"/>
        <v>Production Monitoring</v>
      </c>
      <c r="R272" s="29">
        <f>VLOOKUP(Q272,EffortByCategory!B:C,2,FALSE)</f>
        <v>4</v>
      </c>
    </row>
    <row r="273" spans="1:18" x14ac:dyDescent="0.2">
      <c r="A273" s="82" t="s">
        <v>160</v>
      </c>
      <c r="B273" s="82" t="s">
        <v>1205</v>
      </c>
      <c r="C273" s="82" t="s">
        <v>377</v>
      </c>
      <c r="D273" s="82" t="s">
        <v>152</v>
      </c>
      <c r="E273" s="82" t="s">
        <v>4</v>
      </c>
      <c r="F273" s="82" t="s">
        <v>155</v>
      </c>
      <c r="G273" s="82" t="s">
        <v>147</v>
      </c>
      <c r="H273" s="82" t="s">
        <v>385</v>
      </c>
      <c r="I273" s="83">
        <v>42949.702187499999</v>
      </c>
      <c r="J273" s="82" t="s">
        <v>179</v>
      </c>
      <c r="K273" s="82" t="s">
        <v>1203</v>
      </c>
      <c r="L273" s="82" t="s">
        <v>1206</v>
      </c>
      <c r="M273" s="83">
        <v>42949.699745370373</v>
      </c>
      <c r="N273" s="82" t="s">
        <v>388</v>
      </c>
      <c r="O273" s="82" t="s">
        <v>375</v>
      </c>
      <c r="P273" s="82" t="s">
        <v>185</v>
      </c>
      <c r="Q273" s="82" t="str">
        <f t="shared" si="4"/>
        <v>Production Monitoring</v>
      </c>
      <c r="R273" s="29">
        <f>VLOOKUP(Q273,EffortByCategory!B:C,2,FALSE)</f>
        <v>4</v>
      </c>
    </row>
    <row r="274" spans="1:18" x14ac:dyDescent="0.2">
      <c r="A274" s="82" t="s">
        <v>160</v>
      </c>
      <c r="B274" s="82" t="s">
        <v>1207</v>
      </c>
      <c r="C274" s="82" t="s">
        <v>377</v>
      </c>
      <c r="D274" s="82" t="s">
        <v>152</v>
      </c>
      <c r="E274" s="82" t="s">
        <v>4</v>
      </c>
      <c r="F274" s="82" t="s">
        <v>155</v>
      </c>
      <c r="G274" s="82" t="s">
        <v>147</v>
      </c>
      <c r="H274" s="82" t="s">
        <v>385</v>
      </c>
      <c r="I274" s="83">
        <v>42971.541770833333</v>
      </c>
      <c r="J274" s="82" t="s">
        <v>179</v>
      </c>
      <c r="K274" s="82" t="s">
        <v>1208</v>
      </c>
      <c r="L274" s="82" t="s">
        <v>1209</v>
      </c>
      <c r="M274" s="83">
        <v>42970.709201388891</v>
      </c>
      <c r="N274" s="82" t="s">
        <v>388</v>
      </c>
      <c r="O274" s="82" t="s">
        <v>375</v>
      </c>
      <c r="P274" s="82" t="s">
        <v>157</v>
      </c>
      <c r="Q274" s="82" t="str">
        <f t="shared" si="4"/>
        <v>Production Monitoring</v>
      </c>
      <c r="R274" s="29">
        <f>VLOOKUP(Q274,EffortByCategory!B:C,2,FALSE)</f>
        <v>4</v>
      </c>
    </row>
    <row r="275" spans="1:18" x14ac:dyDescent="0.2">
      <c r="A275" s="82" t="s">
        <v>160</v>
      </c>
      <c r="B275" s="82" t="s">
        <v>1210</v>
      </c>
      <c r="C275" s="82" t="s">
        <v>377</v>
      </c>
      <c r="D275" s="82" t="s">
        <v>152</v>
      </c>
      <c r="E275" s="82" t="s">
        <v>4</v>
      </c>
      <c r="F275" s="82" t="s">
        <v>155</v>
      </c>
      <c r="G275" s="82" t="s">
        <v>147</v>
      </c>
      <c r="H275" s="82" t="s">
        <v>385</v>
      </c>
      <c r="I275" s="83">
        <v>42968.739537037036</v>
      </c>
      <c r="J275" s="82" t="s">
        <v>179</v>
      </c>
      <c r="K275" s="82" t="s">
        <v>1208</v>
      </c>
      <c r="L275" s="82" t="s">
        <v>1211</v>
      </c>
      <c r="M275" s="83">
        <v>42968.715011574073</v>
      </c>
      <c r="N275" s="82" t="s">
        <v>388</v>
      </c>
      <c r="O275" s="82" t="s">
        <v>375</v>
      </c>
      <c r="P275" s="82" t="s">
        <v>210</v>
      </c>
      <c r="Q275" s="82" t="str">
        <f t="shared" si="4"/>
        <v>Production Monitoring</v>
      </c>
      <c r="R275" s="29">
        <f>VLOOKUP(Q275,EffortByCategory!B:C,2,FALSE)</f>
        <v>4</v>
      </c>
    </row>
    <row r="276" spans="1:18" x14ac:dyDescent="0.2">
      <c r="A276" s="82" t="s">
        <v>160</v>
      </c>
      <c r="B276" s="82" t="s">
        <v>1212</v>
      </c>
      <c r="C276" s="82" t="s">
        <v>377</v>
      </c>
      <c r="D276" s="82" t="s">
        <v>152</v>
      </c>
      <c r="E276" s="82" t="s">
        <v>4</v>
      </c>
      <c r="F276" s="82" t="s">
        <v>155</v>
      </c>
      <c r="G276" s="82" t="s">
        <v>147</v>
      </c>
      <c r="H276" s="82" t="s">
        <v>385</v>
      </c>
      <c r="I276" s="83">
        <v>42964.846412037034</v>
      </c>
      <c r="J276" s="82" t="s">
        <v>179</v>
      </c>
      <c r="K276" s="82" t="s">
        <v>1203</v>
      </c>
      <c r="L276" s="82" t="s">
        <v>1213</v>
      </c>
      <c r="M276" s="83">
        <v>42964.146979166668</v>
      </c>
      <c r="N276" s="82" t="s">
        <v>388</v>
      </c>
      <c r="O276" s="82" t="s">
        <v>375</v>
      </c>
      <c r="P276" s="82" t="s">
        <v>185</v>
      </c>
      <c r="Q276" s="82" t="str">
        <f t="shared" si="4"/>
        <v>Production Monitoring</v>
      </c>
      <c r="R276" s="29">
        <f>VLOOKUP(Q276,EffortByCategory!B:C,2,FALSE)</f>
        <v>4</v>
      </c>
    </row>
    <row r="277" spans="1:18" x14ac:dyDescent="0.2">
      <c r="A277" s="82" t="s">
        <v>160</v>
      </c>
      <c r="B277" s="82" t="s">
        <v>1214</v>
      </c>
      <c r="C277" s="82" t="s">
        <v>377</v>
      </c>
      <c r="D277" s="82" t="s">
        <v>152</v>
      </c>
      <c r="E277" s="82" t="s">
        <v>4</v>
      </c>
      <c r="F277" s="82" t="s">
        <v>155</v>
      </c>
      <c r="G277" s="82" t="s">
        <v>147</v>
      </c>
      <c r="H277" s="82" t="s">
        <v>385</v>
      </c>
      <c r="I277" s="83">
        <v>42948.724664351852</v>
      </c>
      <c r="J277" s="82" t="s">
        <v>179</v>
      </c>
      <c r="K277" s="82" t="s">
        <v>1208</v>
      </c>
      <c r="L277" s="82" t="s">
        <v>1215</v>
      </c>
      <c r="M277" s="83">
        <v>42948.720891203702</v>
      </c>
      <c r="N277" s="82" t="s">
        <v>388</v>
      </c>
      <c r="O277" s="82" t="s">
        <v>375</v>
      </c>
      <c r="P277" s="82" t="s">
        <v>217</v>
      </c>
      <c r="Q277" s="82" t="str">
        <f t="shared" si="4"/>
        <v>Production Monitoring</v>
      </c>
      <c r="R277" s="29">
        <f>VLOOKUP(Q277,EffortByCategory!B:C,2,FALSE)</f>
        <v>4</v>
      </c>
    </row>
    <row r="278" spans="1:18" x14ac:dyDescent="0.2">
      <c r="A278" s="82" t="s">
        <v>160</v>
      </c>
      <c r="B278" s="82" t="s">
        <v>1216</v>
      </c>
      <c r="C278" s="82" t="s">
        <v>377</v>
      </c>
      <c r="D278" s="82" t="s">
        <v>152</v>
      </c>
      <c r="E278" s="82" t="s">
        <v>4</v>
      </c>
      <c r="F278" s="82" t="s">
        <v>155</v>
      </c>
      <c r="G278" s="82" t="s">
        <v>147</v>
      </c>
      <c r="H278" s="82" t="s">
        <v>385</v>
      </c>
      <c r="I278" s="83">
        <v>42961.11650462963</v>
      </c>
      <c r="J278" s="82" t="s">
        <v>179</v>
      </c>
      <c r="K278" s="82" t="s">
        <v>1208</v>
      </c>
      <c r="L278" s="82" t="s">
        <v>1217</v>
      </c>
      <c r="M278" s="83">
        <v>42961.095648148148</v>
      </c>
      <c r="N278" s="82" t="s">
        <v>388</v>
      </c>
      <c r="O278" s="82" t="s">
        <v>375</v>
      </c>
      <c r="P278" s="82" t="s">
        <v>279</v>
      </c>
      <c r="Q278" s="82" t="str">
        <f t="shared" si="4"/>
        <v>Production Monitoring</v>
      </c>
      <c r="R278" s="29">
        <f>VLOOKUP(Q278,EffortByCategory!B:C,2,FALSE)</f>
        <v>4</v>
      </c>
    </row>
    <row r="279" spans="1:18" x14ac:dyDescent="0.2">
      <c r="A279" s="82" t="s">
        <v>160</v>
      </c>
      <c r="B279" s="82" t="s">
        <v>1218</v>
      </c>
      <c r="C279" s="82" t="s">
        <v>377</v>
      </c>
      <c r="D279" s="82" t="s">
        <v>152</v>
      </c>
      <c r="E279" s="82" t="s">
        <v>4</v>
      </c>
      <c r="F279" s="82" t="s">
        <v>155</v>
      </c>
      <c r="G279" s="82" t="s">
        <v>147</v>
      </c>
      <c r="H279" s="82" t="s">
        <v>385</v>
      </c>
      <c r="I279" s="83">
        <v>42950.731064814812</v>
      </c>
      <c r="J279" s="82" t="s">
        <v>179</v>
      </c>
      <c r="K279" s="82" t="s">
        <v>1208</v>
      </c>
      <c r="L279" s="82" t="s">
        <v>1219</v>
      </c>
      <c r="M279" s="83">
        <v>42950.727662037039</v>
      </c>
      <c r="N279" s="82" t="s">
        <v>388</v>
      </c>
      <c r="O279" s="82" t="s">
        <v>375</v>
      </c>
      <c r="P279" s="82" t="s">
        <v>210</v>
      </c>
      <c r="Q279" s="82" t="str">
        <f t="shared" si="4"/>
        <v>Production Monitoring</v>
      </c>
      <c r="R279" s="29">
        <f>VLOOKUP(Q279,EffortByCategory!B:C,2,FALSE)</f>
        <v>4</v>
      </c>
    </row>
    <row r="280" spans="1:18" x14ac:dyDescent="0.2">
      <c r="A280" s="82" t="s">
        <v>160</v>
      </c>
      <c r="B280" s="82" t="s">
        <v>1220</v>
      </c>
      <c r="C280" s="82" t="s">
        <v>377</v>
      </c>
      <c r="D280" s="82" t="s">
        <v>152</v>
      </c>
      <c r="E280" s="82" t="s">
        <v>4</v>
      </c>
      <c r="F280" s="82" t="s">
        <v>155</v>
      </c>
      <c r="G280" s="82" t="s">
        <v>147</v>
      </c>
      <c r="H280" s="82" t="s">
        <v>385</v>
      </c>
      <c r="I280" s="83">
        <v>42951.735532407409</v>
      </c>
      <c r="J280" s="82" t="s">
        <v>179</v>
      </c>
      <c r="K280" s="82" t="s">
        <v>1203</v>
      </c>
      <c r="L280" s="82" t="s">
        <v>1221</v>
      </c>
      <c r="M280" s="83">
        <v>42951.73228009259</v>
      </c>
      <c r="N280" s="82" t="s">
        <v>388</v>
      </c>
      <c r="O280" s="82" t="s">
        <v>375</v>
      </c>
      <c r="P280" s="82" t="s">
        <v>210</v>
      </c>
      <c r="Q280" s="82" t="str">
        <f t="shared" si="4"/>
        <v>Production Monitoring</v>
      </c>
      <c r="R280" s="29">
        <f>VLOOKUP(Q280,EffortByCategory!B:C,2,FALSE)</f>
        <v>4</v>
      </c>
    </row>
    <row r="281" spans="1:18" x14ac:dyDescent="0.2">
      <c r="A281" s="82" t="s">
        <v>160</v>
      </c>
      <c r="B281" s="82" t="s">
        <v>1222</v>
      </c>
      <c r="C281" s="82" t="s">
        <v>377</v>
      </c>
      <c r="D281" s="82" t="s">
        <v>152</v>
      </c>
      <c r="E281" s="82" t="s">
        <v>4</v>
      </c>
      <c r="F281" s="82" t="s">
        <v>155</v>
      </c>
      <c r="G281" s="82" t="s">
        <v>147</v>
      </c>
      <c r="H281" s="82" t="s">
        <v>385</v>
      </c>
      <c r="I281" s="83">
        <v>42969.725069444445</v>
      </c>
      <c r="J281" s="82" t="s">
        <v>179</v>
      </c>
      <c r="K281" s="82" t="s">
        <v>1208</v>
      </c>
      <c r="L281" s="82" t="s">
        <v>1206</v>
      </c>
      <c r="M281" s="83">
        <v>42969.702592592592</v>
      </c>
      <c r="N281" s="82" t="s">
        <v>388</v>
      </c>
      <c r="O281" s="82" t="s">
        <v>375</v>
      </c>
      <c r="P281" s="82" t="s">
        <v>158</v>
      </c>
      <c r="Q281" s="82" t="str">
        <f t="shared" ref="Q281:Q344" si="5">CONCATENATE(A281," ",F281)</f>
        <v>Production Monitoring</v>
      </c>
      <c r="R281" s="29">
        <f>VLOOKUP(Q281,EffortByCategory!B:C,2,FALSE)</f>
        <v>4</v>
      </c>
    </row>
    <row r="282" spans="1:18" x14ac:dyDescent="0.2">
      <c r="A282" s="82" t="s">
        <v>160</v>
      </c>
      <c r="B282" s="82" t="s">
        <v>1223</v>
      </c>
      <c r="C282" s="82" t="s">
        <v>418</v>
      </c>
      <c r="D282" s="82" t="s">
        <v>152</v>
      </c>
      <c r="E282" s="82" t="s">
        <v>4</v>
      </c>
      <c r="F282" s="82" t="s">
        <v>155</v>
      </c>
      <c r="G282" s="82" t="s">
        <v>147</v>
      </c>
      <c r="H282" s="82" t="s">
        <v>385</v>
      </c>
      <c r="I282" s="83">
        <v>42955.788495370369</v>
      </c>
      <c r="J282" s="82" t="s">
        <v>179</v>
      </c>
      <c r="K282" s="82" t="s">
        <v>1224</v>
      </c>
      <c r="L282" s="82" t="s">
        <v>1225</v>
      </c>
      <c r="M282" s="83">
        <v>42955.091053240743</v>
      </c>
      <c r="N282" s="82" t="s">
        <v>388</v>
      </c>
      <c r="O282" s="82" t="s">
        <v>375</v>
      </c>
      <c r="P282" s="82" t="s">
        <v>210</v>
      </c>
      <c r="Q282" s="82" t="str">
        <f t="shared" si="5"/>
        <v>Production Monitoring</v>
      </c>
      <c r="R282" s="29">
        <f>VLOOKUP(Q282,EffortByCategory!B:C,2,FALSE)</f>
        <v>4</v>
      </c>
    </row>
    <row r="283" spans="1:18" x14ac:dyDescent="0.2">
      <c r="A283" s="82" t="s">
        <v>160</v>
      </c>
      <c r="B283" s="82" t="s">
        <v>1226</v>
      </c>
      <c r="C283" s="82" t="s">
        <v>418</v>
      </c>
      <c r="D283" s="82" t="s">
        <v>144</v>
      </c>
      <c r="E283" s="82" t="s">
        <v>4</v>
      </c>
      <c r="F283" s="82" t="s">
        <v>155</v>
      </c>
      <c r="G283" s="82" t="s">
        <v>147</v>
      </c>
      <c r="H283" s="82" t="s">
        <v>385</v>
      </c>
      <c r="I283" s="83">
        <v>42949.193888888891</v>
      </c>
      <c r="J283" s="82" t="s">
        <v>179</v>
      </c>
      <c r="K283" s="82" t="s">
        <v>1227</v>
      </c>
      <c r="L283" s="82" t="s">
        <v>1225</v>
      </c>
      <c r="M283" s="83">
        <v>42948.384918981479</v>
      </c>
      <c r="N283" s="82" t="s">
        <v>388</v>
      </c>
      <c r="O283" s="82" t="s">
        <v>375</v>
      </c>
      <c r="P283" s="82" t="s">
        <v>334</v>
      </c>
      <c r="Q283" s="82" t="str">
        <f t="shared" si="5"/>
        <v>Production Monitoring</v>
      </c>
      <c r="R283" s="29">
        <f>VLOOKUP(Q283,EffortByCategory!B:C,2,FALSE)</f>
        <v>4</v>
      </c>
    </row>
    <row r="284" spans="1:18" x14ac:dyDescent="0.2">
      <c r="A284" s="82" t="s">
        <v>160</v>
      </c>
      <c r="B284" s="82" t="s">
        <v>1228</v>
      </c>
      <c r="C284" s="82" t="s">
        <v>390</v>
      </c>
      <c r="D284" s="82" t="s">
        <v>152</v>
      </c>
      <c r="E284" s="82" t="s">
        <v>4</v>
      </c>
      <c r="F284" s="82" t="s">
        <v>155</v>
      </c>
      <c r="G284" s="82" t="s">
        <v>147</v>
      </c>
      <c r="H284" s="82" t="s">
        <v>385</v>
      </c>
      <c r="I284" s="83">
        <v>42949.9452662037</v>
      </c>
      <c r="J284" s="82" t="s">
        <v>179</v>
      </c>
      <c r="K284" s="82" t="s">
        <v>1229</v>
      </c>
      <c r="L284" s="82" t="s">
        <v>1230</v>
      </c>
      <c r="M284" s="83">
        <v>42949.114652777775</v>
      </c>
      <c r="N284" s="82" t="s">
        <v>388</v>
      </c>
      <c r="O284" s="82" t="s">
        <v>375</v>
      </c>
      <c r="P284" s="82" t="s">
        <v>210</v>
      </c>
      <c r="Q284" s="82" t="str">
        <f t="shared" si="5"/>
        <v>Production Monitoring</v>
      </c>
      <c r="R284" s="29">
        <f>VLOOKUP(Q284,EffortByCategory!B:C,2,FALSE)</f>
        <v>4</v>
      </c>
    </row>
    <row r="285" spans="1:18" x14ac:dyDescent="0.2">
      <c r="A285" s="82" t="s">
        <v>160</v>
      </c>
      <c r="B285" s="82" t="s">
        <v>1231</v>
      </c>
      <c r="C285" s="82" t="s">
        <v>418</v>
      </c>
      <c r="D285" s="82" t="s">
        <v>144</v>
      </c>
      <c r="E285" s="82" t="s">
        <v>4</v>
      </c>
      <c r="F285" s="82" t="s">
        <v>1232</v>
      </c>
      <c r="G285" s="82" t="s">
        <v>147</v>
      </c>
      <c r="H285" s="82" t="s">
        <v>385</v>
      </c>
      <c r="I285" s="83">
        <v>42951.398877314816</v>
      </c>
      <c r="J285" s="82" t="s">
        <v>179</v>
      </c>
      <c r="K285" s="82" t="s">
        <v>1233</v>
      </c>
      <c r="L285" s="82" t="s">
        <v>1225</v>
      </c>
      <c r="M285" s="83">
        <v>42949.408506944441</v>
      </c>
      <c r="N285" s="82" t="s">
        <v>388</v>
      </c>
      <c r="O285" s="82" t="s">
        <v>375</v>
      </c>
      <c r="P285" s="82" t="s">
        <v>217</v>
      </c>
      <c r="Q285" s="82" t="str">
        <f t="shared" si="5"/>
        <v>Production IMAC</v>
      </c>
      <c r="R285" s="29">
        <f>VLOOKUP(Q285,EffortByCategory!B:C,2,FALSE)</f>
        <v>4</v>
      </c>
    </row>
    <row r="286" spans="1:18" x14ac:dyDescent="0.2">
      <c r="A286" s="82" t="s">
        <v>160</v>
      </c>
      <c r="B286" s="82" t="s">
        <v>1234</v>
      </c>
      <c r="C286" s="82" t="s">
        <v>461</v>
      </c>
      <c r="D286" s="82" t="s">
        <v>1235</v>
      </c>
      <c r="E286" s="82" t="s">
        <v>4</v>
      </c>
      <c r="F286" s="82" t="s">
        <v>155</v>
      </c>
      <c r="G286" s="82" t="s">
        <v>147</v>
      </c>
      <c r="H286" s="82" t="s">
        <v>385</v>
      </c>
      <c r="I286" s="83">
        <v>42958.270428240743</v>
      </c>
      <c r="J286" s="82" t="s">
        <v>179</v>
      </c>
      <c r="K286" s="82" t="s">
        <v>1236</v>
      </c>
      <c r="L286" s="82" t="s">
        <v>1237</v>
      </c>
      <c r="M286" s="83">
        <v>42957.397418981483</v>
      </c>
      <c r="N286" s="82" t="s">
        <v>388</v>
      </c>
      <c r="O286" s="82" t="s">
        <v>375</v>
      </c>
      <c r="P286" s="82" t="s">
        <v>185</v>
      </c>
      <c r="Q286" s="82" t="str">
        <f t="shared" si="5"/>
        <v>Production Monitoring</v>
      </c>
      <c r="R286" s="29">
        <f>VLOOKUP(Q286,EffortByCategory!B:C,2,FALSE)</f>
        <v>4</v>
      </c>
    </row>
    <row r="287" spans="1:18" x14ac:dyDescent="0.2">
      <c r="A287" s="82" t="s">
        <v>160</v>
      </c>
      <c r="B287" s="82" t="s">
        <v>1238</v>
      </c>
      <c r="C287" s="82" t="s">
        <v>418</v>
      </c>
      <c r="D287" s="82" t="s">
        <v>152</v>
      </c>
      <c r="E287" s="82" t="s">
        <v>4</v>
      </c>
      <c r="F287" s="82" t="s">
        <v>155</v>
      </c>
      <c r="G287" s="82" t="s">
        <v>147</v>
      </c>
      <c r="H287" s="82" t="s">
        <v>385</v>
      </c>
      <c r="I287" s="83">
        <v>42961.270613425928</v>
      </c>
      <c r="J287" s="82" t="s">
        <v>179</v>
      </c>
      <c r="K287" s="82" t="s">
        <v>1239</v>
      </c>
      <c r="L287" s="82" t="s">
        <v>1225</v>
      </c>
      <c r="M287" s="83">
        <v>42958.079247685186</v>
      </c>
      <c r="N287" s="82" t="s">
        <v>388</v>
      </c>
      <c r="O287" s="82" t="s">
        <v>375</v>
      </c>
      <c r="P287" s="82" t="s">
        <v>185</v>
      </c>
      <c r="Q287" s="82" t="str">
        <f t="shared" si="5"/>
        <v>Production Monitoring</v>
      </c>
      <c r="R287" s="29">
        <f>VLOOKUP(Q287,EffortByCategory!B:C,2,FALSE)</f>
        <v>4</v>
      </c>
    </row>
    <row r="288" spans="1:18" x14ac:dyDescent="0.2">
      <c r="A288" s="82" t="s">
        <v>160</v>
      </c>
      <c r="B288" s="82" t="s">
        <v>1240</v>
      </c>
      <c r="C288" s="82" t="s">
        <v>483</v>
      </c>
      <c r="D288" s="82" t="s">
        <v>152</v>
      </c>
      <c r="E288" s="82" t="s">
        <v>4</v>
      </c>
      <c r="F288" s="82" t="s">
        <v>155</v>
      </c>
      <c r="G288" s="82" t="s">
        <v>147</v>
      </c>
      <c r="H288" s="82" t="s">
        <v>385</v>
      </c>
      <c r="I288" s="83">
        <v>42957.794293981482</v>
      </c>
      <c r="J288" s="82" t="s">
        <v>179</v>
      </c>
      <c r="K288" s="82" t="s">
        <v>1241</v>
      </c>
      <c r="L288" s="82" t="s">
        <v>1242</v>
      </c>
      <c r="M288" s="83">
        <v>42957.670613425929</v>
      </c>
      <c r="N288" s="82" t="s">
        <v>388</v>
      </c>
      <c r="O288" s="82" t="s">
        <v>375</v>
      </c>
      <c r="P288" s="82" t="s">
        <v>219</v>
      </c>
      <c r="Q288" s="82" t="str">
        <f t="shared" si="5"/>
        <v>Production Monitoring</v>
      </c>
      <c r="R288" s="29">
        <f>VLOOKUP(Q288,EffortByCategory!B:C,2,FALSE)</f>
        <v>4</v>
      </c>
    </row>
    <row r="289" spans="1:18" x14ac:dyDescent="0.2">
      <c r="A289" s="82" t="s">
        <v>160</v>
      </c>
      <c r="B289" s="82" t="s">
        <v>1243</v>
      </c>
      <c r="C289" s="82" t="s">
        <v>461</v>
      </c>
      <c r="D289" s="82" t="s">
        <v>1235</v>
      </c>
      <c r="E289" s="82" t="s">
        <v>4</v>
      </c>
      <c r="F289" s="82" t="s">
        <v>155</v>
      </c>
      <c r="G289" s="82" t="s">
        <v>147</v>
      </c>
      <c r="H289" s="82" t="s">
        <v>385</v>
      </c>
      <c r="I289" s="83">
        <v>42961.417326388888</v>
      </c>
      <c r="J289" s="82" t="s">
        <v>179</v>
      </c>
      <c r="K289" s="82" t="s">
        <v>1244</v>
      </c>
      <c r="L289" s="82" t="s">
        <v>1237</v>
      </c>
      <c r="M289" s="83">
        <v>42958.375439814816</v>
      </c>
      <c r="N289" s="82" t="s">
        <v>388</v>
      </c>
      <c r="O289" s="82" t="s">
        <v>375</v>
      </c>
      <c r="P289" s="82" t="s">
        <v>185</v>
      </c>
      <c r="Q289" s="82" t="str">
        <f t="shared" si="5"/>
        <v>Production Monitoring</v>
      </c>
      <c r="R289" s="29">
        <f>VLOOKUP(Q289,EffortByCategory!B:C,2,FALSE)</f>
        <v>4</v>
      </c>
    </row>
    <row r="290" spans="1:18" x14ac:dyDescent="0.2">
      <c r="A290" s="82" t="s">
        <v>160</v>
      </c>
      <c r="B290" s="82" t="s">
        <v>1245</v>
      </c>
      <c r="C290" s="82" t="s">
        <v>483</v>
      </c>
      <c r="D290" s="82" t="s">
        <v>152</v>
      </c>
      <c r="E290" s="82" t="s">
        <v>4</v>
      </c>
      <c r="F290" s="82" t="s">
        <v>155</v>
      </c>
      <c r="G290" s="82" t="s">
        <v>147</v>
      </c>
      <c r="H290" s="82" t="s">
        <v>385</v>
      </c>
      <c r="I290" s="83">
        <v>42959.362175925926</v>
      </c>
      <c r="J290" s="82" t="s">
        <v>179</v>
      </c>
      <c r="K290" s="82" t="s">
        <v>1246</v>
      </c>
      <c r="L290" s="82" t="s">
        <v>1247</v>
      </c>
      <c r="M290" s="83">
        <v>42958.808969907404</v>
      </c>
      <c r="N290" s="82" t="s">
        <v>388</v>
      </c>
      <c r="O290" s="82" t="s">
        <v>375</v>
      </c>
      <c r="P290" s="82" t="s">
        <v>281</v>
      </c>
      <c r="Q290" s="82" t="str">
        <f t="shared" si="5"/>
        <v>Production Monitoring</v>
      </c>
      <c r="R290" s="29">
        <f>VLOOKUP(Q290,EffortByCategory!B:C,2,FALSE)</f>
        <v>4</v>
      </c>
    </row>
    <row r="291" spans="1:18" x14ac:dyDescent="0.2">
      <c r="A291" s="82" t="s">
        <v>160</v>
      </c>
      <c r="B291" s="82" t="s">
        <v>1248</v>
      </c>
      <c r="C291" s="82" t="s">
        <v>418</v>
      </c>
      <c r="D291" s="82" t="s">
        <v>152</v>
      </c>
      <c r="E291" s="82" t="s">
        <v>4</v>
      </c>
      <c r="F291" s="82" t="s">
        <v>155</v>
      </c>
      <c r="G291" s="82" t="s">
        <v>147</v>
      </c>
      <c r="H291" s="82" t="s">
        <v>385</v>
      </c>
      <c r="I291" s="83">
        <v>42961.416875000003</v>
      </c>
      <c r="J291" s="82" t="s">
        <v>179</v>
      </c>
      <c r="K291" s="82" t="s">
        <v>1249</v>
      </c>
      <c r="L291" s="82" t="s">
        <v>1250</v>
      </c>
      <c r="M291" s="83">
        <v>42961.389189814814</v>
      </c>
      <c r="N291" s="82" t="s">
        <v>388</v>
      </c>
      <c r="O291" s="82" t="s">
        <v>375</v>
      </c>
      <c r="P291" s="82" t="s">
        <v>210</v>
      </c>
      <c r="Q291" s="82" t="str">
        <f t="shared" si="5"/>
        <v>Production Monitoring</v>
      </c>
      <c r="R291" s="29">
        <f>VLOOKUP(Q291,EffortByCategory!B:C,2,FALSE)</f>
        <v>4</v>
      </c>
    </row>
    <row r="292" spans="1:18" x14ac:dyDescent="0.2">
      <c r="A292" s="82" t="s">
        <v>160</v>
      </c>
      <c r="B292" s="82" t="s">
        <v>1251</v>
      </c>
      <c r="C292" s="82" t="s">
        <v>390</v>
      </c>
      <c r="D292" s="82" t="s">
        <v>152</v>
      </c>
      <c r="E292" s="82" t="s">
        <v>4</v>
      </c>
      <c r="F292" s="82" t="s">
        <v>155</v>
      </c>
      <c r="G292" s="82" t="s">
        <v>147</v>
      </c>
      <c r="H292" s="82" t="s">
        <v>385</v>
      </c>
      <c r="I292" s="83">
        <v>42963.868587962963</v>
      </c>
      <c r="J292" s="82" t="s">
        <v>179</v>
      </c>
      <c r="K292" s="82" t="s">
        <v>1252</v>
      </c>
      <c r="L292" s="82" t="s">
        <v>392</v>
      </c>
      <c r="M292" s="83">
        <v>42963.116168981483</v>
      </c>
      <c r="N292" s="82" t="s">
        <v>388</v>
      </c>
      <c r="O292" s="82" t="s">
        <v>375</v>
      </c>
      <c r="P292" s="82" t="s">
        <v>349</v>
      </c>
      <c r="Q292" s="82" t="str">
        <f t="shared" si="5"/>
        <v>Production Monitoring</v>
      </c>
      <c r="R292" s="29">
        <f>VLOOKUP(Q292,EffortByCategory!B:C,2,FALSE)</f>
        <v>4</v>
      </c>
    </row>
    <row r="293" spans="1:18" x14ac:dyDescent="0.2">
      <c r="A293" s="82" t="s">
        <v>160</v>
      </c>
      <c r="B293" s="82" t="s">
        <v>1253</v>
      </c>
      <c r="C293" s="82" t="s">
        <v>483</v>
      </c>
      <c r="D293" s="82" t="s">
        <v>152</v>
      </c>
      <c r="E293" s="82" t="s">
        <v>4</v>
      </c>
      <c r="F293" s="82" t="s">
        <v>155</v>
      </c>
      <c r="G293" s="82" t="s">
        <v>147</v>
      </c>
      <c r="H293" s="82" t="s">
        <v>385</v>
      </c>
      <c r="I293" s="83">
        <v>42961.748715277776</v>
      </c>
      <c r="J293" s="82" t="s">
        <v>179</v>
      </c>
      <c r="K293" s="82" t="s">
        <v>1254</v>
      </c>
      <c r="L293" s="82" t="s">
        <v>1255</v>
      </c>
      <c r="M293" s="83">
        <v>42961.68917824074</v>
      </c>
      <c r="N293" s="82" t="s">
        <v>388</v>
      </c>
      <c r="O293" s="82" t="s">
        <v>375</v>
      </c>
      <c r="P293" s="82" t="s">
        <v>210</v>
      </c>
      <c r="Q293" s="82" t="str">
        <f t="shared" si="5"/>
        <v>Production Monitoring</v>
      </c>
      <c r="R293" s="29">
        <f>VLOOKUP(Q293,EffortByCategory!B:C,2,FALSE)</f>
        <v>4</v>
      </c>
    </row>
    <row r="294" spans="1:18" x14ac:dyDescent="0.2">
      <c r="A294" s="82" t="s">
        <v>160</v>
      </c>
      <c r="B294" s="82" t="s">
        <v>1256</v>
      </c>
      <c r="C294" s="82" t="s">
        <v>418</v>
      </c>
      <c r="D294" s="82" t="s">
        <v>152</v>
      </c>
      <c r="E294" s="82" t="s">
        <v>4</v>
      </c>
      <c r="F294" s="82" t="s">
        <v>155</v>
      </c>
      <c r="G294" s="82" t="s">
        <v>147</v>
      </c>
      <c r="H294" s="82" t="s">
        <v>385</v>
      </c>
      <c r="I294" s="83">
        <v>42964.101539351854</v>
      </c>
      <c r="J294" s="82" t="s">
        <v>179</v>
      </c>
      <c r="K294" s="82" t="s">
        <v>1257</v>
      </c>
      <c r="L294" s="82" t="s">
        <v>1258</v>
      </c>
      <c r="M294" s="83">
        <v>42963.402673611112</v>
      </c>
      <c r="N294" s="82" t="s">
        <v>388</v>
      </c>
      <c r="O294" s="82" t="s">
        <v>375</v>
      </c>
      <c r="P294" s="82" t="s">
        <v>210</v>
      </c>
      <c r="Q294" s="82" t="str">
        <f t="shared" si="5"/>
        <v>Production Monitoring</v>
      </c>
      <c r="R294" s="29">
        <f>VLOOKUP(Q294,EffortByCategory!B:C,2,FALSE)</f>
        <v>4</v>
      </c>
    </row>
    <row r="295" spans="1:18" x14ac:dyDescent="0.2">
      <c r="A295" s="82" t="s">
        <v>2743</v>
      </c>
      <c r="B295" s="82" t="s">
        <v>1259</v>
      </c>
      <c r="C295" s="82" t="s">
        <v>483</v>
      </c>
      <c r="D295" s="82" t="s">
        <v>152</v>
      </c>
      <c r="E295" s="82" t="s">
        <v>4</v>
      </c>
      <c r="F295" s="82" t="s">
        <v>155</v>
      </c>
      <c r="G295" s="82" t="s">
        <v>147</v>
      </c>
      <c r="H295" s="82" t="s">
        <v>385</v>
      </c>
      <c r="I295" s="83">
        <v>42963.879791666666</v>
      </c>
      <c r="J295" s="82" t="s">
        <v>179</v>
      </c>
      <c r="K295" s="82" t="s">
        <v>1260</v>
      </c>
      <c r="L295" s="82" t="s">
        <v>1261</v>
      </c>
      <c r="M295" s="83">
        <v>42963.687060185184</v>
      </c>
      <c r="N295" s="82" t="s">
        <v>388</v>
      </c>
      <c r="O295" s="82" t="s">
        <v>375</v>
      </c>
      <c r="P295" s="82" t="s">
        <v>217</v>
      </c>
      <c r="Q295" s="82" t="str">
        <f t="shared" si="5"/>
        <v>Sub Prod - KBR Monitoring</v>
      </c>
      <c r="R295" s="29">
        <f>VLOOKUP(Q295,EffortByCategory!B:C,2,FALSE)</f>
        <v>0</v>
      </c>
    </row>
    <row r="296" spans="1:18" x14ac:dyDescent="0.2">
      <c r="A296" s="82" t="s">
        <v>160</v>
      </c>
      <c r="B296" s="82" t="s">
        <v>1262</v>
      </c>
      <c r="C296" s="82" t="s">
        <v>461</v>
      </c>
      <c r="D296" s="82" t="s">
        <v>1235</v>
      </c>
      <c r="E296" s="82" t="s">
        <v>4</v>
      </c>
      <c r="F296" s="82" t="s">
        <v>155</v>
      </c>
      <c r="G296" s="82" t="s">
        <v>147</v>
      </c>
      <c r="H296" s="82" t="s">
        <v>385</v>
      </c>
      <c r="I296" s="83">
        <v>42965.211412037039</v>
      </c>
      <c r="J296" s="82" t="s">
        <v>179</v>
      </c>
      <c r="K296" s="82" t="s">
        <v>1263</v>
      </c>
      <c r="L296" s="82" t="s">
        <v>1237</v>
      </c>
      <c r="M296" s="83">
        <v>42964.404664351852</v>
      </c>
      <c r="N296" s="82" t="s">
        <v>388</v>
      </c>
      <c r="O296" s="82" t="s">
        <v>375</v>
      </c>
      <c r="P296" s="82" t="s">
        <v>217</v>
      </c>
      <c r="Q296" s="82" t="str">
        <f t="shared" si="5"/>
        <v>Production Monitoring</v>
      </c>
      <c r="R296" s="29">
        <f>VLOOKUP(Q296,EffortByCategory!B:C,2,FALSE)</f>
        <v>4</v>
      </c>
    </row>
    <row r="297" spans="1:18" x14ac:dyDescent="0.2">
      <c r="A297" s="82" t="s">
        <v>160</v>
      </c>
      <c r="B297" s="82" t="s">
        <v>1264</v>
      </c>
      <c r="C297" s="82" t="s">
        <v>390</v>
      </c>
      <c r="D297" s="82" t="s">
        <v>152</v>
      </c>
      <c r="E297" s="82" t="s">
        <v>4</v>
      </c>
      <c r="F297" s="82" t="s">
        <v>155</v>
      </c>
      <c r="G297" s="82" t="s">
        <v>147</v>
      </c>
      <c r="H297" s="82" t="s">
        <v>385</v>
      </c>
      <c r="I297" s="83">
        <v>42965.119988425926</v>
      </c>
      <c r="J297" s="82" t="s">
        <v>179</v>
      </c>
      <c r="K297" s="82" t="s">
        <v>1265</v>
      </c>
      <c r="L297" s="82" t="s">
        <v>392</v>
      </c>
      <c r="M297" s="83">
        <v>42965.028969907406</v>
      </c>
      <c r="N297" s="82" t="s">
        <v>388</v>
      </c>
      <c r="O297" s="82" t="s">
        <v>375</v>
      </c>
      <c r="P297" s="82" t="s">
        <v>252</v>
      </c>
      <c r="Q297" s="82" t="str">
        <f t="shared" si="5"/>
        <v>Production Monitoring</v>
      </c>
      <c r="R297" s="29">
        <f>VLOOKUP(Q297,EffortByCategory!B:C,2,FALSE)</f>
        <v>4</v>
      </c>
    </row>
    <row r="298" spans="1:18" x14ac:dyDescent="0.2">
      <c r="A298" s="82" t="s">
        <v>160</v>
      </c>
      <c r="B298" s="82" t="s">
        <v>1266</v>
      </c>
      <c r="C298" s="82" t="s">
        <v>483</v>
      </c>
      <c r="D298" s="82" t="s">
        <v>152</v>
      </c>
      <c r="E298" s="82" t="s">
        <v>4</v>
      </c>
      <c r="F298" s="82" t="s">
        <v>155</v>
      </c>
      <c r="G298" s="82" t="s">
        <v>147</v>
      </c>
      <c r="H298" s="82" t="s">
        <v>385</v>
      </c>
      <c r="I298" s="83">
        <v>42965.03334490741</v>
      </c>
      <c r="J298" s="82" t="s">
        <v>179</v>
      </c>
      <c r="K298" s="82" t="s">
        <v>1267</v>
      </c>
      <c r="L298" s="82" t="s">
        <v>1268</v>
      </c>
      <c r="M298" s="83">
        <v>42964.666585648149</v>
      </c>
      <c r="N298" s="82" t="s">
        <v>388</v>
      </c>
      <c r="O298" s="82" t="s">
        <v>375</v>
      </c>
      <c r="P298" s="82" t="s">
        <v>247</v>
      </c>
      <c r="Q298" s="82" t="str">
        <f t="shared" si="5"/>
        <v>Production Monitoring</v>
      </c>
      <c r="R298" s="29">
        <f>VLOOKUP(Q298,EffortByCategory!B:C,2,FALSE)</f>
        <v>4</v>
      </c>
    </row>
    <row r="299" spans="1:18" x14ac:dyDescent="0.2">
      <c r="A299" s="82" t="s">
        <v>160</v>
      </c>
      <c r="B299" s="82" t="s">
        <v>1269</v>
      </c>
      <c r="C299" s="82" t="s">
        <v>461</v>
      </c>
      <c r="D299" s="82" t="s">
        <v>1235</v>
      </c>
      <c r="E299" s="82" t="s">
        <v>4</v>
      </c>
      <c r="F299" s="82" t="s">
        <v>155</v>
      </c>
      <c r="G299" s="82" t="s">
        <v>147</v>
      </c>
      <c r="H299" s="82" t="s">
        <v>385</v>
      </c>
      <c r="I299" s="83">
        <v>42968.935879629629</v>
      </c>
      <c r="J299" s="82" t="s">
        <v>179</v>
      </c>
      <c r="K299" s="82" t="s">
        <v>1270</v>
      </c>
      <c r="L299" s="82" t="s">
        <v>1237</v>
      </c>
      <c r="M299" s="83">
        <v>42965.39508101852</v>
      </c>
      <c r="N299" s="82" t="s">
        <v>388</v>
      </c>
      <c r="O299" s="82" t="s">
        <v>375</v>
      </c>
      <c r="P299" s="82" t="s">
        <v>252</v>
      </c>
      <c r="Q299" s="82" t="str">
        <f t="shared" si="5"/>
        <v>Production Monitoring</v>
      </c>
      <c r="R299" s="29">
        <f>VLOOKUP(Q299,EffortByCategory!B:C,2,FALSE)</f>
        <v>4</v>
      </c>
    </row>
    <row r="300" spans="1:18" x14ac:dyDescent="0.2">
      <c r="A300" s="82" t="s">
        <v>160</v>
      </c>
      <c r="B300" s="82" t="s">
        <v>1271</v>
      </c>
      <c r="C300" s="82" t="s">
        <v>483</v>
      </c>
      <c r="D300" s="82" t="s">
        <v>152</v>
      </c>
      <c r="E300" s="82" t="s">
        <v>4</v>
      </c>
      <c r="F300" s="82" t="s">
        <v>155</v>
      </c>
      <c r="G300" s="82" t="s">
        <v>147</v>
      </c>
      <c r="H300" s="82" t="s">
        <v>385</v>
      </c>
      <c r="I300" s="83">
        <v>42965.774710648147</v>
      </c>
      <c r="J300" s="82" t="s">
        <v>179</v>
      </c>
      <c r="K300" s="82" t="s">
        <v>1272</v>
      </c>
      <c r="L300" s="82" t="s">
        <v>1273</v>
      </c>
      <c r="M300" s="83">
        <v>42965.701539351852</v>
      </c>
      <c r="N300" s="82" t="s">
        <v>388</v>
      </c>
      <c r="O300" s="82" t="s">
        <v>375</v>
      </c>
      <c r="P300" s="82" t="s">
        <v>240</v>
      </c>
      <c r="Q300" s="82" t="str">
        <f t="shared" si="5"/>
        <v>Production Monitoring</v>
      </c>
      <c r="R300" s="29">
        <f>VLOOKUP(Q300,EffortByCategory!B:C,2,FALSE)</f>
        <v>4</v>
      </c>
    </row>
    <row r="301" spans="1:18" x14ac:dyDescent="0.2">
      <c r="A301" s="82" t="s">
        <v>160</v>
      </c>
      <c r="B301" s="82" t="s">
        <v>1274</v>
      </c>
      <c r="C301" s="82" t="s">
        <v>390</v>
      </c>
      <c r="D301" s="82" t="s">
        <v>152</v>
      </c>
      <c r="E301" s="82" t="s">
        <v>4</v>
      </c>
      <c r="F301" s="82" t="s">
        <v>155</v>
      </c>
      <c r="G301" s="82" t="s">
        <v>147</v>
      </c>
      <c r="H301" s="82" t="s">
        <v>385</v>
      </c>
      <c r="I301" s="83">
        <v>42954.164259259262</v>
      </c>
      <c r="J301" s="82" t="s">
        <v>179</v>
      </c>
      <c r="K301" s="82" t="s">
        <v>1275</v>
      </c>
      <c r="L301" s="82" t="s">
        <v>392</v>
      </c>
      <c r="M301" s="83">
        <v>42950.088310185187</v>
      </c>
      <c r="N301" s="82" t="s">
        <v>388</v>
      </c>
      <c r="O301" s="82" t="s">
        <v>375</v>
      </c>
      <c r="P301" s="82" t="s">
        <v>285</v>
      </c>
      <c r="Q301" s="82" t="str">
        <f t="shared" si="5"/>
        <v>Production Monitoring</v>
      </c>
      <c r="R301" s="29">
        <f>VLOOKUP(Q301,EffortByCategory!B:C,2,FALSE)</f>
        <v>4</v>
      </c>
    </row>
    <row r="302" spans="1:18" x14ac:dyDescent="0.2">
      <c r="A302" s="82" t="s">
        <v>160</v>
      </c>
      <c r="B302" s="82" t="s">
        <v>1276</v>
      </c>
      <c r="C302" s="82" t="s">
        <v>418</v>
      </c>
      <c r="D302" s="82" t="s">
        <v>152</v>
      </c>
      <c r="E302" s="82" t="s">
        <v>4</v>
      </c>
      <c r="F302" s="82" t="s">
        <v>155</v>
      </c>
      <c r="G302" s="82" t="s">
        <v>147</v>
      </c>
      <c r="H302" s="82" t="s">
        <v>385</v>
      </c>
      <c r="I302" s="83">
        <v>42969.210879629631</v>
      </c>
      <c r="J302" s="82" t="s">
        <v>179</v>
      </c>
      <c r="K302" s="82" t="s">
        <v>1277</v>
      </c>
      <c r="L302" s="82" t="s">
        <v>1278</v>
      </c>
      <c r="M302" s="83">
        <v>42968.403923611113</v>
      </c>
      <c r="N302" s="82" t="s">
        <v>388</v>
      </c>
      <c r="O302" s="82" t="s">
        <v>375</v>
      </c>
      <c r="P302" s="82" t="s">
        <v>185</v>
      </c>
      <c r="Q302" s="82" t="str">
        <f t="shared" si="5"/>
        <v>Production Monitoring</v>
      </c>
      <c r="R302" s="29">
        <f>VLOOKUP(Q302,EffortByCategory!B:C,2,FALSE)</f>
        <v>4</v>
      </c>
    </row>
    <row r="303" spans="1:18" x14ac:dyDescent="0.2">
      <c r="A303" s="82" t="s">
        <v>160</v>
      </c>
      <c r="B303" s="82" t="s">
        <v>1279</v>
      </c>
      <c r="C303" s="82" t="s">
        <v>461</v>
      </c>
      <c r="D303" s="82" t="s">
        <v>1235</v>
      </c>
      <c r="E303" s="82" t="s">
        <v>4</v>
      </c>
      <c r="F303" s="82" t="s">
        <v>155</v>
      </c>
      <c r="G303" s="82" t="s">
        <v>147</v>
      </c>
      <c r="H303" s="82" t="s">
        <v>385</v>
      </c>
      <c r="I303" s="83">
        <v>42970.08252314815</v>
      </c>
      <c r="J303" s="82" t="s">
        <v>179</v>
      </c>
      <c r="K303" s="82" t="s">
        <v>1280</v>
      </c>
      <c r="L303" s="82" t="s">
        <v>1281</v>
      </c>
      <c r="M303" s="83">
        <v>42969.090416666666</v>
      </c>
      <c r="N303" s="82" t="s">
        <v>388</v>
      </c>
      <c r="O303" s="82" t="s">
        <v>375</v>
      </c>
      <c r="P303" s="82" t="s">
        <v>259</v>
      </c>
      <c r="Q303" s="82" t="str">
        <f t="shared" si="5"/>
        <v>Production Monitoring</v>
      </c>
      <c r="R303" s="29">
        <f>VLOOKUP(Q303,EffortByCategory!B:C,2,FALSE)</f>
        <v>4</v>
      </c>
    </row>
    <row r="304" spans="1:18" x14ac:dyDescent="0.2">
      <c r="A304" s="82" t="s">
        <v>160</v>
      </c>
      <c r="B304" s="82" t="s">
        <v>1282</v>
      </c>
      <c r="C304" s="82" t="s">
        <v>390</v>
      </c>
      <c r="D304" s="82" t="s">
        <v>152</v>
      </c>
      <c r="E304" s="82" t="s">
        <v>4</v>
      </c>
      <c r="F304" s="82" t="s">
        <v>155</v>
      </c>
      <c r="G304" s="82" t="s">
        <v>147</v>
      </c>
      <c r="H304" s="82" t="s">
        <v>385</v>
      </c>
      <c r="I304" s="83">
        <v>42954.163865740738</v>
      </c>
      <c r="J304" s="82" t="s">
        <v>179</v>
      </c>
      <c r="K304" s="82" t="s">
        <v>1283</v>
      </c>
      <c r="L304" s="82" t="s">
        <v>392</v>
      </c>
      <c r="M304" s="83">
        <v>42951.127696759257</v>
      </c>
      <c r="N304" s="82" t="s">
        <v>388</v>
      </c>
      <c r="O304" s="82" t="s">
        <v>375</v>
      </c>
      <c r="P304" s="82" t="s">
        <v>238</v>
      </c>
      <c r="Q304" s="82" t="str">
        <f t="shared" si="5"/>
        <v>Production Monitoring</v>
      </c>
      <c r="R304" s="29">
        <f>VLOOKUP(Q304,EffortByCategory!B:C,2,FALSE)</f>
        <v>4</v>
      </c>
    </row>
    <row r="305" spans="1:18" x14ac:dyDescent="0.2">
      <c r="A305" s="82" t="s">
        <v>160</v>
      </c>
      <c r="B305" s="82" t="s">
        <v>1284</v>
      </c>
      <c r="C305" s="82" t="s">
        <v>390</v>
      </c>
      <c r="D305" s="82" t="s">
        <v>152</v>
      </c>
      <c r="E305" s="82" t="s">
        <v>4</v>
      </c>
      <c r="F305" s="82" t="s">
        <v>155</v>
      </c>
      <c r="G305" s="82" t="s">
        <v>145</v>
      </c>
      <c r="H305" s="82" t="s">
        <v>385</v>
      </c>
      <c r="I305" s="83">
        <v>42978.395925925928</v>
      </c>
      <c r="J305" s="82" t="s">
        <v>179</v>
      </c>
      <c r="K305" s="82" t="s">
        <v>1285</v>
      </c>
      <c r="L305" s="82" t="s">
        <v>1286</v>
      </c>
      <c r="M305" s="83">
        <v>42978.389479166668</v>
      </c>
      <c r="N305" s="82" t="s">
        <v>388</v>
      </c>
      <c r="O305" s="82" t="s">
        <v>375</v>
      </c>
      <c r="P305" s="82" t="s">
        <v>185</v>
      </c>
      <c r="Q305" s="82" t="str">
        <f t="shared" si="5"/>
        <v>Production Monitoring</v>
      </c>
      <c r="R305" s="29">
        <f>VLOOKUP(Q305,EffortByCategory!B:C,2,FALSE)</f>
        <v>4</v>
      </c>
    </row>
    <row r="306" spans="1:18" x14ac:dyDescent="0.2">
      <c r="A306" s="82" t="s">
        <v>160</v>
      </c>
      <c r="B306" s="82" t="s">
        <v>1287</v>
      </c>
      <c r="C306" s="82" t="s">
        <v>418</v>
      </c>
      <c r="D306" s="82" t="s">
        <v>152</v>
      </c>
      <c r="E306" s="82" t="s">
        <v>4</v>
      </c>
      <c r="F306" s="82" t="s">
        <v>155</v>
      </c>
      <c r="G306" s="82" t="s">
        <v>147</v>
      </c>
      <c r="H306" s="82" t="s">
        <v>385</v>
      </c>
      <c r="I306" s="83">
        <v>42954.855543981481</v>
      </c>
      <c r="J306" s="82" t="s">
        <v>179</v>
      </c>
      <c r="K306" s="82" t="s">
        <v>1288</v>
      </c>
      <c r="L306" s="82" t="s">
        <v>1225</v>
      </c>
      <c r="M306" s="83">
        <v>42951.384560185186</v>
      </c>
      <c r="N306" s="82" t="s">
        <v>388</v>
      </c>
      <c r="O306" s="82" t="s">
        <v>375</v>
      </c>
      <c r="P306" s="82" t="s">
        <v>247</v>
      </c>
      <c r="Q306" s="82" t="str">
        <f t="shared" si="5"/>
        <v>Production Monitoring</v>
      </c>
      <c r="R306" s="29">
        <f>VLOOKUP(Q306,EffortByCategory!B:C,2,FALSE)</f>
        <v>4</v>
      </c>
    </row>
    <row r="307" spans="1:18" x14ac:dyDescent="0.2">
      <c r="A307" s="82" t="s">
        <v>160</v>
      </c>
      <c r="B307" s="82" t="s">
        <v>1289</v>
      </c>
      <c r="C307" s="82" t="s">
        <v>461</v>
      </c>
      <c r="D307" s="82" t="s">
        <v>1235</v>
      </c>
      <c r="E307" s="82" t="s">
        <v>4</v>
      </c>
      <c r="F307" s="82" t="s">
        <v>155</v>
      </c>
      <c r="G307" s="82" t="s">
        <v>147</v>
      </c>
      <c r="H307" s="82" t="s">
        <v>385</v>
      </c>
      <c r="I307" s="83">
        <v>42955.372557870367</v>
      </c>
      <c r="J307" s="82" t="s">
        <v>179</v>
      </c>
      <c r="K307" s="82" t="s">
        <v>1290</v>
      </c>
      <c r="L307" s="82" t="s">
        <v>1291</v>
      </c>
      <c r="M307" s="83">
        <v>42954.152777777781</v>
      </c>
      <c r="N307" s="82" t="s">
        <v>388</v>
      </c>
      <c r="O307" s="82" t="s">
        <v>375</v>
      </c>
      <c r="P307" s="82" t="s">
        <v>217</v>
      </c>
      <c r="Q307" s="82" t="str">
        <f t="shared" si="5"/>
        <v>Production Monitoring</v>
      </c>
      <c r="R307" s="29">
        <f>VLOOKUP(Q307,EffortByCategory!B:C,2,FALSE)</f>
        <v>4</v>
      </c>
    </row>
    <row r="308" spans="1:18" x14ac:dyDescent="0.2">
      <c r="A308" s="82" t="s">
        <v>160</v>
      </c>
      <c r="B308" s="82" t="s">
        <v>1292</v>
      </c>
      <c r="C308" s="82" t="s">
        <v>461</v>
      </c>
      <c r="D308" s="82" t="s">
        <v>1235</v>
      </c>
      <c r="E308" s="82" t="s">
        <v>4</v>
      </c>
      <c r="F308" s="82" t="s">
        <v>155</v>
      </c>
      <c r="G308" s="82" t="s">
        <v>147</v>
      </c>
      <c r="H308" s="82" t="s">
        <v>385</v>
      </c>
      <c r="I308" s="83">
        <v>42955.374699074076</v>
      </c>
      <c r="J308" s="82" t="s">
        <v>179</v>
      </c>
      <c r="K308" s="82" t="s">
        <v>1293</v>
      </c>
      <c r="L308" s="82" t="s">
        <v>1237</v>
      </c>
      <c r="M308" s="83">
        <v>42954.38140046296</v>
      </c>
      <c r="N308" s="82" t="s">
        <v>388</v>
      </c>
      <c r="O308" s="82" t="s">
        <v>375</v>
      </c>
      <c r="P308" s="82" t="s">
        <v>289</v>
      </c>
      <c r="Q308" s="82" t="str">
        <f t="shared" si="5"/>
        <v>Production Monitoring</v>
      </c>
      <c r="R308" s="29">
        <f>VLOOKUP(Q308,EffortByCategory!B:C,2,FALSE)</f>
        <v>4</v>
      </c>
    </row>
    <row r="309" spans="1:18" x14ac:dyDescent="0.2">
      <c r="A309" s="82" t="s">
        <v>160</v>
      </c>
      <c r="B309" s="82" t="s">
        <v>1294</v>
      </c>
      <c r="C309" s="82" t="s">
        <v>483</v>
      </c>
      <c r="D309" s="82" t="s">
        <v>152</v>
      </c>
      <c r="E309" s="82" t="s">
        <v>4</v>
      </c>
      <c r="F309" s="82" t="s">
        <v>155</v>
      </c>
      <c r="G309" s="82" t="s">
        <v>147</v>
      </c>
      <c r="H309" s="82" t="s">
        <v>385</v>
      </c>
      <c r="I309" s="83">
        <v>42955.459664351853</v>
      </c>
      <c r="J309" s="82" t="s">
        <v>179</v>
      </c>
      <c r="K309" s="82" t="s">
        <v>1295</v>
      </c>
      <c r="L309" s="82" t="s">
        <v>1296</v>
      </c>
      <c r="M309" s="83">
        <v>42954.690416666665</v>
      </c>
      <c r="N309" s="82" t="s">
        <v>388</v>
      </c>
      <c r="O309" s="82" t="s">
        <v>375</v>
      </c>
      <c r="P309" s="82" t="s">
        <v>217</v>
      </c>
      <c r="Q309" s="82" t="str">
        <f t="shared" si="5"/>
        <v>Production Monitoring</v>
      </c>
      <c r="R309" s="29">
        <f>VLOOKUP(Q309,EffortByCategory!B:C,2,FALSE)</f>
        <v>4</v>
      </c>
    </row>
    <row r="310" spans="1:18" x14ac:dyDescent="0.2">
      <c r="A310" s="82" t="s">
        <v>160</v>
      </c>
      <c r="B310" s="82" t="s">
        <v>1297</v>
      </c>
      <c r="C310" s="82" t="s">
        <v>461</v>
      </c>
      <c r="D310" s="82" t="s">
        <v>1235</v>
      </c>
      <c r="E310" s="82" t="s">
        <v>4</v>
      </c>
      <c r="F310" s="82" t="s">
        <v>155</v>
      </c>
      <c r="G310" s="82" t="s">
        <v>147</v>
      </c>
      <c r="H310" s="82" t="s">
        <v>385</v>
      </c>
      <c r="I310" s="83">
        <v>42956.344224537039</v>
      </c>
      <c r="J310" s="82" t="s">
        <v>179</v>
      </c>
      <c r="K310" s="82" t="s">
        <v>1298</v>
      </c>
      <c r="L310" s="82" t="s">
        <v>1237</v>
      </c>
      <c r="M310" s="83">
        <v>42955.380046296297</v>
      </c>
      <c r="N310" s="82" t="s">
        <v>388</v>
      </c>
      <c r="O310" s="82" t="s">
        <v>375</v>
      </c>
      <c r="P310" s="82" t="s">
        <v>217</v>
      </c>
      <c r="Q310" s="82" t="str">
        <f t="shared" si="5"/>
        <v>Production Monitoring</v>
      </c>
      <c r="R310" s="29">
        <f>VLOOKUP(Q310,EffortByCategory!B:C,2,FALSE)</f>
        <v>4</v>
      </c>
    </row>
    <row r="311" spans="1:18" x14ac:dyDescent="0.2">
      <c r="A311" s="82" t="s">
        <v>160</v>
      </c>
      <c r="B311" s="82" t="s">
        <v>1299</v>
      </c>
      <c r="C311" s="82" t="s">
        <v>418</v>
      </c>
      <c r="D311" s="82" t="s">
        <v>152</v>
      </c>
      <c r="E311" s="82" t="s">
        <v>4</v>
      </c>
      <c r="F311" s="82" t="s">
        <v>155</v>
      </c>
      <c r="G311" s="82" t="s">
        <v>147</v>
      </c>
      <c r="H311" s="82" t="s">
        <v>385</v>
      </c>
      <c r="I311" s="83">
        <v>42956.883923611109</v>
      </c>
      <c r="J311" s="82" t="s">
        <v>179</v>
      </c>
      <c r="K311" s="82" t="s">
        <v>1300</v>
      </c>
      <c r="L311" s="82" t="s">
        <v>1301</v>
      </c>
      <c r="M311" s="83">
        <v>42956.086215277777</v>
      </c>
      <c r="N311" s="82" t="s">
        <v>388</v>
      </c>
      <c r="O311" s="82" t="s">
        <v>375</v>
      </c>
      <c r="P311" s="82" t="s">
        <v>219</v>
      </c>
      <c r="Q311" s="82" t="str">
        <f t="shared" si="5"/>
        <v>Production Monitoring</v>
      </c>
      <c r="R311" s="29">
        <f>VLOOKUP(Q311,EffortByCategory!B:C,2,FALSE)</f>
        <v>4</v>
      </c>
    </row>
    <row r="312" spans="1:18" x14ac:dyDescent="0.2">
      <c r="A312" s="82" t="s">
        <v>160</v>
      </c>
      <c r="B312" s="82" t="s">
        <v>1302</v>
      </c>
      <c r="C312" s="82" t="s">
        <v>483</v>
      </c>
      <c r="D312" s="82" t="s">
        <v>152</v>
      </c>
      <c r="E312" s="82" t="s">
        <v>4</v>
      </c>
      <c r="F312" s="82" t="s">
        <v>155</v>
      </c>
      <c r="G312" s="82" t="s">
        <v>147</v>
      </c>
      <c r="H312" s="82" t="s">
        <v>385</v>
      </c>
      <c r="I312" s="83">
        <v>42956.562199074076</v>
      </c>
      <c r="J312" s="82" t="s">
        <v>179</v>
      </c>
      <c r="K312" s="82" t="s">
        <v>1303</v>
      </c>
      <c r="L312" s="82" t="s">
        <v>1304</v>
      </c>
      <c r="M312" s="83">
        <v>42955.730613425927</v>
      </c>
      <c r="N312" s="82" t="s">
        <v>388</v>
      </c>
      <c r="O312" s="82" t="s">
        <v>375</v>
      </c>
      <c r="P312" s="82" t="s">
        <v>185</v>
      </c>
      <c r="Q312" s="82" t="str">
        <f t="shared" si="5"/>
        <v>Production Monitoring</v>
      </c>
      <c r="R312" s="29">
        <f>VLOOKUP(Q312,EffortByCategory!B:C,2,FALSE)</f>
        <v>4</v>
      </c>
    </row>
    <row r="313" spans="1:18" x14ac:dyDescent="0.2">
      <c r="A313" s="82" t="s">
        <v>160</v>
      </c>
      <c r="B313" s="82" t="s">
        <v>1305</v>
      </c>
      <c r="C313" s="82" t="s">
        <v>461</v>
      </c>
      <c r="D313" s="82" t="s">
        <v>1235</v>
      </c>
      <c r="E313" s="82" t="s">
        <v>4</v>
      </c>
      <c r="F313" s="82" t="s">
        <v>155</v>
      </c>
      <c r="G313" s="82" t="s">
        <v>147</v>
      </c>
      <c r="H313" s="82" t="s">
        <v>385</v>
      </c>
      <c r="I313" s="83">
        <v>42957.220127314817</v>
      </c>
      <c r="J313" s="82" t="s">
        <v>179</v>
      </c>
      <c r="K313" s="82" t="s">
        <v>1306</v>
      </c>
      <c r="L313" s="82" t="s">
        <v>1237</v>
      </c>
      <c r="M313" s="83">
        <v>42956.377534722225</v>
      </c>
      <c r="N313" s="82" t="s">
        <v>388</v>
      </c>
      <c r="O313" s="82" t="s">
        <v>375</v>
      </c>
      <c r="P313" s="82" t="s">
        <v>157</v>
      </c>
      <c r="Q313" s="82" t="str">
        <f t="shared" si="5"/>
        <v>Production Monitoring</v>
      </c>
      <c r="R313" s="29">
        <f>VLOOKUP(Q313,EffortByCategory!B:C,2,FALSE)</f>
        <v>4</v>
      </c>
    </row>
    <row r="314" spans="1:18" x14ac:dyDescent="0.2">
      <c r="A314" s="82" t="s">
        <v>160</v>
      </c>
      <c r="B314" s="82" t="s">
        <v>1307</v>
      </c>
      <c r="C314" s="82" t="s">
        <v>483</v>
      </c>
      <c r="D314" s="82" t="s">
        <v>152</v>
      </c>
      <c r="E314" s="82" t="s">
        <v>4</v>
      </c>
      <c r="F314" s="82" t="s">
        <v>155</v>
      </c>
      <c r="G314" s="82" t="s">
        <v>147</v>
      </c>
      <c r="H314" s="82" t="s">
        <v>385</v>
      </c>
      <c r="I314" s="83">
        <v>42957.447013888886</v>
      </c>
      <c r="J314" s="82" t="s">
        <v>179</v>
      </c>
      <c r="K314" s="82" t="s">
        <v>1308</v>
      </c>
      <c r="L314" s="82" t="s">
        <v>1309</v>
      </c>
      <c r="M314" s="83">
        <v>42956.733310185184</v>
      </c>
      <c r="N314" s="82" t="s">
        <v>388</v>
      </c>
      <c r="O314" s="82" t="s">
        <v>375</v>
      </c>
      <c r="P314" s="82" t="s">
        <v>157</v>
      </c>
      <c r="Q314" s="82" t="str">
        <f t="shared" si="5"/>
        <v>Production Monitoring</v>
      </c>
      <c r="R314" s="29">
        <f>VLOOKUP(Q314,EffortByCategory!B:C,2,FALSE)</f>
        <v>4</v>
      </c>
    </row>
    <row r="315" spans="1:18" x14ac:dyDescent="0.2">
      <c r="A315" s="82" t="s">
        <v>160</v>
      </c>
      <c r="B315" s="82" t="s">
        <v>1310</v>
      </c>
      <c r="C315" s="82" t="s">
        <v>461</v>
      </c>
      <c r="D315" s="82" t="s">
        <v>1235</v>
      </c>
      <c r="E315" s="82" t="s">
        <v>4</v>
      </c>
      <c r="F315" s="82" t="s">
        <v>155</v>
      </c>
      <c r="G315" s="82" t="s">
        <v>147</v>
      </c>
      <c r="H315" s="82" t="s">
        <v>385</v>
      </c>
      <c r="I315" s="83">
        <v>42970.09952546296</v>
      </c>
      <c r="J315" s="82" t="s">
        <v>179</v>
      </c>
      <c r="K315" s="82" t="s">
        <v>1311</v>
      </c>
      <c r="L315" s="82" t="s">
        <v>1291</v>
      </c>
      <c r="M315" s="83">
        <v>42970.074340277781</v>
      </c>
      <c r="N315" s="82" t="s">
        <v>388</v>
      </c>
      <c r="O315" s="82" t="s">
        <v>375</v>
      </c>
      <c r="P315" s="82" t="s">
        <v>157</v>
      </c>
      <c r="Q315" s="82" t="str">
        <f t="shared" si="5"/>
        <v>Production Monitoring</v>
      </c>
      <c r="R315" s="29">
        <f>VLOOKUP(Q315,EffortByCategory!B:C,2,FALSE)</f>
        <v>4</v>
      </c>
    </row>
    <row r="316" spans="1:18" x14ac:dyDescent="0.2">
      <c r="A316" s="82" t="s">
        <v>160</v>
      </c>
      <c r="B316" s="82" t="s">
        <v>1312</v>
      </c>
      <c r="C316" s="82" t="s">
        <v>390</v>
      </c>
      <c r="D316" s="82" t="s">
        <v>152</v>
      </c>
      <c r="E316" s="82" t="s">
        <v>4</v>
      </c>
      <c r="F316" s="82" t="s">
        <v>155</v>
      </c>
      <c r="G316" s="82" t="s">
        <v>147</v>
      </c>
      <c r="H316" s="82" t="s">
        <v>385</v>
      </c>
      <c r="I316" s="83">
        <v>42976.137372685182</v>
      </c>
      <c r="J316" s="82" t="s">
        <v>179</v>
      </c>
      <c r="K316" s="82" t="s">
        <v>1313</v>
      </c>
      <c r="L316" s="82" t="s">
        <v>1314</v>
      </c>
      <c r="M316" s="83">
        <v>42975.391736111109</v>
      </c>
      <c r="N316" s="82" t="s">
        <v>388</v>
      </c>
      <c r="O316" s="82" t="s">
        <v>375</v>
      </c>
      <c r="P316" s="82" t="s">
        <v>350</v>
      </c>
      <c r="Q316" s="82" t="str">
        <f t="shared" si="5"/>
        <v>Production Monitoring</v>
      </c>
      <c r="R316" s="29">
        <f>VLOOKUP(Q316,EffortByCategory!B:C,2,FALSE)</f>
        <v>4</v>
      </c>
    </row>
    <row r="317" spans="1:18" x14ac:dyDescent="0.2">
      <c r="A317" s="82" t="s">
        <v>160</v>
      </c>
      <c r="B317" s="82" t="s">
        <v>1315</v>
      </c>
      <c r="C317" s="82" t="s">
        <v>418</v>
      </c>
      <c r="D317" s="82" t="s">
        <v>152</v>
      </c>
      <c r="E317" s="82" t="s">
        <v>4</v>
      </c>
      <c r="F317" s="82" t="s">
        <v>155</v>
      </c>
      <c r="G317" s="82" t="s">
        <v>145</v>
      </c>
      <c r="H317" s="82" t="s">
        <v>385</v>
      </c>
      <c r="I317" s="83">
        <v>42978.756261574075</v>
      </c>
      <c r="J317" s="82" t="s">
        <v>179</v>
      </c>
      <c r="K317" s="82" t="s">
        <v>1316</v>
      </c>
      <c r="L317" s="82" t="s">
        <v>1317</v>
      </c>
      <c r="M317" s="83">
        <v>42978.710520833331</v>
      </c>
      <c r="N317" s="82" t="s">
        <v>388</v>
      </c>
      <c r="O317" s="82" t="s">
        <v>375</v>
      </c>
      <c r="P317" s="82" t="s">
        <v>217</v>
      </c>
      <c r="Q317" s="82" t="str">
        <f t="shared" si="5"/>
        <v>Production Monitoring</v>
      </c>
      <c r="R317" s="29">
        <f>VLOOKUP(Q317,EffortByCategory!B:C,2,FALSE)</f>
        <v>4</v>
      </c>
    </row>
    <row r="318" spans="1:18" x14ac:dyDescent="0.2">
      <c r="A318" s="82" t="s">
        <v>160</v>
      </c>
      <c r="B318" s="82" t="s">
        <v>1318</v>
      </c>
      <c r="C318" s="82" t="s">
        <v>418</v>
      </c>
      <c r="D318" s="82" t="s">
        <v>152</v>
      </c>
      <c r="E318" s="82" t="s">
        <v>4</v>
      </c>
      <c r="F318" s="82" t="s">
        <v>155</v>
      </c>
      <c r="G318" s="82" t="s">
        <v>147</v>
      </c>
      <c r="H318" s="82" t="s">
        <v>385</v>
      </c>
      <c r="I318" s="83">
        <v>42969.420868055553</v>
      </c>
      <c r="J318" s="82" t="s">
        <v>179</v>
      </c>
      <c r="K318" s="82" t="s">
        <v>1319</v>
      </c>
      <c r="L318" s="82" t="s">
        <v>1278</v>
      </c>
      <c r="M318" s="83">
        <v>42969.375069444446</v>
      </c>
      <c r="N318" s="82" t="s">
        <v>388</v>
      </c>
      <c r="O318" s="82" t="s">
        <v>375</v>
      </c>
      <c r="P318" s="82" t="s">
        <v>217</v>
      </c>
      <c r="Q318" s="82" t="str">
        <f t="shared" si="5"/>
        <v>Production Monitoring</v>
      </c>
      <c r="R318" s="29">
        <f>VLOOKUP(Q318,EffortByCategory!B:C,2,FALSE)</f>
        <v>4</v>
      </c>
    </row>
    <row r="319" spans="1:18" x14ac:dyDescent="0.2">
      <c r="A319" s="82" t="s">
        <v>160</v>
      </c>
      <c r="B319" s="82" t="s">
        <v>1320</v>
      </c>
      <c r="C319" s="82" t="s">
        <v>418</v>
      </c>
      <c r="D319" s="82" t="s">
        <v>152</v>
      </c>
      <c r="E319" s="82" t="s">
        <v>4</v>
      </c>
      <c r="F319" s="82" t="s">
        <v>155</v>
      </c>
      <c r="G319" s="82" t="s">
        <v>147</v>
      </c>
      <c r="H319" s="82" t="s">
        <v>385</v>
      </c>
      <c r="I319" s="83">
        <v>42970.412361111114</v>
      </c>
      <c r="J319" s="82" t="s">
        <v>179</v>
      </c>
      <c r="K319" s="82" t="s">
        <v>1321</v>
      </c>
      <c r="L319" s="82" t="s">
        <v>1322</v>
      </c>
      <c r="M319" s="83">
        <v>42970.359456018516</v>
      </c>
      <c r="N319" s="82" t="s">
        <v>388</v>
      </c>
      <c r="O319" s="82" t="s">
        <v>375</v>
      </c>
      <c r="P319" s="82" t="s">
        <v>219</v>
      </c>
      <c r="Q319" s="82" t="str">
        <f t="shared" si="5"/>
        <v>Production Monitoring</v>
      </c>
      <c r="R319" s="29">
        <f>VLOOKUP(Q319,EffortByCategory!B:C,2,FALSE)</f>
        <v>4</v>
      </c>
    </row>
    <row r="320" spans="1:18" x14ac:dyDescent="0.2">
      <c r="A320" s="82" t="s">
        <v>160</v>
      </c>
      <c r="B320" s="82" t="s">
        <v>1323</v>
      </c>
      <c r="C320" s="82" t="s">
        <v>461</v>
      </c>
      <c r="D320" s="82" t="s">
        <v>1235</v>
      </c>
      <c r="E320" s="82" t="s">
        <v>4</v>
      </c>
      <c r="F320" s="82" t="s">
        <v>155</v>
      </c>
      <c r="G320" s="82" t="s">
        <v>147</v>
      </c>
      <c r="H320" s="82" t="s">
        <v>385</v>
      </c>
      <c r="I320" s="83">
        <v>42971.913356481484</v>
      </c>
      <c r="J320" s="82" t="s">
        <v>179</v>
      </c>
      <c r="K320" s="82" t="s">
        <v>1324</v>
      </c>
      <c r="L320" s="82" t="s">
        <v>1237</v>
      </c>
      <c r="M320" s="83">
        <v>42971.127662037034</v>
      </c>
      <c r="N320" s="82" t="s">
        <v>388</v>
      </c>
      <c r="O320" s="82" t="s">
        <v>375</v>
      </c>
      <c r="P320" s="82" t="s">
        <v>185</v>
      </c>
      <c r="Q320" s="82" t="str">
        <f t="shared" si="5"/>
        <v>Production Monitoring</v>
      </c>
      <c r="R320" s="29">
        <f>VLOOKUP(Q320,EffortByCategory!B:C,2,FALSE)</f>
        <v>4</v>
      </c>
    </row>
    <row r="321" spans="1:18" x14ac:dyDescent="0.2">
      <c r="A321" s="82" t="s">
        <v>160</v>
      </c>
      <c r="B321" s="82" t="s">
        <v>1325</v>
      </c>
      <c r="C321" s="82" t="s">
        <v>418</v>
      </c>
      <c r="D321" s="82" t="s">
        <v>152</v>
      </c>
      <c r="E321" s="82" t="s">
        <v>4</v>
      </c>
      <c r="F321" s="82" t="s">
        <v>155</v>
      </c>
      <c r="G321" s="82" t="s">
        <v>147</v>
      </c>
      <c r="H321" s="82" t="s">
        <v>385</v>
      </c>
      <c r="I321" s="83">
        <v>42971.423935185187</v>
      </c>
      <c r="J321" s="82" t="s">
        <v>179</v>
      </c>
      <c r="K321" s="82" t="s">
        <v>1326</v>
      </c>
      <c r="L321" s="82" t="s">
        <v>1327</v>
      </c>
      <c r="M321" s="83">
        <v>42971.371655092589</v>
      </c>
      <c r="N321" s="82" t="s">
        <v>388</v>
      </c>
      <c r="O321" s="82" t="s">
        <v>375</v>
      </c>
      <c r="P321" s="82" t="s">
        <v>252</v>
      </c>
      <c r="Q321" s="82" t="str">
        <f t="shared" si="5"/>
        <v>Production Monitoring</v>
      </c>
      <c r="R321" s="29">
        <f>VLOOKUP(Q321,EffortByCategory!B:C,2,FALSE)</f>
        <v>4</v>
      </c>
    </row>
    <row r="322" spans="1:18" x14ac:dyDescent="0.2">
      <c r="A322" s="82" t="s">
        <v>160</v>
      </c>
      <c r="B322" s="82" t="s">
        <v>1328</v>
      </c>
      <c r="C322" s="82" t="s">
        <v>461</v>
      </c>
      <c r="D322" s="82" t="s">
        <v>1235</v>
      </c>
      <c r="E322" s="82" t="s">
        <v>4</v>
      </c>
      <c r="F322" s="82" t="s">
        <v>155</v>
      </c>
      <c r="G322" s="82" t="s">
        <v>147</v>
      </c>
      <c r="H322" s="82" t="s">
        <v>385</v>
      </c>
      <c r="I322" s="83">
        <v>42974.945972222224</v>
      </c>
      <c r="J322" s="82" t="s">
        <v>179</v>
      </c>
      <c r="K322" s="82" t="s">
        <v>1329</v>
      </c>
      <c r="L322" s="82" t="s">
        <v>1237</v>
      </c>
      <c r="M322" s="83">
        <v>42972.108715277776</v>
      </c>
      <c r="N322" s="82" t="s">
        <v>388</v>
      </c>
      <c r="O322" s="82" t="s">
        <v>375</v>
      </c>
      <c r="P322" s="82" t="s">
        <v>219</v>
      </c>
      <c r="Q322" s="82" t="str">
        <f t="shared" si="5"/>
        <v>Production Monitoring</v>
      </c>
      <c r="R322" s="29">
        <f>VLOOKUP(Q322,EffortByCategory!B:C,2,FALSE)</f>
        <v>4</v>
      </c>
    </row>
    <row r="323" spans="1:18" x14ac:dyDescent="0.2">
      <c r="A323" s="82" t="s">
        <v>160</v>
      </c>
      <c r="B323" s="82" t="s">
        <v>1330</v>
      </c>
      <c r="C323" s="82" t="s">
        <v>418</v>
      </c>
      <c r="D323" s="82" t="s">
        <v>152</v>
      </c>
      <c r="E323" s="82" t="s">
        <v>4</v>
      </c>
      <c r="F323" s="82" t="s">
        <v>155</v>
      </c>
      <c r="G323" s="82" t="s">
        <v>147</v>
      </c>
      <c r="H323" s="82" t="s">
        <v>385</v>
      </c>
      <c r="I323" s="83">
        <v>42972.41375</v>
      </c>
      <c r="J323" s="82" t="s">
        <v>179</v>
      </c>
      <c r="K323" s="82" t="s">
        <v>1331</v>
      </c>
      <c r="L323" s="82" t="s">
        <v>1332</v>
      </c>
      <c r="M323" s="83">
        <v>42972.367476851854</v>
      </c>
      <c r="N323" s="82" t="s">
        <v>388</v>
      </c>
      <c r="O323" s="82" t="s">
        <v>375</v>
      </c>
      <c r="P323" s="82" t="s">
        <v>238</v>
      </c>
      <c r="Q323" s="82" t="str">
        <f t="shared" si="5"/>
        <v>Production Monitoring</v>
      </c>
      <c r="R323" s="29">
        <f>VLOOKUP(Q323,EffortByCategory!B:C,2,FALSE)</f>
        <v>4</v>
      </c>
    </row>
    <row r="324" spans="1:18" x14ac:dyDescent="0.2">
      <c r="A324" s="82" t="s">
        <v>160</v>
      </c>
      <c r="B324" s="82" t="s">
        <v>1333</v>
      </c>
      <c r="C324" s="82" t="s">
        <v>461</v>
      </c>
      <c r="D324" s="82" t="s">
        <v>152</v>
      </c>
      <c r="E324" s="82" t="s">
        <v>4</v>
      </c>
      <c r="F324" s="82" t="s">
        <v>155</v>
      </c>
      <c r="G324" s="82" t="s">
        <v>147</v>
      </c>
      <c r="H324" s="82" t="s">
        <v>385</v>
      </c>
      <c r="I324" s="83">
        <v>42975.836678240739</v>
      </c>
      <c r="J324" s="82" t="s">
        <v>179</v>
      </c>
      <c r="K324" s="82" t="s">
        <v>1334</v>
      </c>
      <c r="L324" s="82" t="s">
        <v>1237</v>
      </c>
      <c r="M324" s="83">
        <v>42975.144050925926</v>
      </c>
      <c r="N324" s="82" t="s">
        <v>388</v>
      </c>
      <c r="O324" s="82" t="s">
        <v>375</v>
      </c>
      <c r="P324" s="82" t="s">
        <v>210</v>
      </c>
      <c r="Q324" s="82" t="str">
        <f t="shared" si="5"/>
        <v>Production Monitoring</v>
      </c>
      <c r="R324" s="29">
        <f>VLOOKUP(Q324,EffortByCategory!B:C,2,FALSE)</f>
        <v>4</v>
      </c>
    </row>
    <row r="325" spans="1:18" x14ac:dyDescent="0.2">
      <c r="A325" s="82" t="s">
        <v>160</v>
      </c>
      <c r="B325" s="82" t="s">
        <v>1335</v>
      </c>
      <c r="C325" s="82" t="s">
        <v>461</v>
      </c>
      <c r="D325" s="82" t="s">
        <v>152</v>
      </c>
      <c r="E325" s="82" t="s">
        <v>4</v>
      </c>
      <c r="F325" s="82" t="s">
        <v>155</v>
      </c>
      <c r="G325" s="82" t="s">
        <v>147</v>
      </c>
      <c r="H325" s="82" t="s">
        <v>385</v>
      </c>
      <c r="I325" s="83">
        <v>42976.178425925929</v>
      </c>
      <c r="J325" s="82" t="s">
        <v>179</v>
      </c>
      <c r="K325" s="82" t="s">
        <v>1336</v>
      </c>
      <c r="L325" s="82" t="s">
        <v>1237</v>
      </c>
      <c r="M325" s="83">
        <v>42976.152187500003</v>
      </c>
      <c r="N325" s="82" t="s">
        <v>388</v>
      </c>
      <c r="O325" s="82" t="s">
        <v>375</v>
      </c>
      <c r="P325" s="82" t="s">
        <v>281</v>
      </c>
      <c r="Q325" s="82" t="str">
        <f t="shared" si="5"/>
        <v>Production Monitoring</v>
      </c>
      <c r="R325" s="29">
        <f>VLOOKUP(Q325,EffortByCategory!B:C,2,FALSE)</f>
        <v>4</v>
      </c>
    </row>
    <row r="326" spans="1:18" x14ac:dyDescent="0.2">
      <c r="A326" s="82" t="s">
        <v>160</v>
      </c>
      <c r="B326" s="82" t="s">
        <v>1337</v>
      </c>
      <c r="C326" s="82" t="s">
        <v>418</v>
      </c>
      <c r="D326" s="82" t="s">
        <v>152</v>
      </c>
      <c r="E326" s="82" t="s">
        <v>4</v>
      </c>
      <c r="F326" s="82" t="s">
        <v>155</v>
      </c>
      <c r="G326" s="82" t="s">
        <v>145</v>
      </c>
      <c r="H326" s="82" t="s">
        <v>385</v>
      </c>
      <c r="I326" s="83">
        <v>42975.75335648148</v>
      </c>
      <c r="J326" s="82" t="s">
        <v>179</v>
      </c>
      <c r="K326" s="82" t="s">
        <v>1338</v>
      </c>
      <c r="L326" s="82" t="s">
        <v>1339</v>
      </c>
      <c r="M326" s="83">
        <v>42975.696770833332</v>
      </c>
      <c r="N326" s="82" t="s">
        <v>388</v>
      </c>
      <c r="O326" s="82" t="s">
        <v>375</v>
      </c>
      <c r="P326" s="82" t="s">
        <v>219</v>
      </c>
      <c r="Q326" s="82" t="str">
        <f t="shared" si="5"/>
        <v>Production Monitoring</v>
      </c>
      <c r="R326" s="29">
        <f>VLOOKUP(Q326,EffortByCategory!B:C,2,FALSE)</f>
        <v>4</v>
      </c>
    </row>
    <row r="327" spans="1:18" x14ac:dyDescent="0.2">
      <c r="A327" s="82" t="s">
        <v>160</v>
      </c>
      <c r="B327" s="82" t="s">
        <v>1340</v>
      </c>
      <c r="C327" s="82" t="s">
        <v>390</v>
      </c>
      <c r="D327" s="82" t="s">
        <v>152</v>
      </c>
      <c r="E327" s="82" t="s">
        <v>4</v>
      </c>
      <c r="F327" s="82" t="s">
        <v>155</v>
      </c>
      <c r="G327" s="82" t="s">
        <v>147</v>
      </c>
      <c r="H327" s="82" t="s">
        <v>385</v>
      </c>
      <c r="I327" s="83">
        <v>42976.404363425929</v>
      </c>
      <c r="J327" s="82" t="s">
        <v>179</v>
      </c>
      <c r="K327" s="82" t="s">
        <v>1341</v>
      </c>
      <c r="L327" s="82" t="s">
        <v>1342</v>
      </c>
      <c r="M327" s="83">
        <v>42976.387442129628</v>
      </c>
      <c r="N327" s="82" t="s">
        <v>388</v>
      </c>
      <c r="O327" s="82" t="s">
        <v>375</v>
      </c>
      <c r="P327" s="82" t="s">
        <v>185</v>
      </c>
      <c r="Q327" s="82" t="str">
        <f t="shared" si="5"/>
        <v>Production Monitoring</v>
      </c>
      <c r="R327" s="29">
        <f>VLOOKUP(Q327,EffortByCategory!B:C,2,FALSE)</f>
        <v>4</v>
      </c>
    </row>
    <row r="328" spans="1:18" x14ac:dyDescent="0.2">
      <c r="A328" s="82" t="s">
        <v>160</v>
      </c>
      <c r="B328" s="82" t="s">
        <v>1343</v>
      </c>
      <c r="C328" s="82" t="s">
        <v>461</v>
      </c>
      <c r="D328" s="82" t="s">
        <v>1235</v>
      </c>
      <c r="E328" s="82" t="s">
        <v>4</v>
      </c>
      <c r="F328" s="82" t="s">
        <v>155</v>
      </c>
      <c r="G328" s="82" t="s">
        <v>147</v>
      </c>
      <c r="H328" s="82" t="s">
        <v>385</v>
      </c>
      <c r="I328" s="83">
        <v>42977.989224537036</v>
      </c>
      <c r="J328" s="82" t="s">
        <v>179</v>
      </c>
      <c r="K328" s="82" t="s">
        <v>1344</v>
      </c>
      <c r="L328" s="82" t="s">
        <v>1345</v>
      </c>
      <c r="M328" s="83">
        <v>42977.088368055556</v>
      </c>
      <c r="N328" s="82" t="s">
        <v>388</v>
      </c>
      <c r="O328" s="82" t="s">
        <v>375</v>
      </c>
      <c r="P328" s="82" t="s">
        <v>185</v>
      </c>
      <c r="Q328" s="82" t="str">
        <f t="shared" si="5"/>
        <v>Production Monitoring</v>
      </c>
      <c r="R328" s="29">
        <f>VLOOKUP(Q328,EffortByCategory!B:C,2,FALSE)</f>
        <v>4</v>
      </c>
    </row>
    <row r="329" spans="1:18" x14ac:dyDescent="0.2">
      <c r="A329" s="82" t="s">
        <v>160</v>
      </c>
      <c r="B329" s="82" t="s">
        <v>1346</v>
      </c>
      <c r="C329" s="82" t="s">
        <v>418</v>
      </c>
      <c r="D329" s="82" t="s">
        <v>152</v>
      </c>
      <c r="E329" s="82" t="s">
        <v>4</v>
      </c>
      <c r="F329" s="82" t="s">
        <v>155</v>
      </c>
      <c r="G329" s="82" t="s">
        <v>147</v>
      </c>
      <c r="H329" s="82" t="s">
        <v>385</v>
      </c>
      <c r="I329" s="83">
        <v>42976.773946759262</v>
      </c>
      <c r="J329" s="82" t="s">
        <v>179</v>
      </c>
      <c r="K329" s="82" t="s">
        <v>1347</v>
      </c>
      <c r="L329" s="82" t="s">
        <v>1278</v>
      </c>
      <c r="M329" s="83">
        <v>42976.690706018519</v>
      </c>
      <c r="N329" s="82" t="s">
        <v>388</v>
      </c>
      <c r="O329" s="82" t="s">
        <v>375</v>
      </c>
      <c r="P329" s="82" t="s">
        <v>185</v>
      </c>
      <c r="Q329" s="82" t="str">
        <f t="shared" si="5"/>
        <v>Production Monitoring</v>
      </c>
      <c r="R329" s="29">
        <f>VLOOKUP(Q329,EffortByCategory!B:C,2,FALSE)</f>
        <v>4</v>
      </c>
    </row>
    <row r="330" spans="1:18" x14ac:dyDescent="0.2">
      <c r="A330" s="82" t="s">
        <v>160</v>
      </c>
      <c r="B330" s="82" t="s">
        <v>1348</v>
      </c>
      <c r="C330" s="82" t="s">
        <v>418</v>
      </c>
      <c r="D330" s="82" t="s">
        <v>144</v>
      </c>
      <c r="E330" s="82" t="s">
        <v>4</v>
      </c>
      <c r="F330" s="82" t="s">
        <v>155</v>
      </c>
      <c r="G330" s="82" t="s">
        <v>147</v>
      </c>
      <c r="H330" s="82" t="s">
        <v>385</v>
      </c>
      <c r="I330" s="83">
        <v>42951.39298611111</v>
      </c>
      <c r="J330" s="82" t="s">
        <v>179</v>
      </c>
      <c r="K330" s="82" t="s">
        <v>1349</v>
      </c>
      <c r="L330" s="82" t="s">
        <v>1350</v>
      </c>
      <c r="M330" s="83">
        <v>42950.410370370373</v>
      </c>
      <c r="N330" s="82" t="s">
        <v>388</v>
      </c>
      <c r="O330" s="82" t="s">
        <v>375</v>
      </c>
      <c r="P330" s="82" t="s">
        <v>219</v>
      </c>
      <c r="Q330" s="82" t="str">
        <f t="shared" si="5"/>
        <v>Production Monitoring</v>
      </c>
      <c r="R330" s="29">
        <f>VLOOKUP(Q330,EffortByCategory!B:C,2,FALSE)</f>
        <v>4</v>
      </c>
    </row>
    <row r="331" spans="1:18" x14ac:dyDescent="0.2">
      <c r="A331" s="82" t="s">
        <v>160</v>
      </c>
      <c r="B331" s="82" t="s">
        <v>1351</v>
      </c>
      <c r="C331" s="82" t="s">
        <v>390</v>
      </c>
      <c r="D331" s="82" t="s">
        <v>152</v>
      </c>
      <c r="E331" s="82" t="s">
        <v>4</v>
      </c>
      <c r="F331" s="82" t="s">
        <v>155</v>
      </c>
      <c r="G331" s="82" t="s">
        <v>145</v>
      </c>
      <c r="H331" s="82" t="s">
        <v>385</v>
      </c>
      <c r="I331" s="83">
        <v>42978.191006944442</v>
      </c>
      <c r="J331" s="82" t="s">
        <v>179</v>
      </c>
      <c r="K331" s="82" t="s">
        <v>1352</v>
      </c>
      <c r="L331" s="82" t="s">
        <v>1353</v>
      </c>
      <c r="M331" s="83">
        <v>42977.3909375</v>
      </c>
      <c r="N331" s="82" t="s">
        <v>388</v>
      </c>
      <c r="O331" s="82" t="s">
        <v>375</v>
      </c>
      <c r="P331" s="82" t="s">
        <v>181</v>
      </c>
      <c r="Q331" s="82" t="str">
        <f t="shared" si="5"/>
        <v>Production Monitoring</v>
      </c>
      <c r="R331" s="29">
        <f>VLOOKUP(Q331,EffortByCategory!B:C,2,FALSE)</f>
        <v>4</v>
      </c>
    </row>
    <row r="332" spans="1:18" x14ac:dyDescent="0.2">
      <c r="A332" s="82" t="s">
        <v>160</v>
      </c>
      <c r="B332" s="82" t="s">
        <v>1354</v>
      </c>
      <c r="C332" s="82" t="s">
        <v>418</v>
      </c>
      <c r="D332" s="82" t="s">
        <v>152</v>
      </c>
      <c r="E332" s="82" t="s">
        <v>4</v>
      </c>
      <c r="F332" s="82" t="s">
        <v>155</v>
      </c>
      <c r="G332" s="82" t="s">
        <v>147</v>
      </c>
      <c r="H332" s="82" t="s">
        <v>385</v>
      </c>
      <c r="I332" s="83">
        <v>42977.782789351855</v>
      </c>
      <c r="J332" s="82" t="s">
        <v>179</v>
      </c>
      <c r="K332" s="82" t="s">
        <v>1355</v>
      </c>
      <c r="L332" s="82" t="s">
        <v>1356</v>
      </c>
      <c r="M332" s="83">
        <v>42977.72996527778</v>
      </c>
      <c r="N332" s="82" t="s">
        <v>388</v>
      </c>
      <c r="O332" s="82" t="s">
        <v>375</v>
      </c>
      <c r="P332" s="82" t="s">
        <v>157</v>
      </c>
      <c r="Q332" s="82" t="str">
        <f t="shared" si="5"/>
        <v>Production Monitoring</v>
      </c>
      <c r="R332" s="29">
        <f>VLOOKUP(Q332,EffortByCategory!B:C,2,FALSE)</f>
        <v>4</v>
      </c>
    </row>
    <row r="333" spans="1:18" x14ac:dyDescent="0.2">
      <c r="A333" s="82" t="s">
        <v>160</v>
      </c>
      <c r="B333" s="82" t="s">
        <v>1357</v>
      </c>
      <c r="C333" s="82" t="s">
        <v>418</v>
      </c>
      <c r="D333" s="82" t="s">
        <v>152</v>
      </c>
      <c r="E333" s="82" t="s">
        <v>4</v>
      </c>
      <c r="F333" s="82" t="s">
        <v>155</v>
      </c>
      <c r="G333" s="82" t="s">
        <v>147</v>
      </c>
      <c r="H333" s="82" t="s">
        <v>385</v>
      </c>
      <c r="I333" s="83">
        <v>42957.903171296297</v>
      </c>
      <c r="J333" s="82" t="s">
        <v>179</v>
      </c>
      <c r="K333" s="82" t="s">
        <v>1358</v>
      </c>
      <c r="L333" s="82" t="s">
        <v>1350</v>
      </c>
      <c r="M333" s="83">
        <v>42957.072743055556</v>
      </c>
      <c r="N333" s="82" t="s">
        <v>388</v>
      </c>
      <c r="O333" s="82" t="s">
        <v>375</v>
      </c>
      <c r="P333" s="82" t="s">
        <v>219</v>
      </c>
      <c r="Q333" s="82" t="str">
        <f t="shared" si="5"/>
        <v>Production Monitoring</v>
      </c>
      <c r="R333" s="29">
        <f>VLOOKUP(Q333,EffortByCategory!B:C,2,FALSE)</f>
        <v>4</v>
      </c>
    </row>
    <row r="334" spans="1:18" x14ac:dyDescent="0.2">
      <c r="A334" s="82" t="s">
        <v>160</v>
      </c>
      <c r="B334" s="82" t="s">
        <v>1359</v>
      </c>
      <c r="C334" s="82" t="s">
        <v>390</v>
      </c>
      <c r="D334" s="82" t="s">
        <v>152</v>
      </c>
      <c r="E334" s="82" t="s">
        <v>4</v>
      </c>
      <c r="F334" s="82" t="s">
        <v>155</v>
      </c>
      <c r="G334" s="82" t="s">
        <v>147</v>
      </c>
      <c r="H334" s="82" t="s">
        <v>385</v>
      </c>
      <c r="I334" s="83">
        <v>42948.882986111108</v>
      </c>
      <c r="J334" s="82" t="s">
        <v>179</v>
      </c>
      <c r="K334" s="82" t="s">
        <v>1360</v>
      </c>
      <c r="L334" s="82" t="s">
        <v>392</v>
      </c>
      <c r="M334" s="83">
        <v>42948.123449074075</v>
      </c>
      <c r="N334" s="82" t="s">
        <v>388</v>
      </c>
      <c r="O334" s="82" t="s">
        <v>375</v>
      </c>
      <c r="P334" s="82" t="s">
        <v>185</v>
      </c>
      <c r="Q334" s="82" t="str">
        <f t="shared" si="5"/>
        <v>Production Monitoring</v>
      </c>
      <c r="R334" s="29">
        <f>VLOOKUP(Q334,EffortByCategory!B:C,2,FALSE)</f>
        <v>4</v>
      </c>
    </row>
    <row r="335" spans="1:18" x14ac:dyDescent="0.2">
      <c r="A335" s="82" t="s">
        <v>2745</v>
      </c>
      <c r="B335" s="82" t="s">
        <v>1361</v>
      </c>
      <c r="C335" s="82" t="s">
        <v>507</v>
      </c>
      <c r="D335" s="82" t="s">
        <v>152</v>
      </c>
      <c r="E335" s="82" t="s">
        <v>4</v>
      </c>
      <c r="F335" s="82" t="s">
        <v>27</v>
      </c>
      <c r="G335" s="82" t="s">
        <v>147</v>
      </c>
      <c r="H335" s="82" t="s">
        <v>490</v>
      </c>
      <c r="I335" s="83">
        <v>42969.305046296293</v>
      </c>
      <c r="J335" s="82" t="s">
        <v>180</v>
      </c>
      <c r="K335" s="82" t="s">
        <v>1362</v>
      </c>
      <c r="L335" s="82" t="s">
        <v>667</v>
      </c>
      <c r="M335" s="83">
        <v>42969.035405092596</v>
      </c>
      <c r="N335" s="82" t="s">
        <v>493</v>
      </c>
      <c r="O335" s="82" t="s">
        <v>375</v>
      </c>
      <c r="P335" s="82" t="s">
        <v>217</v>
      </c>
      <c r="Q335" s="82" t="str">
        <f t="shared" si="5"/>
        <v>Sub Prod - C4C Project Request for Change</v>
      </c>
      <c r="R335" s="29">
        <f>VLOOKUP(Q335,EffortByCategory!B:C,2,FALSE)</f>
        <v>0</v>
      </c>
    </row>
    <row r="336" spans="1:18" x14ac:dyDescent="0.2">
      <c r="A336" s="82" t="s">
        <v>2745</v>
      </c>
      <c r="B336" s="82" t="s">
        <v>1363</v>
      </c>
      <c r="C336" s="82" t="s">
        <v>507</v>
      </c>
      <c r="D336" s="82" t="s">
        <v>152</v>
      </c>
      <c r="E336" s="82" t="s">
        <v>4</v>
      </c>
      <c r="F336" s="82" t="s">
        <v>27</v>
      </c>
      <c r="G336" s="82" t="s">
        <v>147</v>
      </c>
      <c r="H336" s="82" t="s">
        <v>490</v>
      </c>
      <c r="I336" s="83">
        <v>42972.242523148147</v>
      </c>
      <c r="J336" s="82" t="s">
        <v>180</v>
      </c>
      <c r="K336" s="82" t="s">
        <v>1364</v>
      </c>
      <c r="L336" s="82" t="s">
        <v>1365</v>
      </c>
      <c r="M336" s="83">
        <v>42972.181886574072</v>
      </c>
      <c r="N336" s="82" t="s">
        <v>493</v>
      </c>
      <c r="O336" s="82" t="s">
        <v>375</v>
      </c>
      <c r="P336" s="82" t="s">
        <v>217</v>
      </c>
      <c r="Q336" s="82" t="str">
        <f t="shared" si="5"/>
        <v>Sub Prod - C4C Project Request for Change</v>
      </c>
      <c r="R336" s="29">
        <f>VLOOKUP(Q336,EffortByCategory!B:C,2,FALSE)</f>
        <v>0</v>
      </c>
    </row>
    <row r="337" spans="1:18" x14ac:dyDescent="0.2">
      <c r="A337" s="82" t="s">
        <v>2745</v>
      </c>
      <c r="B337" s="82" t="s">
        <v>1366</v>
      </c>
      <c r="C337" s="82" t="s">
        <v>431</v>
      </c>
      <c r="D337" s="82" t="s">
        <v>495</v>
      </c>
      <c r="E337" s="82" t="s">
        <v>4</v>
      </c>
      <c r="F337" s="82" t="s">
        <v>462</v>
      </c>
      <c r="G337" s="82" t="s">
        <v>147</v>
      </c>
      <c r="H337" s="82" t="s">
        <v>490</v>
      </c>
      <c r="I337" s="83">
        <v>42967.329363425924</v>
      </c>
      <c r="J337" s="82" t="s">
        <v>180</v>
      </c>
      <c r="K337" s="82" t="s">
        <v>1367</v>
      </c>
      <c r="L337" s="82" t="s">
        <v>1368</v>
      </c>
      <c r="M337" s="83">
        <v>42964.958379629628</v>
      </c>
      <c r="N337" s="82" t="s">
        <v>493</v>
      </c>
      <c r="O337" s="82" t="s">
        <v>375</v>
      </c>
      <c r="P337" s="82" t="s">
        <v>259</v>
      </c>
      <c r="Q337" s="82" t="str">
        <f t="shared" si="5"/>
        <v>Sub Prod - C4C Project Code Deployment</v>
      </c>
      <c r="R337" s="29">
        <f>VLOOKUP(Q337,EffortByCategory!B:C,2,FALSE)</f>
        <v>0</v>
      </c>
    </row>
    <row r="338" spans="1:18" x14ac:dyDescent="0.2">
      <c r="A338" s="82" t="s">
        <v>2745</v>
      </c>
      <c r="B338" s="82" t="s">
        <v>1369</v>
      </c>
      <c r="C338" s="82" t="s">
        <v>431</v>
      </c>
      <c r="D338" s="82" t="s">
        <v>495</v>
      </c>
      <c r="E338" s="82" t="s">
        <v>4</v>
      </c>
      <c r="F338" s="82" t="s">
        <v>27</v>
      </c>
      <c r="G338" s="82" t="s">
        <v>147</v>
      </c>
      <c r="H338" s="82" t="s">
        <v>490</v>
      </c>
      <c r="I338" s="83">
        <v>42970.220081018517</v>
      </c>
      <c r="J338" s="82" t="s">
        <v>180</v>
      </c>
      <c r="K338" s="82" t="s">
        <v>1364</v>
      </c>
      <c r="L338" s="82" t="s">
        <v>1370</v>
      </c>
      <c r="M338" s="83">
        <v>42970.121736111112</v>
      </c>
      <c r="N338" s="82" t="s">
        <v>493</v>
      </c>
      <c r="O338" s="82" t="s">
        <v>375</v>
      </c>
      <c r="P338" s="82" t="s">
        <v>158</v>
      </c>
      <c r="Q338" s="82" t="str">
        <f t="shared" si="5"/>
        <v>Sub Prod - C4C Project Request for Change</v>
      </c>
      <c r="R338" s="29">
        <f>VLOOKUP(Q338,EffortByCategory!B:C,2,FALSE)</f>
        <v>0</v>
      </c>
    </row>
    <row r="339" spans="1:18" x14ac:dyDescent="0.2">
      <c r="A339" s="82" t="s">
        <v>2745</v>
      </c>
      <c r="B339" s="82" t="s">
        <v>1371</v>
      </c>
      <c r="C339" s="82" t="s">
        <v>507</v>
      </c>
      <c r="D339" s="82" t="s">
        <v>152</v>
      </c>
      <c r="E339" s="82" t="s">
        <v>4</v>
      </c>
      <c r="F339" s="82" t="s">
        <v>27</v>
      </c>
      <c r="G339" s="82" t="s">
        <v>147</v>
      </c>
      <c r="H339" s="82" t="s">
        <v>490</v>
      </c>
      <c r="I339" s="83">
        <v>42972.275277777779</v>
      </c>
      <c r="J339" s="82" t="s">
        <v>180</v>
      </c>
      <c r="K339" s="82" t="s">
        <v>1364</v>
      </c>
      <c r="L339" s="82" t="s">
        <v>1372</v>
      </c>
      <c r="M339" s="83">
        <v>42972.221458333333</v>
      </c>
      <c r="N339" s="82" t="s">
        <v>493</v>
      </c>
      <c r="O339" s="82" t="s">
        <v>375</v>
      </c>
      <c r="P339" s="82" t="s">
        <v>217</v>
      </c>
      <c r="Q339" s="82" t="str">
        <f t="shared" si="5"/>
        <v>Sub Prod - C4C Project Request for Change</v>
      </c>
      <c r="R339" s="29">
        <f>VLOOKUP(Q339,EffortByCategory!B:C,2,FALSE)</f>
        <v>0</v>
      </c>
    </row>
    <row r="340" spans="1:18" x14ac:dyDescent="0.2">
      <c r="A340" s="82" t="s">
        <v>2745</v>
      </c>
      <c r="B340" s="82" t="s">
        <v>1373</v>
      </c>
      <c r="C340" s="82" t="s">
        <v>431</v>
      </c>
      <c r="D340" s="82" t="s">
        <v>495</v>
      </c>
      <c r="E340" s="82" t="s">
        <v>4</v>
      </c>
      <c r="F340" s="82" t="s">
        <v>462</v>
      </c>
      <c r="G340" s="82" t="s">
        <v>147</v>
      </c>
      <c r="H340" s="82" t="s">
        <v>490</v>
      </c>
      <c r="I340" s="83">
        <v>42975.228425925925</v>
      </c>
      <c r="J340" s="82" t="s">
        <v>180</v>
      </c>
      <c r="K340" s="82" t="s">
        <v>1364</v>
      </c>
      <c r="L340" s="82" t="s">
        <v>1374</v>
      </c>
      <c r="M340" s="83">
        <v>42975.123379629629</v>
      </c>
      <c r="N340" s="82" t="s">
        <v>493</v>
      </c>
      <c r="O340" s="82" t="s">
        <v>375</v>
      </c>
      <c r="P340" s="82" t="s">
        <v>281</v>
      </c>
      <c r="Q340" s="82" t="str">
        <f t="shared" si="5"/>
        <v>Sub Prod - C4C Project Code Deployment</v>
      </c>
      <c r="R340" s="29">
        <f>VLOOKUP(Q340,EffortByCategory!B:C,2,FALSE)</f>
        <v>0</v>
      </c>
    </row>
    <row r="341" spans="1:18" x14ac:dyDescent="0.2">
      <c r="A341" s="82" t="s">
        <v>160</v>
      </c>
      <c r="B341" s="82" t="s">
        <v>1375</v>
      </c>
      <c r="C341" s="82" t="s">
        <v>212</v>
      </c>
      <c r="D341" s="82" t="s">
        <v>364</v>
      </c>
      <c r="E341" s="82" t="s">
        <v>28</v>
      </c>
      <c r="F341" s="82" t="s">
        <v>144</v>
      </c>
      <c r="G341" s="82" t="s">
        <v>147</v>
      </c>
      <c r="H341" s="82" t="s">
        <v>1376</v>
      </c>
      <c r="I341" s="83">
        <v>42956.374247685184</v>
      </c>
      <c r="J341" s="82" t="s">
        <v>180</v>
      </c>
      <c r="K341" s="82" t="s">
        <v>1377</v>
      </c>
      <c r="L341" s="82" t="s">
        <v>1378</v>
      </c>
      <c r="M341" s="83">
        <v>42954.528865740744</v>
      </c>
      <c r="N341" s="82" t="s">
        <v>1379</v>
      </c>
      <c r="O341" s="82" t="s">
        <v>206</v>
      </c>
      <c r="P341" s="82" t="s">
        <v>158</v>
      </c>
      <c r="Q341" s="82" t="str">
        <f t="shared" si="5"/>
        <v xml:space="preserve">Production </v>
      </c>
      <c r="R341" s="29">
        <f>VLOOKUP(Q341,EffortByCategory!B:C,2,FALSE)</f>
        <v>4</v>
      </c>
    </row>
    <row r="342" spans="1:18" x14ac:dyDescent="0.2">
      <c r="A342" s="82" t="s">
        <v>160</v>
      </c>
      <c r="B342" s="82" t="s">
        <v>1380</v>
      </c>
      <c r="C342" s="82" t="s">
        <v>202</v>
      </c>
      <c r="D342" s="82" t="s">
        <v>1381</v>
      </c>
      <c r="E342" s="82" t="s">
        <v>28</v>
      </c>
      <c r="F342" s="82" t="s">
        <v>144</v>
      </c>
      <c r="G342" s="82" t="s">
        <v>147</v>
      </c>
      <c r="H342" s="82" t="s">
        <v>1382</v>
      </c>
      <c r="I342" s="83">
        <v>42964.91747685185</v>
      </c>
      <c r="J342" s="82" t="s">
        <v>180</v>
      </c>
      <c r="K342" s="82" t="s">
        <v>1383</v>
      </c>
      <c r="L342" s="82" t="s">
        <v>1384</v>
      </c>
      <c r="M342" s="83">
        <v>42964.847060185188</v>
      </c>
      <c r="N342" s="82" t="s">
        <v>149</v>
      </c>
      <c r="O342" s="82" t="s">
        <v>206</v>
      </c>
      <c r="P342" s="82" t="s">
        <v>217</v>
      </c>
      <c r="Q342" s="82" t="str">
        <f t="shared" si="5"/>
        <v xml:space="preserve">Production </v>
      </c>
      <c r="R342" s="29">
        <f>VLOOKUP(Q342,EffortByCategory!B:C,2,FALSE)</f>
        <v>4</v>
      </c>
    </row>
    <row r="343" spans="1:18" x14ac:dyDescent="0.2">
      <c r="A343" s="82" t="s">
        <v>160</v>
      </c>
      <c r="B343" s="82" t="s">
        <v>1385</v>
      </c>
      <c r="C343" s="82" t="s">
        <v>202</v>
      </c>
      <c r="D343" s="82" t="s">
        <v>213</v>
      </c>
      <c r="E343" s="82" t="s">
        <v>28</v>
      </c>
      <c r="F343" s="82" t="s">
        <v>144</v>
      </c>
      <c r="G343" s="82" t="s">
        <v>147</v>
      </c>
      <c r="H343" s="82" t="s">
        <v>262</v>
      </c>
      <c r="I343" s="83">
        <v>42956.498020833336</v>
      </c>
      <c r="J343" s="82" t="s">
        <v>180</v>
      </c>
      <c r="K343" s="82" t="s">
        <v>335</v>
      </c>
      <c r="L343" s="82" t="s">
        <v>1386</v>
      </c>
      <c r="M343" s="83">
        <v>42956.496331018519</v>
      </c>
      <c r="N343" s="82" t="s">
        <v>237</v>
      </c>
      <c r="O343" s="82" t="s">
        <v>206</v>
      </c>
      <c r="P343" s="82" t="s">
        <v>157</v>
      </c>
      <c r="Q343" s="82" t="str">
        <f t="shared" si="5"/>
        <v xml:space="preserve">Production </v>
      </c>
      <c r="R343" s="29">
        <f>VLOOKUP(Q343,EffortByCategory!B:C,2,FALSE)</f>
        <v>4</v>
      </c>
    </row>
    <row r="344" spans="1:18" x14ac:dyDescent="0.2">
      <c r="A344" s="82" t="s">
        <v>160</v>
      </c>
      <c r="B344" s="82" t="s">
        <v>1387</v>
      </c>
      <c r="C344" s="82" t="s">
        <v>223</v>
      </c>
      <c r="D344" s="82" t="s">
        <v>213</v>
      </c>
      <c r="E344" s="82" t="s">
        <v>4</v>
      </c>
      <c r="F344" s="82" t="s">
        <v>150</v>
      </c>
      <c r="G344" s="82" t="s">
        <v>147</v>
      </c>
      <c r="H344" s="82" t="s">
        <v>184</v>
      </c>
      <c r="I344" s="83">
        <v>42968.971076388887</v>
      </c>
      <c r="J344" s="82" t="s">
        <v>180</v>
      </c>
      <c r="K344" s="82" t="s">
        <v>335</v>
      </c>
      <c r="L344" s="82" t="s">
        <v>1388</v>
      </c>
      <c r="M344" s="83">
        <v>42968.921724537038</v>
      </c>
      <c r="N344" s="82" t="s">
        <v>149</v>
      </c>
      <c r="O344" s="82" t="s">
        <v>206</v>
      </c>
      <c r="P344" s="82" t="s">
        <v>210</v>
      </c>
      <c r="Q344" s="82" t="str">
        <f t="shared" si="5"/>
        <v>Production Access</v>
      </c>
      <c r="R344" s="29">
        <f>VLOOKUP(Q344,EffortByCategory!B:C,2,FALSE)</f>
        <v>4</v>
      </c>
    </row>
    <row r="345" spans="1:18" x14ac:dyDescent="0.2">
      <c r="A345" s="82" t="s">
        <v>2743</v>
      </c>
      <c r="B345" s="82" t="s">
        <v>1389</v>
      </c>
      <c r="C345" s="82" t="s">
        <v>202</v>
      </c>
      <c r="D345" s="82" t="s">
        <v>213</v>
      </c>
      <c r="E345" s="82" t="s">
        <v>28</v>
      </c>
      <c r="F345" s="82" t="s">
        <v>144</v>
      </c>
      <c r="G345" s="82" t="s">
        <v>147</v>
      </c>
      <c r="H345" s="82" t="s">
        <v>262</v>
      </c>
      <c r="I345" s="83">
        <v>42957.484710648147</v>
      </c>
      <c r="J345" s="82" t="s">
        <v>180</v>
      </c>
      <c r="K345" s="82" t="s">
        <v>1390</v>
      </c>
      <c r="L345" s="82" t="s">
        <v>890</v>
      </c>
      <c r="M345" s="83">
        <v>42957.483229166668</v>
      </c>
      <c r="N345" s="82" t="s">
        <v>237</v>
      </c>
      <c r="O345" s="82" t="s">
        <v>207</v>
      </c>
      <c r="P345" s="82" t="s">
        <v>210</v>
      </c>
      <c r="Q345" s="82" t="s">
        <v>2743</v>
      </c>
      <c r="R345" s="29">
        <f>VLOOKUP(Q345,EffortByCategory!B:C,2,FALSE)</f>
        <v>4</v>
      </c>
    </row>
    <row r="346" spans="1:18" x14ac:dyDescent="0.2">
      <c r="A346" s="82" t="s">
        <v>2743</v>
      </c>
      <c r="B346" s="82" t="s">
        <v>1391</v>
      </c>
      <c r="C346" s="82" t="s">
        <v>202</v>
      </c>
      <c r="D346" s="82" t="s">
        <v>213</v>
      </c>
      <c r="E346" s="82" t="s">
        <v>28</v>
      </c>
      <c r="F346" s="82" t="s">
        <v>144</v>
      </c>
      <c r="G346" s="82" t="s">
        <v>147</v>
      </c>
      <c r="H346" s="82" t="s">
        <v>262</v>
      </c>
      <c r="I346" s="83">
        <v>42957.442002314812</v>
      </c>
      <c r="J346" s="82" t="s">
        <v>180</v>
      </c>
      <c r="K346" s="82" t="s">
        <v>1390</v>
      </c>
      <c r="L346" s="82" t="s">
        <v>1392</v>
      </c>
      <c r="M346" s="83">
        <v>42957.439768518518</v>
      </c>
      <c r="N346" s="82" t="s">
        <v>237</v>
      </c>
      <c r="O346" s="82" t="s">
        <v>207</v>
      </c>
      <c r="P346" s="82" t="s">
        <v>158</v>
      </c>
      <c r="Q346" s="82" t="s">
        <v>2743</v>
      </c>
      <c r="R346" s="29">
        <f>VLOOKUP(Q346,EffortByCategory!B:C,2,FALSE)</f>
        <v>4</v>
      </c>
    </row>
    <row r="347" spans="1:18" x14ac:dyDescent="0.2">
      <c r="A347" s="82" t="s">
        <v>160</v>
      </c>
      <c r="B347" s="82" t="s">
        <v>1393</v>
      </c>
      <c r="C347" s="82" t="s">
        <v>431</v>
      </c>
      <c r="D347" s="82" t="s">
        <v>144</v>
      </c>
      <c r="E347" s="82" t="s">
        <v>4</v>
      </c>
      <c r="F347" s="82" t="s">
        <v>148</v>
      </c>
      <c r="G347" s="82" t="s">
        <v>147</v>
      </c>
      <c r="H347" s="82" t="s">
        <v>478</v>
      </c>
      <c r="I347" s="83">
        <v>42956.177106481482</v>
      </c>
      <c r="J347" s="82" t="s">
        <v>180</v>
      </c>
      <c r="K347" s="82" t="s">
        <v>1394</v>
      </c>
      <c r="L347" s="82" t="s">
        <v>1395</v>
      </c>
      <c r="M347" s="83">
        <v>42944.451423611114</v>
      </c>
      <c r="N347" s="82" t="s">
        <v>481</v>
      </c>
      <c r="O347" s="82" t="s">
        <v>375</v>
      </c>
      <c r="P347" s="82" t="s">
        <v>158</v>
      </c>
      <c r="Q347" s="82" t="str">
        <f t="shared" ref="Q347:Q408" si="6">CONCATENATE(A347," ",F347)</f>
        <v xml:space="preserve">Production Request for Information </v>
      </c>
      <c r="R347" s="29">
        <f>VLOOKUP(Q347,EffortByCategory!B:C,2,FALSE)</f>
        <v>4</v>
      </c>
    </row>
    <row r="348" spans="1:18" x14ac:dyDescent="0.2">
      <c r="A348" s="82" t="s">
        <v>160</v>
      </c>
      <c r="B348" s="82" t="s">
        <v>1396</v>
      </c>
      <c r="C348" s="82" t="s">
        <v>418</v>
      </c>
      <c r="D348" s="82" t="s">
        <v>152</v>
      </c>
      <c r="E348" s="82" t="s">
        <v>4</v>
      </c>
      <c r="F348" s="82" t="s">
        <v>150</v>
      </c>
      <c r="G348" s="82" t="s">
        <v>147</v>
      </c>
      <c r="H348" s="82" t="s">
        <v>371</v>
      </c>
      <c r="I348" s="83">
        <v>42965.075601851851</v>
      </c>
      <c r="J348" s="82" t="s">
        <v>180</v>
      </c>
      <c r="K348" s="82" t="s">
        <v>1397</v>
      </c>
      <c r="L348" s="82" t="s">
        <v>1398</v>
      </c>
      <c r="M348" s="83">
        <v>42963.968495370369</v>
      </c>
      <c r="N348" s="82" t="s">
        <v>374</v>
      </c>
      <c r="O348" s="82" t="s">
        <v>375</v>
      </c>
      <c r="P348" s="82" t="s">
        <v>158</v>
      </c>
      <c r="Q348" s="82" t="str">
        <f t="shared" si="6"/>
        <v>Production Access</v>
      </c>
      <c r="R348" s="29">
        <f>VLOOKUP(Q348,EffortByCategory!B:C,2,FALSE)</f>
        <v>4</v>
      </c>
    </row>
    <row r="349" spans="1:18" x14ac:dyDescent="0.2">
      <c r="A349" s="82" t="s">
        <v>2744</v>
      </c>
      <c r="B349" s="82" t="s">
        <v>1399</v>
      </c>
      <c r="C349" s="82" t="s">
        <v>390</v>
      </c>
      <c r="D349" s="82" t="s">
        <v>152</v>
      </c>
      <c r="E349" s="82" t="s">
        <v>4</v>
      </c>
      <c r="F349" s="82" t="s">
        <v>150</v>
      </c>
      <c r="G349" s="82" t="s">
        <v>147</v>
      </c>
      <c r="H349" s="82" t="s">
        <v>371</v>
      </c>
      <c r="I349" s="83">
        <v>42969.891712962963</v>
      </c>
      <c r="J349" s="82" t="s">
        <v>180</v>
      </c>
      <c r="K349" s="82" t="s">
        <v>1397</v>
      </c>
      <c r="L349" s="82" t="s">
        <v>1400</v>
      </c>
      <c r="M349" s="83">
        <v>42968.122164351851</v>
      </c>
      <c r="N349" s="82" t="s">
        <v>374</v>
      </c>
      <c r="O349" s="82" t="s">
        <v>375</v>
      </c>
      <c r="P349" s="82" t="s">
        <v>158</v>
      </c>
      <c r="Q349" s="82" t="str">
        <f t="shared" si="6"/>
        <v>Sub Prod - All Other Projects Access</v>
      </c>
      <c r="R349" s="29">
        <f>VLOOKUP(Q349,EffortByCategory!B:C,2,FALSE)</f>
        <v>0</v>
      </c>
    </row>
    <row r="350" spans="1:18" x14ac:dyDescent="0.2">
      <c r="A350" s="82" t="s">
        <v>2743</v>
      </c>
      <c r="B350" s="82" t="s">
        <v>1401</v>
      </c>
      <c r="C350" s="82" t="s">
        <v>394</v>
      </c>
      <c r="D350" s="82" t="s">
        <v>405</v>
      </c>
      <c r="E350" s="82" t="s">
        <v>4</v>
      </c>
      <c r="F350" s="82" t="s">
        <v>150</v>
      </c>
      <c r="G350" s="82" t="s">
        <v>147</v>
      </c>
      <c r="H350" s="82" t="s">
        <v>371</v>
      </c>
      <c r="I350" s="83">
        <v>42975.62537037037</v>
      </c>
      <c r="J350" s="82" t="s">
        <v>180</v>
      </c>
      <c r="K350" s="82" t="s">
        <v>1402</v>
      </c>
      <c r="L350" s="82" t="s">
        <v>1403</v>
      </c>
      <c r="M350" s="83">
        <v>42972.644155092596</v>
      </c>
      <c r="N350" s="82" t="s">
        <v>374</v>
      </c>
      <c r="O350" s="82" t="s">
        <v>375</v>
      </c>
      <c r="P350" s="82" t="s">
        <v>296</v>
      </c>
      <c r="Q350" s="82" t="str">
        <f t="shared" si="6"/>
        <v>Sub Prod - KBR Access</v>
      </c>
      <c r="R350" s="29">
        <f>VLOOKUP(Q350,EffortByCategory!B:C,2,FALSE)</f>
        <v>0</v>
      </c>
    </row>
    <row r="351" spans="1:18" x14ac:dyDescent="0.2">
      <c r="A351" s="82" t="s">
        <v>160</v>
      </c>
      <c r="B351" s="82" t="s">
        <v>1404</v>
      </c>
      <c r="C351" s="82" t="s">
        <v>212</v>
      </c>
      <c r="D351" s="82" t="s">
        <v>280</v>
      </c>
      <c r="E351" s="82" t="s">
        <v>4</v>
      </c>
      <c r="F351" s="82" t="s">
        <v>150</v>
      </c>
      <c r="G351" s="82" t="s">
        <v>147</v>
      </c>
      <c r="H351" s="82" t="s">
        <v>344</v>
      </c>
      <c r="I351" s="83">
        <v>42971.139131944445</v>
      </c>
      <c r="J351" s="82" t="s">
        <v>180</v>
      </c>
      <c r="K351" s="82" t="s">
        <v>1405</v>
      </c>
      <c r="L351" s="82" t="s">
        <v>1406</v>
      </c>
      <c r="M351" s="83">
        <v>42962.809236111112</v>
      </c>
      <c r="N351" s="82" t="s">
        <v>345</v>
      </c>
      <c r="O351" s="82" t="s">
        <v>203</v>
      </c>
      <c r="P351" s="82" t="s">
        <v>219</v>
      </c>
      <c r="Q351" s="82" t="str">
        <f t="shared" si="6"/>
        <v>Production Access</v>
      </c>
      <c r="R351" s="29">
        <f>VLOOKUP(Q351,EffortByCategory!B:C,2,FALSE)</f>
        <v>4</v>
      </c>
    </row>
    <row r="352" spans="1:18" x14ac:dyDescent="0.2">
      <c r="A352" s="82" t="s">
        <v>2744</v>
      </c>
      <c r="B352" s="82" t="s">
        <v>1407</v>
      </c>
      <c r="C352" s="82" t="s">
        <v>390</v>
      </c>
      <c r="D352" s="82" t="s">
        <v>152</v>
      </c>
      <c r="E352" s="82" t="s">
        <v>4</v>
      </c>
      <c r="F352" s="82" t="s">
        <v>150</v>
      </c>
      <c r="G352" s="82" t="s">
        <v>147</v>
      </c>
      <c r="H352" s="82" t="s">
        <v>371</v>
      </c>
      <c r="I352" s="83">
        <v>42956.419328703705</v>
      </c>
      <c r="J352" s="82" t="s">
        <v>179</v>
      </c>
      <c r="K352" s="82" t="s">
        <v>1408</v>
      </c>
      <c r="L352" s="82" t="s">
        <v>1409</v>
      </c>
      <c r="M352" s="83">
        <v>42951.104548611111</v>
      </c>
      <c r="N352" s="82" t="s">
        <v>374</v>
      </c>
      <c r="O352" s="82" t="s">
        <v>375</v>
      </c>
      <c r="P352" s="82" t="s">
        <v>217</v>
      </c>
      <c r="Q352" s="82" t="str">
        <f t="shared" si="6"/>
        <v>Sub Prod - All Other Projects Access</v>
      </c>
      <c r="R352" s="29">
        <f>VLOOKUP(Q352,EffortByCategory!B:C,2,FALSE)</f>
        <v>0</v>
      </c>
    </row>
    <row r="353" spans="1:18" x14ac:dyDescent="0.2">
      <c r="A353" s="82" t="s">
        <v>2744</v>
      </c>
      <c r="B353" s="82" t="s">
        <v>1410</v>
      </c>
      <c r="C353" s="82" t="s">
        <v>390</v>
      </c>
      <c r="D353" s="82" t="s">
        <v>152</v>
      </c>
      <c r="E353" s="82" t="s">
        <v>4</v>
      </c>
      <c r="F353" s="82" t="s">
        <v>150</v>
      </c>
      <c r="G353" s="82" t="s">
        <v>147</v>
      </c>
      <c r="H353" s="82" t="s">
        <v>371</v>
      </c>
      <c r="I353" s="83">
        <v>42955.116620370369</v>
      </c>
      <c r="J353" s="82" t="s">
        <v>180</v>
      </c>
      <c r="K353" s="82" t="s">
        <v>1411</v>
      </c>
      <c r="L353" s="82" t="s">
        <v>1412</v>
      </c>
      <c r="M353" s="83">
        <v>42950.487291666665</v>
      </c>
      <c r="N353" s="82" t="s">
        <v>374</v>
      </c>
      <c r="O353" s="82" t="s">
        <v>375</v>
      </c>
      <c r="P353" s="82" t="s">
        <v>189</v>
      </c>
      <c r="Q353" s="82" t="str">
        <f t="shared" si="6"/>
        <v>Sub Prod - All Other Projects Access</v>
      </c>
      <c r="R353" s="29">
        <f>VLOOKUP(Q353,EffortByCategory!B:C,2,FALSE)</f>
        <v>0</v>
      </c>
    </row>
    <row r="354" spans="1:18" x14ac:dyDescent="0.2">
      <c r="A354" s="82" t="s">
        <v>160</v>
      </c>
      <c r="B354" s="82" t="s">
        <v>1413</v>
      </c>
      <c r="C354" s="82" t="s">
        <v>441</v>
      </c>
      <c r="D354" s="82" t="s">
        <v>152</v>
      </c>
      <c r="E354" s="82" t="s">
        <v>4</v>
      </c>
      <c r="F354" s="82" t="s">
        <v>150</v>
      </c>
      <c r="G354" s="82" t="s">
        <v>147</v>
      </c>
      <c r="H354" s="82" t="s">
        <v>371</v>
      </c>
      <c r="I354" s="83">
        <v>42949.773113425923</v>
      </c>
      <c r="J354" s="82" t="s">
        <v>180</v>
      </c>
      <c r="K354" s="82" t="s">
        <v>1414</v>
      </c>
      <c r="L354" s="82" t="s">
        <v>1415</v>
      </c>
      <c r="M354" s="83">
        <v>42943.482685185183</v>
      </c>
      <c r="N354" s="82" t="s">
        <v>374</v>
      </c>
      <c r="O354" s="82" t="s">
        <v>375</v>
      </c>
      <c r="P354" s="82" t="s">
        <v>217</v>
      </c>
      <c r="Q354" s="82" t="str">
        <f t="shared" si="6"/>
        <v>Production Access</v>
      </c>
      <c r="R354" s="29">
        <f>VLOOKUP(Q354,EffortByCategory!B:C,2,FALSE)</f>
        <v>4</v>
      </c>
    </row>
    <row r="355" spans="1:18" x14ac:dyDescent="0.2">
      <c r="A355" s="82" t="s">
        <v>160</v>
      </c>
      <c r="B355" s="82" t="s">
        <v>1416</v>
      </c>
      <c r="C355" s="82" t="s">
        <v>418</v>
      </c>
      <c r="D355" s="82" t="s">
        <v>152</v>
      </c>
      <c r="E355" s="82" t="s">
        <v>4</v>
      </c>
      <c r="F355" s="82" t="s">
        <v>148</v>
      </c>
      <c r="G355" s="82" t="s">
        <v>145</v>
      </c>
      <c r="H355" s="82" t="s">
        <v>371</v>
      </c>
      <c r="I355" s="83">
        <v>42975.489756944444</v>
      </c>
      <c r="J355" s="82" t="s">
        <v>180</v>
      </c>
      <c r="K355" s="82" t="s">
        <v>1417</v>
      </c>
      <c r="L355" s="82" t="s">
        <v>1418</v>
      </c>
      <c r="M355" s="83">
        <v>42971.263472222221</v>
      </c>
      <c r="N355" s="82" t="s">
        <v>374</v>
      </c>
      <c r="O355" s="82" t="s">
        <v>375</v>
      </c>
      <c r="P355" s="82" t="s">
        <v>217</v>
      </c>
      <c r="Q355" s="82" t="str">
        <f t="shared" si="6"/>
        <v xml:space="preserve">Production Request for Information </v>
      </c>
      <c r="R355" s="29">
        <f>VLOOKUP(Q355,EffortByCategory!B:C,2,FALSE)</f>
        <v>4</v>
      </c>
    </row>
    <row r="356" spans="1:18" x14ac:dyDescent="0.2">
      <c r="A356" s="82" t="s">
        <v>160</v>
      </c>
      <c r="B356" s="82" t="s">
        <v>1419</v>
      </c>
      <c r="C356" s="82" t="s">
        <v>377</v>
      </c>
      <c r="D356" s="82" t="s">
        <v>378</v>
      </c>
      <c r="E356" s="82" t="s">
        <v>4</v>
      </c>
      <c r="F356" s="82" t="s">
        <v>148</v>
      </c>
      <c r="G356" s="82" t="s">
        <v>147</v>
      </c>
      <c r="H356" s="82" t="s">
        <v>511</v>
      </c>
      <c r="I356" s="83">
        <v>42970.639791666668</v>
      </c>
      <c r="J356" s="82" t="s">
        <v>180</v>
      </c>
      <c r="K356" s="82" t="s">
        <v>1420</v>
      </c>
      <c r="L356" s="82" t="s">
        <v>1421</v>
      </c>
      <c r="M356" s="83">
        <v>42970.592442129629</v>
      </c>
      <c r="N356" s="82" t="s">
        <v>514</v>
      </c>
      <c r="O356" s="82" t="s">
        <v>375</v>
      </c>
      <c r="P356" s="82" t="s">
        <v>158</v>
      </c>
      <c r="Q356" s="82" t="str">
        <f t="shared" si="6"/>
        <v xml:space="preserve">Production Request for Information </v>
      </c>
      <c r="R356" s="29">
        <f>VLOOKUP(Q356,EffortByCategory!B:C,2,FALSE)</f>
        <v>4</v>
      </c>
    </row>
    <row r="357" spans="1:18" x14ac:dyDescent="0.2">
      <c r="A357" s="82" t="s">
        <v>160</v>
      </c>
      <c r="B357" s="82" t="s">
        <v>1422</v>
      </c>
      <c r="C357" s="82" t="s">
        <v>390</v>
      </c>
      <c r="D357" s="82" t="s">
        <v>495</v>
      </c>
      <c r="E357" s="82" t="s">
        <v>4</v>
      </c>
      <c r="F357" s="82" t="s">
        <v>150</v>
      </c>
      <c r="G357" s="82" t="s">
        <v>147</v>
      </c>
      <c r="H357" s="82" t="s">
        <v>357</v>
      </c>
      <c r="I357" s="83">
        <v>42949.945902777778</v>
      </c>
      <c r="J357" s="82" t="s">
        <v>180</v>
      </c>
      <c r="K357" s="82" t="s">
        <v>1423</v>
      </c>
      <c r="L357" s="82" t="s">
        <v>1424</v>
      </c>
      <c r="M357" s="83">
        <v>42949.002187500002</v>
      </c>
      <c r="N357" s="82" t="s">
        <v>358</v>
      </c>
      <c r="O357" s="82" t="s">
        <v>375</v>
      </c>
      <c r="P357" s="82" t="s">
        <v>219</v>
      </c>
      <c r="Q357" s="82" t="str">
        <f t="shared" si="6"/>
        <v>Production Access</v>
      </c>
      <c r="R357" s="29">
        <f>VLOOKUP(Q357,EffortByCategory!B:C,2,FALSE)</f>
        <v>4</v>
      </c>
    </row>
    <row r="358" spans="1:18" x14ac:dyDescent="0.2">
      <c r="A358" s="82" t="s">
        <v>2743</v>
      </c>
      <c r="B358" s="82" t="s">
        <v>1425</v>
      </c>
      <c r="C358" s="82" t="s">
        <v>394</v>
      </c>
      <c r="D358" s="82" t="s">
        <v>144</v>
      </c>
      <c r="E358" s="82" t="s">
        <v>4</v>
      </c>
      <c r="F358" s="82" t="s">
        <v>150</v>
      </c>
      <c r="G358" s="82" t="s">
        <v>147</v>
      </c>
      <c r="H358" s="82" t="s">
        <v>371</v>
      </c>
      <c r="I358" s="83">
        <v>42958.690300925926</v>
      </c>
      <c r="J358" s="82" t="s">
        <v>180</v>
      </c>
      <c r="K358" s="82" t="s">
        <v>1426</v>
      </c>
      <c r="L358" s="82" t="s">
        <v>1427</v>
      </c>
      <c r="M358" s="83">
        <v>42956.395462962966</v>
      </c>
      <c r="N358" s="82" t="s">
        <v>374</v>
      </c>
      <c r="O358" s="82" t="s">
        <v>375</v>
      </c>
      <c r="P358" s="82" t="s">
        <v>219</v>
      </c>
      <c r="Q358" s="82" t="str">
        <f t="shared" si="6"/>
        <v>Sub Prod - KBR Access</v>
      </c>
      <c r="R358" s="29">
        <f>VLOOKUP(Q358,EffortByCategory!B:C,2,FALSE)</f>
        <v>0</v>
      </c>
    </row>
    <row r="359" spans="1:18" x14ac:dyDescent="0.2">
      <c r="A359" s="82" t="s">
        <v>160</v>
      </c>
      <c r="B359" s="82" t="s">
        <v>1428</v>
      </c>
      <c r="C359" s="82" t="s">
        <v>461</v>
      </c>
      <c r="D359" s="82" t="s">
        <v>152</v>
      </c>
      <c r="E359" s="82" t="s">
        <v>4</v>
      </c>
      <c r="F359" s="82" t="s">
        <v>148</v>
      </c>
      <c r="G359" s="82" t="s">
        <v>147</v>
      </c>
      <c r="H359" s="82" t="s">
        <v>215</v>
      </c>
      <c r="I359" s="83">
        <v>42976.165752314817</v>
      </c>
      <c r="J359" s="82" t="s">
        <v>180</v>
      </c>
      <c r="K359" s="82" t="s">
        <v>1429</v>
      </c>
      <c r="L359" s="82" t="s">
        <v>1430</v>
      </c>
      <c r="M359" s="83">
        <v>42976.074652777781</v>
      </c>
      <c r="N359" s="82" t="s">
        <v>216</v>
      </c>
      <c r="O359" s="82" t="s">
        <v>375</v>
      </c>
      <c r="P359" s="82" t="s">
        <v>219</v>
      </c>
      <c r="Q359" s="82" t="str">
        <f t="shared" si="6"/>
        <v xml:space="preserve">Production Request for Information </v>
      </c>
      <c r="R359" s="29">
        <f>VLOOKUP(Q359,EffortByCategory!B:C,2,FALSE)</f>
        <v>4</v>
      </c>
    </row>
    <row r="360" spans="1:18" x14ac:dyDescent="0.2">
      <c r="A360" s="82" t="s">
        <v>160</v>
      </c>
      <c r="B360" s="82" t="s">
        <v>1431</v>
      </c>
      <c r="C360" s="82" t="s">
        <v>202</v>
      </c>
      <c r="D360" s="82" t="s">
        <v>224</v>
      </c>
      <c r="E360" s="82" t="s">
        <v>4</v>
      </c>
      <c r="F360" s="82" t="s">
        <v>150</v>
      </c>
      <c r="G360" s="82" t="s">
        <v>147</v>
      </c>
      <c r="H360" s="82" t="s">
        <v>218</v>
      </c>
      <c r="I360" s="83">
        <v>42962.712314814817</v>
      </c>
      <c r="J360" s="82" t="s">
        <v>180</v>
      </c>
      <c r="K360" s="82" t="s">
        <v>1432</v>
      </c>
      <c r="L360" s="82" t="s">
        <v>413</v>
      </c>
      <c r="M360" s="83">
        <v>42957.354479166665</v>
      </c>
      <c r="N360" s="82" t="s">
        <v>149</v>
      </c>
      <c r="O360" s="82" t="s">
        <v>203</v>
      </c>
      <c r="P360" s="82" t="s">
        <v>210</v>
      </c>
      <c r="Q360" s="82" t="str">
        <f t="shared" si="6"/>
        <v>Production Access</v>
      </c>
      <c r="R360" s="29">
        <f>VLOOKUP(Q360,EffortByCategory!B:C,2,FALSE)</f>
        <v>4</v>
      </c>
    </row>
    <row r="361" spans="1:18" x14ac:dyDescent="0.2">
      <c r="A361" s="82" t="s">
        <v>160</v>
      </c>
      <c r="B361" s="82" t="s">
        <v>1433</v>
      </c>
      <c r="C361" s="82" t="s">
        <v>223</v>
      </c>
      <c r="D361" s="82" t="s">
        <v>224</v>
      </c>
      <c r="E361" s="82" t="s">
        <v>4</v>
      </c>
      <c r="F361" s="82" t="s">
        <v>150</v>
      </c>
      <c r="G361" s="82" t="s">
        <v>147</v>
      </c>
      <c r="H361" s="82" t="s">
        <v>218</v>
      </c>
      <c r="I361" s="83">
        <v>42977.846331018518</v>
      </c>
      <c r="J361" s="82" t="s">
        <v>180</v>
      </c>
      <c r="K361" s="82" t="s">
        <v>1434</v>
      </c>
      <c r="L361" s="82" t="s">
        <v>1435</v>
      </c>
      <c r="M361" s="83">
        <v>42974.987025462964</v>
      </c>
      <c r="N361" s="82" t="s">
        <v>149</v>
      </c>
      <c r="O361" s="82" t="s">
        <v>203</v>
      </c>
      <c r="P361" s="82" t="s">
        <v>210</v>
      </c>
      <c r="Q361" s="82" t="str">
        <f t="shared" si="6"/>
        <v>Production Access</v>
      </c>
      <c r="R361" s="29">
        <f>VLOOKUP(Q361,EffortByCategory!B:C,2,FALSE)</f>
        <v>4</v>
      </c>
    </row>
    <row r="362" spans="1:18" x14ac:dyDescent="0.2">
      <c r="A362" s="82" t="s">
        <v>160</v>
      </c>
      <c r="B362" s="82" t="s">
        <v>1436</v>
      </c>
      <c r="C362" s="82" t="s">
        <v>223</v>
      </c>
      <c r="D362" s="82" t="s">
        <v>224</v>
      </c>
      <c r="E362" s="82" t="s">
        <v>4</v>
      </c>
      <c r="F362" s="82" t="s">
        <v>150</v>
      </c>
      <c r="G362" s="82" t="s">
        <v>147</v>
      </c>
      <c r="H362" s="82" t="s">
        <v>218</v>
      </c>
      <c r="I362" s="83">
        <v>42964.177268518521</v>
      </c>
      <c r="J362" s="82" t="s">
        <v>180</v>
      </c>
      <c r="K362" s="82" t="s">
        <v>1437</v>
      </c>
      <c r="L362" s="82" t="s">
        <v>1438</v>
      </c>
      <c r="M362" s="83">
        <v>42955.951203703706</v>
      </c>
      <c r="N362" s="82" t="s">
        <v>149</v>
      </c>
      <c r="O362" s="82" t="s">
        <v>203</v>
      </c>
      <c r="P362" s="82" t="s">
        <v>219</v>
      </c>
      <c r="Q362" s="82" t="str">
        <f t="shared" si="6"/>
        <v>Production Access</v>
      </c>
      <c r="R362" s="29">
        <f>VLOOKUP(Q362,EffortByCategory!B:C,2,FALSE)</f>
        <v>4</v>
      </c>
    </row>
    <row r="363" spans="1:18" x14ac:dyDescent="0.2">
      <c r="A363" s="82" t="s">
        <v>160</v>
      </c>
      <c r="B363" s="82" t="s">
        <v>1439</v>
      </c>
      <c r="C363" s="82" t="s">
        <v>441</v>
      </c>
      <c r="D363" s="82" t="s">
        <v>152</v>
      </c>
      <c r="E363" s="82" t="s">
        <v>4</v>
      </c>
      <c r="F363" s="82" t="s">
        <v>148</v>
      </c>
      <c r="G363" s="82" t="s">
        <v>147</v>
      </c>
      <c r="H363" s="82" t="s">
        <v>266</v>
      </c>
      <c r="I363" s="83">
        <v>42976.931296296294</v>
      </c>
      <c r="J363" s="82" t="s">
        <v>180</v>
      </c>
      <c r="K363" s="82" t="s">
        <v>1440</v>
      </c>
      <c r="L363" s="82" t="s">
        <v>1441</v>
      </c>
      <c r="M363" s="83">
        <v>42972.455752314818</v>
      </c>
      <c r="N363" s="82" t="s">
        <v>267</v>
      </c>
      <c r="O363" s="82" t="s">
        <v>375</v>
      </c>
      <c r="P363" s="82" t="s">
        <v>210</v>
      </c>
      <c r="Q363" s="82" t="str">
        <f t="shared" si="6"/>
        <v xml:space="preserve">Production Request for Information </v>
      </c>
      <c r="R363" s="29">
        <f>VLOOKUP(Q363,EffortByCategory!B:C,2,FALSE)</f>
        <v>4</v>
      </c>
    </row>
    <row r="364" spans="1:18" x14ac:dyDescent="0.2">
      <c r="A364" s="82" t="s">
        <v>160</v>
      </c>
      <c r="B364" s="82" t="s">
        <v>1442</v>
      </c>
      <c r="C364" s="82" t="s">
        <v>212</v>
      </c>
      <c r="D364" s="82" t="s">
        <v>339</v>
      </c>
      <c r="E364" s="82" t="s">
        <v>4</v>
      </c>
      <c r="F364" s="82" t="s">
        <v>148</v>
      </c>
      <c r="G364" s="82" t="s">
        <v>147</v>
      </c>
      <c r="H364" s="82" t="s">
        <v>208</v>
      </c>
      <c r="I364" s="83">
        <v>42958.38925925926</v>
      </c>
      <c r="J364" s="82" t="s">
        <v>180</v>
      </c>
      <c r="K364" s="82" t="s">
        <v>1443</v>
      </c>
      <c r="L364" s="82" t="s">
        <v>1444</v>
      </c>
      <c r="M364" s="83">
        <v>42949.291620370372</v>
      </c>
      <c r="N364" s="82" t="s">
        <v>209</v>
      </c>
      <c r="O364" s="82" t="s">
        <v>206</v>
      </c>
      <c r="P364" s="82" t="s">
        <v>210</v>
      </c>
      <c r="Q364" s="82" t="str">
        <f t="shared" si="6"/>
        <v xml:space="preserve">Production Request for Information </v>
      </c>
      <c r="R364" s="29">
        <f>VLOOKUP(Q364,EffortByCategory!B:C,2,FALSE)</f>
        <v>4</v>
      </c>
    </row>
    <row r="365" spans="1:18" x14ac:dyDescent="0.2">
      <c r="A365" s="82" t="s">
        <v>160</v>
      </c>
      <c r="B365" s="82" t="s">
        <v>1445</v>
      </c>
      <c r="C365" s="82" t="s">
        <v>202</v>
      </c>
      <c r="D365" s="82" t="s">
        <v>806</v>
      </c>
      <c r="E365" s="82" t="s">
        <v>4</v>
      </c>
      <c r="F365" s="82" t="s">
        <v>151</v>
      </c>
      <c r="G365" s="82" t="s">
        <v>147</v>
      </c>
      <c r="H365" s="82" t="s">
        <v>1446</v>
      </c>
      <c r="I365" s="83">
        <v>42957.540555555555</v>
      </c>
      <c r="J365" s="82" t="s">
        <v>179</v>
      </c>
      <c r="K365" s="82" t="s">
        <v>1447</v>
      </c>
      <c r="L365" s="82" t="s">
        <v>1448</v>
      </c>
      <c r="M365" s="83">
        <v>42956.487638888888</v>
      </c>
      <c r="N365" s="82" t="s">
        <v>149</v>
      </c>
      <c r="O365" s="82" t="s">
        <v>203</v>
      </c>
      <c r="P365" s="82" t="s">
        <v>210</v>
      </c>
      <c r="Q365" s="82" t="str">
        <f t="shared" si="6"/>
        <v>Production Proactive Maintenance</v>
      </c>
      <c r="R365" s="29">
        <f>VLOOKUP(Q365,EffortByCategory!B:C,2,FALSE)</f>
        <v>4</v>
      </c>
    </row>
    <row r="366" spans="1:18" x14ac:dyDescent="0.2">
      <c r="A366" s="82" t="s">
        <v>160</v>
      </c>
      <c r="B366" s="82" t="s">
        <v>1449</v>
      </c>
      <c r="C366" s="82" t="s">
        <v>202</v>
      </c>
      <c r="D366" s="82" t="s">
        <v>339</v>
      </c>
      <c r="E366" s="82" t="s">
        <v>4</v>
      </c>
      <c r="F366" s="82" t="s">
        <v>27</v>
      </c>
      <c r="G366" s="82" t="s">
        <v>147</v>
      </c>
      <c r="H366" s="82" t="s">
        <v>1450</v>
      </c>
      <c r="I366" s="83">
        <v>42969.653032407405</v>
      </c>
      <c r="J366" s="82" t="s">
        <v>180</v>
      </c>
      <c r="K366" s="82" t="s">
        <v>1451</v>
      </c>
      <c r="L366" s="82" t="s">
        <v>294</v>
      </c>
      <c r="M366" s="83">
        <v>42965.771365740744</v>
      </c>
      <c r="N366" s="82" t="s">
        <v>149</v>
      </c>
      <c r="O366" s="82" t="s">
        <v>206</v>
      </c>
      <c r="P366" s="82" t="s">
        <v>187</v>
      </c>
      <c r="Q366" s="82" t="str">
        <f t="shared" si="6"/>
        <v>Production Request for Change</v>
      </c>
      <c r="R366" s="29">
        <f>VLOOKUP(Q366,EffortByCategory!B:C,2,FALSE)</f>
        <v>4</v>
      </c>
    </row>
    <row r="367" spans="1:18" x14ac:dyDescent="0.2">
      <c r="A367" s="82" t="s">
        <v>160</v>
      </c>
      <c r="B367" s="82" t="s">
        <v>1452</v>
      </c>
      <c r="C367" s="82" t="s">
        <v>394</v>
      </c>
      <c r="D367" s="82" t="s">
        <v>152</v>
      </c>
      <c r="E367" s="82" t="s">
        <v>4</v>
      </c>
      <c r="F367" s="82" t="s">
        <v>148</v>
      </c>
      <c r="G367" s="82" t="s">
        <v>147</v>
      </c>
      <c r="H367" s="82" t="s">
        <v>478</v>
      </c>
      <c r="I367" s="83">
        <v>42951.649409722224</v>
      </c>
      <c r="J367" s="82" t="s">
        <v>180</v>
      </c>
      <c r="K367" s="82" t="s">
        <v>1453</v>
      </c>
      <c r="L367" s="82" t="s">
        <v>1454</v>
      </c>
      <c r="M367" s="83">
        <v>42950.604710648149</v>
      </c>
      <c r="N367" s="82" t="s">
        <v>481</v>
      </c>
      <c r="O367" s="82" t="s">
        <v>375</v>
      </c>
      <c r="P367" s="82" t="s">
        <v>217</v>
      </c>
      <c r="Q367" s="82" t="str">
        <f t="shared" si="6"/>
        <v xml:space="preserve">Production Request for Information </v>
      </c>
      <c r="R367" s="29">
        <f>VLOOKUP(Q367,EffortByCategory!B:C,2,FALSE)</f>
        <v>4</v>
      </c>
    </row>
    <row r="368" spans="1:18" x14ac:dyDescent="0.2">
      <c r="A368" s="82" t="s">
        <v>160</v>
      </c>
      <c r="B368" s="82" t="s">
        <v>1455</v>
      </c>
      <c r="C368" s="82" t="s">
        <v>377</v>
      </c>
      <c r="D368" s="82" t="s">
        <v>1456</v>
      </c>
      <c r="E368" s="82" t="s">
        <v>28</v>
      </c>
      <c r="F368" s="82" t="s">
        <v>144</v>
      </c>
      <c r="G368" s="82" t="s">
        <v>147</v>
      </c>
      <c r="H368" s="82" t="s">
        <v>1457</v>
      </c>
      <c r="I368" s="83">
        <v>42950.578622685185</v>
      </c>
      <c r="J368" s="82" t="s">
        <v>180</v>
      </c>
      <c r="K368" s="82" t="s">
        <v>1458</v>
      </c>
      <c r="L368" s="82" t="s">
        <v>1459</v>
      </c>
      <c r="M368" s="83">
        <v>42949.274756944447</v>
      </c>
      <c r="N368" s="82" t="s">
        <v>1460</v>
      </c>
      <c r="O368" s="82" t="s">
        <v>436</v>
      </c>
      <c r="P368" s="82" t="s">
        <v>219</v>
      </c>
      <c r="Q368" s="82" t="str">
        <f t="shared" si="6"/>
        <v xml:space="preserve">Production </v>
      </c>
      <c r="R368" s="29">
        <f>VLOOKUP(Q368,EffortByCategory!B:C,2,FALSE)</f>
        <v>4</v>
      </c>
    </row>
    <row r="369" spans="1:18" x14ac:dyDescent="0.2">
      <c r="A369" s="82" t="s">
        <v>160</v>
      </c>
      <c r="B369" s="82" t="s">
        <v>1461</v>
      </c>
      <c r="C369" s="82" t="s">
        <v>202</v>
      </c>
      <c r="D369" s="82" t="s">
        <v>144</v>
      </c>
      <c r="E369" s="82" t="s">
        <v>28</v>
      </c>
      <c r="F369" s="82" t="s">
        <v>144</v>
      </c>
      <c r="G369" s="82" t="s">
        <v>147</v>
      </c>
      <c r="H369" s="82" t="s">
        <v>208</v>
      </c>
      <c r="I369" s="83">
        <v>42969.499930555554</v>
      </c>
      <c r="J369" s="82" t="s">
        <v>180</v>
      </c>
      <c r="K369" s="82" t="s">
        <v>1462</v>
      </c>
      <c r="L369" s="82" t="s">
        <v>1463</v>
      </c>
      <c r="M369" s="83">
        <v>42968.522824074076</v>
      </c>
      <c r="N369" s="82" t="s">
        <v>209</v>
      </c>
      <c r="O369" s="82" t="s">
        <v>206</v>
      </c>
      <c r="P369" s="82" t="s">
        <v>219</v>
      </c>
      <c r="Q369" s="82" t="str">
        <f t="shared" si="6"/>
        <v xml:space="preserve">Production </v>
      </c>
      <c r="R369" s="29">
        <f>VLOOKUP(Q369,EffortByCategory!B:C,2,FALSE)</f>
        <v>4</v>
      </c>
    </row>
    <row r="370" spans="1:18" x14ac:dyDescent="0.2">
      <c r="A370" s="82" t="s">
        <v>160</v>
      </c>
      <c r="B370" s="82" t="s">
        <v>1464</v>
      </c>
      <c r="C370" s="82" t="s">
        <v>211</v>
      </c>
      <c r="D370" s="82" t="s">
        <v>144</v>
      </c>
      <c r="E370" s="82" t="s">
        <v>4</v>
      </c>
      <c r="F370" s="82" t="s">
        <v>150</v>
      </c>
      <c r="G370" s="82" t="s">
        <v>147</v>
      </c>
      <c r="H370" s="82" t="s">
        <v>184</v>
      </c>
      <c r="I370" s="83">
        <v>42950.931805555556</v>
      </c>
      <c r="J370" s="82" t="s">
        <v>180</v>
      </c>
      <c r="K370" s="82" t="s">
        <v>1465</v>
      </c>
      <c r="L370" s="82" t="s">
        <v>292</v>
      </c>
      <c r="M370" s="83">
        <v>42929.813020833331</v>
      </c>
      <c r="N370" s="82" t="s">
        <v>149</v>
      </c>
      <c r="O370" s="82" t="s">
        <v>206</v>
      </c>
      <c r="P370" s="82" t="s">
        <v>157</v>
      </c>
      <c r="Q370" s="82" t="str">
        <f t="shared" si="6"/>
        <v>Production Access</v>
      </c>
      <c r="R370" s="29">
        <f>VLOOKUP(Q370,EffortByCategory!B:C,2,FALSE)</f>
        <v>4</v>
      </c>
    </row>
    <row r="371" spans="1:18" x14ac:dyDescent="0.2">
      <c r="A371" s="82" t="s">
        <v>2743</v>
      </c>
      <c r="B371" s="82" t="s">
        <v>1466</v>
      </c>
      <c r="C371" s="82" t="s">
        <v>441</v>
      </c>
      <c r="D371" s="82" t="s">
        <v>152</v>
      </c>
      <c r="E371" s="82" t="s">
        <v>4</v>
      </c>
      <c r="F371" s="82" t="s">
        <v>150</v>
      </c>
      <c r="G371" s="82" t="s">
        <v>147</v>
      </c>
      <c r="H371" s="82" t="s">
        <v>340</v>
      </c>
      <c r="I371" s="83">
        <v>42971.986967592595</v>
      </c>
      <c r="J371" s="82" t="s">
        <v>180</v>
      </c>
      <c r="K371" s="82" t="s">
        <v>1467</v>
      </c>
      <c r="L371" s="82" t="s">
        <v>1468</v>
      </c>
      <c r="M371" s="83">
        <v>42971.887384259258</v>
      </c>
      <c r="N371" s="82" t="s">
        <v>341</v>
      </c>
      <c r="O371" s="82" t="s">
        <v>375</v>
      </c>
      <c r="P371" s="82" t="s">
        <v>217</v>
      </c>
      <c r="Q371" s="82" t="str">
        <f t="shared" si="6"/>
        <v>Sub Prod - KBR Access</v>
      </c>
      <c r="R371" s="29">
        <f>VLOOKUP(Q371,EffortByCategory!B:C,2,FALSE)</f>
        <v>0</v>
      </c>
    </row>
    <row r="372" spans="1:18" x14ac:dyDescent="0.2">
      <c r="A372" s="82" t="s">
        <v>2743</v>
      </c>
      <c r="B372" s="82" t="s">
        <v>1469</v>
      </c>
      <c r="C372" s="82" t="s">
        <v>466</v>
      </c>
      <c r="D372" s="82" t="s">
        <v>152</v>
      </c>
      <c r="E372" s="82" t="s">
        <v>28</v>
      </c>
      <c r="F372" s="82" t="s">
        <v>144</v>
      </c>
      <c r="G372" s="82" t="s">
        <v>147</v>
      </c>
      <c r="H372" s="82" t="s">
        <v>215</v>
      </c>
      <c r="I372" s="83">
        <v>42968.2265625</v>
      </c>
      <c r="J372" s="82" t="s">
        <v>180</v>
      </c>
      <c r="K372" s="82" t="s">
        <v>1470</v>
      </c>
      <c r="L372" s="82" t="s">
        <v>1471</v>
      </c>
      <c r="M372" s="83">
        <v>42968.180092592593</v>
      </c>
      <c r="N372" s="82" t="s">
        <v>216</v>
      </c>
      <c r="O372" s="82" t="s">
        <v>375</v>
      </c>
      <c r="P372" s="82" t="s">
        <v>217</v>
      </c>
      <c r="Q372" s="82" t="s">
        <v>2743</v>
      </c>
      <c r="R372" s="29">
        <f>VLOOKUP(Q372,EffortByCategory!B:C,2,FALSE)</f>
        <v>4</v>
      </c>
    </row>
    <row r="373" spans="1:18" x14ac:dyDescent="0.2">
      <c r="A373" s="82" t="s">
        <v>2743</v>
      </c>
      <c r="B373" s="82" t="s">
        <v>1472</v>
      </c>
      <c r="C373" s="82" t="s">
        <v>483</v>
      </c>
      <c r="D373" s="82" t="s">
        <v>152</v>
      </c>
      <c r="E373" s="82" t="s">
        <v>28</v>
      </c>
      <c r="F373" s="82" t="s">
        <v>144</v>
      </c>
      <c r="G373" s="82" t="s">
        <v>147</v>
      </c>
      <c r="H373" s="82" t="s">
        <v>583</v>
      </c>
      <c r="I373" s="83">
        <v>42969.402407407404</v>
      </c>
      <c r="J373" s="82" t="s">
        <v>180</v>
      </c>
      <c r="K373" s="82" t="s">
        <v>1473</v>
      </c>
      <c r="L373" s="82" t="s">
        <v>1474</v>
      </c>
      <c r="M373" s="83">
        <v>42969.157824074071</v>
      </c>
      <c r="N373" s="82" t="s">
        <v>586</v>
      </c>
      <c r="O373" s="82" t="s">
        <v>375</v>
      </c>
      <c r="P373" s="82" t="s">
        <v>219</v>
      </c>
      <c r="Q373" s="82" t="s">
        <v>2743</v>
      </c>
      <c r="R373" s="29">
        <f>VLOOKUP(Q373,EffortByCategory!B:C,2,FALSE)</f>
        <v>4</v>
      </c>
    </row>
    <row r="374" spans="1:18" x14ac:dyDescent="0.2">
      <c r="A374" s="82" t="s">
        <v>2743</v>
      </c>
      <c r="B374" s="82" t="s">
        <v>1475</v>
      </c>
      <c r="C374" s="82" t="s">
        <v>483</v>
      </c>
      <c r="D374" s="82" t="s">
        <v>152</v>
      </c>
      <c r="E374" s="82" t="s">
        <v>28</v>
      </c>
      <c r="F374" s="82" t="s">
        <v>144</v>
      </c>
      <c r="G374" s="82" t="s">
        <v>147</v>
      </c>
      <c r="H374" s="82" t="s">
        <v>583</v>
      </c>
      <c r="I374" s="83">
        <v>42976.364687499998</v>
      </c>
      <c r="J374" s="82" t="s">
        <v>180</v>
      </c>
      <c r="K374" s="82" t="s">
        <v>1473</v>
      </c>
      <c r="L374" s="82" t="s">
        <v>1476</v>
      </c>
      <c r="M374" s="83">
        <v>42976.09579861111</v>
      </c>
      <c r="N374" s="82" t="s">
        <v>586</v>
      </c>
      <c r="O374" s="82" t="s">
        <v>375</v>
      </c>
      <c r="P374" s="82" t="s">
        <v>217</v>
      </c>
      <c r="Q374" s="82" t="s">
        <v>2743</v>
      </c>
      <c r="R374" s="29">
        <f>VLOOKUP(Q374,EffortByCategory!B:C,2,FALSE)</f>
        <v>4</v>
      </c>
    </row>
    <row r="375" spans="1:18" x14ac:dyDescent="0.2">
      <c r="A375" s="82" t="s">
        <v>160</v>
      </c>
      <c r="B375" s="82" t="s">
        <v>1477</v>
      </c>
      <c r="C375" s="82" t="s">
        <v>418</v>
      </c>
      <c r="D375" s="82" t="s">
        <v>152</v>
      </c>
      <c r="E375" s="82" t="s">
        <v>4</v>
      </c>
      <c r="F375" s="82" t="s">
        <v>150</v>
      </c>
      <c r="G375" s="82" t="s">
        <v>147</v>
      </c>
      <c r="H375" s="82" t="s">
        <v>371</v>
      </c>
      <c r="I375" s="83">
        <v>42961.275752314818</v>
      </c>
      <c r="J375" s="82" t="s">
        <v>180</v>
      </c>
      <c r="K375" s="82" t="s">
        <v>1478</v>
      </c>
      <c r="L375" s="82" t="s">
        <v>1479</v>
      </c>
      <c r="M375" s="83">
        <v>42957.901921296296</v>
      </c>
      <c r="N375" s="82" t="s">
        <v>374</v>
      </c>
      <c r="O375" s="82" t="s">
        <v>375</v>
      </c>
      <c r="P375" s="82" t="s">
        <v>259</v>
      </c>
      <c r="Q375" s="82" t="str">
        <f t="shared" si="6"/>
        <v>Production Access</v>
      </c>
      <c r="R375" s="29">
        <f>VLOOKUP(Q375,EffortByCategory!B:C,2,FALSE)</f>
        <v>4</v>
      </c>
    </row>
    <row r="376" spans="1:18" x14ac:dyDescent="0.2">
      <c r="A376" s="82" t="s">
        <v>160</v>
      </c>
      <c r="B376" s="82" t="s">
        <v>1480</v>
      </c>
      <c r="C376" s="82" t="s">
        <v>418</v>
      </c>
      <c r="D376" s="82" t="s">
        <v>152</v>
      </c>
      <c r="E376" s="82" t="s">
        <v>4</v>
      </c>
      <c r="F376" s="82" t="s">
        <v>150</v>
      </c>
      <c r="G376" s="82" t="s">
        <v>147</v>
      </c>
      <c r="H376" s="82" t="s">
        <v>371</v>
      </c>
      <c r="I376" s="83">
        <v>42957.908784722225</v>
      </c>
      <c r="J376" s="82" t="s">
        <v>180</v>
      </c>
      <c r="K376" s="82" t="s">
        <v>1481</v>
      </c>
      <c r="L376" s="82" t="s">
        <v>1482</v>
      </c>
      <c r="M376" s="83">
        <v>42956.982083333336</v>
      </c>
      <c r="N376" s="82" t="s">
        <v>374</v>
      </c>
      <c r="O376" s="82" t="s">
        <v>375</v>
      </c>
      <c r="P376" s="82" t="s">
        <v>217</v>
      </c>
      <c r="Q376" s="82" t="str">
        <f t="shared" si="6"/>
        <v>Production Access</v>
      </c>
      <c r="R376" s="29">
        <f>VLOOKUP(Q376,EffortByCategory!B:C,2,FALSE)</f>
        <v>4</v>
      </c>
    </row>
    <row r="377" spans="1:18" x14ac:dyDescent="0.2">
      <c r="A377" s="82" t="s">
        <v>2744</v>
      </c>
      <c r="B377" s="82" t="s">
        <v>1483</v>
      </c>
      <c r="C377" s="82" t="s">
        <v>390</v>
      </c>
      <c r="D377" s="82" t="s">
        <v>152</v>
      </c>
      <c r="E377" s="82" t="s">
        <v>4</v>
      </c>
      <c r="F377" s="82" t="s">
        <v>150</v>
      </c>
      <c r="G377" s="82" t="s">
        <v>147</v>
      </c>
      <c r="H377" s="82" t="s">
        <v>371</v>
      </c>
      <c r="I377" s="83">
        <v>42977.145520833335</v>
      </c>
      <c r="J377" s="82" t="s">
        <v>180</v>
      </c>
      <c r="K377" s="82" t="s">
        <v>1484</v>
      </c>
      <c r="L377" s="82" t="s">
        <v>1485</v>
      </c>
      <c r="M377" s="83">
        <v>42975.903055555558</v>
      </c>
      <c r="N377" s="82" t="s">
        <v>374</v>
      </c>
      <c r="O377" s="82" t="s">
        <v>375</v>
      </c>
      <c r="P377" s="82" t="s">
        <v>185</v>
      </c>
      <c r="Q377" s="82" t="str">
        <f t="shared" si="6"/>
        <v>Sub Prod - All Other Projects Access</v>
      </c>
      <c r="R377" s="29">
        <f>VLOOKUP(Q377,EffortByCategory!B:C,2,FALSE)</f>
        <v>0</v>
      </c>
    </row>
    <row r="378" spans="1:18" x14ac:dyDescent="0.2">
      <c r="A378" s="82" t="s">
        <v>2744</v>
      </c>
      <c r="B378" s="82" t="s">
        <v>1486</v>
      </c>
      <c r="C378" s="82" t="s">
        <v>390</v>
      </c>
      <c r="D378" s="82" t="s">
        <v>152</v>
      </c>
      <c r="E378" s="82" t="s">
        <v>4</v>
      </c>
      <c r="F378" s="82" t="s">
        <v>148</v>
      </c>
      <c r="G378" s="82" t="s">
        <v>147</v>
      </c>
      <c r="H378" s="82" t="s">
        <v>371</v>
      </c>
      <c r="I378" s="83">
        <v>42956.148518518516</v>
      </c>
      <c r="J378" s="82" t="s">
        <v>179</v>
      </c>
      <c r="K378" s="82" t="s">
        <v>1487</v>
      </c>
      <c r="L378" s="82" t="s">
        <v>1400</v>
      </c>
      <c r="M378" s="83">
        <v>42951.159224537034</v>
      </c>
      <c r="N378" s="82" t="s">
        <v>374</v>
      </c>
      <c r="O378" s="82" t="s">
        <v>375</v>
      </c>
      <c r="P378" s="82" t="s">
        <v>219</v>
      </c>
      <c r="Q378" s="82" t="str">
        <f t="shared" si="6"/>
        <v xml:space="preserve">Sub Prod - All Other Projects Request for Information </v>
      </c>
      <c r="R378" s="29">
        <f>VLOOKUP(Q378,EffortByCategory!B:C,2,FALSE)</f>
        <v>0</v>
      </c>
    </row>
    <row r="379" spans="1:18" x14ac:dyDescent="0.2">
      <c r="A379" s="82" t="s">
        <v>2743</v>
      </c>
      <c r="B379" s="82" t="s">
        <v>1488</v>
      </c>
      <c r="C379" s="82" t="s">
        <v>483</v>
      </c>
      <c r="D379" s="82" t="s">
        <v>152</v>
      </c>
      <c r="E379" s="82" t="s">
        <v>4</v>
      </c>
      <c r="F379" s="82" t="s">
        <v>148</v>
      </c>
      <c r="G379" s="82" t="s">
        <v>147</v>
      </c>
      <c r="H379" s="82" t="s">
        <v>553</v>
      </c>
      <c r="I379" s="83">
        <v>42965.043703703705</v>
      </c>
      <c r="J379" s="82" t="s">
        <v>180</v>
      </c>
      <c r="K379" s="82" t="s">
        <v>1489</v>
      </c>
      <c r="L379" s="82" t="s">
        <v>1490</v>
      </c>
      <c r="M379" s="83">
        <v>42964.423032407409</v>
      </c>
      <c r="N379" s="82" t="s">
        <v>556</v>
      </c>
      <c r="O379" s="82" t="s">
        <v>375</v>
      </c>
      <c r="P379" s="82" t="s">
        <v>217</v>
      </c>
      <c r="Q379" s="82" t="str">
        <f t="shared" si="6"/>
        <v xml:space="preserve">Sub Prod - KBR Request for Information </v>
      </c>
      <c r="R379" s="29">
        <f>VLOOKUP(Q379,EffortByCategory!B:C,2,FALSE)</f>
        <v>4</v>
      </c>
    </row>
    <row r="380" spans="1:18" x14ac:dyDescent="0.2">
      <c r="A380" s="82" t="s">
        <v>2746</v>
      </c>
      <c r="B380" s="82" t="s">
        <v>1491</v>
      </c>
      <c r="C380" s="82" t="s">
        <v>202</v>
      </c>
      <c r="D380" s="82" t="s">
        <v>799</v>
      </c>
      <c r="E380" s="82" t="s">
        <v>4</v>
      </c>
      <c r="F380" s="82" t="s">
        <v>150</v>
      </c>
      <c r="G380" s="82" t="s">
        <v>147</v>
      </c>
      <c r="H380" s="82" t="s">
        <v>361</v>
      </c>
      <c r="I380" s="83">
        <v>42958.534328703703</v>
      </c>
      <c r="J380" s="82" t="s">
        <v>180</v>
      </c>
      <c r="K380" s="82" t="s">
        <v>1492</v>
      </c>
      <c r="L380" s="82" t="s">
        <v>1493</v>
      </c>
      <c r="M380" s="83">
        <v>42956.224432870367</v>
      </c>
      <c r="N380" s="82" t="s">
        <v>362</v>
      </c>
      <c r="O380" s="82" t="s">
        <v>203</v>
      </c>
      <c r="P380" s="82" t="s">
        <v>217</v>
      </c>
      <c r="Q380" s="82" t="str">
        <f t="shared" si="6"/>
        <v>PltfOps-Jenkinst Access</v>
      </c>
      <c r="R380" s="29">
        <f>VLOOKUP(Q380,EffortByCategory!B:C,2,FALSE)</f>
        <v>4</v>
      </c>
    </row>
    <row r="381" spans="1:18" x14ac:dyDescent="0.2">
      <c r="A381" s="82" t="s">
        <v>160</v>
      </c>
      <c r="B381" s="82" t="s">
        <v>1494</v>
      </c>
      <c r="C381" s="82" t="s">
        <v>202</v>
      </c>
      <c r="D381" s="82" t="s">
        <v>799</v>
      </c>
      <c r="E381" s="82" t="s">
        <v>4</v>
      </c>
      <c r="F381" s="82" t="s">
        <v>151</v>
      </c>
      <c r="G381" s="82" t="s">
        <v>147</v>
      </c>
      <c r="H381" s="82" t="s">
        <v>344</v>
      </c>
      <c r="I381" s="83">
        <v>42957.461805555555</v>
      </c>
      <c r="J381" s="82" t="s">
        <v>179</v>
      </c>
      <c r="K381" s="82" t="s">
        <v>1495</v>
      </c>
      <c r="L381" s="82" t="s">
        <v>1496</v>
      </c>
      <c r="M381" s="83">
        <v>42957.457083333335</v>
      </c>
      <c r="N381" s="82" t="s">
        <v>345</v>
      </c>
      <c r="O381" s="82" t="s">
        <v>206</v>
      </c>
      <c r="P381" s="82" t="s">
        <v>217</v>
      </c>
      <c r="Q381" s="82" t="str">
        <f t="shared" si="6"/>
        <v>Production Proactive Maintenance</v>
      </c>
      <c r="R381" s="29">
        <f>VLOOKUP(Q381,EffortByCategory!B:C,2,FALSE)</f>
        <v>4</v>
      </c>
    </row>
    <row r="382" spans="1:18" x14ac:dyDescent="0.2">
      <c r="A382" s="82" t="s">
        <v>160</v>
      </c>
      <c r="B382" s="82" t="s">
        <v>1497</v>
      </c>
      <c r="C382" s="82" t="s">
        <v>431</v>
      </c>
      <c r="D382" s="82" t="s">
        <v>144</v>
      </c>
      <c r="E382" s="82" t="s">
        <v>4</v>
      </c>
      <c r="F382" s="82" t="s">
        <v>148</v>
      </c>
      <c r="G382" s="82" t="s">
        <v>147</v>
      </c>
      <c r="H382" s="82" t="s">
        <v>188</v>
      </c>
      <c r="I382" s="83">
        <v>42949.421238425923</v>
      </c>
      <c r="J382" s="82" t="s">
        <v>180</v>
      </c>
      <c r="K382" s="82" t="s">
        <v>1498</v>
      </c>
      <c r="L382" s="82" t="s">
        <v>1499</v>
      </c>
      <c r="M382" s="83">
        <v>42948.199189814812</v>
      </c>
      <c r="N382" s="82" t="s">
        <v>146</v>
      </c>
      <c r="O382" s="82" t="s">
        <v>436</v>
      </c>
      <c r="P382" s="82" t="s">
        <v>259</v>
      </c>
      <c r="Q382" s="82" t="str">
        <f t="shared" si="6"/>
        <v xml:space="preserve">Production Request for Information </v>
      </c>
      <c r="R382" s="29">
        <f>VLOOKUP(Q382,EffortByCategory!B:C,2,FALSE)</f>
        <v>4</v>
      </c>
    </row>
    <row r="383" spans="1:18" x14ac:dyDescent="0.2">
      <c r="A383" s="82" t="s">
        <v>2744</v>
      </c>
      <c r="B383" s="82" t="s">
        <v>1500</v>
      </c>
      <c r="C383" s="82" t="s">
        <v>400</v>
      </c>
      <c r="D383" s="82" t="s">
        <v>152</v>
      </c>
      <c r="E383" s="82" t="s">
        <v>4</v>
      </c>
      <c r="F383" s="82" t="s">
        <v>462</v>
      </c>
      <c r="G383" s="82" t="s">
        <v>147</v>
      </c>
      <c r="H383" s="82" t="s">
        <v>215</v>
      </c>
      <c r="I383" s="83">
        <v>42976.845925925925</v>
      </c>
      <c r="J383" s="82" t="s">
        <v>180</v>
      </c>
      <c r="K383" s="82" t="s">
        <v>1501</v>
      </c>
      <c r="L383" s="82" t="s">
        <v>1502</v>
      </c>
      <c r="M383" s="83">
        <v>42975.897245370368</v>
      </c>
      <c r="N383" s="82" t="s">
        <v>216</v>
      </c>
      <c r="O383" s="82" t="s">
        <v>375</v>
      </c>
      <c r="P383" s="82" t="s">
        <v>157</v>
      </c>
      <c r="Q383" s="82" t="str">
        <f t="shared" si="6"/>
        <v>Sub Prod - All Other Projects Code Deployment</v>
      </c>
      <c r="R383" s="29">
        <f>VLOOKUP(Q383,EffortByCategory!B:C,2,FALSE)</f>
        <v>0</v>
      </c>
    </row>
    <row r="384" spans="1:18" x14ac:dyDescent="0.2">
      <c r="A384" s="82" t="s">
        <v>2743</v>
      </c>
      <c r="B384" s="82" t="s">
        <v>1503</v>
      </c>
      <c r="C384" s="82" t="s">
        <v>466</v>
      </c>
      <c r="D384" s="82" t="s">
        <v>144</v>
      </c>
      <c r="E384" s="82" t="s">
        <v>4</v>
      </c>
      <c r="F384" s="82" t="s">
        <v>27</v>
      </c>
      <c r="G384" s="82" t="s">
        <v>147</v>
      </c>
      <c r="H384" s="82" t="s">
        <v>340</v>
      </c>
      <c r="I384" s="83">
        <v>42956.011261574073</v>
      </c>
      <c r="J384" s="82" t="s">
        <v>180</v>
      </c>
      <c r="K384" s="82" t="s">
        <v>1504</v>
      </c>
      <c r="L384" s="82" t="s">
        <v>1505</v>
      </c>
      <c r="M384" s="83">
        <v>42954.953726851854</v>
      </c>
      <c r="N384" s="82" t="s">
        <v>341</v>
      </c>
      <c r="O384" s="82" t="s">
        <v>375</v>
      </c>
      <c r="P384" s="82" t="s">
        <v>185</v>
      </c>
      <c r="Q384" s="82" t="str">
        <f t="shared" si="6"/>
        <v>Sub Prod - KBR Request for Change</v>
      </c>
      <c r="R384" s="29">
        <f>VLOOKUP(Q384,EffortByCategory!B:C,2,FALSE)</f>
        <v>0</v>
      </c>
    </row>
    <row r="385" spans="1:18" x14ac:dyDescent="0.2">
      <c r="A385" s="82" t="s">
        <v>2745</v>
      </c>
      <c r="B385" s="82" t="s">
        <v>1506</v>
      </c>
      <c r="C385" s="82" t="s">
        <v>370</v>
      </c>
      <c r="D385" s="82" t="s">
        <v>144</v>
      </c>
      <c r="E385" s="82" t="s">
        <v>4</v>
      </c>
      <c r="F385" s="82" t="s">
        <v>27</v>
      </c>
      <c r="G385" s="82" t="s">
        <v>147</v>
      </c>
      <c r="H385" s="82" t="s">
        <v>490</v>
      </c>
      <c r="I385" s="83">
        <v>42965.572291666664</v>
      </c>
      <c r="J385" s="82" t="s">
        <v>180</v>
      </c>
      <c r="K385" s="82" t="s">
        <v>1507</v>
      </c>
      <c r="L385" s="82" t="s">
        <v>1508</v>
      </c>
      <c r="M385" s="83">
        <v>42961.651504629626</v>
      </c>
      <c r="N385" s="82" t="s">
        <v>493</v>
      </c>
      <c r="O385" s="82" t="s">
        <v>375</v>
      </c>
      <c r="P385" s="82" t="s">
        <v>210</v>
      </c>
      <c r="Q385" s="82" t="str">
        <f t="shared" si="6"/>
        <v>Sub Prod - C4C Project Request for Change</v>
      </c>
      <c r="R385" s="29">
        <f>VLOOKUP(Q385,EffortByCategory!B:C,2,FALSE)</f>
        <v>0</v>
      </c>
    </row>
    <row r="386" spans="1:18" x14ac:dyDescent="0.2">
      <c r="A386" s="82" t="s">
        <v>2743</v>
      </c>
      <c r="B386" s="82" t="s">
        <v>1509</v>
      </c>
      <c r="C386" s="82" t="s">
        <v>466</v>
      </c>
      <c r="D386" s="82" t="s">
        <v>152</v>
      </c>
      <c r="E386" s="82" t="s">
        <v>28</v>
      </c>
      <c r="F386" s="82" t="s">
        <v>144</v>
      </c>
      <c r="G386" s="82" t="s">
        <v>147</v>
      </c>
      <c r="H386" s="82" t="s">
        <v>215</v>
      </c>
      <c r="I386" s="83">
        <v>42965.404965277776</v>
      </c>
      <c r="J386" s="82" t="s">
        <v>180</v>
      </c>
      <c r="K386" s="82" t="s">
        <v>1510</v>
      </c>
      <c r="L386" s="82" t="s">
        <v>1511</v>
      </c>
      <c r="M386" s="83">
        <v>42965.196516203701</v>
      </c>
      <c r="N386" s="82" t="s">
        <v>216</v>
      </c>
      <c r="O386" s="82" t="s">
        <v>375</v>
      </c>
      <c r="P386" s="82" t="s">
        <v>210</v>
      </c>
      <c r="Q386" s="82" t="s">
        <v>2743</v>
      </c>
      <c r="R386" s="29">
        <f>VLOOKUP(Q386,EffortByCategory!B:C,2,FALSE)</f>
        <v>4</v>
      </c>
    </row>
    <row r="387" spans="1:18" x14ac:dyDescent="0.2">
      <c r="A387" s="82" t="s">
        <v>2745</v>
      </c>
      <c r="B387" s="82" t="s">
        <v>1512</v>
      </c>
      <c r="C387" s="82" t="s">
        <v>507</v>
      </c>
      <c r="D387" s="82" t="s">
        <v>152</v>
      </c>
      <c r="E387" s="82" t="s">
        <v>4</v>
      </c>
      <c r="F387" s="82" t="s">
        <v>151</v>
      </c>
      <c r="G387" s="82" t="s">
        <v>147</v>
      </c>
      <c r="H387" s="82" t="s">
        <v>490</v>
      </c>
      <c r="I387" s="83">
        <v>42965.363587962966</v>
      </c>
      <c r="J387" s="82" t="s">
        <v>180</v>
      </c>
      <c r="K387" s="82" t="s">
        <v>1513</v>
      </c>
      <c r="L387" s="82" t="s">
        <v>1514</v>
      </c>
      <c r="M387" s="83">
        <v>42965.253819444442</v>
      </c>
      <c r="N387" s="82" t="s">
        <v>493</v>
      </c>
      <c r="O387" s="82" t="s">
        <v>375</v>
      </c>
      <c r="P387" s="82" t="s">
        <v>210</v>
      </c>
      <c r="Q387" s="82" t="str">
        <f t="shared" si="6"/>
        <v>Sub Prod - C4C Project Proactive Maintenance</v>
      </c>
      <c r="R387" s="29">
        <f>VLOOKUP(Q387,EffortByCategory!B:C,2,FALSE)</f>
        <v>0</v>
      </c>
    </row>
    <row r="388" spans="1:18" x14ac:dyDescent="0.2">
      <c r="A388" s="82" t="s">
        <v>2743</v>
      </c>
      <c r="B388" s="82" t="s">
        <v>1515</v>
      </c>
      <c r="C388" s="82" t="s">
        <v>441</v>
      </c>
      <c r="D388" s="82" t="s">
        <v>152</v>
      </c>
      <c r="E388" s="82" t="s">
        <v>4</v>
      </c>
      <c r="F388" s="82" t="s">
        <v>27</v>
      </c>
      <c r="G388" s="82" t="s">
        <v>147</v>
      </c>
      <c r="H388" s="82" t="s">
        <v>264</v>
      </c>
      <c r="I388" s="83">
        <v>42968.090115740742</v>
      </c>
      <c r="J388" s="82" t="s">
        <v>180</v>
      </c>
      <c r="K388" s="82" t="s">
        <v>1516</v>
      </c>
      <c r="L388" s="82" t="s">
        <v>1517</v>
      </c>
      <c r="M388" s="83">
        <v>42967.912708333337</v>
      </c>
      <c r="N388" s="82" t="s">
        <v>265</v>
      </c>
      <c r="O388" s="82" t="s">
        <v>375</v>
      </c>
      <c r="P388" s="82" t="s">
        <v>210</v>
      </c>
      <c r="Q388" s="82" t="str">
        <f t="shared" si="6"/>
        <v>Sub Prod - KBR Request for Change</v>
      </c>
      <c r="R388" s="29">
        <f>VLOOKUP(Q388,EffortByCategory!B:C,2,FALSE)</f>
        <v>0</v>
      </c>
    </row>
    <row r="389" spans="1:18" x14ac:dyDescent="0.2">
      <c r="A389" s="82" t="s">
        <v>160</v>
      </c>
      <c r="B389" s="82" t="s">
        <v>1518</v>
      </c>
      <c r="C389" s="82" t="s">
        <v>466</v>
      </c>
      <c r="D389" s="82" t="s">
        <v>144</v>
      </c>
      <c r="E389" s="82" t="s">
        <v>4</v>
      </c>
      <c r="F389" s="82" t="s">
        <v>148</v>
      </c>
      <c r="G389" s="82" t="s">
        <v>147</v>
      </c>
      <c r="H389" s="82" t="s">
        <v>340</v>
      </c>
      <c r="I389" s="83">
        <v>42958.052824074075</v>
      </c>
      <c r="J389" s="82" t="s">
        <v>180</v>
      </c>
      <c r="K389" s="82" t="s">
        <v>1519</v>
      </c>
      <c r="L389" s="82" t="s">
        <v>1520</v>
      </c>
      <c r="M389" s="83">
        <v>42957.041238425925</v>
      </c>
      <c r="N389" s="82" t="s">
        <v>341</v>
      </c>
      <c r="O389" s="82" t="s">
        <v>375</v>
      </c>
      <c r="P389" s="82" t="s">
        <v>210</v>
      </c>
      <c r="Q389" s="82" t="str">
        <f t="shared" si="6"/>
        <v xml:space="preserve">Production Request for Information </v>
      </c>
      <c r="R389" s="29">
        <f>VLOOKUP(Q389,EffortByCategory!B:C,2,FALSE)</f>
        <v>4</v>
      </c>
    </row>
    <row r="390" spans="1:18" x14ac:dyDescent="0.2">
      <c r="A390" s="82" t="s">
        <v>2743</v>
      </c>
      <c r="B390" s="82" t="s">
        <v>1521</v>
      </c>
      <c r="C390" s="82" t="s">
        <v>212</v>
      </c>
      <c r="D390" s="82" t="s">
        <v>182</v>
      </c>
      <c r="E390" s="82" t="s">
        <v>28</v>
      </c>
      <c r="F390" s="82" t="s">
        <v>144</v>
      </c>
      <c r="G390" s="82" t="s">
        <v>147</v>
      </c>
      <c r="H390" s="82" t="s">
        <v>215</v>
      </c>
      <c r="I390" s="83">
        <v>42949.221296296295</v>
      </c>
      <c r="J390" s="82" t="s">
        <v>180</v>
      </c>
      <c r="K390" s="82" t="s">
        <v>1522</v>
      </c>
      <c r="L390" s="82" t="s">
        <v>1523</v>
      </c>
      <c r="M390" s="83">
        <v>42944.285173611112</v>
      </c>
      <c r="N390" s="82" t="s">
        <v>216</v>
      </c>
      <c r="O390" s="82" t="s">
        <v>206</v>
      </c>
      <c r="P390" s="82" t="s">
        <v>183</v>
      </c>
      <c r="Q390" s="82" t="s">
        <v>2743</v>
      </c>
      <c r="R390" s="29">
        <f>VLOOKUP(Q390,EffortByCategory!B:C,2,FALSE)</f>
        <v>4</v>
      </c>
    </row>
    <row r="391" spans="1:18" x14ac:dyDescent="0.2">
      <c r="A391" s="82" t="s">
        <v>160</v>
      </c>
      <c r="B391" s="82" t="s">
        <v>1524</v>
      </c>
      <c r="C391" s="82" t="s">
        <v>220</v>
      </c>
      <c r="D391" s="82" t="s">
        <v>224</v>
      </c>
      <c r="E391" s="82" t="s">
        <v>4</v>
      </c>
      <c r="F391" s="82" t="s">
        <v>150</v>
      </c>
      <c r="G391" s="82" t="s">
        <v>147</v>
      </c>
      <c r="H391" s="82" t="s">
        <v>218</v>
      </c>
      <c r="I391" s="83">
        <v>42950.219722222224</v>
      </c>
      <c r="J391" s="82" t="s">
        <v>179</v>
      </c>
      <c r="K391" s="82" t="s">
        <v>225</v>
      </c>
      <c r="L391" s="82" t="s">
        <v>260</v>
      </c>
      <c r="M391" s="83">
        <v>42948.399513888886</v>
      </c>
      <c r="N391" s="82" t="s">
        <v>149</v>
      </c>
      <c r="O391" s="82" t="s">
        <v>203</v>
      </c>
      <c r="P391" s="82" t="s">
        <v>210</v>
      </c>
      <c r="Q391" s="82" t="str">
        <f t="shared" si="6"/>
        <v>Production Access</v>
      </c>
      <c r="R391" s="29">
        <f>VLOOKUP(Q391,EffortByCategory!B:C,2,FALSE)</f>
        <v>4</v>
      </c>
    </row>
    <row r="392" spans="1:18" x14ac:dyDescent="0.2">
      <c r="A392" s="82" t="s">
        <v>160</v>
      </c>
      <c r="B392" s="82" t="s">
        <v>1525</v>
      </c>
      <c r="C392" s="82" t="s">
        <v>223</v>
      </c>
      <c r="D392" s="82" t="s">
        <v>224</v>
      </c>
      <c r="E392" s="82" t="s">
        <v>4</v>
      </c>
      <c r="F392" s="82" t="s">
        <v>150</v>
      </c>
      <c r="G392" s="82" t="s">
        <v>147</v>
      </c>
      <c r="H392" s="82" t="s">
        <v>218</v>
      </c>
      <c r="I392" s="83">
        <v>42968.018495370372</v>
      </c>
      <c r="J392" s="82" t="s">
        <v>180</v>
      </c>
      <c r="K392" s="82" t="s">
        <v>269</v>
      </c>
      <c r="L392" s="82" t="s">
        <v>1526</v>
      </c>
      <c r="M392" s="83">
        <v>42963.046759259261</v>
      </c>
      <c r="N392" s="82" t="s">
        <v>149</v>
      </c>
      <c r="O392" s="82" t="s">
        <v>203</v>
      </c>
      <c r="P392" s="82" t="s">
        <v>210</v>
      </c>
      <c r="Q392" s="82" t="str">
        <f t="shared" si="6"/>
        <v>Production Access</v>
      </c>
      <c r="R392" s="29">
        <f>VLOOKUP(Q392,EffortByCategory!B:C,2,FALSE)</f>
        <v>4</v>
      </c>
    </row>
    <row r="393" spans="1:18" x14ac:dyDescent="0.2">
      <c r="A393" s="82" t="s">
        <v>160</v>
      </c>
      <c r="B393" s="82" t="s">
        <v>1527</v>
      </c>
      <c r="C393" s="82" t="s">
        <v>223</v>
      </c>
      <c r="D393" s="82" t="s">
        <v>224</v>
      </c>
      <c r="E393" s="82" t="s">
        <v>4</v>
      </c>
      <c r="F393" s="82" t="s">
        <v>150</v>
      </c>
      <c r="G393" s="82" t="s">
        <v>147</v>
      </c>
      <c r="H393" s="82" t="s">
        <v>218</v>
      </c>
      <c r="I393" s="83">
        <v>42975.854421296295</v>
      </c>
      <c r="J393" s="82" t="s">
        <v>180</v>
      </c>
      <c r="K393" s="82" t="s">
        <v>225</v>
      </c>
      <c r="L393" s="82" t="s">
        <v>1528</v>
      </c>
      <c r="M393" s="83">
        <v>42971.565833333334</v>
      </c>
      <c r="N393" s="82" t="s">
        <v>149</v>
      </c>
      <c r="O393" s="82" t="s">
        <v>203</v>
      </c>
      <c r="P393" s="82" t="s">
        <v>219</v>
      </c>
      <c r="Q393" s="82" t="str">
        <f t="shared" si="6"/>
        <v>Production Access</v>
      </c>
      <c r="R393" s="29">
        <f>VLOOKUP(Q393,EffortByCategory!B:C,2,FALSE)</f>
        <v>4</v>
      </c>
    </row>
    <row r="394" spans="1:18" x14ac:dyDescent="0.2">
      <c r="A394" s="82" t="s">
        <v>160</v>
      </c>
      <c r="B394" s="82" t="s">
        <v>1529</v>
      </c>
      <c r="C394" s="82" t="s">
        <v>223</v>
      </c>
      <c r="D394" s="82" t="s">
        <v>224</v>
      </c>
      <c r="E394" s="82" t="s">
        <v>4</v>
      </c>
      <c r="F394" s="82" t="s">
        <v>150</v>
      </c>
      <c r="G394" s="82" t="s">
        <v>147</v>
      </c>
      <c r="H394" s="82" t="s">
        <v>218</v>
      </c>
      <c r="I394" s="83">
        <v>42976.822754629633</v>
      </c>
      <c r="J394" s="82" t="s">
        <v>180</v>
      </c>
      <c r="K394" s="82" t="s">
        <v>297</v>
      </c>
      <c r="L394" s="82" t="s">
        <v>1530</v>
      </c>
      <c r="M394" s="83">
        <v>42970.285520833335</v>
      </c>
      <c r="N394" s="82" t="s">
        <v>149</v>
      </c>
      <c r="O394" s="82" t="s">
        <v>203</v>
      </c>
      <c r="P394" s="82" t="s">
        <v>259</v>
      </c>
      <c r="Q394" s="82" t="str">
        <f t="shared" si="6"/>
        <v>Production Access</v>
      </c>
      <c r="R394" s="29">
        <f>VLOOKUP(Q394,EffortByCategory!B:C,2,FALSE)</f>
        <v>4</v>
      </c>
    </row>
    <row r="395" spans="1:18" x14ac:dyDescent="0.2">
      <c r="A395" s="82" t="s">
        <v>160</v>
      </c>
      <c r="B395" s="82" t="s">
        <v>1531</v>
      </c>
      <c r="C395" s="82" t="s">
        <v>223</v>
      </c>
      <c r="D395" s="82" t="s">
        <v>224</v>
      </c>
      <c r="E395" s="82" t="s">
        <v>4</v>
      </c>
      <c r="F395" s="82" t="s">
        <v>150</v>
      </c>
      <c r="G395" s="82" t="s">
        <v>147</v>
      </c>
      <c r="H395" s="82" t="s">
        <v>218</v>
      </c>
      <c r="I395" s="83">
        <v>42956.00099537037</v>
      </c>
      <c r="J395" s="82" t="s">
        <v>180</v>
      </c>
      <c r="K395" s="82" t="s">
        <v>1532</v>
      </c>
      <c r="L395" s="82" t="s">
        <v>1533</v>
      </c>
      <c r="M395" s="83">
        <v>42955.599583333336</v>
      </c>
      <c r="N395" s="82" t="s">
        <v>149</v>
      </c>
      <c r="O395" s="82" t="s">
        <v>203</v>
      </c>
      <c r="P395" s="82" t="s">
        <v>210</v>
      </c>
      <c r="Q395" s="82" t="str">
        <f t="shared" si="6"/>
        <v>Production Access</v>
      </c>
      <c r="R395" s="29">
        <f>VLOOKUP(Q395,EffortByCategory!B:C,2,FALSE)</f>
        <v>4</v>
      </c>
    </row>
    <row r="396" spans="1:18" x14ac:dyDescent="0.2">
      <c r="A396" s="82" t="s">
        <v>160</v>
      </c>
      <c r="B396" s="82" t="s">
        <v>1534</v>
      </c>
      <c r="C396" s="82" t="s">
        <v>223</v>
      </c>
      <c r="D396" s="82" t="s">
        <v>224</v>
      </c>
      <c r="E396" s="82" t="s">
        <v>28</v>
      </c>
      <c r="F396" s="82" t="s">
        <v>144</v>
      </c>
      <c r="G396" s="82" t="s">
        <v>147</v>
      </c>
      <c r="H396" s="82" t="s">
        <v>218</v>
      </c>
      <c r="I396" s="83">
        <v>42964.175196759257</v>
      </c>
      <c r="J396" s="82" t="s">
        <v>180</v>
      </c>
      <c r="K396" s="82" t="s">
        <v>1535</v>
      </c>
      <c r="L396" s="82" t="s">
        <v>1536</v>
      </c>
      <c r="M396" s="83">
        <v>42956.041481481479</v>
      </c>
      <c r="N396" s="82" t="s">
        <v>149</v>
      </c>
      <c r="O396" s="82" t="s">
        <v>203</v>
      </c>
      <c r="P396" s="82" t="s">
        <v>217</v>
      </c>
      <c r="Q396" s="82" t="str">
        <f t="shared" si="6"/>
        <v xml:space="preserve">Production </v>
      </c>
      <c r="R396" s="29">
        <f>VLOOKUP(Q396,EffortByCategory!B:C,2,FALSE)</f>
        <v>4</v>
      </c>
    </row>
    <row r="397" spans="1:18" x14ac:dyDescent="0.2">
      <c r="A397" s="82" t="s">
        <v>160</v>
      </c>
      <c r="B397" s="82" t="s">
        <v>1537</v>
      </c>
      <c r="C397" s="82" t="s">
        <v>202</v>
      </c>
      <c r="D397" s="82" t="s">
        <v>144</v>
      </c>
      <c r="E397" s="82" t="s">
        <v>28</v>
      </c>
      <c r="F397" s="82" t="s">
        <v>144</v>
      </c>
      <c r="G397" s="82" t="s">
        <v>147</v>
      </c>
      <c r="H397" s="82" t="s">
        <v>218</v>
      </c>
      <c r="I397" s="83">
        <v>42949.734317129631</v>
      </c>
      <c r="J397" s="82" t="s">
        <v>180</v>
      </c>
      <c r="K397" s="82" t="s">
        <v>1538</v>
      </c>
      <c r="L397" s="82" t="s">
        <v>1539</v>
      </c>
      <c r="M397" s="83">
        <v>42948.374710648146</v>
      </c>
      <c r="N397" s="82" t="s">
        <v>149</v>
      </c>
      <c r="O397" s="82" t="s">
        <v>203</v>
      </c>
      <c r="P397" s="82" t="s">
        <v>157</v>
      </c>
      <c r="Q397" s="82" t="str">
        <f t="shared" si="6"/>
        <v xml:space="preserve">Production </v>
      </c>
      <c r="R397" s="29">
        <f>VLOOKUP(Q397,EffortByCategory!B:C,2,FALSE)</f>
        <v>4</v>
      </c>
    </row>
    <row r="398" spans="1:18" x14ac:dyDescent="0.2">
      <c r="A398" s="82" t="s">
        <v>160</v>
      </c>
      <c r="B398" s="82" t="s">
        <v>1540</v>
      </c>
      <c r="C398" s="82" t="s">
        <v>226</v>
      </c>
      <c r="D398" s="82" t="s">
        <v>224</v>
      </c>
      <c r="E398" s="82" t="s">
        <v>4</v>
      </c>
      <c r="F398" s="82" t="s">
        <v>150</v>
      </c>
      <c r="G398" s="82" t="s">
        <v>147</v>
      </c>
      <c r="H398" s="82" t="s">
        <v>218</v>
      </c>
      <c r="I398" s="83">
        <v>42950.806805555556</v>
      </c>
      <c r="J398" s="82" t="s">
        <v>180</v>
      </c>
      <c r="K398" s="82" t="s">
        <v>1541</v>
      </c>
      <c r="L398" s="82" t="s">
        <v>1542</v>
      </c>
      <c r="M398" s="83">
        <v>42942.955914351849</v>
      </c>
      <c r="N398" s="82" t="s">
        <v>149</v>
      </c>
      <c r="O398" s="82" t="s">
        <v>206</v>
      </c>
      <c r="P398" s="82" t="s">
        <v>238</v>
      </c>
      <c r="Q398" s="82" t="str">
        <f t="shared" si="6"/>
        <v>Production Access</v>
      </c>
      <c r="R398" s="29">
        <f>VLOOKUP(Q398,EffortByCategory!B:C,2,FALSE)</f>
        <v>4</v>
      </c>
    </row>
    <row r="399" spans="1:18" x14ac:dyDescent="0.2">
      <c r="A399" s="82" t="s">
        <v>160</v>
      </c>
      <c r="B399" s="82" t="s">
        <v>1543</v>
      </c>
      <c r="C399" s="82" t="s">
        <v>223</v>
      </c>
      <c r="D399" s="82" t="s">
        <v>224</v>
      </c>
      <c r="E399" s="82" t="s">
        <v>4</v>
      </c>
      <c r="F399" s="82" t="s">
        <v>150</v>
      </c>
      <c r="G399" s="82" t="s">
        <v>147</v>
      </c>
      <c r="H399" s="82" t="s">
        <v>218</v>
      </c>
      <c r="I399" s="83">
        <v>42968.016145833331</v>
      </c>
      <c r="J399" s="82" t="s">
        <v>180</v>
      </c>
      <c r="K399" s="82" t="s">
        <v>1544</v>
      </c>
      <c r="L399" s="82" t="s">
        <v>1545</v>
      </c>
      <c r="M399" s="83">
        <v>42968.001747685186</v>
      </c>
      <c r="N399" s="82" t="s">
        <v>149</v>
      </c>
      <c r="O399" s="82" t="s">
        <v>203</v>
      </c>
      <c r="P399" s="82" t="s">
        <v>210</v>
      </c>
      <c r="Q399" s="82" t="str">
        <f t="shared" si="6"/>
        <v>Production Access</v>
      </c>
      <c r="R399" s="29">
        <f>VLOOKUP(Q399,EffortByCategory!B:C,2,FALSE)</f>
        <v>4</v>
      </c>
    </row>
    <row r="400" spans="1:18" x14ac:dyDescent="0.2">
      <c r="A400" s="82" t="s">
        <v>160</v>
      </c>
      <c r="B400" s="82" t="s">
        <v>1546</v>
      </c>
      <c r="C400" s="82" t="s">
        <v>226</v>
      </c>
      <c r="D400" s="82" t="s">
        <v>224</v>
      </c>
      <c r="E400" s="82" t="s">
        <v>4</v>
      </c>
      <c r="F400" s="82" t="s">
        <v>150</v>
      </c>
      <c r="G400" s="82" t="s">
        <v>147</v>
      </c>
      <c r="H400" s="82" t="s">
        <v>218</v>
      </c>
      <c r="I400" s="83">
        <v>42955.109629629631</v>
      </c>
      <c r="J400" s="82" t="s">
        <v>180</v>
      </c>
      <c r="K400" s="82" t="s">
        <v>1547</v>
      </c>
      <c r="L400" s="82" t="s">
        <v>1548</v>
      </c>
      <c r="M400" s="83">
        <v>42942.6406712963</v>
      </c>
      <c r="N400" s="82" t="s">
        <v>149</v>
      </c>
      <c r="O400" s="82" t="s">
        <v>203</v>
      </c>
      <c r="P400" s="82" t="s">
        <v>259</v>
      </c>
      <c r="Q400" s="82" t="str">
        <f t="shared" si="6"/>
        <v>Production Access</v>
      </c>
      <c r="R400" s="29">
        <f>VLOOKUP(Q400,EffortByCategory!B:C,2,FALSE)</f>
        <v>4</v>
      </c>
    </row>
    <row r="401" spans="1:18" x14ac:dyDescent="0.2">
      <c r="A401" s="82" t="s">
        <v>2744</v>
      </c>
      <c r="B401" s="82" t="s">
        <v>1549</v>
      </c>
      <c r="C401" s="82" t="s">
        <v>441</v>
      </c>
      <c r="D401" s="82" t="s">
        <v>152</v>
      </c>
      <c r="E401" s="82" t="s">
        <v>4</v>
      </c>
      <c r="F401" s="82" t="s">
        <v>27</v>
      </c>
      <c r="G401" s="82" t="s">
        <v>147</v>
      </c>
      <c r="H401" s="82" t="s">
        <v>340</v>
      </c>
      <c r="I401" s="83">
        <v>42971.076886574076</v>
      </c>
      <c r="J401" s="82" t="s">
        <v>180</v>
      </c>
      <c r="K401" s="82" t="s">
        <v>1550</v>
      </c>
      <c r="L401" s="82" t="s">
        <v>1551</v>
      </c>
      <c r="M401" s="83">
        <v>42971.027499999997</v>
      </c>
      <c r="N401" s="82" t="s">
        <v>341</v>
      </c>
      <c r="O401" s="82" t="s">
        <v>375</v>
      </c>
      <c r="P401" s="82" t="s">
        <v>210</v>
      </c>
      <c r="Q401" s="82" t="str">
        <f t="shared" si="6"/>
        <v>Sub Prod - All Other Projects Request for Change</v>
      </c>
      <c r="R401" s="29">
        <f>VLOOKUP(Q401,EffortByCategory!B:C,2,FALSE)</f>
        <v>0</v>
      </c>
    </row>
    <row r="402" spans="1:18" x14ac:dyDescent="0.2">
      <c r="A402" s="82" t="s">
        <v>2745</v>
      </c>
      <c r="B402" s="82" t="s">
        <v>1552</v>
      </c>
      <c r="C402" s="82" t="s">
        <v>370</v>
      </c>
      <c r="D402" s="82" t="s">
        <v>152</v>
      </c>
      <c r="E402" s="82" t="s">
        <v>4</v>
      </c>
      <c r="F402" s="82" t="s">
        <v>27</v>
      </c>
      <c r="G402" s="82" t="s">
        <v>147</v>
      </c>
      <c r="H402" s="82" t="s">
        <v>490</v>
      </c>
      <c r="I402" s="83">
        <v>42970.67396990741</v>
      </c>
      <c r="J402" s="82" t="s">
        <v>179</v>
      </c>
      <c r="K402" s="82" t="s">
        <v>1553</v>
      </c>
      <c r="L402" s="82" t="s">
        <v>1554</v>
      </c>
      <c r="M402" s="83">
        <v>42968.610474537039</v>
      </c>
      <c r="N402" s="82" t="s">
        <v>493</v>
      </c>
      <c r="O402" s="82" t="s">
        <v>375</v>
      </c>
      <c r="P402" s="82" t="s">
        <v>185</v>
      </c>
      <c r="Q402" s="82" t="str">
        <f t="shared" si="6"/>
        <v>Sub Prod - C4C Project Request for Change</v>
      </c>
      <c r="R402" s="29">
        <f>VLOOKUP(Q402,EffortByCategory!B:C,2,FALSE)</f>
        <v>0</v>
      </c>
    </row>
    <row r="403" spans="1:18" x14ac:dyDescent="0.2">
      <c r="A403" s="82" t="s">
        <v>2745</v>
      </c>
      <c r="B403" s="82" t="s">
        <v>1555</v>
      </c>
      <c r="C403" s="82" t="s">
        <v>370</v>
      </c>
      <c r="D403" s="82" t="s">
        <v>152</v>
      </c>
      <c r="E403" s="82" t="s">
        <v>4</v>
      </c>
      <c r="F403" s="82" t="s">
        <v>27</v>
      </c>
      <c r="G403" s="82" t="s">
        <v>147</v>
      </c>
      <c r="H403" s="82" t="s">
        <v>490</v>
      </c>
      <c r="I403" s="83">
        <v>42968.697326388887</v>
      </c>
      <c r="J403" s="82" t="s">
        <v>179</v>
      </c>
      <c r="K403" s="82" t="s">
        <v>1553</v>
      </c>
      <c r="L403" s="82" t="s">
        <v>1556</v>
      </c>
      <c r="M403" s="83">
        <v>42968.602500000001</v>
      </c>
      <c r="N403" s="82" t="s">
        <v>493</v>
      </c>
      <c r="O403" s="82" t="s">
        <v>375</v>
      </c>
      <c r="P403" s="82" t="s">
        <v>259</v>
      </c>
      <c r="Q403" s="82" t="str">
        <f t="shared" si="6"/>
        <v>Sub Prod - C4C Project Request for Change</v>
      </c>
      <c r="R403" s="29">
        <f>VLOOKUP(Q403,EffortByCategory!B:C,2,FALSE)</f>
        <v>0</v>
      </c>
    </row>
    <row r="404" spans="1:18" x14ac:dyDescent="0.2">
      <c r="A404" s="82" t="s">
        <v>2745</v>
      </c>
      <c r="B404" s="82" t="s">
        <v>1557</v>
      </c>
      <c r="C404" s="82" t="s">
        <v>370</v>
      </c>
      <c r="D404" s="82" t="s">
        <v>152</v>
      </c>
      <c r="E404" s="82" t="s">
        <v>4</v>
      </c>
      <c r="F404" s="82" t="s">
        <v>462</v>
      </c>
      <c r="G404" s="82" t="s">
        <v>147</v>
      </c>
      <c r="H404" s="82" t="s">
        <v>490</v>
      </c>
      <c r="I404" s="83">
        <v>42976.622569444444</v>
      </c>
      <c r="J404" s="82" t="s">
        <v>179</v>
      </c>
      <c r="K404" s="82" t="s">
        <v>1558</v>
      </c>
      <c r="L404" s="82" t="s">
        <v>1559</v>
      </c>
      <c r="M404" s="83">
        <v>42976.549155092594</v>
      </c>
      <c r="N404" s="82" t="s">
        <v>493</v>
      </c>
      <c r="O404" s="82" t="s">
        <v>375</v>
      </c>
      <c r="P404" s="82" t="s">
        <v>259</v>
      </c>
      <c r="Q404" s="82" t="str">
        <f t="shared" si="6"/>
        <v>Sub Prod - C4C Project Code Deployment</v>
      </c>
      <c r="R404" s="29">
        <f>VLOOKUP(Q404,EffortByCategory!B:C,2,FALSE)</f>
        <v>0</v>
      </c>
    </row>
    <row r="405" spans="1:18" x14ac:dyDescent="0.2">
      <c r="A405" s="82" t="s">
        <v>2745</v>
      </c>
      <c r="B405" s="82" t="s">
        <v>1560</v>
      </c>
      <c r="C405" s="82" t="s">
        <v>370</v>
      </c>
      <c r="D405" s="82" t="s">
        <v>152</v>
      </c>
      <c r="E405" s="82" t="s">
        <v>4</v>
      </c>
      <c r="F405" s="82" t="s">
        <v>27</v>
      </c>
      <c r="G405" s="82" t="s">
        <v>147</v>
      </c>
      <c r="H405" s="82" t="s">
        <v>490</v>
      </c>
      <c r="I405" s="83">
        <v>42975.911122685182</v>
      </c>
      <c r="J405" s="82" t="s">
        <v>179</v>
      </c>
      <c r="K405" s="82" t="s">
        <v>1561</v>
      </c>
      <c r="L405" s="82" t="s">
        <v>1562</v>
      </c>
      <c r="M405" s="83">
        <v>42971.740057870367</v>
      </c>
      <c r="N405" s="82" t="s">
        <v>493</v>
      </c>
      <c r="O405" s="82" t="s">
        <v>375</v>
      </c>
      <c r="P405" s="82" t="s">
        <v>185</v>
      </c>
      <c r="Q405" s="82" t="str">
        <f t="shared" si="6"/>
        <v>Sub Prod - C4C Project Request for Change</v>
      </c>
      <c r="R405" s="29">
        <f>VLOOKUP(Q405,EffortByCategory!B:C,2,FALSE)</f>
        <v>0</v>
      </c>
    </row>
    <row r="406" spans="1:18" x14ac:dyDescent="0.2">
      <c r="A406" s="82" t="s">
        <v>2745</v>
      </c>
      <c r="B406" s="82" t="s">
        <v>1563</v>
      </c>
      <c r="C406" s="82" t="s">
        <v>370</v>
      </c>
      <c r="D406" s="82" t="s">
        <v>152</v>
      </c>
      <c r="E406" s="82" t="s">
        <v>4</v>
      </c>
      <c r="F406" s="82" t="s">
        <v>462</v>
      </c>
      <c r="G406" s="82" t="s">
        <v>145</v>
      </c>
      <c r="H406" s="82" t="s">
        <v>490</v>
      </c>
      <c r="I406" s="83">
        <v>42978.762141203704</v>
      </c>
      <c r="J406" s="82" t="s">
        <v>179</v>
      </c>
      <c r="K406" s="82" t="s">
        <v>1561</v>
      </c>
      <c r="L406" s="82" t="s">
        <v>1564</v>
      </c>
      <c r="M406" s="83">
        <v>42976.577523148146</v>
      </c>
      <c r="N406" s="82" t="s">
        <v>493</v>
      </c>
      <c r="O406" s="82" t="s">
        <v>375</v>
      </c>
      <c r="P406" s="82" t="s">
        <v>157</v>
      </c>
      <c r="Q406" s="82" t="str">
        <f t="shared" si="6"/>
        <v>Sub Prod - C4C Project Code Deployment</v>
      </c>
      <c r="R406" s="29">
        <f>VLOOKUP(Q406,EffortByCategory!B:C,2,FALSE)</f>
        <v>0</v>
      </c>
    </row>
    <row r="407" spans="1:18" x14ac:dyDescent="0.2">
      <c r="A407" s="82" t="s">
        <v>2745</v>
      </c>
      <c r="B407" s="82" t="s">
        <v>1565</v>
      </c>
      <c r="C407" s="82" t="s">
        <v>370</v>
      </c>
      <c r="D407" s="82" t="s">
        <v>152</v>
      </c>
      <c r="E407" s="82" t="s">
        <v>4</v>
      </c>
      <c r="F407" s="82" t="s">
        <v>462</v>
      </c>
      <c r="G407" s="82" t="s">
        <v>147</v>
      </c>
      <c r="H407" s="82" t="s">
        <v>490</v>
      </c>
      <c r="I407" s="83">
        <v>42977.555092592593</v>
      </c>
      <c r="J407" s="82" t="s">
        <v>179</v>
      </c>
      <c r="K407" s="82" t="s">
        <v>1561</v>
      </c>
      <c r="L407" s="82" t="s">
        <v>1566</v>
      </c>
      <c r="M407" s="83">
        <v>42971.740104166667</v>
      </c>
      <c r="N407" s="82" t="s">
        <v>493</v>
      </c>
      <c r="O407" s="82" t="s">
        <v>375</v>
      </c>
      <c r="P407" s="82" t="s">
        <v>210</v>
      </c>
      <c r="Q407" s="82" t="str">
        <f t="shared" si="6"/>
        <v>Sub Prod - C4C Project Code Deployment</v>
      </c>
      <c r="R407" s="29">
        <f>VLOOKUP(Q407,EffortByCategory!B:C,2,FALSE)</f>
        <v>0</v>
      </c>
    </row>
    <row r="408" spans="1:18" x14ac:dyDescent="0.2">
      <c r="A408" s="82" t="s">
        <v>2745</v>
      </c>
      <c r="B408" s="82" t="s">
        <v>1567</v>
      </c>
      <c r="C408" s="82" t="s">
        <v>370</v>
      </c>
      <c r="D408" s="82" t="s">
        <v>152</v>
      </c>
      <c r="E408" s="82" t="s">
        <v>4</v>
      </c>
      <c r="F408" s="82" t="s">
        <v>462</v>
      </c>
      <c r="G408" s="82" t="s">
        <v>147</v>
      </c>
      <c r="H408" s="82" t="s">
        <v>490</v>
      </c>
      <c r="I408" s="83">
        <v>42976.590231481481</v>
      </c>
      <c r="J408" s="82" t="s">
        <v>179</v>
      </c>
      <c r="K408" s="82" t="s">
        <v>1568</v>
      </c>
      <c r="L408" s="82" t="s">
        <v>1569</v>
      </c>
      <c r="M408" s="83">
        <v>42976.549155092594</v>
      </c>
      <c r="N408" s="82" t="s">
        <v>493</v>
      </c>
      <c r="O408" s="82" t="s">
        <v>375</v>
      </c>
      <c r="P408" s="82" t="s">
        <v>210</v>
      </c>
      <c r="Q408" s="82" t="str">
        <f t="shared" si="6"/>
        <v>Sub Prod - C4C Project Code Deployment</v>
      </c>
      <c r="R408" s="29">
        <f>VLOOKUP(Q408,EffortByCategory!B:C,2,FALSE)</f>
        <v>0</v>
      </c>
    </row>
    <row r="409" spans="1:18" x14ac:dyDescent="0.2">
      <c r="A409" s="82" t="s">
        <v>2743</v>
      </c>
      <c r="B409" s="82" t="s">
        <v>1570</v>
      </c>
      <c r="C409" s="82" t="s">
        <v>394</v>
      </c>
      <c r="D409" s="82" t="s">
        <v>405</v>
      </c>
      <c r="E409" s="82" t="s">
        <v>4</v>
      </c>
      <c r="F409" s="82" t="s">
        <v>150</v>
      </c>
      <c r="G409" s="82" t="s">
        <v>147</v>
      </c>
      <c r="H409" s="82" t="s">
        <v>371</v>
      </c>
      <c r="I409" s="83">
        <v>42975.650995370372</v>
      </c>
      <c r="J409" s="82" t="s">
        <v>180</v>
      </c>
      <c r="K409" s="82" t="s">
        <v>1571</v>
      </c>
      <c r="L409" s="82" t="s">
        <v>1572</v>
      </c>
      <c r="M409" s="83">
        <v>42969.623425925929</v>
      </c>
      <c r="N409" s="82" t="s">
        <v>374</v>
      </c>
      <c r="O409" s="82" t="s">
        <v>375</v>
      </c>
      <c r="P409" s="82" t="s">
        <v>158</v>
      </c>
      <c r="Q409" s="82" t="str">
        <f t="shared" ref="Q409:Q472" si="7">CONCATENATE(A409," ",F409)</f>
        <v>Sub Prod - KBR Access</v>
      </c>
      <c r="R409" s="29">
        <f>VLOOKUP(Q409,EffortByCategory!B:C,2,FALSE)</f>
        <v>0</v>
      </c>
    </row>
    <row r="410" spans="1:18" x14ac:dyDescent="0.2">
      <c r="A410" s="82" t="s">
        <v>160</v>
      </c>
      <c r="B410" s="82" t="s">
        <v>1573</v>
      </c>
      <c r="C410" s="82" t="s">
        <v>483</v>
      </c>
      <c r="D410" s="82" t="s">
        <v>152</v>
      </c>
      <c r="E410" s="82" t="s">
        <v>4</v>
      </c>
      <c r="F410" s="82" t="s">
        <v>148</v>
      </c>
      <c r="G410" s="82" t="s">
        <v>147</v>
      </c>
      <c r="H410" s="82" t="s">
        <v>553</v>
      </c>
      <c r="I410" s="83">
        <v>42957.802395833336</v>
      </c>
      <c r="J410" s="82" t="s">
        <v>180</v>
      </c>
      <c r="K410" s="82" t="s">
        <v>1574</v>
      </c>
      <c r="L410" s="82" t="s">
        <v>1575</v>
      </c>
      <c r="M410" s="83">
        <v>42956.670046296298</v>
      </c>
      <c r="N410" s="82" t="s">
        <v>556</v>
      </c>
      <c r="O410" s="82" t="s">
        <v>375</v>
      </c>
      <c r="P410" s="82" t="s">
        <v>210</v>
      </c>
      <c r="Q410" s="82" t="str">
        <f t="shared" si="7"/>
        <v xml:space="preserve">Production Request for Information </v>
      </c>
      <c r="R410" s="29">
        <f>VLOOKUP(Q410,EffortByCategory!B:C,2,FALSE)</f>
        <v>4</v>
      </c>
    </row>
    <row r="411" spans="1:18" x14ac:dyDescent="0.2">
      <c r="A411" s="82" t="s">
        <v>2743</v>
      </c>
      <c r="B411" s="82" t="s">
        <v>1576</v>
      </c>
      <c r="C411" s="82" t="s">
        <v>431</v>
      </c>
      <c r="D411" s="82" t="s">
        <v>144</v>
      </c>
      <c r="E411" s="82" t="s">
        <v>4</v>
      </c>
      <c r="F411" s="82" t="s">
        <v>148</v>
      </c>
      <c r="G411" s="82" t="s">
        <v>147</v>
      </c>
      <c r="H411" s="82" t="s">
        <v>1577</v>
      </c>
      <c r="I411" s="83">
        <v>42956.180486111109</v>
      </c>
      <c r="J411" s="82" t="s">
        <v>180</v>
      </c>
      <c r="K411" s="82" t="s">
        <v>1578</v>
      </c>
      <c r="L411" s="82" t="s">
        <v>1579</v>
      </c>
      <c r="M411" s="83">
        <v>42950.207349537035</v>
      </c>
      <c r="N411" s="82" t="s">
        <v>514</v>
      </c>
      <c r="O411" s="82" t="s">
        <v>375</v>
      </c>
      <c r="P411" s="82" t="s">
        <v>183</v>
      </c>
      <c r="Q411" s="82" t="str">
        <f t="shared" si="7"/>
        <v xml:space="preserve">Sub Prod - KBR Request for Information </v>
      </c>
      <c r="R411" s="29">
        <f>VLOOKUP(Q411,EffortByCategory!B:C,2,FALSE)</f>
        <v>4</v>
      </c>
    </row>
    <row r="412" spans="1:18" x14ac:dyDescent="0.2">
      <c r="A412" s="82" t="s">
        <v>160</v>
      </c>
      <c r="B412" s="82" t="s">
        <v>1580</v>
      </c>
      <c r="C412" s="82" t="s">
        <v>394</v>
      </c>
      <c r="D412" s="82" t="s">
        <v>152</v>
      </c>
      <c r="E412" s="82" t="s">
        <v>4</v>
      </c>
      <c r="F412" s="82" t="s">
        <v>151</v>
      </c>
      <c r="G412" s="82" t="s">
        <v>147</v>
      </c>
      <c r="H412" s="82" t="s">
        <v>1002</v>
      </c>
      <c r="I412" s="83">
        <v>42962.655231481483</v>
      </c>
      <c r="J412" s="82" t="s">
        <v>179</v>
      </c>
      <c r="K412" s="82" t="s">
        <v>1581</v>
      </c>
      <c r="L412" s="82" t="s">
        <v>1582</v>
      </c>
      <c r="M412" s="83">
        <v>42961.655405092592</v>
      </c>
      <c r="N412" s="82" t="s">
        <v>1005</v>
      </c>
      <c r="O412" s="82" t="s">
        <v>375</v>
      </c>
      <c r="P412" s="82" t="s">
        <v>238</v>
      </c>
      <c r="Q412" s="82" t="str">
        <f t="shared" si="7"/>
        <v>Production Proactive Maintenance</v>
      </c>
      <c r="R412" s="29">
        <f>VLOOKUP(Q412,EffortByCategory!B:C,2,FALSE)</f>
        <v>4</v>
      </c>
    </row>
    <row r="413" spans="1:18" x14ac:dyDescent="0.2">
      <c r="A413" s="82" t="s">
        <v>2743</v>
      </c>
      <c r="B413" s="82" t="s">
        <v>1583</v>
      </c>
      <c r="C413" s="82" t="s">
        <v>202</v>
      </c>
      <c r="D413" s="82" t="s">
        <v>355</v>
      </c>
      <c r="E413" s="82" t="s">
        <v>4</v>
      </c>
      <c r="F413" s="82" t="s">
        <v>151</v>
      </c>
      <c r="G413" s="82" t="s">
        <v>147</v>
      </c>
      <c r="H413" s="82" t="s">
        <v>603</v>
      </c>
      <c r="I413" s="83">
        <v>42957.44803240741</v>
      </c>
      <c r="J413" s="82" t="s">
        <v>179</v>
      </c>
      <c r="K413" s="82" t="s">
        <v>1584</v>
      </c>
      <c r="L413" s="82" t="s">
        <v>1585</v>
      </c>
      <c r="M413" s="83">
        <v>42957.439826388887</v>
      </c>
      <c r="N413" s="82" t="s">
        <v>606</v>
      </c>
      <c r="O413" s="82" t="s">
        <v>207</v>
      </c>
      <c r="P413" s="82" t="s">
        <v>210</v>
      </c>
      <c r="Q413" s="82" t="str">
        <f t="shared" si="7"/>
        <v>Sub Prod - KBR Proactive Maintenance</v>
      </c>
      <c r="R413" s="29">
        <f>VLOOKUP(Q413,EffortByCategory!B:C,2,FALSE)</f>
        <v>0</v>
      </c>
    </row>
    <row r="414" spans="1:18" x14ac:dyDescent="0.2">
      <c r="A414" s="82" t="s">
        <v>2745</v>
      </c>
      <c r="B414" s="82" t="s">
        <v>1586</v>
      </c>
      <c r="C414" s="82" t="s">
        <v>552</v>
      </c>
      <c r="D414" s="82" t="s">
        <v>152</v>
      </c>
      <c r="E414" s="82" t="s">
        <v>4</v>
      </c>
      <c r="F414" s="82" t="s">
        <v>462</v>
      </c>
      <c r="G414" s="82" t="s">
        <v>147</v>
      </c>
      <c r="H414" s="82" t="s">
        <v>544</v>
      </c>
      <c r="I414" s="83">
        <v>42968.970856481479</v>
      </c>
      <c r="J414" s="82" t="s">
        <v>180</v>
      </c>
      <c r="K414" s="82" t="s">
        <v>1587</v>
      </c>
      <c r="L414" s="82" t="s">
        <v>1588</v>
      </c>
      <c r="M414" s="83">
        <v>42963.449155092596</v>
      </c>
      <c r="N414" s="82" t="s">
        <v>547</v>
      </c>
      <c r="O414" s="82" t="s">
        <v>375</v>
      </c>
      <c r="P414" s="82" t="s">
        <v>351</v>
      </c>
      <c r="Q414" s="82" t="str">
        <f t="shared" si="7"/>
        <v>Sub Prod - C4C Project Code Deployment</v>
      </c>
      <c r="R414" s="29">
        <f>VLOOKUP(Q414,EffortByCategory!B:C,2,FALSE)</f>
        <v>0</v>
      </c>
    </row>
    <row r="415" spans="1:18" x14ac:dyDescent="0.2">
      <c r="A415" s="82" t="s">
        <v>160</v>
      </c>
      <c r="B415" s="82" t="s">
        <v>1589</v>
      </c>
      <c r="C415" s="82" t="s">
        <v>418</v>
      </c>
      <c r="D415" s="82" t="s">
        <v>378</v>
      </c>
      <c r="E415" s="82" t="s">
        <v>4</v>
      </c>
      <c r="F415" s="82" t="s">
        <v>150</v>
      </c>
      <c r="G415" s="82" t="s">
        <v>147</v>
      </c>
      <c r="H415" s="82" t="s">
        <v>511</v>
      </c>
      <c r="I415" s="83">
        <v>42956.882893518516</v>
      </c>
      <c r="J415" s="82" t="s">
        <v>180</v>
      </c>
      <c r="K415" s="82" t="s">
        <v>1590</v>
      </c>
      <c r="L415" s="82" t="s">
        <v>1591</v>
      </c>
      <c r="M415" s="83">
        <v>42956.02107638889</v>
      </c>
      <c r="N415" s="82" t="s">
        <v>514</v>
      </c>
      <c r="O415" s="82" t="s">
        <v>375</v>
      </c>
      <c r="P415" s="82" t="s">
        <v>219</v>
      </c>
      <c r="Q415" s="82" t="str">
        <f t="shared" si="7"/>
        <v>Production Access</v>
      </c>
      <c r="R415" s="29">
        <f>VLOOKUP(Q415,EffortByCategory!B:C,2,FALSE)</f>
        <v>4</v>
      </c>
    </row>
    <row r="416" spans="1:18" x14ac:dyDescent="0.2">
      <c r="A416" s="82" t="s">
        <v>160</v>
      </c>
      <c r="B416" s="82" t="s">
        <v>1592</v>
      </c>
      <c r="C416" s="82" t="s">
        <v>223</v>
      </c>
      <c r="D416" s="82" t="s">
        <v>280</v>
      </c>
      <c r="E416" s="82" t="s">
        <v>4</v>
      </c>
      <c r="F416" s="82" t="s">
        <v>150</v>
      </c>
      <c r="G416" s="82" t="s">
        <v>147</v>
      </c>
      <c r="H416" s="82" t="s">
        <v>188</v>
      </c>
      <c r="I416" s="83">
        <v>42960.982743055552</v>
      </c>
      <c r="J416" s="82" t="s">
        <v>180</v>
      </c>
      <c r="K416" s="82" t="s">
        <v>1593</v>
      </c>
      <c r="L416" s="82" t="s">
        <v>1594</v>
      </c>
      <c r="M416" s="83">
        <v>42957.022650462961</v>
      </c>
      <c r="N416" s="82" t="s">
        <v>146</v>
      </c>
      <c r="O416" s="82" t="s">
        <v>203</v>
      </c>
      <c r="P416" s="82" t="s">
        <v>238</v>
      </c>
      <c r="Q416" s="82" t="str">
        <f t="shared" si="7"/>
        <v>Production Access</v>
      </c>
      <c r="R416" s="29">
        <f>VLOOKUP(Q416,EffortByCategory!B:C,2,FALSE)</f>
        <v>4</v>
      </c>
    </row>
    <row r="417" spans="1:18" x14ac:dyDescent="0.2">
      <c r="A417" s="82" t="s">
        <v>2743</v>
      </c>
      <c r="B417" s="82" t="s">
        <v>1595</v>
      </c>
      <c r="C417" s="82" t="s">
        <v>220</v>
      </c>
      <c r="D417" s="82" t="s">
        <v>144</v>
      </c>
      <c r="E417" s="82" t="s">
        <v>4</v>
      </c>
      <c r="F417" s="82" t="s">
        <v>150</v>
      </c>
      <c r="G417" s="82" t="s">
        <v>147</v>
      </c>
      <c r="H417" s="82" t="s">
        <v>344</v>
      </c>
      <c r="I417" s="83">
        <v>42950.22693287037</v>
      </c>
      <c r="J417" s="82" t="s">
        <v>180</v>
      </c>
      <c r="K417" s="82" t="s">
        <v>1596</v>
      </c>
      <c r="L417" s="82" t="s">
        <v>260</v>
      </c>
      <c r="M417" s="83">
        <v>42947.978159722225</v>
      </c>
      <c r="N417" s="82" t="s">
        <v>345</v>
      </c>
      <c r="O417" s="82" t="s">
        <v>203</v>
      </c>
      <c r="P417" s="82" t="s">
        <v>158</v>
      </c>
      <c r="Q417" s="82" t="str">
        <f t="shared" si="7"/>
        <v>Sub Prod - KBR Access</v>
      </c>
      <c r="R417" s="29">
        <f>VLOOKUP(Q417,EffortByCategory!B:C,2,FALSE)</f>
        <v>0</v>
      </c>
    </row>
    <row r="418" spans="1:18" x14ac:dyDescent="0.2">
      <c r="A418" s="82" t="s">
        <v>2743</v>
      </c>
      <c r="B418" s="82" t="s">
        <v>1597</v>
      </c>
      <c r="C418" s="82" t="s">
        <v>418</v>
      </c>
      <c r="D418" s="82" t="s">
        <v>144</v>
      </c>
      <c r="E418" s="82" t="s">
        <v>4</v>
      </c>
      <c r="F418" s="82" t="s">
        <v>148</v>
      </c>
      <c r="G418" s="82" t="s">
        <v>147</v>
      </c>
      <c r="H418" s="82" t="s">
        <v>511</v>
      </c>
      <c r="I418" s="83">
        <v>42951.376030092593</v>
      </c>
      <c r="J418" s="82" t="s">
        <v>180</v>
      </c>
      <c r="K418" s="82" t="s">
        <v>1598</v>
      </c>
      <c r="L418" s="82" t="s">
        <v>1599</v>
      </c>
      <c r="M418" s="83">
        <v>42949.112696759257</v>
      </c>
      <c r="N418" s="82" t="s">
        <v>514</v>
      </c>
      <c r="O418" s="82" t="s">
        <v>375</v>
      </c>
      <c r="P418" s="82" t="s">
        <v>259</v>
      </c>
      <c r="Q418" s="82" t="str">
        <f t="shared" si="7"/>
        <v xml:space="preserve">Sub Prod - KBR Request for Information </v>
      </c>
      <c r="R418" s="29">
        <f>VLOOKUP(Q418,EffortByCategory!B:C,2,FALSE)</f>
        <v>4</v>
      </c>
    </row>
    <row r="419" spans="1:18" x14ac:dyDescent="0.2">
      <c r="A419" s="82" t="s">
        <v>160</v>
      </c>
      <c r="B419" s="82" t="s">
        <v>1600</v>
      </c>
      <c r="C419" s="82" t="s">
        <v>418</v>
      </c>
      <c r="D419" s="82" t="s">
        <v>657</v>
      </c>
      <c r="E419" s="82" t="s">
        <v>4</v>
      </c>
      <c r="F419" s="82" t="s">
        <v>148</v>
      </c>
      <c r="G419" s="82" t="s">
        <v>147</v>
      </c>
      <c r="H419" s="82" t="s">
        <v>357</v>
      </c>
      <c r="I419" s="83">
        <v>42969.273888888885</v>
      </c>
      <c r="J419" s="82" t="s">
        <v>179</v>
      </c>
      <c r="K419" s="82" t="s">
        <v>1601</v>
      </c>
      <c r="L419" s="82" t="s">
        <v>1602</v>
      </c>
      <c r="M419" s="83">
        <v>42969.227013888885</v>
      </c>
      <c r="N419" s="82" t="s">
        <v>358</v>
      </c>
      <c r="O419" s="82" t="s">
        <v>375</v>
      </c>
      <c r="P419" s="82" t="s">
        <v>238</v>
      </c>
      <c r="Q419" s="82" t="str">
        <f t="shared" si="7"/>
        <v xml:space="preserve">Production Request for Information </v>
      </c>
      <c r="R419" s="29">
        <f>VLOOKUP(Q419,EffortByCategory!B:C,2,FALSE)</f>
        <v>4</v>
      </c>
    </row>
    <row r="420" spans="1:18" x14ac:dyDescent="0.2">
      <c r="A420" s="82" t="s">
        <v>2743</v>
      </c>
      <c r="B420" s="82" t="s">
        <v>1603</v>
      </c>
      <c r="C420" s="82" t="s">
        <v>461</v>
      </c>
      <c r="D420" s="82" t="s">
        <v>144</v>
      </c>
      <c r="E420" s="82" t="s">
        <v>4</v>
      </c>
      <c r="F420" s="82" t="s">
        <v>148</v>
      </c>
      <c r="G420" s="82" t="s">
        <v>147</v>
      </c>
      <c r="H420" s="82" t="s">
        <v>215</v>
      </c>
      <c r="I420" s="83">
        <v>42965.213437500002</v>
      </c>
      <c r="J420" s="82" t="s">
        <v>180</v>
      </c>
      <c r="K420" s="82" t="s">
        <v>1604</v>
      </c>
      <c r="L420" s="82" t="s">
        <v>1605</v>
      </c>
      <c r="M420" s="83">
        <v>42965.059675925928</v>
      </c>
      <c r="N420" s="82" t="s">
        <v>216</v>
      </c>
      <c r="O420" s="82" t="s">
        <v>375</v>
      </c>
      <c r="P420" s="82" t="s">
        <v>238</v>
      </c>
      <c r="Q420" s="82" t="str">
        <f t="shared" si="7"/>
        <v xml:space="preserve">Sub Prod - KBR Request for Information </v>
      </c>
      <c r="R420" s="29">
        <f>VLOOKUP(Q420,EffortByCategory!B:C,2,FALSE)</f>
        <v>4</v>
      </c>
    </row>
    <row r="421" spans="1:18" x14ac:dyDescent="0.2">
      <c r="A421" s="82" t="s">
        <v>2743</v>
      </c>
      <c r="B421" s="82" t="s">
        <v>1606</v>
      </c>
      <c r="C421" s="82" t="s">
        <v>461</v>
      </c>
      <c r="D421" s="82" t="s">
        <v>378</v>
      </c>
      <c r="E421" s="82" t="s">
        <v>4</v>
      </c>
      <c r="F421" s="82" t="s">
        <v>148</v>
      </c>
      <c r="G421" s="82" t="s">
        <v>147</v>
      </c>
      <c r="H421" s="82" t="s">
        <v>215</v>
      </c>
      <c r="I421" s="83">
        <v>42964.206041666665</v>
      </c>
      <c r="J421" s="82" t="s">
        <v>180</v>
      </c>
      <c r="K421" s="82" t="s">
        <v>1607</v>
      </c>
      <c r="L421" s="82" t="s">
        <v>1608</v>
      </c>
      <c r="M421" s="83">
        <v>42957.224456018521</v>
      </c>
      <c r="N421" s="82" t="s">
        <v>216</v>
      </c>
      <c r="O421" s="82" t="s">
        <v>375</v>
      </c>
      <c r="P421" s="82" t="s">
        <v>210</v>
      </c>
      <c r="Q421" s="82" t="str">
        <f t="shared" si="7"/>
        <v xml:space="preserve">Sub Prod - KBR Request for Information </v>
      </c>
      <c r="R421" s="29">
        <f>VLOOKUP(Q421,EffortByCategory!B:C,2,FALSE)</f>
        <v>4</v>
      </c>
    </row>
    <row r="422" spans="1:18" x14ac:dyDescent="0.2">
      <c r="A422" s="82" t="s">
        <v>2743</v>
      </c>
      <c r="B422" s="82" t="s">
        <v>1609</v>
      </c>
      <c r="C422" s="82" t="s">
        <v>390</v>
      </c>
      <c r="D422" s="82" t="s">
        <v>378</v>
      </c>
      <c r="E422" s="82" t="s">
        <v>4</v>
      </c>
      <c r="F422" s="82" t="s">
        <v>148</v>
      </c>
      <c r="G422" s="82" t="s">
        <v>147</v>
      </c>
      <c r="H422" s="82" t="s">
        <v>340</v>
      </c>
      <c r="I422" s="83">
        <v>42965.120810185188</v>
      </c>
      <c r="J422" s="82" t="s">
        <v>180</v>
      </c>
      <c r="K422" s="82" t="s">
        <v>1610</v>
      </c>
      <c r="L422" s="82" t="s">
        <v>1611</v>
      </c>
      <c r="M422" s="83">
        <v>42965.00922453704</v>
      </c>
      <c r="N422" s="82" t="s">
        <v>341</v>
      </c>
      <c r="O422" s="82" t="s">
        <v>375</v>
      </c>
      <c r="P422" s="82" t="s">
        <v>185</v>
      </c>
      <c r="Q422" s="82" t="str">
        <f t="shared" si="7"/>
        <v xml:space="preserve">Sub Prod - KBR Request for Information </v>
      </c>
      <c r="R422" s="29">
        <f>VLOOKUP(Q422,EffortByCategory!B:C,2,FALSE)</f>
        <v>4</v>
      </c>
    </row>
    <row r="423" spans="1:18" x14ac:dyDescent="0.2">
      <c r="A423" s="82" t="s">
        <v>2743</v>
      </c>
      <c r="B423" s="82" t="s">
        <v>1612</v>
      </c>
      <c r="C423" s="82" t="s">
        <v>390</v>
      </c>
      <c r="D423" s="82" t="s">
        <v>152</v>
      </c>
      <c r="E423" s="82" t="s">
        <v>4</v>
      </c>
      <c r="F423" s="82" t="s">
        <v>148</v>
      </c>
      <c r="G423" s="82" t="s">
        <v>147</v>
      </c>
      <c r="H423" s="82" t="s">
        <v>215</v>
      </c>
      <c r="I423" s="83">
        <v>42967.833784722221</v>
      </c>
      <c r="J423" s="82" t="s">
        <v>180</v>
      </c>
      <c r="K423" s="82" t="s">
        <v>1613</v>
      </c>
      <c r="L423" s="82" t="s">
        <v>1614</v>
      </c>
      <c r="M423" s="83">
        <v>42965.061412037037</v>
      </c>
      <c r="N423" s="82" t="s">
        <v>216</v>
      </c>
      <c r="O423" s="82" t="s">
        <v>375</v>
      </c>
      <c r="P423" s="82" t="s">
        <v>259</v>
      </c>
      <c r="Q423" s="82" t="str">
        <f t="shared" si="7"/>
        <v xml:space="preserve">Sub Prod - KBR Request for Information </v>
      </c>
      <c r="R423" s="29">
        <f>VLOOKUP(Q423,EffortByCategory!B:C,2,FALSE)</f>
        <v>4</v>
      </c>
    </row>
    <row r="424" spans="1:18" x14ac:dyDescent="0.2">
      <c r="A424" s="82" t="s">
        <v>2743</v>
      </c>
      <c r="B424" s="82" t="s">
        <v>1615</v>
      </c>
      <c r="C424" s="82" t="s">
        <v>461</v>
      </c>
      <c r="D424" s="82" t="s">
        <v>378</v>
      </c>
      <c r="E424" s="82" t="s">
        <v>4</v>
      </c>
      <c r="F424" s="82" t="s">
        <v>148</v>
      </c>
      <c r="G424" s="82" t="s">
        <v>147</v>
      </c>
      <c r="H424" s="82" t="s">
        <v>215</v>
      </c>
      <c r="I424" s="83">
        <v>42968.93340277778</v>
      </c>
      <c r="J424" s="82" t="s">
        <v>180</v>
      </c>
      <c r="K424" s="82" t="s">
        <v>1616</v>
      </c>
      <c r="L424" s="82" t="s">
        <v>1617</v>
      </c>
      <c r="M424" s="83">
        <v>42965.159398148149</v>
      </c>
      <c r="N424" s="82" t="s">
        <v>216</v>
      </c>
      <c r="O424" s="82" t="s">
        <v>375</v>
      </c>
      <c r="P424" s="82" t="s">
        <v>252</v>
      </c>
      <c r="Q424" s="82" t="str">
        <f t="shared" si="7"/>
        <v xml:space="preserve">Sub Prod - KBR Request for Information </v>
      </c>
      <c r="R424" s="29">
        <f>VLOOKUP(Q424,EffortByCategory!B:C,2,FALSE)</f>
        <v>4</v>
      </c>
    </row>
    <row r="425" spans="1:18" x14ac:dyDescent="0.2">
      <c r="A425" s="82" t="s">
        <v>2743</v>
      </c>
      <c r="B425" s="82" t="s">
        <v>1618</v>
      </c>
      <c r="C425" s="82" t="s">
        <v>466</v>
      </c>
      <c r="D425" s="82" t="s">
        <v>152</v>
      </c>
      <c r="E425" s="82" t="s">
        <v>4</v>
      </c>
      <c r="F425" s="82" t="s">
        <v>148</v>
      </c>
      <c r="G425" s="82" t="s">
        <v>147</v>
      </c>
      <c r="H425" s="82" t="s">
        <v>215</v>
      </c>
      <c r="I425" s="83">
        <v>42976.300428240742</v>
      </c>
      <c r="J425" s="82" t="s">
        <v>180</v>
      </c>
      <c r="K425" s="82" t="s">
        <v>1619</v>
      </c>
      <c r="L425" s="82" t="s">
        <v>628</v>
      </c>
      <c r="M425" s="83">
        <v>42976.237569444442</v>
      </c>
      <c r="N425" s="82" t="s">
        <v>216</v>
      </c>
      <c r="O425" s="82" t="s">
        <v>375</v>
      </c>
      <c r="P425" s="82" t="s">
        <v>210</v>
      </c>
      <c r="Q425" s="82" t="str">
        <f t="shared" si="7"/>
        <v xml:space="preserve">Sub Prod - KBR Request for Information </v>
      </c>
      <c r="R425" s="29">
        <f>VLOOKUP(Q425,EffortByCategory!B:C,2,FALSE)</f>
        <v>4</v>
      </c>
    </row>
    <row r="426" spans="1:18" x14ac:dyDescent="0.2">
      <c r="A426" s="82" t="s">
        <v>160</v>
      </c>
      <c r="B426" s="82" t="s">
        <v>1620</v>
      </c>
      <c r="C426" s="82" t="s">
        <v>418</v>
      </c>
      <c r="D426" s="82" t="s">
        <v>152</v>
      </c>
      <c r="E426" s="82" t="s">
        <v>4</v>
      </c>
      <c r="F426" s="82" t="s">
        <v>150</v>
      </c>
      <c r="G426" s="82" t="s">
        <v>147</v>
      </c>
      <c r="H426" s="82" t="s">
        <v>371</v>
      </c>
      <c r="I426" s="83">
        <v>42968.115844907406</v>
      </c>
      <c r="J426" s="82" t="s">
        <v>180</v>
      </c>
      <c r="K426" s="82" t="s">
        <v>1621</v>
      </c>
      <c r="L426" s="82" t="s">
        <v>1622</v>
      </c>
      <c r="M426" s="83">
        <v>42965.277372685188</v>
      </c>
      <c r="N426" s="82" t="s">
        <v>374</v>
      </c>
      <c r="O426" s="82" t="s">
        <v>375</v>
      </c>
      <c r="P426" s="82" t="s">
        <v>217</v>
      </c>
      <c r="Q426" s="82" t="str">
        <f t="shared" si="7"/>
        <v>Production Access</v>
      </c>
      <c r="R426" s="29">
        <f>VLOOKUP(Q426,EffortByCategory!B:C,2,FALSE)</f>
        <v>4</v>
      </c>
    </row>
    <row r="427" spans="1:18" x14ac:dyDescent="0.2">
      <c r="A427" s="82" t="s">
        <v>2744</v>
      </c>
      <c r="B427" s="82" t="s">
        <v>1623</v>
      </c>
      <c r="C427" s="82" t="s">
        <v>390</v>
      </c>
      <c r="D427" s="82" t="s">
        <v>152</v>
      </c>
      <c r="E427" s="82" t="s">
        <v>4</v>
      </c>
      <c r="F427" s="82" t="s">
        <v>27</v>
      </c>
      <c r="G427" s="82" t="s">
        <v>147</v>
      </c>
      <c r="H427" s="82" t="s">
        <v>371</v>
      </c>
      <c r="I427" s="83">
        <v>42977.144930555558</v>
      </c>
      <c r="J427" s="82" t="s">
        <v>180</v>
      </c>
      <c r="K427" s="82" t="s">
        <v>1624</v>
      </c>
      <c r="L427" s="82" t="s">
        <v>1625</v>
      </c>
      <c r="M427" s="83">
        <v>42976.133425925924</v>
      </c>
      <c r="N427" s="82" t="s">
        <v>374</v>
      </c>
      <c r="O427" s="82" t="s">
        <v>375</v>
      </c>
      <c r="P427" s="82" t="s">
        <v>210</v>
      </c>
      <c r="Q427" s="82" t="str">
        <f t="shared" si="7"/>
        <v>Sub Prod - All Other Projects Request for Change</v>
      </c>
      <c r="R427" s="29">
        <f>VLOOKUP(Q427,EffortByCategory!B:C,2,FALSE)</f>
        <v>0</v>
      </c>
    </row>
    <row r="428" spans="1:18" x14ac:dyDescent="0.2">
      <c r="A428" s="82" t="s">
        <v>160</v>
      </c>
      <c r="B428" s="82" t="s">
        <v>1626</v>
      </c>
      <c r="C428" s="82" t="s">
        <v>418</v>
      </c>
      <c r="D428" s="82" t="s">
        <v>152</v>
      </c>
      <c r="E428" s="82" t="s">
        <v>4</v>
      </c>
      <c r="F428" s="82" t="s">
        <v>27</v>
      </c>
      <c r="G428" s="82" t="s">
        <v>147</v>
      </c>
      <c r="H428" s="82" t="s">
        <v>371</v>
      </c>
      <c r="I428" s="83">
        <v>42969.171585648146</v>
      </c>
      <c r="J428" s="82" t="s">
        <v>180</v>
      </c>
      <c r="K428" s="82" t="s">
        <v>1627</v>
      </c>
      <c r="L428" s="82" t="s">
        <v>1628</v>
      </c>
      <c r="M428" s="83">
        <v>42968.141203703701</v>
      </c>
      <c r="N428" s="82" t="s">
        <v>374</v>
      </c>
      <c r="O428" s="82" t="s">
        <v>375</v>
      </c>
      <c r="P428" s="82" t="s">
        <v>210</v>
      </c>
      <c r="Q428" s="82" t="str">
        <f t="shared" si="7"/>
        <v>Production Request for Change</v>
      </c>
      <c r="R428" s="29">
        <f>VLOOKUP(Q428,EffortByCategory!B:C,2,FALSE)</f>
        <v>4</v>
      </c>
    </row>
    <row r="429" spans="1:18" x14ac:dyDescent="0.2">
      <c r="A429" s="82" t="s">
        <v>160</v>
      </c>
      <c r="B429" s="82" t="s">
        <v>1629</v>
      </c>
      <c r="C429" s="82" t="s">
        <v>418</v>
      </c>
      <c r="D429" s="82" t="s">
        <v>152</v>
      </c>
      <c r="E429" s="82" t="s">
        <v>4</v>
      </c>
      <c r="F429" s="82" t="s">
        <v>150</v>
      </c>
      <c r="G429" s="82" t="s">
        <v>147</v>
      </c>
      <c r="H429" s="82" t="s">
        <v>371</v>
      </c>
      <c r="I429" s="83">
        <v>42968.112754629627</v>
      </c>
      <c r="J429" s="82" t="s">
        <v>180</v>
      </c>
      <c r="K429" s="82" t="s">
        <v>1630</v>
      </c>
      <c r="L429" s="82" t="s">
        <v>1631</v>
      </c>
      <c r="M429" s="83">
        <v>42965.379976851851</v>
      </c>
      <c r="N429" s="82" t="s">
        <v>374</v>
      </c>
      <c r="O429" s="82" t="s">
        <v>375</v>
      </c>
      <c r="P429" s="82" t="s">
        <v>158</v>
      </c>
      <c r="Q429" s="82" t="str">
        <f t="shared" si="7"/>
        <v>Production Access</v>
      </c>
      <c r="R429" s="29">
        <f>VLOOKUP(Q429,EffortByCategory!B:C,2,FALSE)</f>
        <v>4</v>
      </c>
    </row>
    <row r="430" spans="1:18" x14ac:dyDescent="0.2">
      <c r="A430" s="82" t="s">
        <v>2745</v>
      </c>
      <c r="B430" s="82" t="s">
        <v>1632</v>
      </c>
      <c r="C430" s="82" t="s">
        <v>370</v>
      </c>
      <c r="D430" s="82" t="s">
        <v>152</v>
      </c>
      <c r="E430" s="82" t="s">
        <v>4</v>
      </c>
      <c r="F430" s="82" t="s">
        <v>27</v>
      </c>
      <c r="G430" s="82" t="s">
        <v>147</v>
      </c>
      <c r="H430" s="82" t="s">
        <v>490</v>
      </c>
      <c r="I430" s="83">
        <v>42969.601666666669</v>
      </c>
      <c r="J430" s="82" t="s">
        <v>180</v>
      </c>
      <c r="K430" s="82" t="s">
        <v>1633</v>
      </c>
      <c r="L430" s="82" t="s">
        <v>1634</v>
      </c>
      <c r="M430" s="83">
        <v>42969.495891203704</v>
      </c>
      <c r="N430" s="82" t="s">
        <v>493</v>
      </c>
      <c r="O430" s="82" t="s">
        <v>375</v>
      </c>
      <c r="P430" s="82" t="s">
        <v>185</v>
      </c>
      <c r="Q430" s="82" t="str">
        <f t="shared" si="7"/>
        <v>Sub Prod - C4C Project Request for Change</v>
      </c>
      <c r="R430" s="29">
        <f>VLOOKUP(Q430,EffortByCategory!B:C,2,FALSE)</f>
        <v>0</v>
      </c>
    </row>
    <row r="431" spans="1:18" x14ac:dyDescent="0.2">
      <c r="A431" s="82" t="s">
        <v>2744</v>
      </c>
      <c r="B431" s="82" t="s">
        <v>1635</v>
      </c>
      <c r="C431" s="82" t="s">
        <v>390</v>
      </c>
      <c r="D431" s="82" t="s">
        <v>152</v>
      </c>
      <c r="E431" s="82" t="s">
        <v>4</v>
      </c>
      <c r="F431" s="82" t="s">
        <v>150</v>
      </c>
      <c r="G431" s="82" t="s">
        <v>147</v>
      </c>
      <c r="H431" s="82" t="s">
        <v>371</v>
      </c>
      <c r="I431" s="83">
        <v>42954.165833333333</v>
      </c>
      <c r="J431" s="82" t="s">
        <v>180</v>
      </c>
      <c r="K431" s="82" t="s">
        <v>1636</v>
      </c>
      <c r="L431" s="82" t="s">
        <v>1637</v>
      </c>
      <c r="M431" s="83">
        <v>42950.547118055554</v>
      </c>
      <c r="N431" s="82" t="s">
        <v>374</v>
      </c>
      <c r="O431" s="82" t="s">
        <v>375</v>
      </c>
      <c r="P431" s="82" t="s">
        <v>210</v>
      </c>
      <c r="Q431" s="82" t="str">
        <f t="shared" si="7"/>
        <v>Sub Prod - All Other Projects Access</v>
      </c>
      <c r="R431" s="29">
        <f>VLOOKUP(Q431,EffortByCategory!B:C,2,FALSE)</f>
        <v>0</v>
      </c>
    </row>
    <row r="432" spans="1:18" x14ac:dyDescent="0.2">
      <c r="A432" s="82" t="s">
        <v>2745</v>
      </c>
      <c r="B432" s="82" t="s">
        <v>1638</v>
      </c>
      <c r="C432" s="82" t="s">
        <v>370</v>
      </c>
      <c r="D432" s="82" t="s">
        <v>152</v>
      </c>
      <c r="E432" s="82" t="s">
        <v>4</v>
      </c>
      <c r="F432" s="82" t="s">
        <v>148</v>
      </c>
      <c r="G432" s="82" t="s">
        <v>147</v>
      </c>
      <c r="H432" s="82" t="s">
        <v>490</v>
      </c>
      <c r="I432" s="83">
        <v>42969.53429398148</v>
      </c>
      <c r="J432" s="82" t="s">
        <v>180</v>
      </c>
      <c r="K432" s="82" t="s">
        <v>1639</v>
      </c>
      <c r="L432" s="82" t="s">
        <v>1640</v>
      </c>
      <c r="M432" s="83">
        <v>42969.472129629627</v>
      </c>
      <c r="N432" s="82" t="s">
        <v>493</v>
      </c>
      <c r="O432" s="82" t="s">
        <v>375</v>
      </c>
      <c r="P432" s="82" t="s">
        <v>210</v>
      </c>
      <c r="Q432" s="82" t="str">
        <f t="shared" si="7"/>
        <v xml:space="preserve">Sub Prod - C4C Project Request for Information </v>
      </c>
      <c r="R432" s="29">
        <f>VLOOKUP(Q432,EffortByCategory!B:C,2,FALSE)</f>
        <v>0</v>
      </c>
    </row>
    <row r="433" spans="1:18" x14ac:dyDescent="0.2">
      <c r="A433" s="82" t="s">
        <v>2745</v>
      </c>
      <c r="B433" s="82" t="s">
        <v>1641</v>
      </c>
      <c r="C433" s="82" t="s">
        <v>370</v>
      </c>
      <c r="D433" s="82" t="s">
        <v>152</v>
      </c>
      <c r="E433" s="82" t="s">
        <v>4</v>
      </c>
      <c r="F433" s="82" t="s">
        <v>151</v>
      </c>
      <c r="G433" s="82" t="s">
        <v>147</v>
      </c>
      <c r="H433" s="82" t="s">
        <v>490</v>
      </c>
      <c r="I433" s="83">
        <v>42969.572013888886</v>
      </c>
      <c r="J433" s="82" t="s">
        <v>180</v>
      </c>
      <c r="K433" s="82" t="s">
        <v>1642</v>
      </c>
      <c r="L433" s="82" t="s">
        <v>1643</v>
      </c>
      <c r="M433" s="83">
        <v>42969.478958333333</v>
      </c>
      <c r="N433" s="82" t="s">
        <v>493</v>
      </c>
      <c r="O433" s="82" t="s">
        <v>375</v>
      </c>
      <c r="P433" s="82" t="s">
        <v>352</v>
      </c>
      <c r="Q433" s="82" t="str">
        <f t="shared" si="7"/>
        <v>Sub Prod - C4C Project Proactive Maintenance</v>
      </c>
      <c r="R433" s="29">
        <f>VLOOKUP(Q433,EffortByCategory!B:C,2,FALSE)</f>
        <v>0</v>
      </c>
    </row>
    <row r="434" spans="1:18" x14ac:dyDescent="0.2">
      <c r="A434" s="82" t="s">
        <v>2743</v>
      </c>
      <c r="B434" s="82" t="s">
        <v>1644</v>
      </c>
      <c r="C434" s="82" t="s">
        <v>212</v>
      </c>
      <c r="D434" s="82" t="s">
        <v>182</v>
      </c>
      <c r="E434" s="82" t="s">
        <v>4</v>
      </c>
      <c r="F434" s="82" t="s">
        <v>148</v>
      </c>
      <c r="G434" s="82" t="s">
        <v>147</v>
      </c>
      <c r="H434" s="82" t="s">
        <v>184</v>
      </c>
      <c r="I434" s="83">
        <v>42977.113599537035</v>
      </c>
      <c r="J434" s="82" t="s">
        <v>180</v>
      </c>
      <c r="K434" s="82" t="s">
        <v>1645</v>
      </c>
      <c r="L434" s="82" t="s">
        <v>1646</v>
      </c>
      <c r="M434" s="83">
        <v>42975.122615740744</v>
      </c>
      <c r="N434" s="82" t="s">
        <v>149</v>
      </c>
      <c r="O434" s="82" t="s">
        <v>206</v>
      </c>
      <c r="P434" s="82" t="s">
        <v>185</v>
      </c>
      <c r="Q434" s="82" t="str">
        <f t="shared" si="7"/>
        <v xml:space="preserve">Sub Prod - KBR Request for Information </v>
      </c>
      <c r="R434" s="29">
        <f>VLOOKUP(Q434,EffortByCategory!B:C,2,FALSE)</f>
        <v>4</v>
      </c>
    </row>
    <row r="435" spans="1:18" x14ac:dyDescent="0.2">
      <c r="A435" s="82" t="s">
        <v>2744</v>
      </c>
      <c r="B435" s="82" t="s">
        <v>1647</v>
      </c>
      <c r="C435" s="82" t="s">
        <v>441</v>
      </c>
      <c r="D435" s="82" t="s">
        <v>152</v>
      </c>
      <c r="E435" s="82" t="s">
        <v>4</v>
      </c>
      <c r="F435" s="82" t="s">
        <v>148</v>
      </c>
      <c r="G435" s="82" t="s">
        <v>147</v>
      </c>
      <c r="H435" s="82" t="s">
        <v>478</v>
      </c>
      <c r="I435" s="83">
        <v>42967.865648148145</v>
      </c>
      <c r="J435" s="82" t="s">
        <v>180</v>
      </c>
      <c r="K435" s="82" t="s">
        <v>1648</v>
      </c>
      <c r="L435" s="82" t="s">
        <v>1649</v>
      </c>
      <c r="M435" s="83">
        <v>42967.796076388891</v>
      </c>
      <c r="N435" s="82" t="s">
        <v>481</v>
      </c>
      <c r="O435" s="82" t="s">
        <v>375</v>
      </c>
      <c r="P435" s="82" t="s">
        <v>157</v>
      </c>
      <c r="Q435" s="82" t="str">
        <f t="shared" si="7"/>
        <v xml:space="preserve">Sub Prod - All Other Projects Request for Information </v>
      </c>
      <c r="R435" s="29">
        <f>VLOOKUP(Q435,EffortByCategory!B:C,2,FALSE)</f>
        <v>0</v>
      </c>
    </row>
    <row r="436" spans="1:18" x14ac:dyDescent="0.2">
      <c r="A436" s="82" t="s">
        <v>160</v>
      </c>
      <c r="B436" s="82" t="s">
        <v>1650</v>
      </c>
      <c r="C436" s="82" t="s">
        <v>483</v>
      </c>
      <c r="D436" s="82" t="s">
        <v>152</v>
      </c>
      <c r="E436" s="82" t="s">
        <v>4</v>
      </c>
      <c r="F436" s="82" t="s">
        <v>27</v>
      </c>
      <c r="G436" s="82" t="s">
        <v>147</v>
      </c>
      <c r="H436" s="82" t="s">
        <v>478</v>
      </c>
      <c r="I436" s="83">
        <v>42951.396828703706</v>
      </c>
      <c r="J436" s="82" t="s">
        <v>180</v>
      </c>
      <c r="K436" s="82" t="s">
        <v>1651</v>
      </c>
      <c r="L436" s="82" t="s">
        <v>1652</v>
      </c>
      <c r="M436" s="83">
        <v>42951.30940972222</v>
      </c>
      <c r="N436" s="82" t="s">
        <v>481</v>
      </c>
      <c r="O436" s="82" t="s">
        <v>375</v>
      </c>
      <c r="P436" s="82" t="s">
        <v>185</v>
      </c>
      <c r="Q436" s="82" t="str">
        <f t="shared" si="7"/>
        <v>Production Request for Change</v>
      </c>
      <c r="R436" s="29">
        <f>VLOOKUP(Q436,EffortByCategory!B:C,2,FALSE)</f>
        <v>4</v>
      </c>
    </row>
    <row r="437" spans="1:18" x14ac:dyDescent="0.2">
      <c r="A437" s="82" t="s">
        <v>2743</v>
      </c>
      <c r="B437" s="82" t="s">
        <v>1653</v>
      </c>
      <c r="C437" s="82" t="s">
        <v>507</v>
      </c>
      <c r="D437" s="82" t="s">
        <v>250</v>
      </c>
      <c r="E437" s="82" t="s">
        <v>4</v>
      </c>
      <c r="F437" s="82" t="s">
        <v>148</v>
      </c>
      <c r="G437" s="82" t="s">
        <v>147</v>
      </c>
      <c r="H437" s="82" t="s">
        <v>1654</v>
      </c>
      <c r="I437" s="83">
        <v>42958.08090277778</v>
      </c>
      <c r="J437" s="82" t="s">
        <v>180</v>
      </c>
      <c r="K437" s="82" t="s">
        <v>1655</v>
      </c>
      <c r="L437" s="82" t="s">
        <v>1656</v>
      </c>
      <c r="M437" s="83">
        <v>42956.242164351854</v>
      </c>
      <c r="N437" s="82" t="s">
        <v>1657</v>
      </c>
      <c r="O437" s="82" t="s">
        <v>375</v>
      </c>
      <c r="P437" s="82" t="s">
        <v>158</v>
      </c>
      <c r="Q437" s="82" t="str">
        <f t="shared" si="7"/>
        <v xml:space="preserve">Sub Prod - KBR Request for Information </v>
      </c>
      <c r="R437" s="29">
        <f>VLOOKUP(Q437,EffortByCategory!B:C,2,FALSE)</f>
        <v>4</v>
      </c>
    </row>
    <row r="438" spans="1:18" x14ac:dyDescent="0.2">
      <c r="A438" s="82" t="s">
        <v>160</v>
      </c>
      <c r="B438" s="82" t="s">
        <v>1658</v>
      </c>
      <c r="C438" s="82" t="s">
        <v>466</v>
      </c>
      <c r="D438" s="82" t="s">
        <v>152</v>
      </c>
      <c r="E438" s="82" t="s">
        <v>28</v>
      </c>
      <c r="F438" s="82" t="s">
        <v>144</v>
      </c>
      <c r="G438" s="82" t="s">
        <v>147</v>
      </c>
      <c r="H438" s="82" t="s">
        <v>892</v>
      </c>
      <c r="I438" s="83">
        <v>42965.300300925926</v>
      </c>
      <c r="J438" s="82" t="s">
        <v>180</v>
      </c>
      <c r="K438" s="82" t="s">
        <v>1659</v>
      </c>
      <c r="L438" s="82" t="s">
        <v>1660</v>
      </c>
      <c r="M438" s="83">
        <v>42965.164814814816</v>
      </c>
      <c r="N438" s="82" t="s">
        <v>895</v>
      </c>
      <c r="O438" s="82" t="s">
        <v>375</v>
      </c>
      <c r="P438" s="82" t="s">
        <v>158</v>
      </c>
      <c r="Q438" s="82" t="str">
        <f t="shared" si="7"/>
        <v xml:space="preserve">Production </v>
      </c>
      <c r="R438" s="29">
        <f>VLOOKUP(Q438,EffortByCategory!B:C,2,FALSE)</f>
        <v>4</v>
      </c>
    </row>
    <row r="439" spans="1:18" x14ac:dyDescent="0.2">
      <c r="A439" s="82" t="s">
        <v>160</v>
      </c>
      <c r="B439" s="82" t="s">
        <v>1661</v>
      </c>
      <c r="C439" s="82" t="s">
        <v>507</v>
      </c>
      <c r="D439" s="82" t="s">
        <v>152</v>
      </c>
      <c r="E439" s="82" t="s">
        <v>28</v>
      </c>
      <c r="F439" s="82" t="s">
        <v>144</v>
      </c>
      <c r="G439" s="82" t="s">
        <v>147</v>
      </c>
      <c r="H439" s="82" t="s">
        <v>385</v>
      </c>
      <c r="I439" s="83">
        <v>42973.565833333334</v>
      </c>
      <c r="J439" s="82" t="s">
        <v>288</v>
      </c>
      <c r="K439" s="82" t="s">
        <v>1662</v>
      </c>
      <c r="L439" s="82" t="s">
        <v>1663</v>
      </c>
      <c r="M439" s="83">
        <v>42973.361087962963</v>
      </c>
      <c r="N439" s="82" t="s">
        <v>388</v>
      </c>
      <c r="O439" s="82" t="s">
        <v>375</v>
      </c>
      <c r="P439" s="82" t="s">
        <v>158</v>
      </c>
      <c r="Q439" s="82" t="str">
        <f t="shared" si="7"/>
        <v xml:space="preserve">Production </v>
      </c>
      <c r="R439" s="29">
        <f>VLOOKUP(Q439,EffortByCategory!B:C,2,FALSE)</f>
        <v>4</v>
      </c>
    </row>
    <row r="440" spans="1:18" x14ac:dyDescent="0.2">
      <c r="A440" s="82" t="s">
        <v>160</v>
      </c>
      <c r="B440" s="82" t="s">
        <v>1664</v>
      </c>
      <c r="C440" s="82" t="s">
        <v>202</v>
      </c>
      <c r="D440" s="82" t="s">
        <v>242</v>
      </c>
      <c r="E440" s="82" t="s">
        <v>28</v>
      </c>
      <c r="F440" s="82" t="s">
        <v>144</v>
      </c>
      <c r="G440" s="82" t="s">
        <v>147</v>
      </c>
      <c r="H440" s="82" t="s">
        <v>221</v>
      </c>
      <c r="I440" s="83">
        <v>42963.939062500001</v>
      </c>
      <c r="J440" s="82" t="s">
        <v>180</v>
      </c>
      <c r="K440" s="82" t="s">
        <v>1665</v>
      </c>
      <c r="L440" s="82" t="s">
        <v>1666</v>
      </c>
      <c r="M440" s="83">
        <v>42930.541319444441</v>
      </c>
      <c r="N440" s="82" t="s">
        <v>222</v>
      </c>
      <c r="O440" s="82" t="s">
        <v>206</v>
      </c>
      <c r="P440" s="82" t="s">
        <v>158</v>
      </c>
      <c r="Q440" s="82" t="str">
        <f t="shared" si="7"/>
        <v xml:space="preserve">Production </v>
      </c>
      <c r="R440" s="29">
        <f>VLOOKUP(Q440,EffortByCategory!B:C,2,FALSE)</f>
        <v>4</v>
      </c>
    </row>
    <row r="441" spans="1:18" x14ac:dyDescent="0.2">
      <c r="A441" s="82" t="s">
        <v>2743</v>
      </c>
      <c r="B441" s="82" t="s">
        <v>1667</v>
      </c>
      <c r="C441" s="82" t="s">
        <v>212</v>
      </c>
      <c r="D441" s="82" t="s">
        <v>1668</v>
      </c>
      <c r="E441" s="82" t="s">
        <v>28</v>
      </c>
      <c r="F441" s="82" t="s">
        <v>144</v>
      </c>
      <c r="G441" s="82" t="s">
        <v>147</v>
      </c>
      <c r="H441" s="82" t="s">
        <v>184</v>
      </c>
      <c r="I441" s="83">
        <v>42954.047638888886</v>
      </c>
      <c r="J441" s="82" t="s">
        <v>180</v>
      </c>
      <c r="K441" s="82" t="s">
        <v>1669</v>
      </c>
      <c r="L441" s="82" t="s">
        <v>1670</v>
      </c>
      <c r="M441" s="83">
        <v>42951.150011574071</v>
      </c>
      <c r="N441" s="82" t="s">
        <v>149</v>
      </c>
      <c r="O441" s="82" t="s">
        <v>206</v>
      </c>
      <c r="P441" s="82" t="s">
        <v>278</v>
      </c>
      <c r="Q441" s="82" t="s">
        <v>2743</v>
      </c>
      <c r="R441" s="29">
        <f>VLOOKUP(Q441,EffortByCategory!B:C,2,FALSE)</f>
        <v>4</v>
      </c>
    </row>
    <row r="442" spans="1:18" x14ac:dyDescent="0.2">
      <c r="A442" s="82" t="s">
        <v>160</v>
      </c>
      <c r="B442" s="82" t="s">
        <v>1671</v>
      </c>
      <c r="C442" s="82" t="s">
        <v>377</v>
      </c>
      <c r="D442" s="82" t="s">
        <v>378</v>
      </c>
      <c r="E442" s="82" t="s">
        <v>4</v>
      </c>
      <c r="F442" s="82" t="s">
        <v>473</v>
      </c>
      <c r="G442" s="82" t="s">
        <v>147</v>
      </c>
      <c r="H442" s="82" t="s">
        <v>511</v>
      </c>
      <c r="I442" s="83">
        <v>42957.382361111115</v>
      </c>
      <c r="J442" s="82" t="s">
        <v>179</v>
      </c>
      <c r="K442" s="82" t="s">
        <v>1672</v>
      </c>
      <c r="L442" s="82" t="s">
        <v>1673</v>
      </c>
      <c r="M442" s="83">
        <v>42957.380555555559</v>
      </c>
      <c r="N442" s="82" t="s">
        <v>514</v>
      </c>
      <c r="O442" s="82" t="s">
        <v>375</v>
      </c>
      <c r="P442" s="82" t="s">
        <v>278</v>
      </c>
      <c r="Q442" s="82" t="str">
        <f t="shared" si="7"/>
        <v>Production Alert</v>
      </c>
      <c r="R442" s="29">
        <f>VLOOKUP(Q442,EffortByCategory!B:C,2,FALSE)</f>
        <v>4</v>
      </c>
    </row>
    <row r="443" spans="1:18" x14ac:dyDescent="0.2">
      <c r="A443" s="82" t="s">
        <v>160</v>
      </c>
      <c r="B443" s="82" t="s">
        <v>1674</v>
      </c>
      <c r="C443" s="82" t="s">
        <v>431</v>
      </c>
      <c r="D443" s="82" t="s">
        <v>144</v>
      </c>
      <c r="E443" s="82" t="s">
        <v>28</v>
      </c>
      <c r="F443" s="82" t="s">
        <v>144</v>
      </c>
      <c r="G443" s="82" t="s">
        <v>147</v>
      </c>
      <c r="H443" s="82" t="s">
        <v>385</v>
      </c>
      <c r="I443" s="83">
        <v>42964.98914351852</v>
      </c>
      <c r="J443" s="82" t="s">
        <v>180</v>
      </c>
      <c r="K443" s="82" t="s">
        <v>1675</v>
      </c>
      <c r="L443" s="82" t="s">
        <v>1676</v>
      </c>
      <c r="M443" s="83">
        <v>42964.352395833332</v>
      </c>
      <c r="N443" s="82" t="s">
        <v>388</v>
      </c>
      <c r="O443" s="82" t="s">
        <v>375</v>
      </c>
      <c r="P443" s="82" t="s">
        <v>278</v>
      </c>
      <c r="Q443" s="82" t="str">
        <f t="shared" si="7"/>
        <v xml:space="preserve">Production </v>
      </c>
      <c r="R443" s="29">
        <f>VLOOKUP(Q443,EffortByCategory!B:C,2,FALSE)</f>
        <v>4</v>
      </c>
    </row>
    <row r="444" spans="1:18" x14ac:dyDescent="0.2">
      <c r="A444" s="82" t="s">
        <v>160</v>
      </c>
      <c r="B444" s="82" t="s">
        <v>1677</v>
      </c>
      <c r="C444" s="82" t="s">
        <v>390</v>
      </c>
      <c r="D444" s="82" t="s">
        <v>152</v>
      </c>
      <c r="E444" s="82" t="s">
        <v>28</v>
      </c>
      <c r="F444" s="82" t="s">
        <v>144</v>
      </c>
      <c r="G444" s="82" t="s">
        <v>147</v>
      </c>
      <c r="H444" s="82" t="s">
        <v>385</v>
      </c>
      <c r="I444" s="83">
        <v>42976.403263888889</v>
      </c>
      <c r="J444" s="82" t="s">
        <v>180</v>
      </c>
      <c r="K444" s="82" t="s">
        <v>1678</v>
      </c>
      <c r="L444" s="82" t="s">
        <v>1679</v>
      </c>
      <c r="M444" s="83">
        <v>42976.395381944443</v>
      </c>
      <c r="N444" s="82" t="s">
        <v>388</v>
      </c>
      <c r="O444" s="82" t="s">
        <v>375</v>
      </c>
      <c r="P444" s="82" t="s">
        <v>278</v>
      </c>
      <c r="Q444" s="82" t="str">
        <f t="shared" si="7"/>
        <v xml:space="preserve">Production </v>
      </c>
      <c r="R444" s="29">
        <f>VLOOKUP(Q444,EffortByCategory!B:C,2,FALSE)</f>
        <v>4</v>
      </c>
    </row>
    <row r="445" spans="1:18" x14ac:dyDescent="0.2">
      <c r="A445" s="82" t="s">
        <v>160</v>
      </c>
      <c r="B445" s="82" t="s">
        <v>1680</v>
      </c>
      <c r="C445" s="82" t="s">
        <v>394</v>
      </c>
      <c r="D445" s="82" t="s">
        <v>152</v>
      </c>
      <c r="E445" s="82" t="s">
        <v>4</v>
      </c>
      <c r="F445" s="82" t="s">
        <v>148</v>
      </c>
      <c r="G445" s="82" t="s">
        <v>147</v>
      </c>
      <c r="H445" s="82" t="s">
        <v>1681</v>
      </c>
      <c r="I445" s="83">
        <v>42950.637812499997</v>
      </c>
      <c r="J445" s="82" t="s">
        <v>179</v>
      </c>
      <c r="K445" s="82" t="s">
        <v>1682</v>
      </c>
      <c r="L445" s="82" t="s">
        <v>1683</v>
      </c>
      <c r="M445" s="83">
        <v>42941.571759259263</v>
      </c>
      <c r="N445" s="82" t="s">
        <v>1684</v>
      </c>
      <c r="O445" s="82" t="s">
        <v>375</v>
      </c>
      <c r="P445" s="82" t="s">
        <v>259</v>
      </c>
      <c r="Q445" s="82" t="str">
        <f t="shared" si="7"/>
        <v xml:space="preserve">Production Request for Information </v>
      </c>
      <c r="R445" s="29">
        <f>VLOOKUP(Q445,EffortByCategory!B:C,2,FALSE)</f>
        <v>4</v>
      </c>
    </row>
    <row r="446" spans="1:18" x14ac:dyDescent="0.2">
      <c r="A446" s="82" t="s">
        <v>160</v>
      </c>
      <c r="B446" s="82" t="s">
        <v>1685</v>
      </c>
      <c r="C446" s="82" t="s">
        <v>394</v>
      </c>
      <c r="D446" s="82" t="s">
        <v>152</v>
      </c>
      <c r="E446" s="82" t="s">
        <v>28</v>
      </c>
      <c r="F446" s="82" t="s">
        <v>144</v>
      </c>
      <c r="G446" s="82" t="s">
        <v>147</v>
      </c>
      <c r="H446" s="82" t="s">
        <v>988</v>
      </c>
      <c r="I446" s="83">
        <v>42965.496782407405</v>
      </c>
      <c r="J446" s="82" t="s">
        <v>180</v>
      </c>
      <c r="K446" s="82" t="s">
        <v>1686</v>
      </c>
      <c r="L446" s="82" t="s">
        <v>1687</v>
      </c>
      <c r="M446" s="83">
        <v>42962.704629629632</v>
      </c>
      <c r="N446" s="82" t="s">
        <v>991</v>
      </c>
      <c r="O446" s="82" t="s">
        <v>375</v>
      </c>
      <c r="P446" s="82" t="s">
        <v>185</v>
      </c>
      <c r="Q446" s="82" t="str">
        <f t="shared" si="7"/>
        <v xml:space="preserve">Production </v>
      </c>
      <c r="R446" s="29">
        <f>VLOOKUP(Q446,EffortByCategory!B:C,2,FALSE)</f>
        <v>4</v>
      </c>
    </row>
    <row r="447" spans="1:18" x14ac:dyDescent="0.2">
      <c r="A447" s="82" t="s">
        <v>160</v>
      </c>
      <c r="B447" s="82" t="s">
        <v>1688</v>
      </c>
      <c r="C447" s="82" t="s">
        <v>418</v>
      </c>
      <c r="D447" s="82" t="s">
        <v>152</v>
      </c>
      <c r="E447" s="82" t="s">
        <v>28</v>
      </c>
      <c r="F447" s="82" t="s">
        <v>144</v>
      </c>
      <c r="G447" s="82" t="s">
        <v>147</v>
      </c>
      <c r="H447" s="82" t="s">
        <v>1689</v>
      </c>
      <c r="I447" s="83">
        <v>42965.353750000002</v>
      </c>
      <c r="J447" s="82" t="s">
        <v>180</v>
      </c>
      <c r="K447" s="82" t="s">
        <v>1690</v>
      </c>
      <c r="L447" s="82" t="s">
        <v>1691</v>
      </c>
      <c r="M447" s="83">
        <v>42964.94667824074</v>
      </c>
      <c r="N447" s="82" t="s">
        <v>1692</v>
      </c>
      <c r="O447" s="82" t="s">
        <v>375</v>
      </c>
      <c r="P447" s="82" t="s">
        <v>185</v>
      </c>
      <c r="Q447" s="82" t="str">
        <f t="shared" si="7"/>
        <v xml:space="preserve">Production </v>
      </c>
      <c r="R447" s="29">
        <f>VLOOKUP(Q447,EffortByCategory!B:C,2,FALSE)</f>
        <v>4</v>
      </c>
    </row>
    <row r="448" spans="1:18" x14ac:dyDescent="0.2">
      <c r="A448" s="82" t="s">
        <v>160</v>
      </c>
      <c r="B448" s="82" t="s">
        <v>1693</v>
      </c>
      <c r="C448" s="82" t="s">
        <v>377</v>
      </c>
      <c r="D448" s="82" t="s">
        <v>152</v>
      </c>
      <c r="E448" s="82" t="s">
        <v>4</v>
      </c>
      <c r="F448" s="82" t="s">
        <v>275</v>
      </c>
      <c r="G448" s="82" t="s">
        <v>145</v>
      </c>
      <c r="H448" s="82" t="s">
        <v>478</v>
      </c>
      <c r="I448" s="83">
        <v>42978.997337962966</v>
      </c>
      <c r="J448" s="82" t="s">
        <v>179</v>
      </c>
      <c r="K448" s="82" t="s">
        <v>1694</v>
      </c>
      <c r="L448" s="82" t="s">
        <v>1695</v>
      </c>
      <c r="M448" s="83">
        <v>42978.920474537037</v>
      </c>
      <c r="N448" s="82" t="s">
        <v>481</v>
      </c>
      <c r="O448" s="82" t="s">
        <v>375</v>
      </c>
      <c r="P448" s="82" t="s">
        <v>185</v>
      </c>
      <c r="Q448" s="82" t="str">
        <f t="shared" si="7"/>
        <v>Production File Transfer</v>
      </c>
      <c r="R448" s="29">
        <f>VLOOKUP(Q448,EffortByCategory!B:C,2,FALSE)</f>
        <v>4</v>
      </c>
    </row>
    <row r="449" spans="1:18" x14ac:dyDescent="0.2">
      <c r="A449" s="82" t="s">
        <v>160</v>
      </c>
      <c r="B449" s="82" t="s">
        <v>1696</v>
      </c>
      <c r="C449" s="82" t="s">
        <v>202</v>
      </c>
      <c r="D449" s="82" t="s">
        <v>144</v>
      </c>
      <c r="E449" s="82" t="s">
        <v>4</v>
      </c>
      <c r="F449" s="82" t="s">
        <v>150</v>
      </c>
      <c r="G449" s="82" t="s">
        <v>145</v>
      </c>
      <c r="H449" s="82" t="s">
        <v>344</v>
      </c>
      <c r="I449" s="83">
        <v>42978.495520833334</v>
      </c>
      <c r="J449" s="82" t="s">
        <v>179</v>
      </c>
      <c r="K449" s="82" t="s">
        <v>1697</v>
      </c>
      <c r="L449" s="82" t="s">
        <v>413</v>
      </c>
      <c r="M449" s="83">
        <v>42978.487569444442</v>
      </c>
      <c r="N449" s="82" t="s">
        <v>345</v>
      </c>
      <c r="O449" s="82" t="s">
        <v>203</v>
      </c>
      <c r="P449" s="82" t="s">
        <v>185</v>
      </c>
      <c r="Q449" s="82" t="str">
        <f t="shared" si="7"/>
        <v>Production Access</v>
      </c>
      <c r="R449" s="29">
        <f>VLOOKUP(Q449,EffortByCategory!B:C,2,FALSE)</f>
        <v>4</v>
      </c>
    </row>
    <row r="450" spans="1:18" x14ac:dyDescent="0.2">
      <c r="A450" s="82" t="s">
        <v>2743</v>
      </c>
      <c r="B450" s="82" t="s">
        <v>1698</v>
      </c>
      <c r="C450" s="82" t="s">
        <v>418</v>
      </c>
      <c r="D450" s="82" t="s">
        <v>378</v>
      </c>
      <c r="E450" s="82" t="s">
        <v>4</v>
      </c>
      <c r="F450" s="82" t="s">
        <v>148</v>
      </c>
      <c r="G450" s="82" t="s">
        <v>147</v>
      </c>
      <c r="H450" s="82" t="s">
        <v>511</v>
      </c>
      <c r="I450" s="83">
        <v>42968.408564814818</v>
      </c>
      <c r="J450" s="82" t="s">
        <v>180</v>
      </c>
      <c r="K450" s="82" t="s">
        <v>1699</v>
      </c>
      <c r="L450" s="82" t="s">
        <v>1700</v>
      </c>
      <c r="M450" s="83">
        <v>42963.027129629627</v>
      </c>
      <c r="N450" s="82" t="s">
        <v>514</v>
      </c>
      <c r="O450" s="82" t="s">
        <v>375</v>
      </c>
      <c r="P450" s="82" t="s">
        <v>185</v>
      </c>
      <c r="Q450" s="82" t="str">
        <f t="shared" si="7"/>
        <v xml:space="preserve">Sub Prod - KBR Request for Information </v>
      </c>
      <c r="R450" s="29">
        <f>VLOOKUP(Q450,EffortByCategory!B:C,2,FALSE)</f>
        <v>4</v>
      </c>
    </row>
    <row r="451" spans="1:18" x14ac:dyDescent="0.2">
      <c r="A451" s="82" t="s">
        <v>2743</v>
      </c>
      <c r="B451" s="82" t="s">
        <v>1701</v>
      </c>
      <c r="C451" s="82" t="s">
        <v>377</v>
      </c>
      <c r="D451" s="82" t="s">
        <v>1702</v>
      </c>
      <c r="E451" s="82" t="s">
        <v>4</v>
      </c>
      <c r="F451" s="82" t="s">
        <v>148</v>
      </c>
      <c r="G451" s="82" t="s">
        <v>147</v>
      </c>
      <c r="H451" s="82" t="s">
        <v>478</v>
      </c>
      <c r="I451" s="83">
        <v>42970.659918981481</v>
      </c>
      <c r="J451" s="82" t="s">
        <v>180</v>
      </c>
      <c r="K451" s="82" t="s">
        <v>1703</v>
      </c>
      <c r="L451" s="82" t="s">
        <v>1704</v>
      </c>
      <c r="M451" s="83">
        <v>42968.619768518518</v>
      </c>
      <c r="N451" s="82" t="s">
        <v>481</v>
      </c>
      <c r="O451" s="82" t="s">
        <v>375</v>
      </c>
      <c r="P451" s="82" t="s">
        <v>219</v>
      </c>
      <c r="Q451" s="82" t="str">
        <f t="shared" si="7"/>
        <v xml:space="preserve">Sub Prod - KBR Request for Information </v>
      </c>
      <c r="R451" s="29">
        <f>VLOOKUP(Q451,EffortByCategory!B:C,2,FALSE)</f>
        <v>4</v>
      </c>
    </row>
    <row r="452" spans="1:18" x14ac:dyDescent="0.2">
      <c r="A452" s="82" t="s">
        <v>160</v>
      </c>
      <c r="B452" s="82" t="s">
        <v>1705</v>
      </c>
      <c r="C452" s="82" t="s">
        <v>394</v>
      </c>
      <c r="D452" s="82" t="s">
        <v>152</v>
      </c>
      <c r="E452" s="82" t="s">
        <v>4</v>
      </c>
      <c r="F452" s="82" t="s">
        <v>150</v>
      </c>
      <c r="G452" s="82" t="s">
        <v>147</v>
      </c>
      <c r="H452" s="82" t="s">
        <v>371</v>
      </c>
      <c r="I452" s="83">
        <v>42962.654583333337</v>
      </c>
      <c r="J452" s="82" t="s">
        <v>180</v>
      </c>
      <c r="K452" s="82" t="s">
        <v>1706</v>
      </c>
      <c r="L452" s="82" t="s">
        <v>1707</v>
      </c>
      <c r="M452" s="83">
        <v>42961.609803240739</v>
      </c>
      <c r="N452" s="82" t="s">
        <v>374</v>
      </c>
      <c r="O452" s="82" t="s">
        <v>375</v>
      </c>
      <c r="P452" s="82" t="s">
        <v>185</v>
      </c>
      <c r="Q452" s="82" t="str">
        <f t="shared" si="7"/>
        <v>Production Access</v>
      </c>
      <c r="R452" s="29">
        <f>VLOOKUP(Q452,EffortByCategory!B:C,2,FALSE)</f>
        <v>4</v>
      </c>
    </row>
    <row r="453" spans="1:18" x14ac:dyDescent="0.2">
      <c r="A453" s="82" t="s">
        <v>2743</v>
      </c>
      <c r="B453" s="82" t="s">
        <v>1708</v>
      </c>
      <c r="C453" s="82" t="s">
        <v>552</v>
      </c>
      <c r="D453" s="82" t="s">
        <v>144</v>
      </c>
      <c r="E453" s="82" t="s">
        <v>4</v>
      </c>
      <c r="F453" s="82" t="s">
        <v>27</v>
      </c>
      <c r="G453" s="82" t="s">
        <v>147</v>
      </c>
      <c r="H453" s="82" t="s">
        <v>511</v>
      </c>
      <c r="I453" s="83">
        <v>42958.061597222222</v>
      </c>
      <c r="J453" s="82" t="s">
        <v>180</v>
      </c>
      <c r="K453" s="82" t="s">
        <v>1709</v>
      </c>
      <c r="L453" s="82" t="s">
        <v>1710</v>
      </c>
      <c r="M453" s="83">
        <v>42957.205509259256</v>
      </c>
      <c r="N453" s="82" t="s">
        <v>514</v>
      </c>
      <c r="O453" s="82" t="s">
        <v>375</v>
      </c>
      <c r="P453" s="82" t="s">
        <v>158</v>
      </c>
      <c r="Q453" s="82" t="str">
        <f t="shared" si="7"/>
        <v>Sub Prod - KBR Request for Change</v>
      </c>
      <c r="R453" s="29">
        <f>VLOOKUP(Q453,EffortByCategory!B:C,2,FALSE)</f>
        <v>0</v>
      </c>
    </row>
    <row r="454" spans="1:18" x14ac:dyDescent="0.2">
      <c r="A454" s="82" t="s">
        <v>160</v>
      </c>
      <c r="B454" s="82" t="s">
        <v>1711</v>
      </c>
      <c r="C454" s="82" t="s">
        <v>418</v>
      </c>
      <c r="D454" s="82" t="s">
        <v>144</v>
      </c>
      <c r="E454" s="82" t="s">
        <v>4</v>
      </c>
      <c r="F454" s="82" t="s">
        <v>155</v>
      </c>
      <c r="G454" s="82" t="s">
        <v>147</v>
      </c>
      <c r="H454" s="82" t="s">
        <v>385</v>
      </c>
      <c r="I454" s="83">
        <v>42948.163240740738</v>
      </c>
      <c r="J454" s="82" t="s">
        <v>179</v>
      </c>
      <c r="K454" s="82" t="s">
        <v>1712</v>
      </c>
      <c r="L454" s="82" t="s">
        <v>1225</v>
      </c>
      <c r="M454" s="83">
        <v>42947.402465277781</v>
      </c>
      <c r="N454" s="82" t="s">
        <v>388</v>
      </c>
      <c r="O454" s="82" t="s">
        <v>375</v>
      </c>
      <c r="P454" s="82" t="s">
        <v>158</v>
      </c>
      <c r="Q454" s="82" t="str">
        <f t="shared" si="7"/>
        <v>Production Monitoring</v>
      </c>
      <c r="R454" s="29">
        <f>VLOOKUP(Q454,EffortByCategory!B:C,2,FALSE)</f>
        <v>4</v>
      </c>
    </row>
    <row r="455" spans="1:18" x14ac:dyDescent="0.2">
      <c r="A455" s="82" t="s">
        <v>160</v>
      </c>
      <c r="B455" s="82" t="s">
        <v>1713</v>
      </c>
      <c r="C455" s="82" t="s">
        <v>466</v>
      </c>
      <c r="D455" s="82" t="s">
        <v>144</v>
      </c>
      <c r="E455" s="82" t="s">
        <v>4</v>
      </c>
      <c r="F455" s="82" t="s">
        <v>148</v>
      </c>
      <c r="G455" s="82" t="s">
        <v>147</v>
      </c>
      <c r="H455" s="82" t="s">
        <v>340</v>
      </c>
      <c r="I455" s="83">
        <v>42954.797118055554</v>
      </c>
      <c r="J455" s="82" t="s">
        <v>180</v>
      </c>
      <c r="K455" s="82" t="s">
        <v>1714</v>
      </c>
      <c r="L455" s="82" t="s">
        <v>1715</v>
      </c>
      <c r="M455" s="83">
        <v>42953.926724537036</v>
      </c>
      <c r="N455" s="82" t="s">
        <v>341</v>
      </c>
      <c r="O455" s="82" t="s">
        <v>375</v>
      </c>
      <c r="P455" s="82" t="s">
        <v>185</v>
      </c>
      <c r="Q455" s="82" t="str">
        <f t="shared" si="7"/>
        <v xml:space="preserve">Production Request for Information </v>
      </c>
      <c r="R455" s="29">
        <f>VLOOKUP(Q455,EffortByCategory!B:C,2,FALSE)</f>
        <v>4</v>
      </c>
    </row>
    <row r="456" spans="1:18" x14ac:dyDescent="0.2">
      <c r="A456" s="82" t="s">
        <v>160</v>
      </c>
      <c r="B456" s="82" t="s">
        <v>1716</v>
      </c>
      <c r="C456" s="82" t="s">
        <v>507</v>
      </c>
      <c r="D456" s="82" t="s">
        <v>657</v>
      </c>
      <c r="E456" s="82" t="s">
        <v>4</v>
      </c>
      <c r="F456" s="82" t="s">
        <v>148</v>
      </c>
      <c r="G456" s="82" t="s">
        <v>147</v>
      </c>
      <c r="H456" s="82" t="s">
        <v>553</v>
      </c>
      <c r="I456" s="83">
        <v>42963.472002314818</v>
      </c>
      <c r="J456" s="82" t="s">
        <v>180</v>
      </c>
      <c r="K456" s="82" t="s">
        <v>1717</v>
      </c>
      <c r="L456" s="82" t="s">
        <v>1718</v>
      </c>
      <c r="M456" s="83">
        <v>42961.803414351853</v>
      </c>
      <c r="N456" s="82" t="s">
        <v>556</v>
      </c>
      <c r="O456" s="82" t="s">
        <v>375</v>
      </c>
      <c r="P456" s="82" t="s">
        <v>285</v>
      </c>
      <c r="Q456" s="82" t="str">
        <f t="shared" si="7"/>
        <v xml:space="preserve">Production Request for Information </v>
      </c>
      <c r="R456" s="29">
        <f>VLOOKUP(Q456,EffortByCategory!B:C,2,FALSE)</f>
        <v>4</v>
      </c>
    </row>
    <row r="457" spans="1:18" x14ac:dyDescent="0.2">
      <c r="A457" s="82" t="s">
        <v>160</v>
      </c>
      <c r="B457" s="82" t="s">
        <v>1719</v>
      </c>
      <c r="C457" s="82" t="s">
        <v>418</v>
      </c>
      <c r="D457" s="82" t="s">
        <v>378</v>
      </c>
      <c r="E457" s="82" t="s">
        <v>4</v>
      </c>
      <c r="F457" s="82" t="s">
        <v>148</v>
      </c>
      <c r="G457" s="82" t="s">
        <v>147</v>
      </c>
      <c r="H457" s="82" t="s">
        <v>511</v>
      </c>
      <c r="I457" s="83">
        <v>42977.780821759261</v>
      </c>
      <c r="J457" s="82" t="s">
        <v>180</v>
      </c>
      <c r="K457" s="82" t="s">
        <v>1720</v>
      </c>
      <c r="L457" s="82" t="s">
        <v>1721</v>
      </c>
      <c r="M457" s="83">
        <v>42977.510162037041</v>
      </c>
      <c r="N457" s="82" t="s">
        <v>514</v>
      </c>
      <c r="O457" s="82" t="s">
        <v>375</v>
      </c>
      <c r="P457" s="82" t="s">
        <v>185</v>
      </c>
      <c r="Q457" s="82" t="str">
        <f t="shared" si="7"/>
        <v xml:space="preserve">Production Request for Information </v>
      </c>
      <c r="R457" s="29">
        <f>VLOOKUP(Q457,EffortByCategory!B:C,2,FALSE)</f>
        <v>4</v>
      </c>
    </row>
    <row r="458" spans="1:18" x14ac:dyDescent="0.2">
      <c r="A458" s="82" t="s">
        <v>160</v>
      </c>
      <c r="B458" s="82" t="s">
        <v>1722</v>
      </c>
      <c r="C458" s="82" t="s">
        <v>483</v>
      </c>
      <c r="D458" s="82" t="s">
        <v>152</v>
      </c>
      <c r="E458" s="82" t="s">
        <v>4</v>
      </c>
      <c r="F458" s="82" t="s">
        <v>148</v>
      </c>
      <c r="G458" s="82" t="s">
        <v>147</v>
      </c>
      <c r="H458" s="82" t="s">
        <v>553</v>
      </c>
      <c r="I458" s="83">
        <v>42958.33488425926</v>
      </c>
      <c r="J458" s="82" t="s">
        <v>180</v>
      </c>
      <c r="K458" s="82" t="s">
        <v>1723</v>
      </c>
      <c r="L458" s="82" t="s">
        <v>1724</v>
      </c>
      <c r="M458" s="83">
        <v>42957.643217592595</v>
      </c>
      <c r="N458" s="82" t="s">
        <v>556</v>
      </c>
      <c r="O458" s="82" t="s">
        <v>375</v>
      </c>
      <c r="P458" s="82" t="s">
        <v>219</v>
      </c>
      <c r="Q458" s="82" t="str">
        <f t="shared" si="7"/>
        <v xml:space="preserve">Production Request for Information </v>
      </c>
      <c r="R458" s="29">
        <f>VLOOKUP(Q458,EffortByCategory!B:C,2,FALSE)</f>
        <v>4</v>
      </c>
    </row>
    <row r="459" spans="1:18" x14ac:dyDescent="0.2">
      <c r="A459" s="82" t="s">
        <v>160</v>
      </c>
      <c r="B459" s="82" t="s">
        <v>1725</v>
      </c>
      <c r="C459" s="82" t="s">
        <v>483</v>
      </c>
      <c r="D459" s="82" t="s">
        <v>152</v>
      </c>
      <c r="E459" s="82" t="s">
        <v>4</v>
      </c>
      <c r="F459" s="82" t="s">
        <v>148</v>
      </c>
      <c r="G459" s="82" t="s">
        <v>147</v>
      </c>
      <c r="H459" s="82" t="s">
        <v>553</v>
      </c>
      <c r="I459" s="83">
        <v>42957.798587962963</v>
      </c>
      <c r="J459" s="82" t="s">
        <v>180</v>
      </c>
      <c r="K459" s="82" t="s">
        <v>1726</v>
      </c>
      <c r="L459" s="82" t="s">
        <v>1727</v>
      </c>
      <c r="M459" s="83">
        <v>42956.543368055558</v>
      </c>
      <c r="N459" s="82" t="s">
        <v>556</v>
      </c>
      <c r="O459" s="82" t="s">
        <v>375</v>
      </c>
      <c r="P459" s="82" t="s">
        <v>185</v>
      </c>
      <c r="Q459" s="82" t="str">
        <f t="shared" si="7"/>
        <v xml:space="preserve">Production Request for Information </v>
      </c>
      <c r="R459" s="29">
        <f>VLOOKUP(Q459,EffortByCategory!B:C,2,FALSE)</f>
        <v>4</v>
      </c>
    </row>
    <row r="460" spans="1:18" x14ac:dyDescent="0.2">
      <c r="A460" s="82" t="s">
        <v>2743</v>
      </c>
      <c r="B460" s="82" t="s">
        <v>1728</v>
      </c>
      <c r="C460" s="82" t="s">
        <v>418</v>
      </c>
      <c r="D460" s="82" t="s">
        <v>144</v>
      </c>
      <c r="E460" s="82" t="s">
        <v>4</v>
      </c>
      <c r="F460" s="82" t="s">
        <v>27</v>
      </c>
      <c r="G460" s="82" t="s">
        <v>147</v>
      </c>
      <c r="H460" s="82" t="s">
        <v>511</v>
      </c>
      <c r="I460" s="83">
        <v>42948.161539351851</v>
      </c>
      <c r="J460" s="82" t="s">
        <v>180</v>
      </c>
      <c r="K460" s="82" t="s">
        <v>1729</v>
      </c>
      <c r="L460" s="82" t="s">
        <v>1730</v>
      </c>
      <c r="M460" s="83">
        <v>42947.378993055558</v>
      </c>
      <c r="N460" s="82" t="s">
        <v>514</v>
      </c>
      <c r="O460" s="82" t="s">
        <v>375</v>
      </c>
      <c r="P460" s="82" t="s">
        <v>185</v>
      </c>
      <c r="Q460" s="82" t="str">
        <f t="shared" si="7"/>
        <v>Sub Prod - KBR Request for Change</v>
      </c>
      <c r="R460" s="29">
        <f>VLOOKUP(Q460,EffortByCategory!B:C,2,FALSE)</f>
        <v>0</v>
      </c>
    </row>
    <row r="461" spans="1:18" x14ac:dyDescent="0.2">
      <c r="A461" s="82" t="s">
        <v>160</v>
      </c>
      <c r="B461" s="82" t="s">
        <v>1731</v>
      </c>
      <c r="C461" s="82" t="s">
        <v>377</v>
      </c>
      <c r="D461" s="82" t="s">
        <v>657</v>
      </c>
      <c r="E461" s="82" t="s">
        <v>4</v>
      </c>
      <c r="F461" s="82" t="s">
        <v>148</v>
      </c>
      <c r="G461" s="82" t="s">
        <v>147</v>
      </c>
      <c r="H461" s="82" t="s">
        <v>553</v>
      </c>
      <c r="I461" s="83">
        <v>42957.369675925926</v>
      </c>
      <c r="J461" s="82" t="s">
        <v>180</v>
      </c>
      <c r="K461" s="82" t="s">
        <v>1732</v>
      </c>
      <c r="L461" s="82" t="s">
        <v>1733</v>
      </c>
      <c r="M461" s="83">
        <v>42947.412986111114</v>
      </c>
      <c r="N461" s="82" t="s">
        <v>556</v>
      </c>
      <c r="O461" s="82" t="s">
        <v>375</v>
      </c>
      <c r="P461" s="82" t="s">
        <v>217</v>
      </c>
      <c r="Q461" s="82" t="str">
        <f t="shared" si="7"/>
        <v xml:space="preserve">Production Request for Information </v>
      </c>
      <c r="R461" s="29">
        <f>VLOOKUP(Q461,EffortByCategory!B:C,2,FALSE)</f>
        <v>4</v>
      </c>
    </row>
    <row r="462" spans="1:18" x14ac:dyDescent="0.2">
      <c r="A462" s="82" t="s">
        <v>2743</v>
      </c>
      <c r="B462" s="82" t="s">
        <v>1734</v>
      </c>
      <c r="C462" s="82" t="s">
        <v>418</v>
      </c>
      <c r="D462" s="82" t="s">
        <v>144</v>
      </c>
      <c r="E462" s="82" t="s">
        <v>4</v>
      </c>
      <c r="F462" s="82" t="s">
        <v>27</v>
      </c>
      <c r="G462" s="82" t="s">
        <v>147</v>
      </c>
      <c r="H462" s="82" t="s">
        <v>511</v>
      </c>
      <c r="I462" s="83">
        <v>42949.198055555556</v>
      </c>
      <c r="J462" s="82" t="s">
        <v>180</v>
      </c>
      <c r="K462" s="82" t="s">
        <v>1735</v>
      </c>
      <c r="L462" s="82" t="s">
        <v>1736</v>
      </c>
      <c r="M462" s="83">
        <v>42948.317939814813</v>
      </c>
      <c r="N462" s="82" t="s">
        <v>514</v>
      </c>
      <c r="O462" s="82" t="s">
        <v>375</v>
      </c>
      <c r="P462" s="82" t="s">
        <v>210</v>
      </c>
      <c r="Q462" s="82" t="str">
        <f t="shared" si="7"/>
        <v>Sub Prod - KBR Request for Change</v>
      </c>
      <c r="R462" s="29">
        <f>VLOOKUP(Q462,EffortByCategory!B:C,2,FALSE)</f>
        <v>0</v>
      </c>
    </row>
    <row r="463" spans="1:18" x14ac:dyDescent="0.2">
      <c r="A463" s="82" t="s">
        <v>2743</v>
      </c>
      <c r="B463" s="82" t="s">
        <v>1737</v>
      </c>
      <c r="C463" s="82" t="s">
        <v>377</v>
      </c>
      <c r="D463" s="82" t="s">
        <v>152</v>
      </c>
      <c r="E463" s="82" t="s">
        <v>4</v>
      </c>
      <c r="F463" s="82" t="s">
        <v>151</v>
      </c>
      <c r="G463" s="82" t="s">
        <v>147</v>
      </c>
      <c r="H463" s="82" t="s">
        <v>511</v>
      </c>
      <c r="I463" s="83">
        <v>42948.730393518519</v>
      </c>
      <c r="J463" s="82" t="s">
        <v>180</v>
      </c>
      <c r="K463" s="82" t="s">
        <v>1738</v>
      </c>
      <c r="L463" s="82" t="s">
        <v>1739</v>
      </c>
      <c r="M463" s="83">
        <v>42948.481689814813</v>
      </c>
      <c r="N463" s="82" t="s">
        <v>514</v>
      </c>
      <c r="O463" s="82" t="s">
        <v>375</v>
      </c>
      <c r="P463" s="82" t="s">
        <v>185</v>
      </c>
      <c r="Q463" s="82" t="str">
        <f t="shared" si="7"/>
        <v>Sub Prod - KBR Proactive Maintenance</v>
      </c>
      <c r="R463" s="29">
        <f>VLOOKUP(Q463,EffortByCategory!B:C,2,FALSE)</f>
        <v>0</v>
      </c>
    </row>
    <row r="464" spans="1:18" x14ac:dyDescent="0.2">
      <c r="A464" s="82" t="s">
        <v>2743</v>
      </c>
      <c r="B464" s="82" t="s">
        <v>1740</v>
      </c>
      <c r="C464" s="82" t="s">
        <v>418</v>
      </c>
      <c r="D464" s="82" t="s">
        <v>144</v>
      </c>
      <c r="E464" s="82" t="s">
        <v>4</v>
      </c>
      <c r="F464" s="82" t="s">
        <v>27</v>
      </c>
      <c r="G464" s="82" t="s">
        <v>147</v>
      </c>
      <c r="H464" s="82" t="s">
        <v>511</v>
      </c>
      <c r="I464" s="83">
        <v>42949.199097222219</v>
      </c>
      <c r="J464" s="82" t="s">
        <v>180</v>
      </c>
      <c r="K464" s="82" t="s">
        <v>1741</v>
      </c>
      <c r="L464" s="82" t="s">
        <v>1742</v>
      </c>
      <c r="M464" s="83">
        <v>42948.248263888891</v>
      </c>
      <c r="N464" s="82" t="s">
        <v>514</v>
      </c>
      <c r="O464" s="82" t="s">
        <v>375</v>
      </c>
      <c r="P464" s="82" t="s">
        <v>185</v>
      </c>
      <c r="Q464" s="82" t="str">
        <f t="shared" si="7"/>
        <v>Sub Prod - KBR Request for Change</v>
      </c>
      <c r="R464" s="29">
        <f>VLOOKUP(Q464,EffortByCategory!B:C,2,FALSE)</f>
        <v>0</v>
      </c>
    </row>
    <row r="465" spans="1:18" x14ac:dyDescent="0.2">
      <c r="A465" s="82" t="s">
        <v>2743</v>
      </c>
      <c r="B465" s="82" t="s">
        <v>1743</v>
      </c>
      <c r="C465" s="82" t="s">
        <v>483</v>
      </c>
      <c r="D465" s="82" t="s">
        <v>152</v>
      </c>
      <c r="E465" s="82" t="s">
        <v>4</v>
      </c>
      <c r="F465" s="82" t="s">
        <v>151</v>
      </c>
      <c r="G465" s="82" t="s">
        <v>147</v>
      </c>
      <c r="H465" s="82" t="s">
        <v>511</v>
      </c>
      <c r="I465" s="83">
        <v>42949.393240740741</v>
      </c>
      <c r="J465" s="82" t="s">
        <v>180</v>
      </c>
      <c r="K465" s="82" t="s">
        <v>1744</v>
      </c>
      <c r="L465" s="82" t="s">
        <v>1745</v>
      </c>
      <c r="M465" s="83">
        <v>42949.245636574073</v>
      </c>
      <c r="N465" s="82" t="s">
        <v>514</v>
      </c>
      <c r="O465" s="82" t="s">
        <v>375</v>
      </c>
      <c r="P465" s="82" t="s">
        <v>185</v>
      </c>
      <c r="Q465" s="82" t="str">
        <f t="shared" si="7"/>
        <v>Sub Prod - KBR Proactive Maintenance</v>
      </c>
      <c r="R465" s="29">
        <f>VLOOKUP(Q465,EffortByCategory!B:C,2,FALSE)</f>
        <v>0</v>
      </c>
    </row>
    <row r="466" spans="1:18" x14ac:dyDescent="0.2">
      <c r="A466" s="82" t="s">
        <v>2743</v>
      </c>
      <c r="B466" s="82" t="s">
        <v>1746</v>
      </c>
      <c r="C466" s="82" t="s">
        <v>418</v>
      </c>
      <c r="D466" s="82" t="s">
        <v>144</v>
      </c>
      <c r="E466" s="82" t="s">
        <v>4</v>
      </c>
      <c r="F466" s="82" t="s">
        <v>148</v>
      </c>
      <c r="G466" s="82" t="s">
        <v>147</v>
      </c>
      <c r="H466" s="82" t="s">
        <v>511</v>
      </c>
      <c r="I466" s="83">
        <v>42951.39466435185</v>
      </c>
      <c r="J466" s="82" t="s">
        <v>180</v>
      </c>
      <c r="K466" s="82" t="s">
        <v>1747</v>
      </c>
      <c r="L466" s="82" t="s">
        <v>1742</v>
      </c>
      <c r="M466" s="83">
        <v>42950.277673611112</v>
      </c>
      <c r="N466" s="82" t="s">
        <v>514</v>
      </c>
      <c r="O466" s="82" t="s">
        <v>375</v>
      </c>
      <c r="P466" s="82" t="s">
        <v>185</v>
      </c>
      <c r="Q466" s="82" t="str">
        <f t="shared" si="7"/>
        <v xml:space="preserve">Sub Prod - KBR Request for Information </v>
      </c>
      <c r="R466" s="29">
        <f>VLOOKUP(Q466,EffortByCategory!B:C,2,FALSE)</f>
        <v>4</v>
      </c>
    </row>
    <row r="467" spans="1:18" x14ac:dyDescent="0.2">
      <c r="A467" s="82" t="s">
        <v>2743</v>
      </c>
      <c r="B467" s="82" t="s">
        <v>1748</v>
      </c>
      <c r="C467" s="82" t="s">
        <v>377</v>
      </c>
      <c r="D467" s="82" t="s">
        <v>152</v>
      </c>
      <c r="E467" s="82" t="s">
        <v>4</v>
      </c>
      <c r="F467" s="82" t="s">
        <v>151</v>
      </c>
      <c r="G467" s="82" t="s">
        <v>147</v>
      </c>
      <c r="H467" s="82" t="s">
        <v>511</v>
      </c>
      <c r="I467" s="83">
        <v>42948.728842592594</v>
      </c>
      <c r="J467" s="82" t="s">
        <v>180</v>
      </c>
      <c r="K467" s="82" t="s">
        <v>1749</v>
      </c>
      <c r="L467" s="82" t="s">
        <v>1750</v>
      </c>
      <c r="M467" s="83">
        <v>42948.684479166666</v>
      </c>
      <c r="N467" s="82" t="s">
        <v>514</v>
      </c>
      <c r="O467" s="82" t="s">
        <v>375</v>
      </c>
      <c r="P467" s="82" t="s">
        <v>219</v>
      </c>
      <c r="Q467" s="82" t="str">
        <f t="shared" si="7"/>
        <v>Sub Prod - KBR Proactive Maintenance</v>
      </c>
      <c r="R467" s="29">
        <f>VLOOKUP(Q467,EffortByCategory!B:C,2,FALSE)</f>
        <v>0</v>
      </c>
    </row>
    <row r="468" spans="1:18" x14ac:dyDescent="0.2">
      <c r="A468" s="82" t="s">
        <v>2743</v>
      </c>
      <c r="B468" s="82" t="s">
        <v>1751</v>
      </c>
      <c r="C468" s="82" t="s">
        <v>377</v>
      </c>
      <c r="D468" s="82" t="s">
        <v>152</v>
      </c>
      <c r="E468" s="82" t="s">
        <v>4</v>
      </c>
      <c r="F468" s="82" t="s">
        <v>151</v>
      </c>
      <c r="G468" s="82" t="s">
        <v>147</v>
      </c>
      <c r="H468" s="82" t="s">
        <v>511</v>
      </c>
      <c r="I468" s="83">
        <v>42949.697881944441</v>
      </c>
      <c r="J468" s="82" t="s">
        <v>180</v>
      </c>
      <c r="K468" s="82" t="s">
        <v>1752</v>
      </c>
      <c r="L468" s="82" t="s">
        <v>1753</v>
      </c>
      <c r="M468" s="83">
        <v>42949.632557870369</v>
      </c>
      <c r="N468" s="82" t="s">
        <v>514</v>
      </c>
      <c r="O468" s="82" t="s">
        <v>375</v>
      </c>
      <c r="P468" s="82" t="s">
        <v>185</v>
      </c>
      <c r="Q468" s="82" t="str">
        <f t="shared" si="7"/>
        <v>Sub Prod - KBR Proactive Maintenance</v>
      </c>
      <c r="R468" s="29">
        <f>VLOOKUP(Q468,EffortByCategory!B:C,2,FALSE)</f>
        <v>0</v>
      </c>
    </row>
    <row r="469" spans="1:18" x14ac:dyDescent="0.2">
      <c r="A469" s="82" t="s">
        <v>2743</v>
      </c>
      <c r="B469" s="82" t="s">
        <v>1754</v>
      </c>
      <c r="C469" s="82" t="s">
        <v>377</v>
      </c>
      <c r="D469" s="82" t="s">
        <v>152</v>
      </c>
      <c r="E469" s="82" t="s">
        <v>4</v>
      </c>
      <c r="F469" s="82" t="s">
        <v>151</v>
      </c>
      <c r="G469" s="82" t="s">
        <v>147</v>
      </c>
      <c r="H469" s="82" t="s">
        <v>511</v>
      </c>
      <c r="I469" s="83">
        <v>42950.724502314813</v>
      </c>
      <c r="J469" s="82" t="s">
        <v>180</v>
      </c>
      <c r="K469" s="82" t="s">
        <v>1755</v>
      </c>
      <c r="L469" s="82" t="s">
        <v>1756</v>
      </c>
      <c r="M469" s="83">
        <v>42950.565208333333</v>
      </c>
      <c r="N469" s="82" t="s">
        <v>514</v>
      </c>
      <c r="O469" s="82" t="s">
        <v>375</v>
      </c>
      <c r="P469" s="82" t="s">
        <v>219</v>
      </c>
      <c r="Q469" s="82" t="str">
        <f t="shared" si="7"/>
        <v>Sub Prod - KBR Proactive Maintenance</v>
      </c>
      <c r="R469" s="29">
        <f>VLOOKUP(Q469,EffortByCategory!B:C,2,FALSE)</f>
        <v>0</v>
      </c>
    </row>
    <row r="470" spans="1:18" x14ac:dyDescent="0.2">
      <c r="A470" s="82" t="s">
        <v>2743</v>
      </c>
      <c r="B470" s="82" t="s">
        <v>1757</v>
      </c>
      <c r="C470" s="82" t="s">
        <v>418</v>
      </c>
      <c r="D470" s="82" t="s">
        <v>144</v>
      </c>
      <c r="E470" s="82" t="s">
        <v>4</v>
      </c>
      <c r="F470" s="82" t="s">
        <v>27</v>
      </c>
      <c r="G470" s="82" t="s">
        <v>147</v>
      </c>
      <c r="H470" s="82" t="s">
        <v>511</v>
      </c>
      <c r="I470" s="83">
        <v>42948.158032407409</v>
      </c>
      <c r="J470" s="82" t="s">
        <v>180</v>
      </c>
      <c r="K470" s="82" t="s">
        <v>1758</v>
      </c>
      <c r="L470" s="82" t="s">
        <v>1759</v>
      </c>
      <c r="M470" s="83">
        <v>42947.100451388891</v>
      </c>
      <c r="N470" s="82" t="s">
        <v>514</v>
      </c>
      <c r="O470" s="82" t="s">
        <v>375</v>
      </c>
      <c r="P470" s="82" t="s">
        <v>329</v>
      </c>
      <c r="Q470" s="82" t="str">
        <f t="shared" si="7"/>
        <v>Sub Prod - KBR Request for Change</v>
      </c>
      <c r="R470" s="29">
        <f>VLOOKUP(Q470,EffortByCategory!B:C,2,FALSE)</f>
        <v>0</v>
      </c>
    </row>
    <row r="471" spans="1:18" x14ac:dyDescent="0.2">
      <c r="A471" s="82" t="s">
        <v>2743</v>
      </c>
      <c r="B471" s="82" t="s">
        <v>1760</v>
      </c>
      <c r="C471" s="82" t="s">
        <v>377</v>
      </c>
      <c r="D471" s="82" t="s">
        <v>152</v>
      </c>
      <c r="E471" s="82" t="s">
        <v>4</v>
      </c>
      <c r="F471" s="82" t="s">
        <v>151</v>
      </c>
      <c r="G471" s="82" t="s">
        <v>147</v>
      </c>
      <c r="H471" s="82" t="s">
        <v>511</v>
      </c>
      <c r="I471" s="83">
        <v>42951.645243055558</v>
      </c>
      <c r="J471" s="82" t="s">
        <v>180</v>
      </c>
      <c r="K471" s="82" t="s">
        <v>1761</v>
      </c>
      <c r="L471" s="82" t="s">
        <v>1762</v>
      </c>
      <c r="M471" s="83">
        <v>42951.444398148145</v>
      </c>
      <c r="N471" s="82" t="s">
        <v>514</v>
      </c>
      <c r="O471" s="82" t="s">
        <v>375</v>
      </c>
      <c r="P471" s="82" t="s">
        <v>185</v>
      </c>
      <c r="Q471" s="82" t="str">
        <f t="shared" si="7"/>
        <v>Sub Prod - KBR Proactive Maintenance</v>
      </c>
      <c r="R471" s="29">
        <f>VLOOKUP(Q471,EffortByCategory!B:C,2,FALSE)</f>
        <v>0</v>
      </c>
    </row>
    <row r="472" spans="1:18" x14ac:dyDescent="0.2">
      <c r="A472" s="82" t="s">
        <v>2743</v>
      </c>
      <c r="B472" s="82" t="s">
        <v>1763</v>
      </c>
      <c r="C472" s="82" t="s">
        <v>461</v>
      </c>
      <c r="D472" s="82" t="s">
        <v>152</v>
      </c>
      <c r="E472" s="82" t="s">
        <v>4</v>
      </c>
      <c r="F472" s="82" t="s">
        <v>150</v>
      </c>
      <c r="G472" s="82" t="s">
        <v>147</v>
      </c>
      <c r="H472" s="82" t="s">
        <v>340</v>
      </c>
      <c r="I472" s="83">
        <v>42976.163136574076</v>
      </c>
      <c r="J472" s="82" t="s">
        <v>180</v>
      </c>
      <c r="K472" s="82" t="s">
        <v>1764</v>
      </c>
      <c r="L472" s="82" t="s">
        <v>1765</v>
      </c>
      <c r="M472" s="83">
        <v>42975.958287037036</v>
      </c>
      <c r="N472" s="82" t="s">
        <v>341</v>
      </c>
      <c r="O472" s="82" t="s">
        <v>375</v>
      </c>
      <c r="P472" s="82" t="s">
        <v>210</v>
      </c>
      <c r="Q472" s="82" t="str">
        <f t="shared" si="7"/>
        <v>Sub Prod - KBR Access</v>
      </c>
      <c r="R472" s="29">
        <f>VLOOKUP(Q472,EffortByCategory!B:C,2,FALSE)</f>
        <v>0</v>
      </c>
    </row>
    <row r="473" spans="1:18" x14ac:dyDescent="0.2">
      <c r="A473" s="82" t="s">
        <v>2743</v>
      </c>
      <c r="B473" s="82" t="s">
        <v>1766</v>
      </c>
      <c r="C473" s="82" t="s">
        <v>418</v>
      </c>
      <c r="D473" s="82" t="s">
        <v>152</v>
      </c>
      <c r="E473" s="82" t="s">
        <v>4</v>
      </c>
      <c r="F473" s="82" t="s">
        <v>27</v>
      </c>
      <c r="G473" s="82" t="s">
        <v>147</v>
      </c>
      <c r="H473" s="82" t="s">
        <v>456</v>
      </c>
      <c r="I473" s="83">
        <v>42970.375173611108</v>
      </c>
      <c r="J473" s="82" t="s">
        <v>180</v>
      </c>
      <c r="K473" s="82" t="s">
        <v>1767</v>
      </c>
      <c r="L473" s="82" t="s">
        <v>1768</v>
      </c>
      <c r="M473" s="83">
        <v>42970.104305555556</v>
      </c>
      <c r="N473" s="82" t="s">
        <v>459</v>
      </c>
      <c r="O473" s="82" t="s">
        <v>375</v>
      </c>
      <c r="P473" s="82" t="s">
        <v>158</v>
      </c>
      <c r="Q473" s="82" t="str">
        <f t="shared" ref="Q473:Q536" si="8">CONCATENATE(A473," ",F473)</f>
        <v>Sub Prod - KBR Request for Change</v>
      </c>
      <c r="R473" s="29">
        <f>VLOOKUP(Q473,EffortByCategory!B:C,2,FALSE)</f>
        <v>0</v>
      </c>
    </row>
    <row r="474" spans="1:18" x14ac:dyDescent="0.2">
      <c r="A474" s="82" t="s">
        <v>2743</v>
      </c>
      <c r="B474" s="82" t="s">
        <v>1769</v>
      </c>
      <c r="C474" s="82" t="s">
        <v>418</v>
      </c>
      <c r="D474" s="82" t="s">
        <v>144</v>
      </c>
      <c r="E474" s="82" t="s">
        <v>4</v>
      </c>
      <c r="F474" s="82" t="s">
        <v>27</v>
      </c>
      <c r="G474" s="82" t="s">
        <v>147</v>
      </c>
      <c r="H474" s="82" t="s">
        <v>385</v>
      </c>
      <c r="I474" s="83">
        <v>42951.388472222221</v>
      </c>
      <c r="J474" s="82" t="s">
        <v>180</v>
      </c>
      <c r="K474" s="82" t="s">
        <v>1770</v>
      </c>
      <c r="L474" s="82" t="s">
        <v>1771</v>
      </c>
      <c r="M474" s="83">
        <v>42949.2346412037</v>
      </c>
      <c r="N474" s="82" t="s">
        <v>388</v>
      </c>
      <c r="O474" s="82" t="s">
        <v>375</v>
      </c>
      <c r="P474" s="82" t="s">
        <v>185</v>
      </c>
      <c r="Q474" s="82" t="str">
        <f t="shared" si="8"/>
        <v>Sub Prod - KBR Request for Change</v>
      </c>
      <c r="R474" s="29">
        <f>VLOOKUP(Q474,EffortByCategory!B:C,2,FALSE)</f>
        <v>0</v>
      </c>
    </row>
    <row r="475" spans="1:18" x14ac:dyDescent="0.2">
      <c r="A475" s="82" t="s">
        <v>2743</v>
      </c>
      <c r="B475" s="82" t="s">
        <v>1772</v>
      </c>
      <c r="C475" s="82" t="s">
        <v>377</v>
      </c>
      <c r="D475" s="82" t="s">
        <v>378</v>
      </c>
      <c r="E475" s="82" t="s">
        <v>4</v>
      </c>
      <c r="F475" s="82" t="s">
        <v>27</v>
      </c>
      <c r="G475" s="82" t="s">
        <v>147</v>
      </c>
      <c r="H475" s="82" t="s">
        <v>456</v>
      </c>
      <c r="I475" s="83">
        <v>42958.267326388886</v>
      </c>
      <c r="J475" s="82" t="s">
        <v>180</v>
      </c>
      <c r="K475" s="82" t="s">
        <v>1773</v>
      </c>
      <c r="L475" s="82" t="s">
        <v>1774</v>
      </c>
      <c r="M475" s="83">
        <v>42958.161689814813</v>
      </c>
      <c r="N475" s="82" t="s">
        <v>459</v>
      </c>
      <c r="O475" s="82" t="s">
        <v>375</v>
      </c>
      <c r="P475" s="82" t="s">
        <v>185</v>
      </c>
      <c r="Q475" s="82" t="str">
        <f t="shared" si="8"/>
        <v>Sub Prod - KBR Request for Change</v>
      </c>
      <c r="R475" s="29">
        <f>VLOOKUP(Q475,EffortByCategory!B:C,2,FALSE)</f>
        <v>0</v>
      </c>
    </row>
    <row r="476" spans="1:18" x14ac:dyDescent="0.2">
      <c r="A476" s="82" t="s">
        <v>2743</v>
      </c>
      <c r="B476" s="82" t="s">
        <v>1775</v>
      </c>
      <c r="C476" s="82" t="s">
        <v>483</v>
      </c>
      <c r="D476" s="82" t="s">
        <v>152</v>
      </c>
      <c r="E476" s="82" t="s">
        <v>4</v>
      </c>
      <c r="F476" s="82" t="s">
        <v>27</v>
      </c>
      <c r="G476" s="82" t="s">
        <v>147</v>
      </c>
      <c r="H476" s="82" t="s">
        <v>1776</v>
      </c>
      <c r="I476" s="83">
        <v>42963.874942129631</v>
      </c>
      <c r="J476" s="82" t="s">
        <v>180</v>
      </c>
      <c r="K476" s="82" t="s">
        <v>1777</v>
      </c>
      <c r="L476" s="82" t="s">
        <v>1778</v>
      </c>
      <c r="M476" s="83">
        <v>42963.483738425923</v>
      </c>
      <c r="N476" s="82" t="s">
        <v>1779</v>
      </c>
      <c r="O476" s="82" t="s">
        <v>375</v>
      </c>
      <c r="P476" s="82" t="s">
        <v>185</v>
      </c>
      <c r="Q476" s="82" t="str">
        <f t="shared" si="8"/>
        <v>Sub Prod - KBR Request for Change</v>
      </c>
      <c r="R476" s="29">
        <f>VLOOKUP(Q476,EffortByCategory!B:C,2,FALSE)</f>
        <v>0</v>
      </c>
    </row>
    <row r="477" spans="1:18" x14ac:dyDescent="0.2">
      <c r="A477" s="82" t="s">
        <v>2743</v>
      </c>
      <c r="B477" s="82" t="s">
        <v>1780</v>
      </c>
      <c r="C477" s="82" t="s">
        <v>390</v>
      </c>
      <c r="D477" s="82" t="s">
        <v>378</v>
      </c>
      <c r="E477" s="82" t="s">
        <v>4</v>
      </c>
      <c r="F477" s="82" t="s">
        <v>148</v>
      </c>
      <c r="G477" s="82" t="s">
        <v>147</v>
      </c>
      <c r="H477" s="82" t="s">
        <v>215</v>
      </c>
      <c r="I477" s="83">
        <v>42963.938206018516</v>
      </c>
      <c r="J477" s="82" t="s">
        <v>180</v>
      </c>
      <c r="K477" s="82" t="s">
        <v>1781</v>
      </c>
      <c r="L477" s="82" t="s">
        <v>1782</v>
      </c>
      <c r="M477" s="83">
        <v>42963.48574074074</v>
      </c>
      <c r="N477" s="82" t="s">
        <v>216</v>
      </c>
      <c r="O477" s="82" t="s">
        <v>375</v>
      </c>
      <c r="P477" s="82" t="s">
        <v>210</v>
      </c>
      <c r="Q477" s="82" t="str">
        <f t="shared" si="8"/>
        <v xml:space="preserve">Sub Prod - KBR Request for Information </v>
      </c>
      <c r="R477" s="29">
        <f>VLOOKUP(Q477,EffortByCategory!B:C,2,FALSE)</f>
        <v>4</v>
      </c>
    </row>
    <row r="478" spans="1:18" x14ac:dyDescent="0.2">
      <c r="A478" s="82" t="s">
        <v>2743</v>
      </c>
      <c r="B478" s="82" t="s">
        <v>1783</v>
      </c>
      <c r="C478" s="82" t="s">
        <v>466</v>
      </c>
      <c r="D478" s="82" t="s">
        <v>152</v>
      </c>
      <c r="E478" s="82" t="s">
        <v>4</v>
      </c>
      <c r="F478" s="82" t="s">
        <v>462</v>
      </c>
      <c r="G478" s="82" t="s">
        <v>145</v>
      </c>
      <c r="H478" s="82" t="s">
        <v>215</v>
      </c>
      <c r="I478" s="83">
        <v>42978.333379629628</v>
      </c>
      <c r="J478" s="82" t="s">
        <v>180</v>
      </c>
      <c r="K478" s="82" t="s">
        <v>1784</v>
      </c>
      <c r="L478" s="82" t="s">
        <v>1785</v>
      </c>
      <c r="M478" s="83">
        <v>42978.214641203704</v>
      </c>
      <c r="N478" s="82" t="s">
        <v>216</v>
      </c>
      <c r="O478" s="82" t="s">
        <v>375</v>
      </c>
      <c r="P478" s="82" t="s">
        <v>210</v>
      </c>
      <c r="Q478" s="82" t="str">
        <f t="shared" si="8"/>
        <v>Sub Prod - KBR Code Deployment</v>
      </c>
      <c r="R478" s="29">
        <f>VLOOKUP(Q478,EffortByCategory!B:C,2,FALSE)</f>
        <v>0</v>
      </c>
    </row>
    <row r="479" spans="1:18" x14ac:dyDescent="0.2">
      <c r="A479" s="82" t="s">
        <v>160</v>
      </c>
      <c r="B479" s="82" t="s">
        <v>1786</v>
      </c>
      <c r="C479" s="82" t="s">
        <v>461</v>
      </c>
      <c r="D479" s="82" t="s">
        <v>152</v>
      </c>
      <c r="E479" s="82" t="s">
        <v>4</v>
      </c>
      <c r="F479" s="82" t="s">
        <v>150</v>
      </c>
      <c r="G479" s="82" t="s">
        <v>147</v>
      </c>
      <c r="H479" s="82" t="s">
        <v>1787</v>
      </c>
      <c r="I479" s="83">
        <v>42974.949756944443</v>
      </c>
      <c r="J479" s="82" t="s">
        <v>180</v>
      </c>
      <c r="K479" s="82" t="s">
        <v>1788</v>
      </c>
      <c r="L479" s="82" t="s">
        <v>1789</v>
      </c>
      <c r="M479" s="83">
        <v>42974.815787037034</v>
      </c>
      <c r="N479" s="82" t="s">
        <v>1790</v>
      </c>
      <c r="O479" s="82" t="s">
        <v>375</v>
      </c>
      <c r="P479" s="82" t="s">
        <v>185</v>
      </c>
      <c r="Q479" s="82" t="str">
        <f t="shared" si="8"/>
        <v>Production Access</v>
      </c>
      <c r="R479" s="29">
        <f>VLOOKUP(Q479,EffortByCategory!B:C,2,FALSE)</f>
        <v>4</v>
      </c>
    </row>
    <row r="480" spans="1:18" x14ac:dyDescent="0.2">
      <c r="A480" s="82" t="s">
        <v>160</v>
      </c>
      <c r="B480" s="82" t="s">
        <v>1791</v>
      </c>
      <c r="C480" s="82" t="s">
        <v>466</v>
      </c>
      <c r="D480" s="82" t="s">
        <v>152</v>
      </c>
      <c r="E480" s="82" t="s">
        <v>4</v>
      </c>
      <c r="F480" s="82" t="s">
        <v>151</v>
      </c>
      <c r="G480" s="82" t="s">
        <v>147</v>
      </c>
      <c r="H480" s="82" t="s">
        <v>215</v>
      </c>
      <c r="I480" s="83">
        <v>42969.373124999998</v>
      </c>
      <c r="J480" s="82" t="s">
        <v>180</v>
      </c>
      <c r="K480" s="82" t="s">
        <v>1788</v>
      </c>
      <c r="L480" s="82" t="s">
        <v>1792</v>
      </c>
      <c r="M480" s="83">
        <v>42969.344259259262</v>
      </c>
      <c r="N480" s="82" t="s">
        <v>216</v>
      </c>
      <c r="O480" s="82" t="s">
        <v>375</v>
      </c>
      <c r="P480" s="82" t="s">
        <v>219</v>
      </c>
      <c r="Q480" s="82" t="str">
        <f t="shared" si="8"/>
        <v>Production Proactive Maintenance</v>
      </c>
      <c r="R480" s="29">
        <f>VLOOKUP(Q480,EffortByCategory!B:C,2,FALSE)</f>
        <v>4</v>
      </c>
    </row>
    <row r="481" spans="1:18" x14ac:dyDescent="0.2">
      <c r="A481" s="82" t="s">
        <v>160</v>
      </c>
      <c r="B481" s="82" t="s">
        <v>1793</v>
      </c>
      <c r="C481" s="82" t="s">
        <v>390</v>
      </c>
      <c r="D481" s="82" t="s">
        <v>152</v>
      </c>
      <c r="E481" s="82" t="s">
        <v>4</v>
      </c>
      <c r="F481" s="82" t="s">
        <v>473</v>
      </c>
      <c r="G481" s="82" t="s">
        <v>147</v>
      </c>
      <c r="H481" s="82" t="s">
        <v>215</v>
      </c>
      <c r="I481" s="83">
        <v>42954.161597222221</v>
      </c>
      <c r="J481" s="82" t="s">
        <v>180</v>
      </c>
      <c r="K481" s="82" t="s">
        <v>1788</v>
      </c>
      <c r="L481" s="82" t="s">
        <v>1794</v>
      </c>
      <c r="M481" s="83">
        <v>42950.85869212963</v>
      </c>
      <c r="N481" s="82" t="s">
        <v>216</v>
      </c>
      <c r="O481" s="82" t="s">
        <v>375</v>
      </c>
      <c r="P481" s="82" t="s">
        <v>219</v>
      </c>
      <c r="Q481" s="82" t="str">
        <f t="shared" si="8"/>
        <v>Production Alert</v>
      </c>
      <c r="R481" s="29">
        <f>VLOOKUP(Q481,EffortByCategory!B:C,2,FALSE)</f>
        <v>4</v>
      </c>
    </row>
    <row r="482" spans="1:18" x14ac:dyDescent="0.2">
      <c r="A482" s="82" t="s">
        <v>160</v>
      </c>
      <c r="B482" s="82" t="s">
        <v>1795</v>
      </c>
      <c r="C482" s="82" t="s">
        <v>466</v>
      </c>
      <c r="D482" s="82" t="s">
        <v>152</v>
      </c>
      <c r="E482" s="82" t="s">
        <v>4</v>
      </c>
      <c r="F482" s="82" t="s">
        <v>151</v>
      </c>
      <c r="G482" s="82" t="s">
        <v>147</v>
      </c>
      <c r="H482" s="82" t="s">
        <v>215</v>
      </c>
      <c r="I482" s="83">
        <v>42972.194675925923</v>
      </c>
      <c r="J482" s="82" t="s">
        <v>180</v>
      </c>
      <c r="K482" s="82" t="s">
        <v>1788</v>
      </c>
      <c r="L482" s="82" t="s">
        <v>1796</v>
      </c>
      <c r="M482" s="83">
        <v>42972.062326388892</v>
      </c>
      <c r="N482" s="82" t="s">
        <v>216</v>
      </c>
      <c r="O482" s="82" t="s">
        <v>375</v>
      </c>
      <c r="P482" s="82" t="s">
        <v>217</v>
      </c>
      <c r="Q482" s="82" t="str">
        <f t="shared" si="8"/>
        <v>Production Proactive Maintenance</v>
      </c>
      <c r="R482" s="29">
        <f>VLOOKUP(Q482,EffortByCategory!B:C,2,FALSE)</f>
        <v>4</v>
      </c>
    </row>
    <row r="483" spans="1:18" x14ac:dyDescent="0.2">
      <c r="A483" s="82" t="s">
        <v>2743</v>
      </c>
      <c r="B483" s="82" t="s">
        <v>1797</v>
      </c>
      <c r="C483" s="82" t="s">
        <v>461</v>
      </c>
      <c r="D483" s="82" t="s">
        <v>152</v>
      </c>
      <c r="E483" s="82" t="s">
        <v>4</v>
      </c>
      <c r="F483" s="82" t="s">
        <v>151</v>
      </c>
      <c r="G483" s="82" t="s">
        <v>147</v>
      </c>
      <c r="H483" s="82" t="s">
        <v>215</v>
      </c>
      <c r="I483" s="83">
        <v>42961.42119212963</v>
      </c>
      <c r="J483" s="82" t="s">
        <v>180</v>
      </c>
      <c r="K483" s="82" t="s">
        <v>1798</v>
      </c>
      <c r="L483" s="82" t="s">
        <v>1799</v>
      </c>
      <c r="M483" s="83">
        <v>42958.404328703706</v>
      </c>
      <c r="N483" s="82" t="s">
        <v>216</v>
      </c>
      <c r="O483" s="82" t="s">
        <v>375</v>
      </c>
      <c r="P483" s="82" t="s">
        <v>356</v>
      </c>
      <c r="Q483" s="82" t="str">
        <f t="shared" si="8"/>
        <v>Sub Prod - KBR Proactive Maintenance</v>
      </c>
      <c r="R483" s="29">
        <f>VLOOKUP(Q483,EffortByCategory!B:C,2,FALSE)</f>
        <v>0</v>
      </c>
    </row>
    <row r="484" spans="1:18" x14ac:dyDescent="0.2">
      <c r="A484" s="82" t="s">
        <v>2743</v>
      </c>
      <c r="B484" s="82" t="s">
        <v>1800</v>
      </c>
      <c r="C484" s="82" t="s">
        <v>483</v>
      </c>
      <c r="D484" s="82" t="s">
        <v>152</v>
      </c>
      <c r="E484" s="82" t="s">
        <v>4</v>
      </c>
      <c r="F484" s="82" t="s">
        <v>151</v>
      </c>
      <c r="G484" s="82" t="s">
        <v>147</v>
      </c>
      <c r="H484" s="82" t="s">
        <v>511</v>
      </c>
      <c r="I484" s="83">
        <v>42959.365543981483</v>
      </c>
      <c r="J484" s="82" t="s">
        <v>180</v>
      </c>
      <c r="K484" s="82" t="s">
        <v>1798</v>
      </c>
      <c r="L484" s="82" t="s">
        <v>1801</v>
      </c>
      <c r="M484" s="83">
        <v>42958.48715277778</v>
      </c>
      <c r="N484" s="82" t="s">
        <v>514</v>
      </c>
      <c r="O484" s="82" t="s">
        <v>375</v>
      </c>
      <c r="P484" s="82" t="s">
        <v>158</v>
      </c>
      <c r="Q484" s="82" t="str">
        <f t="shared" si="8"/>
        <v>Sub Prod - KBR Proactive Maintenance</v>
      </c>
      <c r="R484" s="29">
        <f>VLOOKUP(Q484,EffortByCategory!B:C,2,FALSE)</f>
        <v>0</v>
      </c>
    </row>
    <row r="485" spans="1:18" x14ac:dyDescent="0.2">
      <c r="A485" s="82" t="s">
        <v>2745</v>
      </c>
      <c r="B485" s="82" t="s">
        <v>1802</v>
      </c>
      <c r="C485" s="82" t="s">
        <v>507</v>
      </c>
      <c r="D485" s="82" t="s">
        <v>152</v>
      </c>
      <c r="E485" s="82" t="s">
        <v>4</v>
      </c>
      <c r="F485" s="82" t="s">
        <v>27</v>
      </c>
      <c r="G485" s="82" t="s">
        <v>147</v>
      </c>
      <c r="H485" s="82" t="s">
        <v>490</v>
      </c>
      <c r="I485" s="83">
        <v>42976.932280092595</v>
      </c>
      <c r="J485" s="82" t="s">
        <v>180</v>
      </c>
      <c r="K485" s="82" t="s">
        <v>1803</v>
      </c>
      <c r="L485" s="82" t="s">
        <v>667</v>
      </c>
      <c r="M485" s="83">
        <v>42976.806597222225</v>
      </c>
      <c r="N485" s="82" t="s">
        <v>493</v>
      </c>
      <c r="O485" s="82" t="s">
        <v>375</v>
      </c>
      <c r="P485" s="82" t="s">
        <v>217</v>
      </c>
      <c r="Q485" s="82" t="str">
        <f t="shared" si="8"/>
        <v>Sub Prod - C4C Project Request for Change</v>
      </c>
      <c r="R485" s="29">
        <f>VLOOKUP(Q485,EffortByCategory!B:C,2,FALSE)</f>
        <v>0</v>
      </c>
    </row>
    <row r="486" spans="1:18" x14ac:dyDescent="0.2">
      <c r="A486" s="82" t="s">
        <v>2745</v>
      </c>
      <c r="B486" s="82" t="s">
        <v>1804</v>
      </c>
      <c r="C486" s="82" t="s">
        <v>431</v>
      </c>
      <c r="D486" s="82" t="s">
        <v>495</v>
      </c>
      <c r="E486" s="82" t="s">
        <v>4</v>
      </c>
      <c r="F486" s="82" t="s">
        <v>462</v>
      </c>
      <c r="G486" s="82" t="s">
        <v>147</v>
      </c>
      <c r="H486" s="82" t="s">
        <v>490</v>
      </c>
      <c r="I486" s="83">
        <v>42976.397719907407</v>
      </c>
      <c r="J486" s="82" t="s">
        <v>180</v>
      </c>
      <c r="K486" s="82" t="s">
        <v>1803</v>
      </c>
      <c r="L486" s="82" t="s">
        <v>1805</v>
      </c>
      <c r="M486" s="83">
        <v>42976.15861111111</v>
      </c>
      <c r="N486" s="82" t="s">
        <v>493</v>
      </c>
      <c r="O486" s="82" t="s">
        <v>375</v>
      </c>
      <c r="P486" s="82" t="s">
        <v>217</v>
      </c>
      <c r="Q486" s="82" t="str">
        <f t="shared" si="8"/>
        <v>Sub Prod - C4C Project Code Deployment</v>
      </c>
      <c r="R486" s="29">
        <f>VLOOKUP(Q486,EffortByCategory!B:C,2,FALSE)</f>
        <v>0</v>
      </c>
    </row>
    <row r="487" spans="1:18" x14ac:dyDescent="0.2">
      <c r="A487" s="82" t="s">
        <v>2743</v>
      </c>
      <c r="B487" s="82" t="s">
        <v>1806</v>
      </c>
      <c r="C487" s="82" t="s">
        <v>394</v>
      </c>
      <c r="D487" s="82" t="s">
        <v>152</v>
      </c>
      <c r="E487" s="82" t="s">
        <v>4</v>
      </c>
      <c r="F487" s="82" t="s">
        <v>148</v>
      </c>
      <c r="G487" s="82" t="s">
        <v>147</v>
      </c>
      <c r="H487" s="82" t="s">
        <v>215</v>
      </c>
      <c r="I487" s="83">
        <v>42962.652754629627</v>
      </c>
      <c r="J487" s="82" t="s">
        <v>180</v>
      </c>
      <c r="K487" s="82" t="s">
        <v>1807</v>
      </c>
      <c r="L487" s="82" t="s">
        <v>1808</v>
      </c>
      <c r="M487" s="83">
        <v>42961.455277777779</v>
      </c>
      <c r="N487" s="82" t="s">
        <v>216</v>
      </c>
      <c r="O487" s="82" t="s">
        <v>375</v>
      </c>
      <c r="P487" s="82" t="s">
        <v>210</v>
      </c>
      <c r="Q487" s="82" t="str">
        <f t="shared" si="8"/>
        <v xml:space="preserve">Sub Prod - KBR Request for Information </v>
      </c>
      <c r="R487" s="29">
        <f>VLOOKUP(Q487,EffortByCategory!B:C,2,FALSE)</f>
        <v>4</v>
      </c>
    </row>
    <row r="488" spans="1:18" x14ac:dyDescent="0.2">
      <c r="A488" s="82" t="s">
        <v>2743</v>
      </c>
      <c r="B488" s="82" t="s">
        <v>1809</v>
      </c>
      <c r="C488" s="82" t="s">
        <v>507</v>
      </c>
      <c r="D488" s="82" t="s">
        <v>495</v>
      </c>
      <c r="E488" s="82" t="s">
        <v>4</v>
      </c>
      <c r="F488" s="82" t="s">
        <v>148</v>
      </c>
      <c r="G488" s="82" t="s">
        <v>147</v>
      </c>
      <c r="H488" s="82" t="s">
        <v>357</v>
      </c>
      <c r="I488" s="83">
        <v>42969.382650462961</v>
      </c>
      <c r="J488" s="82" t="s">
        <v>180</v>
      </c>
      <c r="K488" s="82" t="s">
        <v>1810</v>
      </c>
      <c r="L488" s="82" t="s">
        <v>509</v>
      </c>
      <c r="M488" s="83">
        <v>42969.176458333335</v>
      </c>
      <c r="N488" s="82" t="s">
        <v>358</v>
      </c>
      <c r="O488" s="82" t="s">
        <v>375</v>
      </c>
      <c r="P488" s="82" t="s">
        <v>157</v>
      </c>
      <c r="Q488" s="82" t="str">
        <f t="shared" si="8"/>
        <v xml:space="preserve">Sub Prod - KBR Request for Information </v>
      </c>
      <c r="R488" s="29">
        <f>VLOOKUP(Q488,EffortByCategory!B:C,2,FALSE)</f>
        <v>4</v>
      </c>
    </row>
    <row r="489" spans="1:18" x14ac:dyDescent="0.2">
      <c r="A489" s="82" t="s">
        <v>2743</v>
      </c>
      <c r="B489" s="82" t="s">
        <v>1811</v>
      </c>
      <c r="C489" s="82" t="s">
        <v>418</v>
      </c>
      <c r="D489" s="82" t="s">
        <v>495</v>
      </c>
      <c r="E489" s="82" t="s">
        <v>4</v>
      </c>
      <c r="F489" s="82" t="s">
        <v>148</v>
      </c>
      <c r="G489" s="82" t="s">
        <v>147</v>
      </c>
      <c r="H489" s="82" t="s">
        <v>357</v>
      </c>
      <c r="I489" s="83">
        <v>42968.422164351854</v>
      </c>
      <c r="J489" s="82" t="s">
        <v>180</v>
      </c>
      <c r="K489" s="82" t="s">
        <v>1812</v>
      </c>
      <c r="L489" s="82" t="s">
        <v>1813</v>
      </c>
      <c r="M489" s="83">
        <v>42963.317291666666</v>
      </c>
      <c r="N489" s="82" t="s">
        <v>358</v>
      </c>
      <c r="O489" s="82" t="s">
        <v>375</v>
      </c>
      <c r="P489" s="82" t="s">
        <v>219</v>
      </c>
      <c r="Q489" s="82" t="str">
        <f t="shared" si="8"/>
        <v xml:space="preserve">Sub Prod - KBR Request for Information </v>
      </c>
      <c r="R489" s="29">
        <f>VLOOKUP(Q489,EffortByCategory!B:C,2,FALSE)</f>
        <v>4</v>
      </c>
    </row>
    <row r="490" spans="1:18" x14ac:dyDescent="0.2">
      <c r="A490" s="82" t="s">
        <v>2743</v>
      </c>
      <c r="B490" s="82" t="s">
        <v>1814</v>
      </c>
      <c r="C490" s="82" t="s">
        <v>507</v>
      </c>
      <c r="D490" s="82" t="s">
        <v>378</v>
      </c>
      <c r="E490" s="82" t="s">
        <v>4</v>
      </c>
      <c r="F490" s="82" t="s">
        <v>151</v>
      </c>
      <c r="G490" s="82" t="s">
        <v>147</v>
      </c>
      <c r="H490" s="82" t="s">
        <v>511</v>
      </c>
      <c r="I490" s="83">
        <v>42961.106030092589</v>
      </c>
      <c r="J490" s="82" t="s">
        <v>180</v>
      </c>
      <c r="K490" s="82" t="s">
        <v>1815</v>
      </c>
      <c r="L490" s="82" t="s">
        <v>1816</v>
      </c>
      <c r="M490" s="83">
        <v>42961.012164351851</v>
      </c>
      <c r="N490" s="82" t="s">
        <v>514</v>
      </c>
      <c r="O490" s="82" t="s">
        <v>375</v>
      </c>
      <c r="P490" s="82" t="s">
        <v>219</v>
      </c>
      <c r="Q490" s="82" t="str">
        <f t="shared" si="8"/>
        <v>Sub Prod - KBR Proactive Maintenance</v>
      </c>
      <c r="R490" s="29">
        <f>VLOOKUP(Q490,EffortByCategory!B:C,2,FALSE)</f>
        <v>0</v>
      </c>
    </row>
    <row r="491" spans="1:18" x14ac:dyDescent="0.2">
      <c r="A491" s="82" t="s">
        <v>2743</v>
      </c>
      <c r="B491" s="82" t="s">
        <v>1817</v>
      </c>
      <c r="C491" s="82" t="s">
        <v>418</v>
      </c>
      <c r="D491" s="82" t="s">
        <v>378</v>
      </c>
      <c r="E491" s="82" t="s">
        <v>4</v>
      </c>
      <c r="F491" s="82" t="s">
        <v>151</v>
      </c>
      <c r="G491" s="82" t="s">
        <v>147</v>
      </c>
      <c r="H491" s="82" t="s">
        <v>511</v>
      </c>
      <c r="I491" s="83">
        <v>42963.278703703705</v>
      </c>
      <c r="J491" s="82" t="s">
        <v>180</v>
      </c>
      <c r="K491" s="82" t="s">
        <v>1815</v>
      </c>
      <c r="L491" s="82" t="s">
        <v>1818</v>
      </c>
      <c r="M491" s="83">
        <v>42961.103414351855</v>
      </c>
      <c r="N491" s="82" t="s">
        <v>514</v>
      </c>
      <c r="O491" s="82" t="s">
        <v>375</v>
      </c>
      <c r="P491" s="82" t="s">
        <v>219</v>
      </c>
      <c r="Q491" s="82" t="str">
        <f t="shared" si="8"/>
        <v>Sub Prod - KBR Proactive Maintenance</v>
      </c>
      <c r="R491" s="29">
        <f>VLOOKUP(Q491,EffortByCategory!B:C,2,FALSE)</f>
        <v>0</v>
      </c>
    </row>
    <row r="492" spans="1:18" x14ac:dyDescent="0.2">
      <c r="A492" s="82" t="s">
        <v>2745</v>
      </c>
      <c r="B492" s="82" t="s">
        <v>1819</v>
      </c>
      <c r="C492" s="82" t="s">
        <v>507</v>
      </c>
      <c r="D492" s="82" t="s">
        <v>152</v>
      </c>
      <c r="E492" s="82" t="s">
        <v>4</v>
      </c>
      <c r="F492" s="82" t="s">
        <v>151</v>
      </c>
      <c r="G492" s="82" t="s">
        <v>147</v>
      </c>
      <c r="H492" s="82" t="s">
        <v>490</v>
      </c>
      <c r="I492" s="83">
        <v>42975.312662037039</v>
      </c>
      <c r="J492" s="82" t="s">
        <v>180</v>
      </c>
      <c r="K492" s="82" t="s">
        <v>1820</v>
      </c>
      <c r="L492" s="82" t="s">
        <v>1821</v>
      </c>
      <c r="M492" s="83">
        <v>42975.224374999998</v>
      </c>
      <c r="N492" s="82" t="s">
        <v>493</v>
      </c>
      <c r="O492" s="82" t="s">
        <v>375</v>
      </c>
      <c r="P492" s="82" t="s">
        <v>217</v>
      </c>
      <c r="Q492" s="82" t="str">
        <f t="shared" si="8"/>
        <v>Sub Prod - C4C Project Proactive Maintenance</v>
      </c>
      <c r="R492" s="29">
        <f>VLOOKUP(Q492,EffortByCategory!B:C,2,FALSE)</f>
        <v>0</v>
      </c>
    </row>
    <row r="493" spans="1:18" x14ac:dyDescent="0.2">
      <c r="A493" s="82" t="s">
        <v>2745</v>
      </c>
      <c r="B493" s="82" t="s">
        <v>1822</v>
      </c>
      <c r="C493" s="82" t="s">
        <v>507</v>
      </c>
      <c r="D493" s="82" t="s">
        <v>152</v>
      </c>
      <c r="E493" s="82" t="s">
        <v>4</v>
      </c>
      <c r="F493" s="82" t="s">
        <v>462</v>
      </c>
      <c r="G493" s="82" t="s">
        <v>145</v>
      </c>
      <c r="H493" s="82" t="s">
        <v>490</v>
      </c>
      <c r="I493" s="83">
        <v>42978.063275462962</v>
      </c>
      <c r="J493" s="82" t="s">
        <v>180</v>
      </c>
      <c r="K493" s="82" t="s">
        <v>1823</v>
      </c>
      <c r="L493" s="82" t="s">
        <v>1824</v>
      </c>
      <c r="M493" s="83">
        <v>42977.630127314813</v>
      </c>
      <c r="N493" s="82" t="s">
        <v>493</v>
      </c>
      <c r="O493" s="82" t="s">
        <v>375</v>
      </c>
      <c r="P493" s="82" t="s">
        <v>238</v>
      </c>
      <c r="Q493" s="82" t="str">
        <f t="shared" si="8"/>
        <v>Sub Prod - C4C Project Code Deployment</v>
      </c>
      <c r="R493" s="29">
        <f>VLOOKUP(Q493,EffortByCategory!B:C,2,FALSE)</f>
        <v>0</v>
      </c>
    </row>
    <row r="494" spans="1:18" x14ac:dyDescent="0.2">
      <c r="A494" s="82" t="s">
        <v>2745</v>
      </c>
      <c r="B494" s="82" t="s">
        <v>1825</v>
      </c>
      <c r="C494" s="82" t="s">
        <v>431</v>
      </c>
      <c r="D494" s="82" t="s">
        <v>495</v>
      </c>
      <c r="E494" s="82" t="s">
        <v>4</v>
      </c>
      <c r="F494" s="82" t="s">
        <v>27</v>
      </c>
      <c r="G494" s="82" t="s">
        <v>147</v>
      </c>
      <c r="H494" s="82" t="s">
        <v>490</v>
      </c>
      <c r="I494" s="83">
        <v>42958.206932870373</v>
      </c>
      <c r="J494" s="82" t="s">
        <v>180</v>
      </c>
      <c r="K494" s="82" t="s">
        <v>1826</v>
      </c>
      <c r="L494" s="82" t="s">
        <v>1827</v>
      </c>
      <c r="M494" s="83">
        <v>42958.179062499999</v>
      </c>
      <c r="N494" s="82" t="s">
        <v>493</v>
      </c>
      <c r="O494" s="82" t="s">
        <v>375</v>
      </c>
      <c r="P494" s="82" t="s">
        <v>210</v>
      </c>
      <c r="Q494" s="82" t="str">
        <f t="shared" si="8"/>
        <v>Sub Prod - C4C Project Request for Change</v>
      </c>
      <c r="R494" s="29">
        <f>VLOOKUP(Q494,EffortByCategory!B:C,2,FALSE)</f>
        <v>0</v>
      </c>
    </row>
    <row r="495" spans="1:18" x14ac:dyDescent="0.2">
      <c r="A495" s="82" t="s">
        <v>2743</v>
      </c>
      <c r="B495" s="82" t="s">
        <v>1828</v>
      </c>
      <c r="C495" s="82" t="s">
        <v>507</v>
      </c>
      <c r="D495" s="82" t="s">
        <v>1109</v>
      </c>
      <c r="E495" s="82" t="s">
        <v>4</v>
      </c>
      <c r="F495" s="82" t="s">
        <v>151</v>
      </c>
      <c r="G495" s="82" t="s">
        <v>147</v>
      </c>
      <c r="H495" s="82" t="s">
        <v>1829</v>
      </c>
      <c r="I495" s="83">
        <v>42962.32440972222</v>
      </c>
      <c r="J495" s="82" t="s">
        <v>180</v>
      </c>
      <c r="K495" s="82" t="s">
        <v>1830</v>
      </c>
      <c r="L495" s="82" t="s">
        <v>1831</v>
      </c>
      <c r="M495" s="83">
        <v>42962.127581018518</v>
      </c>
      <c r="N495" s="82" t="s">
        <v>1832</v>
      </c>
      <c r="O495" s="82" t="s">
        <v>375</v>
      </c>
      <c r="P495" s="82" t="s">
        <v>219</v>
      </c>
      <c r="Q495" s="82" t="str">
        <f t="shared" si="8"/>
        <v>Sub Prod - KBR Proactive Maintenance</v>
      </c>
      <c r="R495" s="29">
        <f>VLOOKUP(Q495,EffortByCategory!B:C,2,FALSE)</f>
        <v>0</v>
      </c>
    </row>
    <row r="496" spans="1:18" x14ac:dyDescent="0.2">
      <c r="A496" s="82" t="s">
        <v>2743</v>
      </c>
      <c r="B496" s="82" t="s">
        <v>1833</v>
      </c>
      <c r="C496" s="82" t="s">
        <v>223</v>
      </c>
      <c r="D496" s="82" t="s">
        <v>182</v>
      </c>
      <c r="E496" s="82" t="s">
        <v>4</v>
      </c>
      <c r="F496" s="82" t="s">
        <v>148</v>
      </c>
      <c r="G496" s="82" t="s">
        <v>147</v>
      </c>
      <c r="H496" s="82" t="s">
        <v>184</v>
      </c>
      <c r="I496" s="83">
        <v>42975.851956018516</v>
      </c>
      <c r="J496" s="82" t="s">
        <v>180</v>
      </c>
      <c r="K496" s="82" t="s">
        <v>1834</v>
      </c>
      <c r="L496" s="82" t="s">
        <v>1835</v>
      </c>
      <c r="M496" s="83">
        <v>42975.094085648147</v>
      </c>
      <c r="N496" s="82" t="s">
        <v>149</v>
      </c>
      <c r="O496" s="82" t="s">
        <v>206</v>
      </c>
      <c r="P496" s="82" t="s">
        <v>158</v>
      </c>
      <c r="Q496" s="82" t="str">
        <f t="shared" si="8"/>
        <v xml:space="preserve">Sub Prod - KBR Request for Information </v>
      </c>
      <c r="R496" s="29">
        <f>VLOOKUP(Q496,EffortByCategory!B:C,2,FALSE)</f>
        <v>4</v>
      </c>
    </row>
    <row r="497" spans="1:18" x14ac:dyDescent="0.2">
      <c r="A497" s="82" t="s">
        <v>2743</v>
      </c>
      <c r="B497" s="82" t="s">
        <v>1836</v>
      </c>
      <c r="C497" s="82" t="s">
        <v>212</v>
      </c>
      <c r="D497" s="82" t="s">
        <v>182</v>
      </c>
      <c r="E497" s="82" t="s">
        <v>4</v>
      </c>
      <c r="F497" s="82" t="s">
        <v>1837</v>
      </c>
      <c r="G497" s="82" t="s">
        <v>147</v>
      </c>
      <c r="H497" s="82" t="s">
        <v>184</v>
      </c>
      <c r="I497" s="83">
        <v>42958.354004629633</v>
      </c>
      <c r="J497" s="82" t="s">
        <v>180</v>
      </c>
      <c r="K497" s="82" t="s">
        <v>1838</v>
      </c>
      <c r="L497" s="82" t="s">
        <v>1839</v>
      </c>
      <c r="M497" s="83">
        <v>42956.355567129627</v>
      </c>
      <c r="N497" s="82" t="s">
        <v>149</v>
      </c>
      <c r="O497" s="82" t="s">
        <v>206</v>
      </c>
      <c r="P497" s="82" t="s">
        <v>158</v>
      </c>
      <c r="Q497" s="82" t="s">
        <v>2743</v>
      </c>
      <c r="R497" s="29">
        <f>VLOOKUP(Q497,EffortByCategory!B:C,2,FALSE)</f>
        <v>4</v>
      </c>
    </row>
    <row r="498" spans="1:18" x14ac:dyDescent="0.2">
      <c r="A498" s="82" t="s">
        <v>2743</v>
      </c>
      <c r="B498" s="82" t="s">
        <v>1840</v>
      </c>
      <c r="C498" s="82" t="s">
        <v>212</v>
      </c>
      <c r="D498" s="82" t="s">
        <v>182</v>
      </c>
      <c r="E498" s="82" t="s">
        <v>4</v>
      </c>
      <c r="F498" s="82" t="s">
        <v>148</v>
      </c>
      <c r="G498" s="82" t="s">
        <v>147</v>
      </c>
      <c r="H498" s="82" t="s">
        <v>184</v>
      </c>
      <c r="I498" s="83">
        <v>42958.354490740741</v>
      </c>
      <c r="J498" s="82" t="s">
        <v>180</v>
      </c>
      <c r="K498" s="82" t="s">
        <v>1838</v>
      </c>
      <c r="L498" s="82" t="s">
        <v>1839</v>
      </c>
      <c r="M498" s="83">
        <v>42957.212638888886</v>
      </c>
      <c r="N498" s="82" t="s">
        <v>149</v>
      </c>
      <c r="O498" s="82" t="s">
        <v>206</v>
      </c>
      <c r="P498" s="82" t="s">
        <v>158</v>
      </c>
      <c r="Q498" s="82" t="str">
        <f t="shared" si="8"/>
        <v xml:space="preserve">Sub Prod - KBR Request for Information </v>
      </c>
      <c r="R498" s="29">
        <f>VLOOKUP(Q498,EffortByCategory!B:C,2,FALSE)</f>
        <v>4</v>
      </c>
    </row>
    <row r="499" spans="1:18" x14ac:dyDescent="0.2">
      <c r="A499" s="82" t="s">
        <v>2743</v>
      </c>
      <c r="B499" s="82" t="s">
        <v>1841</v>
      </c>
      <c r="C499" s="82" t="s">
        <v>441</v>
      </c>
      <c r="D499" s="82" t="s">
        <v>152</v>
      </c>
      <c r="E499" s="82" t="s">
        <v>4</v>
      </c>
      <c r="F499" s="82" t="s">
        <v>27</v>
      </c>
      <c r="G499" s="82" t="s">
        <v>145</v>
      </c>
      <c r="H499" s="82" t="s">
        <v>511</v>
      </c>
      <c r="I499" s="83">
        <v>42977.86241898148</v>
      </c>
      <c r="J499" s="82" t="s">
        <v>180</v>
      </c>
      <c r="K499" s="82" t="s">
        <v>1842</v>
      </c>
      <c r="L499" s="82" t="s">
        <v>1843</v>
      </c>
      <c r="M499" s="83">
        <v>42977.033703703702</v>
      </c>
      <c r="N499" s="82" t="s">
        <v>514</v>
      </c>
      <c r="O499" s="82" t="s">
        <v>375</v>
      </c>
      <c r="P499" s="82" t="s">
        <v>158</v>
      </c>
      <c r="Q499" s="82" t="str">
        <f t="shared" si="8"/>
        <v>Sub Prod - KBR Request for Change</v>
      </c>
      <c r="R499" s="29">
        <f>VLOOKUP(Q499,EffortByCategory!B:C,2,FALSE)</f>
        <v>0</v>
      </c>
    </row>
    <row r="500" spans="1:18" x14ac:dyDescent="0.2">
      <c r="A500" s="82" t="s">
        <v>2745</v>
      </c>
      <c r="B500" s="82" t="s">
        <v>1844</v>
      </c>
      <c r="C500" s="82" t="s">
        <v>370</v>
      </c>
      <c r="D500" s="82" t="s">
        <v>152</v>
      </c>
      <c r="E500" s="82" t="s">
        <v>4</v>
      </c>
      <c r="F500" s="82" t="s">
        <v>27</v>
      </c>
      <c r="G500" s="82" t="s">
        <v>145</v>
      </c>
      <c r="H500" s="82" t="s">
        <v>490</v>
      </c>
      <c r="I500" s="83">
        <v>42978.761423611111</v>
      </c>
      <c r="J500" s="82" t="s">
        <v>180</v>
      </c>
      <c r="K500" s="82" t="s">
        <v>1845</v>
      </c>
      <c r="L500" s="82" t="s">
        <v>1846</v>
      </c>
      <c r="M500" s="83">
        <v>42978.435613425929</v>
      </c>
      <c r="N500" s="82" t="s">
        <v>493</v>
      </c>
      <c r="O500" s="82" t="s">
        <v>375</v>
      </c>
      <c r="P500" s="82" t="s">
        <v>219</v>
      </c>
      <c r="Q500" s="82" t="str">
        <f t="shared" si="8"/>
        <v>Sub Prod - C4C Project Request for Change</v>
      </c>
      <c r="R500" s="29">
        <f>VLOOKUP(Q500,EffortByCategory!B:C,2,FALSE)</f>
        <v>0</v>
      </c>
    </row>
    <row r="501" spans="1:18" x14ac:dyDescent="0.2">
      <c r="A501" s="82" t="s">
        <v>2745</v>
      </c>
      <c r="B501" s="82" t="s">
        <v>1847</v>
      </c>
      <c r="C501" s="82" t="s">
        <v>431</v>
      </c>
      <c r="D501" s="82" t="s">
        <v>495</v>
      </c>
      <c r="E501" s="82" t="s">
        <v>4</v>
      </c>
      <c r="F501" s="82" t="s">
        <v>27</v>
      </c>
      <c r="G501" s="82" t="s">
        <v>147</v>
      </c>
      <c r="H501" s="82" t="s">
        <v>490</v>
      </c>
      <c r="I501" s="83">
        <v>42964.952222222222</v>
      </c>
      <c r="J501" s="82" t="s">
        <v>180</v>
      </c>
      <c r="K501" s="82" t="s">
        <v>1845</v>
      </c>
      <c r="L501" s="82" t="s">
        <v>1848</v>
      </c>
      <c r="M501" s="83">
        <v>42964.342905092592</v>
      </c>
      <c r="N501" s="82" t="s">
        <v>493</v>
      </c>
      <c r="O501" s="82" t="s">
        <v>375</v>
      </c>
      <c r="P501" s="82" t="s">
        <v>158</v>
      </c>
      <c r="Q501" s="82" t="str">
        <f t="shared" si="8"/>
        <v>Sub Prod - C4C Project Request for Change</v>
      </c>
      <c r="R501" s="29">
        <f>VLOOKUP(Q501,EffortByCategory!B:C,2,FALSE)</f>
        <v>0</v>
      </c>
    </row>
    <row r="502" spans="1:18" x14ac:dyDescent="0.2">
      <c r="A502" s="82" t="s">
        <v>2745</v>
      </c>
      <c r="B502" s="82" t="s">
        <v>1849</v>
      </c>
      <c r="C502" s="82" t="s">
        <v>552</v>
      </c>
      <c r="D502" s="82" t="s">
        <v>152</v>
      </c>
      <c r="E502" s="82" t="s">
        <v>4</v>
      </c>
      <c r="F502" s="82" t="s">
        <v>27</v>
      </c>
      <c r="G502" s="82" t="s">
        <v>147</v>
      </c>
      <c r="H502" s="82" t="s">
        <v>490</v>
      </c>
      <c r="I502" s="83">
        <v>42969.032673611109</v>
      </c>
      <c r="J502" s="82" t="s">
        <v>180</v>
      </c>
      <c r="K502" s="82" t="s">
        <v>1845</v>
      </c>
      <c r="L502" s="82" t="s">
        <v>1850</v>
      </c>
      <c r="M502" s="83">
        <v>42967.819537037038</v>
      </c>
      <c r="N502" s="82" t="s">
        <v>493</v>
      </c>
      <c r="O502" s="82" t="s">
        <v>436</v>
      </c>
      <c r="P502" s="82" t="s">
        <v>210</v>
      </c>
      <c r="Q502" s="82" t="str">
        <f t="shared" si="8"/>
        <v>Sub Prod - C4C Project Request for Change</v>
      </c>
      <c r="R502" s="29">
        <f>VLOOKUP(Q502,EffortByCategory!B:C,2,FALSE)</f>
        <v>0</v>
      </c>
    </row>
    <row r="503" spans="1:18" x14ac:dyDescent="0.2">
      <c r="A503" s="82" t="s">
        <v>2745</v>
      </c>
      <c r="B503" s="82" t="s">
        <v>1851</v>
      </c>
      <c r="C503" s="82" t="s">
        <v>370</v>
      </c>
      <c r="D503" s="82" t="s">
        <v>152</v>
      </c>
      <c r="E503" s="82" t="s">
        <v>4</v>
      </c>
      <c r="F503" s="82" t="s">
        <v>462</v>
      </c>
      <c r="G503" s="82" t="s">
        <v>145</v>
      </c>
      <c r="H503" s="82" t="s">
        <v>490</v>
      </c>
      <c r="I503" s="83">
        <v>42978.764560185184</v>
      </c>
      <c r="J503" s="82" t="s">
        <v>180</v>
      </c>
      <c r="K503" s="82" t="s">
        <v>1852</v>
      </c>
      <c r="L503" s="82" t="s">
        <v>1853</v>
      </c>
      <c r="M503" s="83">
        <v>42972.41201388889</v>
      </c>
      <c r="N503" s="82" t="s">
        <v>493</v>
      </c>
      <c r="O503" s="82" t="s">
        <v>375</v>
      </c>
      <c r="P503" s="82" t="s">
        <v>210</v>
      </c>
      <c r="Q503" s="82" t="str">
        <f t="shared" si="8"/>
        <v>Sub Prod - C4C Project Code Deployment</v>
      </c>
      <c r="R503" s="29">
        <f>VLOOKUP(Q503,EffortByCategory!B:C,2,FALSE)</f>
        <v>0</v>
      </c>
    </row>
    <row r="504" spans="1:18" x14ac:dyDescent="0.2">
      <c r="A504" s="82" t="s">
        <v>2743</v>
      </c>
      <c r="B504" s="82" t="s">
        <v>1854</v>
      </c>
      <c r="C504" s="82" t="s">
        <v>390</v>
      </c>
      <c r="D504" s="82" t="s">
        <v>152</v>
      </c>
      <c r="E504" s="82" t="s">
        <v>4</v>
      </c>
      <c r="F504" s="82" t="s">
        <v>984</v>
      </c>
      <c r="G504" s="82" t="s">
        <v>147</v>
      </c>
      <c r="H504" s="82" t="s">
        <v>215</v>
      </c>
      <c r="I504" s="83">
        <v>42963.113125000003</v>
      </c>
      <c r="J504" s="82" t="s">
        <v>180</v>
      </c>
      <c r="K504" s="82" t="s">
        <v>1855</v>
      </c>
      <c r="L504" s="82" t="s">
        <v>1856</v>
      </c>
      <c r="M504" s="83">
        <v>42957.116215277776</v>
      </c>
      <c r="N504" s="82" t="s">
        <v>216</v>
      </c>
      <c r="O504" s="82" t="s">
        <v>375</v>
      </c>
      <c r="P504" s="82" t="s">
        <v>158</v>
      </c>
      <c r="Q504" s="82" t="str">
        <f t="shared" si="8"/>
        <v>Sub Prod - KBR Data Request</v>
      </c>
      <c r="R504" s="29">
        <f>VLOOKUP(Q504,EffortByCategory!B:C,2,FALSE)</f>
        <v>0</v>
      </c>
    </row>
    <row r="505" spans="1:18" x14ac:dyDescent="0.2">
      <c r="A505" s="82" t="s">
        <v>160</v>
      </c>
      <c r="B505" s="82" t="s">
        <v>1857</v>
      </c>
      <c r="C505" s="82" t="s">
        <v>418</v>
      </c>
      <c r="D505" s="82" t="s">
        <v>152</v>
      </c>
      <c r="E505" s="82" t="s">
        <v>4</v>
      </c>
      <c r="F505" s="82" t="s">
        <v>27</v>
      </c>
      <c r="G505" s="82" t="s">
        <v>147</v>
      </c>
      <c r="H505" s="82" t="s">
        <v>478</v>
      </c>
      <c r="I505" s="83">
        <v>42958.154444444444</v>
      </c>
      <c r="J505" s="82" t="s">
        <v>180</v>
      </c>
      <c r="K505" s="82" t="s">
        <v>1858</v>
      </c>
      <c r="L505" s="82" t="s">
        <v>1859</v>
      </c>
      <c r="M505" s="83">
        <v>42957.840856481482</v>
      </c>
      <c r="N505" s="82" t="s">
        <v>481</v>
      </c>
      <c r="O505" s="82" t="s">
        <v>375</v>
      </c>
      <c r="P505" s="82" t="s">
        <v>158</v>
      </c>
      <c r="Q505" s="82" t="str">
        <f t="shared" si="8"/>
        <v>Production Request for Change</v>
      </c>
      <c r="R505" s="29">
        <f>VLOOKUP(Q505,EffortByCategory!B:C,2,FALSE)</f>
        <v>4</v>
      </c>
    </row>
    <row r="506" spans="1:18" x14ac:dyDescent="0.2">
      <c r="A506" s="82" t="s">
        <v>160</v>
      </c>
      <c r="B506" s="82" t="s">
        <v>1860</v>
      </c>
      <c r="C506" s="82" t="s">
        <v>483</v>
      </c>
      <c r="D506" s="82" t="s">
        <v>152</v>
      </c>
      <c r="E506" s="82" t="s">
        <v>4</v>
      </c>
      <c r="F506" s="82" t="s">
        <v>148</v>
      </c>
      <c r="G506" s="82" t="s">
        <v>147</v>
      </c>
      <c r="H506" s="82" t="s">
        <v>553</v>
      </c>
      <c r="I506" s="83">
        <v>42958.302812499998</v>
      </c>
      <c r="J506" s="82" t="s">
        <v>180</v>
      </c>
      <c r="K506" s="82" t="s">
        <v>1861</v>
      </c>
      <c r="L506" s="82" t="s">
        <v>1862</v>
      </c>
      <c r="M506" s="83">
        <v>42957.573125000003</v>
      </c>
      <c r="N506" s="82" t="s">
        <v>556</v>
      </c>
      <c r="O506" s="82" t="s">
        <v>375</v>
      </c>
      <c r="P506" s="82" t="s">
        <v>240</v>
      </c>
      <c r="Q506" s="82" t="str">
        <f t="shared" si="8"/>
        <v xml:space="preserve">Production Request for Information </v>
      </c>
      <c r="R506" s="29">
        <f>VLOOKUP(Q506,EffortByCategory!B:C,2,FALSE)</f>
        <v>4</v>
      </c>
    </row>
    <row r="507" spans="1:18" x14ac:dyDescent="0.2">
      <c r="A507" s="82" t="s">
        <v>160</v>
      </c>
      <c r="B507" s="82" t="s">
        <v>1863</v>
      </c>
      <c r="C507" s="82" t="s">
        <v>461</v>
      </c>
      <c r="D507" s="82" t="s">
        <v>152</v>
      </c>
      <c r="E507" s="82" t="s">
        <v>4</v>
      </c>
      <c r="F507" s="82" t="s">
        <v>27</v>
      </c>
      <c r="G507" s="82" t="s">
        <v>147</v>
      </c>
      <c r="H507" s="82" t="s">
        <v>1864</v>
      </c>
      <c r="I507" s="83">
        <v>42970.080775462964</v>
      </c>
      <c r="J507" s="82" t="s">
        <v>180</v>
      </c>
      <c r="K507" s="82" t="s">
        <v>1865</v>
      </c>
      <c r="L507" s="82" t="s">
        <v>1866</v>
      </c>
      <c r="M507" s="83">
        <v>42966.911400462966</v>
      </c>
      <c r="N507" s="82" t="s">
        <v>1867</v>
      </c>
      <c r="O507" s="82" t="s">
        <v>375</v>
      </c>
      <c r="P507" s="82" t="s">
        <v>158</v>
      </c>
      <c r="Q507" s="82" t="str">
        <f t="shared" si="8"/>
        <v>Production Request for Change</v>
      </c>
      <c r="R507" s="29">
        <f>VLOOKUP(Q507,EffortByCategory!B:C,2,FALSE)</f>
        <v>4</v>
      </c>
    </row>
    <row r="508" spans="1:18" x14ac:dyDescent="0.2">
      <c r="A508" s="82" t="s">
        <v>160</v>
      </c>
      <c r="B508" s="82" t="s">
        <v>1868</v>
      </c>
      <c r="C508" s="82" t="s">
        <v>390</v>
      </c>
      <c r="D508" s="82" t="s">
        <v>152</v>
      </c>
      <c r="E508" s="82" t="s">
        <v>4</v>
      </c>
      <c r="F508" s="82" t="s">
        <v>275</v>
      </c>
      <c r="G508" s="82" t="s">
        <v>147</v>
      </c>
      <c r="H508" s="82" t="s">
        <v>478</v>
      </c>
      <c r="I508" s="83">
        <v>42972.092685185184</v>
      </c>
      <c r="J508" s="82" t="s">
        <v>180</v>
      </c>
      <c r="K508" s="82" t="s">
        <v>1869</v>
      </c>
      <c r="L508" s="82" t="s">
        <v>1870</v>
      </c>
      <c r="M508" s="83">
        <v>42970.827060185184</v>
      </c>
      <c r="N508" s="82" t="s">
        <v>481</v>
      </c>
      <c r="O508" s="82" t="s">
        <v>375</v>
      </c>
      <c r="P508" s="82" t="s">
        <v>217</v>
      </c>
      <c r="Q508" s="82" t="str">
        <f t="shared" si="8"/>
        <v>Production File Transfer</v>
      </c>
      <c r="R508" s="29">
        <f>VLOOKUP(Q508,EffortByCategory!B:C,2,FALSE)</f>
        <v>4</v>
      </c>
    </row>
    <row r="509" spans="1:18" x14ac:dyDescent="0.2">
      <c r="A509" s="82" t="s">
        <v>160</v>
      </c>
      <c r="B509" s="82" t="s">
        <v>1871</v>
      </c>
      <c r="C509" s="82" t="s">
        <v>466</v>
      </c>
      <c r="D509" s="82" t="s">
        <v>152</v>
      </c>
      <c r="E509" s="82" t="s">
        <v>28</v>
      </c>
      <c r="F509" s="82" t="s">
        <v>144</v>
      </c>
      <c r="G509" s="82" t="s">
        <v>147</v>
      </c>
      <c r="H509" s="82" t="s">
        <v>215</v>
      </c>
      <c r="I509" s="83">
        <v>42977.41777777778</v>
      </c>
      <c r="J509" s="82" t="s">
        <v>180</v>
      </c>
      <c r="K509" s="82" t="s">
        <v>1872</v>
      </c>
      <c r="L509" s="82" t="s">
        <v>1873</v>
      </c>
      <c r="M509" s="83">
        <v>42976.345648148148</v>
      </c>
      <c r="N509" s="82" t="s">
        <v>216</v>
      </c>
      <c r="O509" s="82" t="s">
        <v>375</v>
      </c>
      <c r="P509" s="82" t="s">
        <v>158</v>
      </c>
      <c r="Q509" s="82" t="str">
        <f t="shared" si="8"/>
        <v xml:space="preserve">Production </v>
      </c>
      <c r="R509" s="29">
        <f>VLOOKUP(Q509,EffortByCategory!B:C,2,FALSE)</f>
        <v>4</v>
      </c>
    </row>
    <row r="510" spans="1:18" x14ac:dyDescent="0.2">
      <c r="A510" s="82" t="s">
        <v>2744</v>
      </c>
      <c r="B510" s="82" t="s">
        <v>1874</v>
      </c>
      <c r="C510" s="82" t="s">
        <v>441</v>
      </c>
      <c r="D510" s="82" t="s">
        <v>152</v>
      </c>
      <c r="E510" s="82" t="s">
        <v>4</v>
      </c>
      <c r="F510" s="82" t="s">
        <v>150</v>
      </c>
      <c r="G510" s="82" t="s">
        <v>147</v>
      </c>
      <c r="H510" s="82" t="s">
        <v>340</v>
      </c>
      <c r="I510" s="83">
        <v>42964.941331018519</v>
      </c>
      <c r="J510" s="82" t="s">
        <v>180</v>
      </c>
      <c r="K510" s="82" t="s">
        <v>1875</v>
      </c>
      <c r="L510" s="82" t="s">
        <v>1876</v>
      </c>
      <c r="M510" s="83">
        <v>42964.864085648151</v>
      </c>
      <c r="N510" s="82" t="s">
        <v>341</v>
      </c>
      <c r="O510" s="82" t="s">
        <v>375</v>
      </c>
      <c r="P510" s="82" t="s">
        <v>210</v>
      </c>
      <c r="Q510" s="82" t="str">
        <f t="shared" si="8"/>
        <v>Sub Prod - All Other Projects Access</v>
      </c>
      <c r="R510" s="29">
        <f>VLOOKUP(Q510,EffortByCategory!B:C,2,FALSE)</f>
        <v>0</v>
      </c>
    </row>
    <row r="511" spans="1:18" x14ac:dyDescent="0.2">
      <c r="A511" s="82" t="s">
        <v>160</v>
      </c>
      <c r="B511" s="82" t="s">
        <v>1877</v>
      </c>
      <c r="C511" s="82" t="s">
        <v>202</v>
      </c>
      <c r="D511" s="82" t="s">
        <v>152</v>
      </c>
      <c r="E511" s="82" t="s">
        <v>4</v>
      </c>
      <c r="F511" s="82" t="s">
        <v>150</v>
      </c>
      <c r="G511" s="82" t="s">
        <v>145</v>
      </c>
      <c r="H511" s="82" t="s">
        <v>215</v>
      </c>
      <c r="I511" s="83">
        <v>42978.511030092595</v>
      </c>
      <c r="J511" s="82" t="s">
        <v>180</v>
      </c>
      <c r="K511" s="82" t="s">
        <v>1878</v>
      </c>
      <c r="L511" s="82" t="s">
        <v>1879</v>
      </c>
      <c r="M511" s="83">
        <v>42977.528599537036</v>
      </c>
      <c r="N511" s="82" t="s">
        <v>216</v>
      </c>
      <c r="O511" s="82" t="s">
        <v>206</v>
      </c>
      <c r="P511" s="82" t="s">
        <v>259</v>
      </c>
      <c r="Q511" s="82" t="str">
        <f t="shared" si="8"/>
        <v>Production Access</v>
      </c>
      <c r="R511" s="29">
        <f>VLOOKUP(Q511,EffortByCategory!B:C,2,FALSE)</f>
        <v>4</v>
      </c>
    </row>
    <row r="512" spans="1:18" x14ac:dyDescent="0.2">
      <c r="A512" s="82" t="s">
        <v>2745</v>
      </c>
      <c r="B512" s="82" t="s">
        <v>1880</v>
      </c>
      <c r="C512" s="82" t="s">
        <v>552</v>
      </c>
      <c r="D512" s="82" t="s">
        <v>144</v>
      </c>
      <c r="E512" s="82" t="s">
        <v>4</v>
      </c>
      <c r="F512" s="82" t="s">
        <v>150</v>
      </c>
      <c r="G512" s="82" t="s">
        <v>147</v>
      </c>
      <c r="H512" s="82" t="s">
        <v>215</v>
      </c>
      <c r="I512" s="83">
        <v>42958.064791666664</v>
      </c>
      <c r="J512" s="82" t="s">
        <v>180</v>
      </c>
      <c r="K512" s="82" t="s">
        <v>1881</v>
      </c>
      <c r="L512" s="82" t="s">
        <v>1710</v>
      </c>
      <c r="M512" s="83">
        <v>42955.046840277777</v>
      </c>
      <c r="N512" s="82" t="s">
        <v>216</v>
      </c>
      <c r="O512" s="82" t="s">
        <v>375</v>
      </c>
      <c r="P512" s="82" t="s">
        <v>158</v>
      </c>
      <c r="Q512" s="82" t="str">
        <f t="shared" si="8"/>
        <v>Sub Prod - C4C Project Access</v>
      </c>
      <c r="R512" s="29">
        <f>VLOOKUP(Q512,EffortByCategory!B:C,2,FALSE)</f>
        <v>0</v>
      </c>
    </row>
    <row r="513" spans="1:18" x14ac:dyDescent="0.2">
      <c r="A513" s="82" t="s">
        <v>2745</v>
      </c>
      <c r="B513" s="82" t="s">
        <v>1882</v>
      </c>
      <c r="C513" s="82" t="s">
        <v>507</v>
      </c>
      <c r="D513" s="82" t="s">
        <v>152</v>
      </c>
      <c r="E513" s="82" t="s">
        <v>28</v>
      </c>
      <c r="F513" s="82" t="s">
        <v>150</v>
      </c>
      <c r="G513" s="82" t="s">
        <v>147</v>
      </c>
      <c r="H513" s="82" t="s">
        <v>266</v>
      </c>
      <c r="I513" s="83">
        <v>42955.24962962963</v>
      </c>
      <c r="J513" s="82" t="s">
        <v>180</v>
      </c>
      <c r="K513" s="82" t="s">
        <v>1881</v>
      </c>
      <c r="L513" s="82" t="s">
        <v>1883</v>
      </c>
      <c r="M513" s="83">
        <v>42955.072337962964</v>
      </c>
      <c r="N513" s="82" t="s">
        <v>267</v>
      </c>
      <c r="O513" s="82" t="s">
        <v>375</v>
      </c>
      <c r="P513" s="82" t="s">
        <v>158</v>
      </c>
      <c r="Q513" s="82" t="str">
        <f t="shared" si="8"/>
        <v>Sub Prod - C4C Project Access</v>
      </c>
      <c r="R513" s="29">
        <f>VLOOKUP(Q513,EffortByCategory!B:C,2,FALSE)</f>
        <v>0</v>
      </c>
    </row>
    <row r="514" spans="1:18" x14ac:dyDescent="0.2">
      <c r="A514" s="82" t="s">
        <v>2744</v>
      </c>
      <c r="B514" s="82" t="s">
        <v>1884</v>
      </c>
      <c r="C514" s="82" t="s">
        <v>441</v>
      </c>
      <c r="D514" s="82" t="s">
        <v>152</v>
      </c>
      <c r="E514" s="82" t="s">
        <v>4</v>
      </c>
      <c r="F514" s="82" t="s">
        <v>275</v>
      </c>
      <c r="G514" s="82" t="s">
        <v>147</v>
      </c>
      <c r="H514" s="82" t="s">
        <v>478</v>
      </c>
      <c r="I514" s="83">
        <v>42962.864791666667</v>
      </c>
      <c r="J514" s="82" t="s">
        <v>180</v>
      </c>
      <c r="K514" s="82" t="s">
        <v>1885</v>
      </c>
      <c r="L514" s="82" t="s">
        <v>1886</v>
      </c>
      <c r="M514" s="83">
        <v>42962.80804398148</v>
      </c>
      <c r="N514" s="82" t="s">
        <v>481</v>
      </c>
      <c r="O514" s="82" t="s">
        <v>375</v>
      </c>
      <c r="P514" s="82" t="s">
        <v>217</v>
      </c>
      <c r="Q514" s="82" t="str">
        <f t="shared" si="8"/>
        <v>Sub Prod - All Other Projects File Transfer</v>
      </c>
      <c r="R514" s="29">
        <f>VLOOKUP(Q514,EffortByCategory!B:C,2,FALSE)</f>
        <v>0</v>
      </c>
    </row>
    <row r="515" spans="1:18" x14ac:dyDescent="0.2">
      <c r="A515" s="82" t="s">
        <v>160</v>
      </c>
      <c r="B515" s="82" t="s">
        <v>1887</v>
      </c>
      <c r="C515" s="82" t="s">
        <v>507</v>
      </c>
      <c r="D515" s="82" t="s">
        <v>152</v>
      </c>
      <c r="E515" s="82" t="s">
        <v>4</v>
      </c>
      <c r="F515" s="82" t="s">
        <v>151</v>
      </c>
      <c r="G515" s="82" t="s">
        <v>147</v>
      </c>
      <c r="H515" s="82" t="s">
        <v>583</v>
      </c>
      <c r="I515" s="83">
        <v>42975.311377314814</v>
      </c>
      <c r="J515" s="82" t="s">
        <v>180</v>
      </c>
      <c r="K515" s="82" t="s">
        <v>1888</v>
      </c>
      <c r="L515" s="82" t="s">
        <v>1889</v>
      </c>
      <c r="M515" s="83">
        <v>42975.095578703702</v>
      </c>
      <c r="N515" s="82" t="s">
        <v>586</v>
      </c>
      <c r="O515" s="82" t="s">
        <v>375</v>
      </c>
      <c r="P515" s="82" t="s">
        <v>240</v>
      </c>
      <c r="Q515" s="82" t="str">
        <f t="shared" si="8"/>
        <v>Production Proactive Maintenance</v>
      </c>
      <c r="R515" s="29">
        <f>VLOOKUP(Q515,EffortByCategory!B:C,2,FALSE)</f>
        <v>4</v>
      </c>
    </row>
    <row r="516" spans="1:18" x14ac:dyDescent="0.2">
      <c r="A516" s="82" t="s">
        <v>2743</v>
      </c>
      <c r="B516" s="82" t="s">
        <v>1890</v>
      </c>
      <c r="C516" s="82" t="s">
        <v>212</v>
      </c>
      <c r="D516" s="82" t="s">
        <v>190</v>
      </c>
      <c r="E516" s="82" t="s">
        <v>28</v>
      </c>
      <c r="F516" s="82" t="s">
        <v>144</v>
      </c>
      <c r="G516" s="82" t="s">
        <v>147</v>
      </c>
      <c r="H516" s="82" t="s">
        <v>338</v>
      </c>
      <c r="I516" s="83">
        <v>42948.422268518516</v>
      </c>
      <c r="J516" s="82" t="s">
        <v>180</v>
      </c>
      <c r="K516" s="82" t="s">
        <v>1891</v>
      </c>
      <c r="L516" s="82" t="s">
        <v>1892</v>
      </c>
      <c r="M516" s="83">
        <v>42937.264374999999</v>
      </c>
      <c r="N516" s="82" t="s">
        <v>146</v>
      </c>
      <c r="O516" s="82" t="s">
        <v>206</v>
      </c>
      <c r="P516" s="82" t="s">
        <v>240</v>
      </c>
      <c r="Q516" s="82" t="s">
        <v>2743</v>
      </c>
      <c r="R516" s="29">
        <f>VLOOKUP(Q516,EffortByCategory!B:C,2,FALSE)</f>
        <v>4</v>
      </c>
    </row>
    <row r="517" spans="1:18" x14ac:dyDescent="0.2">
      <c r="A517" s="82" t="s">
        <v>2745</v>
      </c>
      <c r="B517" s="82" t="s">
        <v>1893</v>
      </c>
      <c r="C517" s="82" t="s">
        <v>370</v>
      </c>
      <c r="D517" s="82" t="s">
        <v>152</v>
      </c>
      <c r="E517" s="82" t="s">
        <v>4</v>
      </c>
      <c r="F517" s="82" t="s">
        <v>27</v>
      </c>
      <c r="G517" s="82" t="s">
        <v>147</v>
      </c>
      <c r="H517" s="82" t="s">
        <v>490</v>
      </c>
      <c r="I517" s="83">
        <v>42968.655729166669</v>
      </c>
      <c r="J517" s="82" t="s">
        <v>180</v>
      </c>
      <c r="K517" s="82" t="s">
        <v>1894</v>
      </c>
      <c r="L517" s="82" t="s">
        <v>1895</v>
      </c>
      <c r="M517" s="83">
        <v>42968.519548611112</v>
      </c>
      <c r="N517" s="82" t="s">
        <v>493</v>
      </c>
      <c r="O517" s="82" t="s">
        <v>375</v>
      </c>
      <c r="P517" s="82" t="s">
        <v>240</v>
      </c>
      <c r="Q517" s="82" t="str">
        <f t="shared" si="8"/>
        <v>Sub Prod - C4C Project Request for Change</v>
      </c>
      <c r="R517" s="29">
        <f>VLOOKUP(Q517,EffortByCategory!B:C,2,FALSE)</f>
        <v>0</v>
      </c>
    </row>
    <row r="518" spans="1:18" x14ac:dyDescent="0.2">
      <c r="A518" s="82" t="s">
        <v>160</v>
      </c>
      <c r="B518" s="82" t="s">
        <v>1896</v>
      </c>
      <c r="C518" s="82" t="s">
        <v>370</v>
      </c>
      <c r="D518" s="82" t="s">
        <v>144</v>
      </c>
      <c r="E518" s="82" t="s">
        <v>4</v>
      </c>
      <c r="F518" s="82" t="s">
        <v>148</v>
      </c>
      <c r="G518" s="82" t="s">
        <v>147</v>
      </c>
      <c r="H518" s="82" t="s">
        <v>1897</v>
      </c>
      <c r="I518" s="83">
        <v>42951.894421296296</v>
      </c>
      <c r="J518" s="82" t="s">
        <v>180</v>
      </c>
      <c r="K518" s="82" t="s">
        <v>1898</v>
      </c>
      <c r="L518" s="82" t="s">
        <v>1899</v>
      </c>
      <c r="M518" s="83">
        <v>42949.693553240744</v>
      </c>
      <c r="N518" s="82" t="s">
        <v>1900</v>
      </c>
      <c r="O518" s="82" t="s">
        <v>375</v>
      </c>
      <c r="P518" s="82" t="s">
        <v>219</v>
      </c>
      <c r="Q518" s="82" t="str">
        <f t="shared" si="8"/>
        <v xml:space="preserve">Production Request for Information </v>
      </c>
      <c r="R518" s="29">
        <f>VLOOKUP(Q518,EffortByCategory!B:C,2,FALSE)</f>
        <v>4</v>
      </c>
    </row>
    <row r="519" spans="1:18" x14ac:dyDescent="0.2">
      <c r="A519" s="82" t="s">
        <v>160</v>
      </c>
      <c r="B519" s="82" t="s">
        <v>1901</v>
      </c>
      <c r="C519" s="82" t="s">
        <v>461</v>
      </c>
      <c r="D519" s="82" t="s">
        <v>152</v>
      </c>
      <c r="E519" s="82" t="s">
        <v>4</v>
      </c>
      <c r="F519" s="82" t="s">
        <v>150</v>
      </c>
      <c r="G519" s="82" t="s">
        <v>147</v>
      </c>
      <c r="H519" s="82" t="s">
        <v>340</v>
      </c>
      <c r="I519" s="83">
        <v>42974.959085648145</v>
      </c>
      <c r="J519" s="82" t="s">
        <v>180</v>
      </c>
      <c r="K519" s="82" t="s">
        <v>1902</v>
      </c>
      <c r="L519" s="82" t="s">
        <v>1903</v>
      </c>
      <c r="M519" s="83">
        <v>42974.817118055558</v>
      </c>
      <c r="N519" s="82" t="s">
        <v>341</v>
      </c>
      <c r="O519" s="82" t="s">
        <v>375</v>
      </c>
      <c r="P519" s="82" t="s">
        <v>238</v>
      </c>
      <c r="Q519" s="82" t="str">
        <f t="shared" si="8"/>
        <v>Production Access</v>
      </c>
      <c r="R519" s="29">
        <f>VLOOKUP(Q519,EffortByCategory!B:C,2,FALSE)</f>
        <v>4</v>
      </c>
    </row>
    <row r="520" spans="1:18" x14ac:dyDescent="0.2">
      <c r="A520" s="82" t="s">
        <v>2745</v>
      </c>
      <c r="B520" s="82" t="s">
        <v>1904</v>
      </c>
      <c r="C520" s="82" t="s">
        <v>507</v>
      </c>
      <c r="D520" s="82" t="s">
        <v>152</v>
      </c>
      <c r="E520" s="82" t="s">
        <v>4</v>
      </c>
      <c r="F520" s="82" t="s">
        <v>27</v>
      </c>
      <c r="G520" s="82" t="s">
        <v>147</v>
      </c>
      <c r="H520" s="82" t="s">
        <v>490</v>
      </c>
      <c r="I520" s="83">
        <v>42975.916319444441</v>
      </c>
      <c r="J520" s="82" t="s">
        <v>180</v>
      </c>
      <c r="K520" s="82" t="s">
        <v>1905</v>
      </c>
      <c r="L520" s="82" t="s">
        <v>667</v>
      </c>
      <c r="M520" s="83">
        <v>42975.836886574078</v>
      </c>
      <c r="N520" s="82" t="s">
        <v>493</v>
      </c>
      <c r="O520" s="82" t="s">
        <v>375</v>
      </c>
      <c r="P520" s="82" t="s">
        <v>217</v>
      </c>
      <c r="Q520" s="82" t="str">
        <f t="shared" si="8"/>
        <v>Sub Prod - C4C Project Request for Change</v>
      </c>
      <c r="R520" s="29">
        <f>VLOOKUP(Q520,EffortByCategory!B:C,2,FALSE)</f>
        <v>0</v>
      </c>
    </row>
    <row r="521" spans="1:18" x14ac:dyDescent="0.2">
      <c r="A521" s="82" t="s">
        <v>2745</v>
      </c>
      <c r="B521" s="82" t="s">
        <v>1906</v>
      </c>
      <c r="C521" s="82" t="s">
        <v>552</v>
      </c>
      <c r="D521" s="82" t="s">
        <v>152</v>
      </c>
      <c r="E521" s="82" t="s">
        <v>4</v>
      </c>
      <c r="F521" s="82" t="s">
        <v>462</v>
      </c>
      <c r="G521" s="82" t="s">
        <v>147</v>
      </c>
      <c r="H521" s="82" t="s">
        <v>490</v>
      </c>
      <c r="I521" s="83">
        <v>42963.275671296295</v>
      </c>
      <c r="J521" s="82" t="s">
        <v>180</v>
      </c>
      <c r="K521" s="82" t="s">
        <v>1905</v>
      </c>
      <c r="L521" s="82" t="s">
        <v>1161</v>
      </c>
      <c r="M521" s="83">
        <v>42956.998310185183</v>
      </c>
      <c r="N521" s="82" t="s">
        <v>493</v>
      </c>
      <c r="O521" s="82" t="s">
        <v>375</v>
      </c>
      <c r="P521" s="82" t="s">
        <v>238</v>
      </c>
      <c r="Q521" s="82" t="str">
        <f t="shared" si="8"/>
        <v>Sub Prod - C4C Project Code Deployment</v>
      </c>
      <c r="R521" s="29">
        <f>VLOOKUP(Q521,EffortByCategory!B:C,2,FALSE)</f>
        <v>0</v>
      </c>
    </row>
    <row r="522" spans="1:18" x14ac:dyDescent="0.2">
      <c r="A522" s="82" t="s">
        <v>2745</v>
      </c>
      <c r="B522" s="82" t="s">
        <v>1907</v>
      </c>
      <c r="C522" s="82" t="s">
        <v>431</v>
      </c>
      <c r="D522" s="82" t="s">
        <v>152</v>
      </c>
      <c r="E522" s="82" t="s">
        <v>4</v>
      </c>
      <c r="F522" s="82" t="s">
        <v>462</v>
      </c>
      <c r="G522" s="82" t="s">
        <v>147</v>
      </c>
      <c r="H522" s="82" t="s">
        <v>490</v>
      </c>
      <c r="I522" s="83">
        <v>42968.411979166667</v>
      </c>
      <c r="J522" s="82" t="s">
        <v>180</v>
      </c>
      <c r="K522" s="82" t="s">
        <v>1905</v>
      </c>
      <c r="L522" s="82" t="s">
        <v>1908</v>
      </c>
      <c r="M522" s="83">
        <v>42968.206388888888</v>
      </c>
      <c r="N522" s="82" t="s">
        <v>493</v>
      </c>
      <c r="O522" s="82" t="s">
        <v>375</v>
      </c>
      <c r="P522" s="82" t="s">
        <v>217</v>
      </c>
      <c r="Q522" s="82" t="str">
        <f t="shared" si="8"/>
        <v>Sub Prod - C4C Project Code Deployment</v>
      </c>
      <c r="R522" s="29">
        <f>VLOOKUP(Q522,EffortByCategory!B:C,2,FALSE)</f>
        <v>0</v>
      </c>
    </row>
    <row r="523" spans="1:18" x14ac:dyDescent="0.2">
      <c r="A523" s="82" t="s">
        <v>2745</v>
      </c>
      <c r="B523" s="82" t="s">
        <v>1909</v>
      </c>
      <c r="C523" s="82" t="s">
        <v>507</v>
      </c>
      <c r="D523" s="82" t="s">
        <v>495</v>
      </c>
      <c r="E523" s="82" t="s">
        <v>4</v>
      </c>
      <c r="F523" s="82" t="s">
        <v>1172</v>
      </c>
      <c r="G523" s="82" t="s">
        <v>147</v>
      </c>
      <c r="H523" s="82" t="s">
        <v>357</v>
      </c>
      <c r="I523" s="83">
        <v>42961.047164351854</v>
      </c>
      <c r="J523" s="82" t="s">
        <v>180</v>
      </c>
      <c r="K523" s="82" t="s">
        <v>1905</v>
      </c>
      <c r="L523" s="82" t="s">
        <v>667</v>
      </c>
      <c r="M523" s="83">
        <v>42960.946319444447</v>
      </c>
      <c r="N523" s="82" t="s">
        <v>358</v>
      </c>
      <c r="O523" s="82" t="s">
        <v>375</v>
      </c>
      <c r="P523" s="82" t="s">
        <v>238</v>
      </c>
      <c r="Q523" s="82" t="str">
        <f t="shared" si="8"/>
        <v>Sub Prod - C4C Project Project Activity</v>
      </c>
      <c r="R523" s="29">
        <f>VLOOKUP(Q523,EffortByCategory!B:C,2,FALSE)</f>
        <v>0</v>
      </c>
    </row>
    <row r="524" spans="1:18" x14ac:dyDescent="0.2">
      <c r="A524" s="82" t="s">
        <v>2745</v>
      </c>
      <c r="B524" s="82" t="s">
        <v>1910</v>
      </c>
      <c r="C524" s="82" t="s">
        <v>431</v>
      </c>
      <c r="D524" s="82" t="s">
        <v>495</v>
      </c>
      <c r="E524" s="82" t="s">
        <v>4</v>
      </c>
      <c r="F524" s="82" t="s">
        <v>27</v>
      </c>
      <c r="G524" s="82" t="s">
        <v>147</v>
      </c>
      <c r="H524" s="82" t="s">
        <v>490</v>
      </c>
      <c r="I524" s="83">
        <v>42961.342256944445</v>
      </c>
      <c r="J524" s="82" t="s">
        <v>180</v>
      </c>
      <c r="K524" s="82" t="s">
        <v>1905</v>
      </c>
      <c r="L524" s="82" t="s">
        <v>1911</v>
      </c>
      <c r="M524" s="83">
        <v>42961.255439814813</v>
      </c>
      <c r="N524" s="82" t="s">
        <v>493</v>
      </c>
      <c r="O524" s="82" t="s">
        <v>375</v>
      </c>
      <c r="P524" s="82" t="s">
        <v>360</v>
      </c>
      <c r="Q524" s="82" t="str">
        <f t="shared" si="8"/>
        <v>Sub Prod - C4C Project Request for Change</v>
      </c>
      <c r="R524" s="29">
        <f>VLOOKUP(Q524,EffortByCategory!B:C,2,FALSE)</f>
        <v>0</v>
      </c>
    </row>
    <row r="525" spans="1:18" x14ac:dyDescent="0.2">
      <c r="A525" s="82" t="s">
        <v>2745</v>
      </c>
      <c r="B525" s="82" t="s">
        <v>1912</v>
      </c>
      <c r="C525" s="82" t="s">
        <v>431</v>
      </c>
      <c r="D525" s="82" t="s">
        <v>495</v>
      </c>
      <c r="E525" s="82" t="s">
        <v>4</v>
      </c>
      <c r="F525" s="82" t="s">
        <v>27</v>
      </c>
      <c r="G525" s="82" t="s">
        <v>147</v>
      </c>
      <c r="H525" s="82" t="s">
        <v>490</v>
      </c>
      <c r="I525" s="83">
        <v>42958.324953703705</v>
      </c>
      <c r="J525" s="82" t="s">
        <v>180</v>
      </c>
      <c r="K525" s="82" t="s">
        <v>1905</v>
      </c>
      <c r="L525" s="82" t="s">
        <v>1913</v>
      </c>
      <c r="M525" s="83">
        <v>42956.355208333334</v>
      </c>
      <c r="N525" s="82" t="s">
        <v>493</v>
      </c>
      <c r="O525" s="82" t="s">
        <v>375</v>
      </c>
      <c r="P525" s="82" t="s">
        <v>185</v>
      </c>
      <c r="Q525" s="82" t="str">
        <f t="shared" si="8"/>
        <v>Sub Prod - C4C Project Request for Change</v>
      </c>
      <c r="R525" s="29">
        <f>VLOOKUP(Q525,EffortByCategory!B:C,2,FALSE)</f>
        <v>0</v>
      </c>
    </row>
    <row r="526" spans="1:18" x14ac:dyDescent="0.2">
      <c r="A526" s="82" t="s">
        <v>2745</v>
      </c>
      <c r="B526" s="82" t="s">
        <v>1914</v>
      </c>
      <c r="C526" s="82" t="s">
        <v>431</v>
      </c>
      <c r="D526" s="82" t="s">
        <v>495</v>
      </c>
      <c r="E526" s="82" t="s">
        <v>4</v>
      </c>
      <c r="F526" s="82" t="s">
        <v>462</v>
      </c>
      <c r="G526" s="82" t="s">
        <v>147</v>
      </c>
      <c r="H526" s="82" t="s">
        <v>490</v>
      </c>
      <c r="I526" s="83">
        <v>42967.328055555554</v>
      </c>
      <c r="J526" s="82" t="s">
        <v>180</v>
      </c>
      <c r="K526" s="82" t="s">
        <v>1915</v>
      </c>
      <c r="L526" s="82" t="s">
        <v>1368</v>
      </c>
      <c r="M526" s="83">
        <v>42965.128784722219</v>
      </c>
      <c r="N526" s="82" t="s">
        <v>493</v>
      </c>
      <c r="O526" s="82" t="s">
        <v>375</v>
      </c>
      <c r="P526" s="82" t="s">
        <v>240</v>
      </c>
      <c r="Q526" s="82" t="str">
        <f t="shared" si="8"/>
        <v>Sub Prod - C4C Project Code Deployment</v>
      </c>
      <c r="R526" s="29">
        <f>VLOOKUP(Q526,EffortByCategory!B:C,2,FALSE)</f>
        <v>0</v>
      </c>
    </row>
    <row r="527" spans="1:18" x14ac:dyDescent="0.2">
      <c r="A527" s="82" t="s">
        <v>2745</v>
      </c>
      <c r="B527" s="82" t="s">
        <v>1916</v>
      </c>
      <c r="C527" s="82" t="s">
        <v>431</v>
      </c>
      <c r="D527" s="82" t="s">
        <v>495</v>
      </c>
      <c r="E527" s="82" t="s">
        <v>4</v>
      </c>
      <c r="F527" s="82" t="s">
        <v>462</v>
      </c>
      <c r="G527" s="82" t="s">
        <v>145</v>
      </c>
      <c r="H527" s="82" t="s">
        <v>490</v>
      </c>
      <c r="I527" s="83">
        <v>42978.310300925928</v>
      </c>
      <c r="J527" s="82" t="s">
        <v>180</v>
      </c>
      <c r="K527" s="82" t="s">
        <v>1917</v>
      </c>
      <c r="L527" s="82" t="s">
        <v>1918</v>
      </c>
      <c r="M527" s="83">
        <v>42978.20921296296</v>
      </c>
      <c r="N527" s="82" t="s">
        <v>493</v>
      </c>
      <c r="O527" s="82" t="s">
        <v>375</v>
      </c>
      <c r="P527" s="82" t="s">
        <v>259</v>
      </c>
      <c r="Q527" s="82" t="str">
        <f t="shared" si="8"/>
        <v>Sub Prod - C4C Project Code Deployment</v>
      </c>
      <c r="R527" s="29">
        <f>VLOOKUP(Q527,EffortByCategory!B:C,2,FALSE)</f>
        <v>0</v>
      </c>
    </row>
    <row r="528" spans="1:18" x14ac:dyDescent="0.2">
      <c r="A528" s="82" t="s">
        <v>160</v>
      </c>
      <c r="B528" s="82" t="s">
        <v>1919</v>
      </c>
      <c r="C528" s="82" t="s">
        <v>377</v>
      </c>
      <c r="D528" s="82" t="s">
        <v>696</v>
      </c>
      <c r="E528" s="82" t="s">
        <v>4</v>
      </c>
      <c r="F528" s="82" t="s">
        <v>150</v>
      </c>
      <c r="G528" s="82" t="s">
        <v>147</v>
      </c>
      <c r="H528" s="82" t="s">
        <v>204</v>
      </c>
      <c r="I528" s="83">
        <v>42976.109166666669</v>
      </c>
      <c r="J528" s="82" t="s">
        <v>180</v>
      </c>
      <c r="K528" s="82" t="s">
        <v>1920</v>
      </c>
      <c r="L528" s="82" t="s">
        <v>1921</v>
      </c>
      <c r="M528" s="83">
        <v>42975.909988425927</v>
      </c>
      <c r="N528" s="82" t="s">
        <v>205</v>
      </c>
      <c r="O528" s="82" t="s">
        <v>436</v>
      </c>
      <c r="P528" s="82" t="s">
        <v>157</v>
      </c>
      <c r="Q528" s="82" t="str">
        <f t="shared" si="8"/>
        <v>Production Access</v>
      </c>
      <c r="R528" s="29">
        <f>VLOOKUP(Q528,EffortByCategory!B:C,2,FALSE)</f>
        <v>4</v>
      </c>
    </row>
    <row r="529" spans="1:18" x14ac:dyDescent="0.2">
      <c r="A529" s="82" t="s">
        <v>2743</v>
      </c>
      <c r="B529" s="82" t="s">
        <v>1922</v>
      </c>
      <c r="C529" s="82" t="s">
        <v>220</v>
      </c>
      <c r="D529" s="82" t="s">
        <v>144</v>
      </c>
      <c r="E529" s="82" t="s">
        <v>4</v>
      </c>
      <c r="F529" s="82" t="s">
        <v>27</v>
      </c>
      <c r="G529" s="82" t="s">
        <v>147</v>
      </c>
      <c r="H529" s="82" t="s">
        <v>154</v>
      </c>
      <c r="I529" s="83">
        <v>42951.996307870373</v>
      </c>
      <c r="J529" s="82" t="s">
        <v>180</v>
      </c>
      <c r="K529" s="82" t="s">
        <v>1923</v>
      </c>
      <c r="L529" s="82" t="s">
        <v>1924</v>
      </c>
      <c r="M529" s="83">
        <v>42950.899814814817</v>
      </c>
      <c r="N529" s="82" t="s">
        <v>146</v>
      </c>
      <c r="O529" s="82" t="s">
        <v>206</v>
      </c>
      <c r="P529" s="82" t="s">
        <v>238</v>
      </c>
      <c r="Q529" s="82" t="str">
        <f t="shared" si="8"/>
        <v>Sub Prod - KBR Request for Change</v>
      </c>
      <c r="R529" s="29">
        <f>VLOOKUP(Q529,EffortByCategory!B:C,2,FALSE)</f>
        <v>0</v>
      </c>
    </row>
    <row r="530" spans="1:18" x14ac:dyDescent="0.2">
      <c r="A530" s="82" t="s">
        <v>2743</v>
      </c>
      <c r="B530" s="82" t="s">
        <v>1925</v>
      </c>
      <c r="C530" s="82" t="s">
        <v>483</v>
      </c>
      <c r="D530" s="82" t="s">
        <v>152</v>
      </c>
      <c r="E530" s="82" t="s">
        <v>28</v>
      </c>
      <c r="F530" s="82" t="s">
        <v>144</v>
      </c>
      <c r="G530" s="82" t="s">
        <v>147</v>
      </c>
      <c r="H530" s="82" t="s">
        <v>583</v>
      </c>
      <c r="I530" s="83">
        <v>42970.410011574073</v>
      </c>
      <c r="J530" s="82" t="s">
        <v>180</v>
      </c>
      <c r="K530" s="82" t="s">
        <v>1926</v>
      </c>
      <c r="L530" s="82" t="s">
        <v>1927</v>
      </c>
      <c r="M530" s="83">
        <v>42970.184490740743</v>
      </c>
      <c r="N530" s="82" t="s">
        <v>586</v>
      </c>
      <c r="O530" s="82" t="s">
        <v>375</v>
      </c>
      <c r="P530" s="82" t="s">
        <v>158</v>
      </c>
      <c r="Q530" s="82" t="s">
        <v>2743</v>
      </c>
      <c r="R530" s="29">
        <f>VLOOKUP(Q530,EffortByCategory!B:C,2,FALSE)</f>
        <v>4</v>
      </c>
    </row>
    <row r="531" spans="1:18" x14ac:dyDescent="0.2">
      <c r="A531" s="82" t="s">
        <v>160</v>
      </c>
      <c r="B531" s="82" t="s">
        <v>1928</v>
      </c>
      <c r="C531" s="82" t="s">
        <v>390</v>
      </c>
      <c r="D531" s="82" t="s">
        <v>152</v>
      </c>
      <c r="E531" s="82" t="s">
        <v>4</v>
      </c>
      <c r="F531" s="82" t="s">
        <v>473</v>
      </c>
      <c r="G531" s="82" t="s">
        <v>147</v>
      </c>
      <c r="H531" s="82" t="s">
        <v>456</v>
      </c>
      <c r="I531" s="83">
        <v>42950.01734953704</v>
      </c>
      <c r="J531" s="82" t="s">
        <v>180</v>
      </c>
      <c r="K531" s="82" t="s">
        <v>1929</v>
      </c>
      <c r="L531" s="82" t="s">
        <v>1794</v>
      </c>
      <c r="M531" s="83">
        <v>42949.975925925923</v>
      </c>
      <c r="N531" s="82" t="s">
        <v>459</v>
      </c>
      <c r="O531" s="82" t="s">
        <v>375</v>
      </c>
      <c r="P531" s="82" t="s">
        <v>185</v>
      </c>
      <c r="Q531" s="82" t="str">
        <f t="shared" si="8"/>
        <v>Production Alert</v>
      </c>
      <c r="R531" s="29">
        <f>VLOOKUP(Q531,EffortByCategory!B:C,2,FALSE)</f>
        <v>4</v>
      </c>
    </row>
    <row r="532" spans="1:18" x14ac:dyDescent="0.2">
      <c r="A532" s="82" t="s">
        <v>160</v>
      </c>
      <c r="B532" s="82" t="s">
        <v>1930</v>
      </c>
      <c r="C532" s="82" t="s">
        <v>390</v>
      </c>
      <c r="D532" s="82" t="s">
        <v>152</v>
      </c>
      <c r="E532" s="82" t="s">
        <v>4</v>
      </c>
      <c r="F532" s="82" t="s">
        <v>473</v>
      </c>
      <c r="G532" s="82" t="s">
        <v>147</v>
      </c>
      <c r="H532" s="82" t="s">
        <v>1931</v>
      </c>
      <c r="I532" s="83">
        <v>42971.098599537036</v>
      </c>
      <c r="J532" s="82" t="s">
        <v>180</v>
      </c>
      <c r="K532" s="82" t="s">
        <v>1932</v>
      </c>
      <c r="L532" s="82" t="s">
        <v>974</v>
      </c>
      <c r="M532" s="83">
        <v>42971.008287037039</v>
      </c>
      <c r="N532" s="82" t="s">
        <v>1933</v>
      </c>
      <c r="O532" s="82" t="s">
        <v>375</v>
      </c>
      <c r="P532" s="82" t="s">
        <v>219</v>
      </c>
      <c r="Q532" s="82" t="str">
        <f t="shared" si="8"/>
        <v>Production Alert</v>
      </c>
      <c r="R532" s="29">
        <f>VLOOKUP(Q532,EffortByCategory!B:C,2,FALSE)</f>
        <v>4</v>
      </c>
    </row>
    <row r="533" spans="1:18" x14ac:dyDescent="0.2">
      <c r="A533" s="82" t="s">
        <v>2743</v>
      </c>
      <c r="B533" s="82" t="s">
        <v>1934</v>
      </c>
      <c r="C533" s="82" t="s">
        <v>466</v>
      </c>
      <c r="D533" s="82" t="s">
        <v>152</v>
      </c>
      <c r="E533" s="82" t="s">
        <v>28</v>
      </c>
      <c r="F533" s="82" t="s">
        <v>144</v>
      </c>
      <c r="G533" s="82" t="s">
        <v>147</v>
      </c>
      <c r="H533" s="82" t="s">
        <v>215</v>
      </c>
      <c r="I533" s="83">
        <v>42969.346921296295</v>
      </c>
      <c r="J533" s="82" t="s">
        <v>180</v>
      </c>
      <c r="K533" s="82" t="s">
        <v>1935</v>
      </c>
      <c r="L533" s="82" t="s">
        <v>1936</v>
      </c>
      <c r="M533" s="83">
        <v>42968.265509259261</v>
      </c>
      <c r="N533" s="82" t="s">
        <v>216</v>
      </c>
      <c r="O533" s="82" t="s">
        <v>375</v>
      </c>
      <c r="P533" s="82" t="s">
        <v>157</v>
      </c>
      <c r="Q533" s="82" t="s">
        <v>2743</v>
      </c>
      <c r="R533" s="29">
        <f>VLOOKUP(Q533,EffortByCategory!B:C,2,FALSE)</f>
        <v>4</v>
      </c>
    </row>
    <row r="534" spans="1:18" x14ac:dyDescent="0.2">
      <c r="A534" s="82" t="s">
        <v>160</v>
      </c>
      <c r="B534" s="82" t="s">
        <v>1937</v>
      </c>
      <c r="C534" s="82" t="s">
        <v>461</v>
      </c>
      <c r="D534" s="82" t="s">
        <v>495</v>
      </c>
      <c r="E534" s="82" t="s">
        <v>4</v>
      </c>
      <c r="F534" s="82" t="s">
        <v>148</v>
      </c>
      <c r="G534" s="82" t="s">
        <v>147</v>
      </c>
      <c r="H534" s="82" t="s">
        <v>215</v>
      </c>
      <c r="I534" s="83">
        <v>42958.273078703707</v>
      </c>
      <c r="J534" s="82" t="s">
        <v>180</v>
      </c>
      <c r="K534" s="82" t="s">
        <v>1938</v>
      </c>
      <c r="L534" s="82" t="s">
        <v>1939</v>
      </c>
      <c r="M534" s="83">
        <v>42958.158553240741</v>
      </c>
      <c r="N534" s="82" t="s">
        <v>216</v>
      </c>
      <c r="O534" s="82" t="s">
        <v>375</v>
      </c>
      <c r="P534" s="82" t="s">
        <v>238</v>
      </c>
      <c r="Q534" s="82" t="str">
        <f t="shared" si="8"/>
        <v xml:space="preserve">Production Request for Information </v>
      </c>
      <c r="R534" s="29">
        <f>VLOOKUP(Q534,EffortByCategory!B:C,2,FALSE)</f>
        <v>4</v>
      </c>
    </row>
    <row r="535" spans="1:18" x14ac:dyDescent="0.2">
      <c r="A535" s="82" t="s">
        <v>2743</v>
      </c>
      <c r="B535" s="82" t="s">
        <v>1940</v>
      </c>
      <c r="C535" s="82" t="s">
        <v>418</v>
      </c>
      <c r="D535" s="82" t="s">
        <v>378</v>
      </c>
      <c r="E535" s="82" t="s">
        <v>4</v>
      </c>
      <c r="F535" s="82" t="s">
        <v>148</v>
      </c>
      <c r="G535" s="82" t="s">
        <v>147</v>
      </c>
      <c r="H535" s="82" t="s">
        <v>511</v>
      </c>
      <c r="I535" s="83">
        <v>42969.215150462966</v>
      </c>
      <c r="J535" s="82" t="s">
        <v>180</v>
      </c>
      <c r="K535" s="82" t="s">
        <v>1941</v>
      </c>
      <c r="L535" s="82" t="s">
        <v>1942</v>
      </c>
      <c r="M535" s="83">
        <v>42968.248229166667</v>
      </c>
      <c r="N535" s="82" t="s">
        <v>514</v>
      </c>
      <c r="O535" s="82" t="s">
        <v>375</v>
      </c>
      <c r="P535" s="82" t="s">
        <v>217</v>
      </c>
      <c r="Q535" s="82" t="str">
        <f t="shared" si="8"/>
        <v xml:space="preserve">Sub Prod - KBR Request for Information </v>
      </c>
      <c r="R535" s="29">
        <f>VLOOKUP(Q535,EffortByCategory!B:C,2,FALSE)</f>
        <v>4</v>
      </c>
    </row>
    <row r="536" spans="1:18" x14ac:dyDescent="0.2">
      <c r="A536" s="82" t="s">
        <v>2744</v>
      </c>
      <c r="B536" s="82" t="s">
        <v>1943</v>
      </c>
      <c r="C536" s="82" t="s">
        <v>441</v>
      </c>
      <c r="D536" s="82" t="s">
        <v>152</v>
      </c>
      <c r="E536" s="82" t="s">
        <v>4</v>
      </c>
      <c r="F536" s="82" t="s">
        <v>275</v>
      </c>
      <c r="G536" s="82" t="s">
        <v>147</v>
      </c>
      <c r="H536" s="82" t="s">
        <v>478</v>
      </c>
      <c r="I536" s="83">
        <v>42967.866400462961</v>
      </c>
      <c r="J536" s="82" t="s">
        <v>180</v>
      </c>
      <c r="K536" s="82" t="s">
        <v>1944</v>
      </c>
      <c r="L536" s="82" t="s">
        <v>1945</v>
      </c>
      <c r="M536" s="83">
        <v>42967.796111111114</v>
      </c>
      <c r="N536" s="82" t="s">
        <v>481</v>
      </c>
      <c r="O536" s="82" t="s">
        <v>375</v>
      </c>
      <c r="P536" s="82" t="s">
        <v>219</v>
      </c>
      <c r="Q536" s="82" t="str">
        <f t="shared" si="8"/>
        <v>Sub Prod - All Other Projects File Transfer</v>
      </c>
      <c r="R536" s="29">
        <f>VLOOKUP(Q536,EffortByCategory!B:C,2,FALSE)</f>
        <v>0</v>
      </c>
    </row>
    <row r="537" spans="1:18" x14ac:dyDescent="0.2">
      <c r="A537" s="82" t="s">
        <v>160</v>
      </c>
      <c r="B537" s="82" t="s">
        <v>1946</v>
      </c>
      <c r="C537" s="82" t="s">
        <v>507</v>
      </c>
      <c r="D537" s="82" t="s">
        <v>152</v>
      </c>
      <c r="E537" s="82" t="s">
        <v>4</v>
      </c>
      <c r="F537" s="82" t="s">
        <v>27</v>
      </c>
      <c r="G537" s="82" t="s">
        <v>147</v>
      </c>
      <c r="H537" s="82" t="s">
        <v>478</v>
      </c>
      <c r="I537" s="83">
        <v>42955.248865740738</v>
      </c>
      <c r="J537" s="82" t="s">
        <v>180</v>
      </c>
      <c r="K537" s="82" t="s">
        <v>1947</v>
      </c>
      <c r="L537" s="82" t="s">
        <v>1948</v>
      </c>
      <c r="M537" s="83">
        <v>42955.162245370368</v>
      </c>
      <c r="N537" s="82" t="s">
        <v>481</v>
      </c>
      <c r="O537" s="82" t="s">
        <v>375</v>
      </c>
      <c r="P537" s="82" t="s">
        <v>238</v>
      </c>
      <c r="Q537" s="82" t="str">
        <f t="shared" ref="Q537:Q600" si="9">CONCATENATE(A537," ",F537)</f>
        <v>Production Request for Change</v>
      </c>
      <c r="R537" s="29">
        <f>VLOOKUP(Q537,EffortByCategory!B:C,2,FALSE)</f>
        <v>4</v>
      </c>
    </row>
    <row r="538" spans="1:18" x14ac:dyDescent="0.2">
      <c r="A538" s="82" t="s">
        <v>160</v>
      </c>
      <c r="B538" s="82" t="s">
        <v>1949</v>
      </c>
      <c r="C538" s="82" t="s">
        <v>394</v>
      </c>
      <c r="D538" s="82" t="s">
        <v>152</v>
      </c>
      <c r="E538" s="82" t="s">
        <v>4</v>
      </c>
      <c r="F538" s="82" t="s">
        <v>148</v>
      </c>
      <c r="G538" s="82" t="s">
        <v>147</v>
      </c>
      <c r="H538" s="82" t="s">
        <v>1002</v>
      </c>
      <c r="I538" s="83">
        <v>42965.499594907407</v>
      </c>
      <c r="J538" s="82" t="s">
        <v>180</v>
      </c>
      <c r="K538" s="82" t="s">
        <v>1950</v>
      </c>
      <c r="L538" s="82" t="s">
        <v>1951</v>
      </c>
      <c r="M538" s="83">
        <v>42964.553391203706</v>
      </c>
      <c r="N538" s="82" t="s">
        <v>1005</v>
      </c>
      <c r="O538" s="82" t="s">
        <v>375</v>
      </c>
      <c r="P538" s="82" t="s">
        <v>157</v>
      </c>
      <c r="Q538" s="82" t="str">
        <f t="shared" si="9"/>
        <v xml:space="preserve">Production Request for Information </v>
      </c>
      <c r="R538" s="29">
        <f>VLOOKUP(Q538,EffortByCategory!B:C,2,FALSE)</f>
        <v>4</v>
      </c>
    </row>
    <row r="539" spans="1:18" x14ac:dyDescent="0.2">
      <c r="A539" s="82" t="s">
        <v>160</v>
      </c>
      <c r="B539" s="82" t="s">
        <v>1952</v>
      </c>
      <c r="C539" s="82" t="s">
        <v>418</v>
      </c>
      <c r="D539" s="82" t="s">
        <v>153</v>
      </c>
      <c r="E539" s="82" t="s">
        <v>4</v>
      </c>
      <c r="F539" s="82" t="s">
        <v>473</v>
      </c>
      <c r="G539" s="82" t="s">
        <v>147</v>
      </c>
      <c r="H539" s="82" t="s">
        <v>1953</v>
      </c>
      <c r="I539" s="83">
        <v>42964.102893518517</v>
      </c>
      <c r="J539" s="82" t="s">
        <v>180</v>
      </c>
      <c r="K539" s="82" t="s">
        <v>1954</v>
      </c>
      <c r="L539" s="82" t="s">
        <v>1955</v>
      </c>
      <c r="M539" s="83">
        <v>42963.273541666669</v>
      </c>
      <c r="N539" s="82" t="s">
        <v>1956</v>
      </c>
      <c r="O539" s="82" t="s">
        <v>375</v>
      </c>
      <c r="P539" s="82" t="s">
        <v>185</v>
      </c>
      <c r="Q539" s="82" t="str">
        <f t="shared" si="9"/>
        <v>Production Alert</v>
      </c>
      <c r="R539" s="29">
        <f>VLOOKUP(Q539,EffortByCategory!B:C,2,FALSE)</f>
        <v>4</v>
      </c>
    </row>
    <row r="540" spans="1:18" x14ac:dyDescent="0.2">
      <c r="A540" s="82" t="s">
        <v>160</v>
      </c>
      <c r="B540" s="82" t="s">
        <v>1957</v>
      </c>
      <c r="C540" s="82" t="s">
        <v>418</v>
      </c>
      <c r="D540" s="82" t="s">
        <v>153</v>
      </c>
      <c r="E540" s="82" t="s">
        <v>4</v>
      </c>
      <c r="F540" s="82" t="s">
        <v>27</v>
      </c>
      <c r="G540" s="82" t="s">
        <v>147</v>
      </c>
      <c r="H540" s="82" t="s">
        <v>1953</v>
      </c>
      <c r="I540" s="83">
        <v>42965.431400462963</v>
      </c>
      <c r="J540" s="82" t="s">
        <v>180</v>
      </c>
      <c r="K540" s="82" t="s">
        <v>1958</v>
      </c>
      <c r="L540" s="82" t="s">
        <v>1955</v>
      </c>
      <c r="M540" s="83">
        <v>42965.231736111113</v>
      </c>
      <c r="N540" s="82" t="s">
        <v>1956</v>
      </c>
      <c r="O540" s="82" t="s">
        <v>375</v>
      </c>
      <c r="P540" s="82" t="s">
        <v>217</v>
      </c>
      <c r="Q540" s="82" t="str">
        <f t="shared" si="9"/>
        <v>Production Request for Change</v>
      </c>
      <c r="R540" s="29">
        <f>VLOOKUP(Q540,EffortByCategory!B:C,2,FALSE)</f>
        <v>4</v>
      </c>
    </row>
    <row r="541" spans="1:18" x14ac:dyDescent="0.2">
      <c r="A541" s="82" t="s">
        <v>160</v>
      </c>
      <c r="B541" s="82" t="s">
        <v>1959</v>
      </c>
      <c r="C541" s="82" t="s">
        <v>418</v>
      </c>
      <c r="D541" s="82" t="s">
        <v>378</v>
      </c>
      <c r="E541" s="82" t="s">
        <v>4</v>
      </c>
      <c r="F541" s="82" t="s">
        <v>473</v>
      </c>
      <c r="G541" s="82" t="s">
        <v>147</v>
      </c>
      <c r="H541" s="82" t="s">
        <v>511</v>
      </c>
      <c r="I541" s="83">
        <v>42957.914768518516</v>
      </c>
      <c r="J541" s="82" t="s">
        <v>180</v>
      </c>
      <c r="K541" s="82" t="s">
        <v>1960</v>
      </c>
      <c r="L541" s="82" t="s">
        <v>1961</v>
      </c>
      <c r="M541" s="83">
        <v>42956.844733796293</v>
      </c>
      <c r="N541" s="82" t="s">
        <v>514</v>
      </c>
      <c r="O541" s="82" t="s">
        <v>375</v>
      </c>
      <c r="P541" s="82" t="s">
        <v>217</v>
      </c>
      <c r="Q541" s="82" t="str">
        <f t="shared" si="9"/>
        <v>Production Alert</v>
      </c>
      <c r="R541" s="29">
        <f>VLOOKUP(Q541,EffortByCategory!B:C,2,FALSE)</f>
        <v>4</v>
      </c>
    </row>
    <row r="542" spans="1:18" x14ac:dyDescent="0.2">
      <c r="A542" s="82" t="s">
        <v>160</v>
      </c>
      <c r="B542" s="82" t="s">
        <v>1962</v>
      </c>
      <c r="C542" s="82" t="s">
        <v>483</v>
      </c>
      <c r="D542" s="82" t="s">
        <v>152</v>
      </c>
      <c r="E542" s="82" t="s">
        <v>28</v>
      </c>
      <c r="F542" s="82" t="s">
        <v>144</v>
      </c>
      <c r="G542" s="82" t="s">
        <v>147</v>
      </c>
      <c r="H542" s="82" t="s">
        <v>511</v>
      </c>
      <c r="I542" s="83">
        <v>42977.867627314816</v>
      </c>
      <c r="J542" s="82" t="s">
        <v>180</v>
      </c>
      <c r="K542" s="82" t="s">
        <v>1963</v>
      </c>
      <c r="L542" s="82" t="s">
        <v>1964</v>
      </c>
      <c r="M542" s="83">
        <v>42977.342233796298</v>
      </c>
      <c r="N542" s="82" t="s">
        <v>514</v>
      </c>
      <c r="O542" s="82" t="s">
        <v>375</v>
      </c>
      <c r="P542" s="82" t="s">
        <v>217</v>
      </c>
      <c r="Q542" s="82" t="str">
        <f t="shared" si="9"/>
        <v xml:space="preserve">Production </v>
      </c>
      <c r="R542" s="29">
        <f>VLOOKUP(Q542,EffortByCategory!B:C,2,FALSE)</f>
        <v>4</v>
      </c>
    </row>
    <row r="543" spans="1:18" x14ac:dyDescent="0.2">
      <c r="A543" s="82" t="s">
        <v>160</v>
      </c>
      <c r="B543" s="82" t="s">
        <v>1965</v>
      </c>
      <c r="C543" s="82" t="s">
        <v>418</v>
      </c>
      <c r="D543" s="82" t="s">
        <v>378</v>
      </c>
      <c r="E543" s="82" t="s">
        <v>4</v>
      </c>
      <c r="F543" s="82" t="s">
        <v>148</v>
      </c>
      <c r="G543" s="82" t="s">
        <v>147</v>
      </c>
      <c r="H543" s="82" t="s">
        <v>511</v>
      </c>
      <c r="I543" s="83">
        <v>42977.775925925926</v>
      </c>
      <c r="J543" s="82" t="s">
        <v>180</v>
      </c>
      <c r="K543" s="82" t="s">
        <v>1966</v>
      </c>
      <c r="L543" s="82" t="s">
        <v>1967</v>
      </c>
      <c r="M543" s="83">
        <v>42977.550578703704</v>
      </c>
      <c r="N543" s="82" t="s">
        <v>514</v>
      </c>
      <c r="O543" s="82" t="s">
        <v>375</v>
      </c>
      <c r="P543" s="82" t="s">
        <v>217</v>
      </c>
      <c r="Q543" s="82" t="str">
        <f t="shared" si="9"/>
        <v xml:space="preserve">Production Request for Information </v>
      </c>
      <c r="R543" s="29">
        <f>VLOOKUP(Q543,EffortByCategory!B:C,2,FALSE)</f>
        <v>4</v>
      </c>
    </row>
    <row r="544" spans="1:18" x14ac:dyDescent="0.2">
      <c r="A544" s="82" t="s">
        <v>160</v>
      </c>
      <c r="B544" s="82" t="s">
        <v>1968</v>
      </c>
      <c r="C544" s="82" t="s">
        <v>441</v>
      </c>
      <c r="D544" s="82" t="s">
        <v>1969</v>
      </c>
      <c r="E544" s="82" t="s">
        <v>4</v>
      </c>
      <c r="F544" s="82" t="s">
        <v>155</v>
      </c>
      <c r="G544" s="82" t="s">
        <v>147</v>
      </c>
      <c r="H544" s="82" t="s">
        <v>1002</v>
      </c>
      <c r="I544" s="83">
        <v>42969.034699074073</v>
      </c>
      <c r="J544" s="82" t="s">
        <v>180</v>
      </c>
      <c r="K544" s="82" t="s">
        <v>1970</v>
      </c>
      <c r="L544" s="82" t="s">
        <v>1971</v>
      </c>
      <c r="M544" s="83">
        <v>42968.970567129632</v>
      </c>
      <c r="N544" s="82" t="s">
        <v>1005</v>
      </c>
      <c r="O544" s="82" t="s">
        <v>375</v>
      </c>
      <c r="P544" s="82" t="s">
        <v>217</v>
      </c>
      <c r="Q544" s="82" t="str">
        <f t="shared" si="9"/>
        <v>Production Monitoring</v>
      </c>
      <c r="R544" s="29">
        <f>VLOOKUP(Q544,EffortByCategory!B:C,2,FALSE)</f>
        <v>4</v>
      </c>
    </row>
    <row r="545" spans="1:18" x14ac:dyDescent="0.2">
      <c r="A545" s="82" t="s">
        <v>160</v>
      </c>
      <c r="B545" s="82" t="s">
        <v>1972</v>
      </c>
      <c r="C545" s="82" t="s">
        <v>394</v>
      </c>
      <c r="D545" s="82" t="s">
        <v>144</v>
      </c>
      <c r="E545" s="82" t="s">
        <v>28</v>
      </c>
      <c r="F545" s="82" t="s">
        <v>144</v>
      </c>
      <c r="G545" s="82" t="s">
        <v>147</v>
      </c>
      <c r="H545" s="82" t="s">
        <v>622</v>
      </c>
      <c r="I545" s="83">
        <v>42976.573900462965</v>
      </c>
      <c r="J545" s="82" t="s">
        <v>179</v>
      </c>
      <c r="K545" s="82" t="s">
        <v>1973</v>
      </c>
      <c r="L545" s="82" t="s">
        <v>1974</v>
      </c>
      <c r="M545" s="83">
        <v>42976.470324074071</v>
      </c>
      <c r="N545" s="82" t="s">
        <v>625</v>
      </c>
      <c r="O545" s="82" t="s">
        <v>375</v>
      </c>
      <c r="P545" s="82" t="s">
        <v>217</v>
      </c>
      <c r="Q545" s="82" t="str">
        <f t="shared" si="9"/>
        <v xml:space="preserve">Production </v>
      </c>
      <c r="R545" s="29">
        <f>VLOOKUP(Q545,EffortByCategory!B:C,2,FALSE)</f>
        <v>4</v>
      </c>
    </row>
    <row r="546" spans="1:18" x14ac:dyDescent="0.2">
      <c r="A546" s="82" t="s">
        <v>160</v>
      </c>
      <c r="B546" s="82" t="s">
        <v>1975</v>
      </c>
      <c r="C546" s="82" t="s">
        <v>507</v>
      </c>
      <c r="D546" s="82" t="s">
        <v>152</v>
      </c>
      <c r="E546" s="82" t="s">
        <v>4</v>
      </c>
      <c r="F546" s="82" t="s">
        <v>151</v>
      </c>
      <c r="G546" s="82" t="s">
        <v>147</v>
      </c>
      <c r="H546" s="82" t="s">
        <v>583</v>
      </c>
      <c r="I546" s="83">
        <v>42965.364328703705</v>
      </c>
      <c r="J546" s="82" t="s">
        <v>180</v>
      </c>
      <c r="K546" s="82" t="s">
        <v>1976</v>
      </c>
      <c r="L546" s="82" t="s">
        <v>1977</v>
      </c>
      <c r="M546" s="83">
        <v>42965.330729166664</v>
      </c>
      <c r="N546" s="82" t="s">
        <v>586</v>
      </c>
      <c r="O546" s="82" t="s">
        <v>375</v>
      </c>
      <c r="P546" s="82" t="s">
        <v>238</v>
      </c>
      <c r="Q546" s="82" t="str">
        <f t="shared" si="9"/>
        <v>Production Proactive Maintenance</v>
      </c>
      <c r="R546" s="29">
        <f>VLOOKUP(Q546,EffortByCategory!B:C,2,FALSE)</f>
        <v>4</v>
      </c>
    </row>
    <row r="547" spans="1:18" x14ac:dyDescent="0.2">
      <c r="A547" s="82" t="s">
        <v>160</v>
      </c>
      <c r="B547" s="82" t="s">
        <v>1978</v>
      </c>
      <c r="C547" s="82" t="s">
        <v>394</v>
      </c>
      <c r="D547" s="82" t="s">
        <v>405</v>
      </c>
      <c r="E547" s="82" t="s">
        <v>4</v>
      </c>
      <c r="F547" s="82" t="s">
        <v>150</v>
      </c>
      <c r="G547" s="82" t="s">
        <v>147</v>
      </c>
      <c r="H547" s="82" t="s">
        <v>371</v>
      </c>
      <c r="I547" s="83">
        <v>42950.638877314814</v>
      </c>
      <c r="J547" s="82" t="s">
        <v>180</v>
      </c>
      <c r="K547" s="82" t="s">
        <v>1979</v>
      </c>
      <c r="L547" s="82" t="s">
        <v>1980</v>
      </c>
      <c r="M547" s="83">
        <v>42947.5312962963</v>
      </c>
      <c r="N547" s="82" t="s">
        <v>374</v>
      </c>
      <c r="O547" s="82" t="s">
        <v>375</v>
      </c>
      <c r="P547" s="82" t="s">
        <v>217</v>
      </c>
      <c r="Q547" s="82" t="str">
        <f t="shared" si="9"/>
        <v>Production Access</v>
      </c>
      <c r="R547" s="29">
        <f>VLOOKUP(Q547,EffortByCategory!B:C,2,FALSE)</f>
        <v>4</v>
      </c>
    </row>
    <row r="548" spans="1:18" x14ac:dyDescent="0.2">
      <c r="A548" s="82" t="s">
        <v>2743</v>
      </c>
      <c r="B548" s="82" t="s">
        <v>1981</v>
      </c>
      <c r="C548" s="82" t="s">
        <v>390</v>
      </c>
      <c r="D548" s="82" t="s">
        <v>378</v>
      </c>
      <c r="E548" s="82" t="s">
        <v>4</v>
      </c>
      <c r="F548" s="82" t="s">
        <v>150</v>
      </c>
      <c r="G548" s="82" t="s">
        <v>147</v>
      </c>
      <c r="H548" s="82" t="s">
        <v>340</v>
      </c>
      <c r="I548" s="83">
        <v>42963.01935185185</v>
      </c>
      <c r="J548" s="82" t="s">
        <v>180</v>
      </c>
      <c r="K548" s="82" t="s">
        <v>1982</v>
      </c>
      <c r="L548" s="82" t="s">
        <v>1983</v>
      </c>
      <c r="M548" s="83">
        <v>42962.968680555554</v>
      </c>
      <c r="N548" s="82" t="s">
        <v>341</v>
      </c>
      <c r="O548" s="82" t="s">
        <v>375</v>
      </c>
      <c r="P548" s="82" t="s">
        <v>365</v>
      </c>
      <c r="Q548" s="82" t="str">
        <f t="shared" si="9"/>
        <v>Sub Prod - KBR Access</v>
      </c>
      <c r="R548" s="29">
        <f>VLOOKUP(Q548,EffortByCategory!B:C,2,FALSE)</f>
        <v>0</v>
      </c>
    </row>
    <row r="549" spans="1:18" x14ac:dyDescent="0.2">
      <c r="A549" s="82" t="s">
        <v>160</v>
      </c>
      <c r="B549" s="82" t="s">
        <v>1984</v>
      </c>
      <c r="C549" s="82" t="s">
        <v>418</v>
      </c>
      <c r="D549" s="82" t="s">
        <v>378</v>
      </c>
      <c r="E549" s="82" t="s">
        <v>4</v>
      </c>
      <c r="F549" s="82" t="s">
        <v>148</v>
      </c>
      <c r="G549" s="82" t="s">
        <v>147</v>
      </c>
      <c r="H549" s="82" t="s">
        <v>511</v>
      </c>
      <c r="I549" s="83">
        <v>42971.419895833336</v>
      </c>
      <c r="J549" s="82" t="s">
        <v>180</v>
      </c>
      <c r="K549" s="82" t="s">
        <v>1985</v>
      </c>
      <c r="L549" s="82" t="s">
        <v>1986</v>
      </c>
      <c r="M549" s="83">
        <v>42971.257476851853</v>
      </c>
      <c r="N549" s="82" t="s">
        <v>514</v>
      </c>
      <c r="O549" s="82" t="s">
        <v>375</v>
      </c>
      <c r="P549" s="82" t="s">
        <v>289</v>
      </c>
      <c r="Q549" s="82" t="str">
        <f t="shared" si="9"/>
        <v xml:space="preserve">Production Request for Information </v>
      </c>
      <c r="R549" s="29">
        <f>VLOOKUP(Q549,EffortByCategory!B:C,2,FALSE)</f>
        <v>4</v>
      </c>
    </row>
    <row r="550" spans="1:18" x14ac:dyDescent="0.2">
      <c r="A550" s="82" t="s">
        <v>160</v>
      </c>
      <c r="B550" s="82" t="s">
        <v>1987</v>
      </c>
      <c r="C550" s="82" t="s">
        <v>418</v>
      </c>
      <c r="D550" s="82" t="s">
        <v>378</v>
      </c>
      <c r="E550" s="82" t="s">
        <v>4</v>
      </c>
      <c r="F550" s="82" t="s">
        <v>148</v>
      </c>
      <c r="G550" s="82" t="s">
        <v>147</v>
      </c>
      <c r="H550" s="82" t="s">
        <v>511</v>
      </c>
      <c r="I550" s="83">
        <v>42971.419664351852</v>
      </c>
      <c r="J550" s="82" t="s">
        <v>180</v>
      </c>
      <c r="K550" s="82" t="s">
        <v>1985</v>
      </c>
      <c r="L550" s="82" t="s">
        <v>1988</v>
      </c>
      <c r="M550" s="83">
        <v>42971.259131944447</v>
      </c>
      <c r="N550" s="82" t="s">
        <v>514</v>
      </c>
      <c r="O550" s="82" t="s">
        <v>375</v>
      </c>
      <c r="P550" s="82" t="s">
        <v>238</v>
      </c>
      <c r="Q550" s="82" t="str">
        <f t="shared" si="9"/>
        <v xml:space="preserve">Production Request for Information </v>
      </c>
      <c r="R550" s="29">
        <f>VLOOKUP(Q550,EffortByCategory!B:C,2,FALSE)</f>
        <v>4</v>
      </c>
    </row>
    <row r="551" spans="1:18" x14ac:dyDescent="0.2">
      <c r="A551" s="82" t="s">
        <v>2743</v>
      </c>
      <c r="B551" s="82" t="s">
        <v>1989</v>
      </c>
      <c r="C551" s="82" t="s">
        <v>418</v>
      </c>
      <c r="D551" s="82" t="s">
        <v>144</v>
      </c>
      <c r="E551" s="82" t="s">
        <v>4</v>
      </c>
      <c r="F551" s="82" t="s">
        <v>27</v>
      </c>
      <c r="G551" s="82" t="s">
        <v>147</v>
      </c>
      <c r="H551" s="82" t="s">
        <v>511</v>
      </c>
      <c r="I551" s="83">
        <v>42948.15997685185</v>
      </c>
      <c r="J551" s="82" t="s">
        <v>180</v>
      </c>
      <c r="K551" s="82" t="s">
        <v>1990</v>
      </c>
      <c r="L551" s="82" t="s">
        <v>1742</v>
      </c>
      <c r="M551" s="83">
        <v>42947.233055555553</v>
      </c>
      <c r="N551" s="82" t="s">
        <v>514</v>
      </c>
      <c r="O551" s="82" t="s">
        <v>375</v>
      </c>
      <c r="P551" s="82" t="s">
        <v>210</v>
      </c>
      <c r="Q551" s="82" t="str">
        <f t="shared" si="9"/>
        <v>Sub Prod - KBR Request for Change</v>
      </c>
      <c r="R551" s="29">
        <f>VLOOKUP(Q551,EffortByCategory!B:C,2,FALSE)</f>
        <v>0</v>
      </c>
    </row>
    <row r="552" spans="1:18" x14ac:dyDescent="0.2">
      <c r="A552" s="82" t="s">
        <v>2743</v>
      </c>
      <c r="B552" s="82" t="s">
        <v>1991</v>
      </c>
      <c r="C552" s="82" t="s">
        <v>418</v>
      </c>
      <c r="D552" s="82" t="s">
        <v>144</v>
      </c>
      <c r="E552" s="82" t="s">
        <v>4</v>
      </c>
      <c r="F552" s="82" t="s">
        <v>27</v>
      </c>
      <c r="G552" s="82" t="s">
        <v>147</v>
      </c>
      <c r="H552" s="82" t="s">
        <v>511</v>
      </c>
      <c r="I552" s="83">
        <v>42951.391238425924</v>
      </c>
      <c r="J552" s="82" t="s">
        <v>180</v>
      </c>
      <c r="K552" s="82" t="s">
        <v>1992</v>
      </c>
      <c r="L552" s="82" t="s">
        <v>1742</v>
      </c>
      <c r="M552" s="83">
        <v>42951.246539351851</v>
      </c>
      <c r="N552" s="82" t="s">
        <v>514</v>
      </c>
      <c r="O552" s="82" t="s">
        <v>375</v>
      </c>
      <c r="P552" s="82" t="s">
        <v>217</v>
      </c>
      <c r="Q552" s="82" t="str">
        <f t="shared" si="9"/>
        <v>Sub Prod - KBR Request for Change</v>
      </c>
      <c r="R552" s="29">
        <f>VLOOKUP(Q552,EffortByCategory!B:C,2,FALSE)</f>
        <v>0</v>
      </c>
    </row>
    <row r="553" spans="1:18" x14ac:dyDescent="0.2">
      <c r="A553" s="82" t="s">
        <v>2744</v>
      </c>
      <c r="B553" s="82" t="s">
        <v>1993</v>
      </c>
      <c r="C553" s="82" t="s">
        <v>441</v>
      </c>
      <c r="D553" s="82" t="s">
        <v>152</v>
      </c>
      <c r="E553" s="82" t="s">
        <v>4</v>
      </c>
      <c r="F553" s="82" t="s">
        <v>275</v>
      </c>
      <c r="G553" s="82" t="s">
        <v>147</v>
      </c>
      <c r="H553" s="82" t="s">
        <v>478</v>
      </c>
      <c r="I553" s="83">
        <v>42950.998854166668</v>
      </c>
      <c r="J553" s="82" t="s">
        <v>180</v>
      </c>
      <c r="K553" s="82" t="s">
        <v>1994</v>
      </c>
      <c r="L553" s="82" t="s">
        <v>1945</v>
      </c>
      <c r="M553" s="83">
        <v>42950.804351851853</v>
      </c>
      <c r="N553" s="82" t="s">
        <v>481</v>
      </c>
      <c r="O553" s="82" t="s">
        <v>375</v>
      </c>
      <c r="P553" s="82" t="s">
        <v>217</v>
      </c>
      <c r="Q553" s="82" t="str">
        <f t="shared" si="9"/>
        <v>Sub Prod - All Other Projects File Transfer</v>
      </c>
      <c r="R553" s="29">
        <f>VLOOKUP(Q553,EffortByCategory!B:C,2,FALSE)</f>
        <v>0</v>
      </c>
    </row>
    <row r="554" spans="1:18" x14ac:dyDescent="0.2">
      <c r="A554" s="82" t="s">
        <v>160</v>
      </c>
      <c r="B554" s="82" t="s">
        <v>1995</v>
      </c>
      <c r="C554" s="82" t="s">
        <v>212</v>
      </c>
      <c r="D554" s="82" t="s">
        <v>190</v>
      </c>
      <c r="E554" s="82" t="s">
        <v>28</v>
      </c>
      <c r="F554" s="82" t="s">
        <v>144</v>
      </c>
      <c r="G554" s="82" t="s">
        <v>147</v>
      </c>
      <c r="H554" s="82" t="s">
        <v>286</v>
      </c>
      <c r="I554" s="83">
        <v>42957.290393518517</v>
      </c>
      <c r="J554" s="82" t="s">
        <v>180</v>
      </c>
      <c r="K554" s="82" t="s">
        <v>1996</v>
      </c>
      <c r="L554" s="82" t="s">
        <v>1997</v>
      </c>
      <c r="M554" s="83">
        <v>42957.069606481484</v>
      </c>
      <c r="N554" s="82" t="s">
        <v>287</v>
      </c>
      <c r="O554" s="82" t="s">
        <v>206</v>
      </c>
      <c r="P554" s="82" t="s">
        <v>217</v>
      </c>
      <c r="Q554" s="82" t="str">
        <f t="shared" si="9"/>
        <v xml:space="preserve">Production </v>
      </c>
      <c r="R554" s="29">
        <f>VLOOKUP(Q554,EffortByCategory!B:C,2,FALSE)</f>
        <v>4</v>
      </c>
    </row>
    <row r="555" spans="1:18" x14ac:dyDescent="0.2">
      <c r="A555" s="82" t="s">
        <v>2743</v>
      </c>
      <c r="B555" s="82" t="s">
        <v>1998</v>
      </c>
      <c r="C555" s="82" t="s">
        <v>418</v>
      </c>
      <c r="D555" s="82" t="s">
        <v>1999</v>
      </c>
      <c r="E555" s="82" t="s">
        <v>4</v>
      </c>
      <c r="F555" s="82" t="s">
        <v>27</v>
      </c>
      <c r="G555" s="82" t="s">
        <v>147</v>
      </c>
      <c r="H555" s="82" t="s">
        <v>553</v>
      </c>
      <c r="I555" s="83">
        <v>42968.417592592596</v>
      </c>
      <c r="J555" s="82" t="s">
        <v>180</v>
      </c>
      <c r="K555" s="82" t="s">
        <v>2000</v>
      </c>
      <c r="L555" s="82" t="s">
        <v>2001</v>
      </c>
      <c r="M555" s="83">
        <v>42968.12431712963</v>
      </c>
      <c r="N555" s="82" t="s">
        <v>556</v>
      </c>
      <c r="O555" s="82" t="s">
        <v>375</v>
      </c>
      <c r="P555" s="82" t="s">
        <v>217</v>
      </c>
      <c r="Q555" s="82" t="str">
        <f t="shared" si="9"/>
        <v>Sub Prod - KBR Request for Change</v>
      </c>
      <c r="R555" s="29">
        <f>VLOOKUP(Q555,EffortByCategory!B:C,2,FALSE)</f>
        <v>0</v>
      </c>
    </row>
    <row r="556" spans="1:18" x14ac:dyDescent="0.2">
      <c r="A556" s="82" t="s">
        <v>2745</v>
      </c>
      <c r="B556" s="82" t="s">
        <v>2002</v>
      </c>
      <c r="C556" s="82" t="s">
        <v>552</v>
      </c>
      <c r="D556" s="82" t="s">
        <v>495</v>
      </c>
      <c r="E556" s="82" t="s">
        <v>4</v>
      </c>
      <c r="F556" s="82" t="s">
        <v>150</v>
      </c>
      <c r="G556" s="82" t="s">
        <v>147</v>
      </c>
      <c r="H556" s="82" t="s">
        <v>357</v>
      </c>
      <c r="I556" s="83">
        <v>42955.330752314818</v>
      </c>
      <c r="J556" s="82" t="s">
        <v>179</v>
      </c>
      <c r="K556" s="82" t="s">
        <v>2003</v>
      </c>
      <c r="L556" s="82" t="s">
        <v>667</v>
      </c>
      <c r="M556" s="83">
        <v>42947.912893518522</v>
      </c>
      <c r="N556" s="82" t="s">
        <v>358</v>
      </c>
      <c r="O556" s="82" t="s">
        <v>375</v>
      </c>
      <c r="P556" s="82" t="s">
        <v>240</v>
      </c>
      <c r="Q556" s="82" t="str">
        <f t="shared" si="9"/>
        <v>Sub Prod - C4C Project Access</v>
      </c>
      <c r="R556" s="29">
        <f>VLOOKUP(Q556,EffortByCategory!B:C,2,FALSE)</f>
        <v>0</v>
      </c>
    </row>
    <row r="557" spans="1:18" x14ac:dyDescent="0.2">
      <c r="A557" s="82" t="s">
        <v>160</v>
      </c>
      <c r="B557" s="82" t="s">
        <v>2004</v>
      </c>
      <c r="C557" s="82" t="s">
        <v>441</v>
      </c>
      <c r="D557" s="82" t="s">
        <v>152</v>
      </c>
      <c r="E557" s="82" t="s">
        <v>4</v>
      </c>
      <c r="F557" s="82" t="s">
        <v>473</v>
      </c>
      <c r="G557" s="82" t="s">
        <v>147</v>
      </c>
      <c r="H557" s="82" t="s">
        <v>1829</v>
      </c>
      <c r="I557" s="83">
        <v>42974.905277777776</v>
      </c>
      <c r="J557" s="82" t="s">
        <v>180</v>
      </c>
      <c r="K557" s="82" t="s">
        <v>2005</v>
      </c>
      <c r="L557" s="82" t="s">
        <v>2006</v>
      </c>
      <c r="M557" s="83">
        <v>42971.067974537036</v>
      </c>
      <c r="N557" s="82" t="s">
        <v>1832</v>
      </c>
      <c r="O557" s="82" t="s">
        <v>375</v>
      </c>
      <c r="P557" s="82" t="s">
        <v>259</v>
      </c>
      <c r="Q557" s="82" t="str">
        <f t="shared" si="9"/>
        <v>Production Alert</v>
      </c>
      <c r="R557" s="29">
        <f>VLOOKUP(Q557,EffortByCategory!B:C,2,FALSE)</f>
        <v>4</v>
      </c>
    </row>
    <row r="558" spans="1:18" x14ac:dyDescent="0.2">
      <c r="A558" s="82" t="s">
        <v>160</v>
      </c>
      <c r="B558" s="82" t="s">
        <v>2007</v>
      </c>
      <c r="C558" s="82" t="s">
        <v>390</v>
      </c>
      <c r="D558" s="82" t="s">
        <v>495</v>
      </c>
      <c r="E558" s="82" t="s">
        <v>4</v>
      </c>
      <c r="F558" s="82" t="s">
        <v>148</v>
      </c>
      <c r="G558" s="82" t="s">
        <v>147</v>
      </c>
      <c r="H558" s="82" t="s">
        <v>215</v>
      </c>
      <c r="I558" s="83">
        <v>42977.219918981478</v>
      </c>
      <c r="J558" s="82" t="s">
        <v>180</v>
      </c>
      <c r="K558" s="82" t="s">
        <v>2008</v>
      </c>
      <c r="L558" s="82" t="s">
        <v>2009</v>
      </c>
      <c r="M558" s="83">
        <v>42977.155243055553</v>
      </c>
      <c r="N558" s="82" t="s">
        <v>216</v>
      </c>
      <c r="O558" s="82" t="s">
        <v>375</v>
      </c>
      <c r="P558" s="82" t="s">
        <v>259</v>
      </c>
      <c r="Q558" s="82" t="str">
        <f t="shared" si="9"/>
        <v xml:space="preserve">Production Request for Information </v>
      </c>
      <c r="R558" s="29">
        <f>VLOOKUP(Q558,EffortByCategory!B:C,2,FALSE)</f>
        <v>4</v>
      </c>
    </row>
    <row r="559" spans="1:18" x14ac:dyDescent="0.2">
      <c r="A559" s="82" t="s">
        <v>160</v>
      </c>
      <c r="B559" s="82" t="s">
        <v>2010</v>
      </c>
      <c r="C559" s="82" t="s">
        <v>370</v>
      </c>
      <c r="D559" s="82" t="s">
        <v>152</v>
      </c>
      <c r="E559" s="82" t="s">
        <v>4</v>
      </c>
      <c r="F559" s="82" t="s">
        <v>150</v>
      </c>
      <c r="G559" s="82" t="s">
        <v>147</v>
      </c>
      <c r="H559" s="82" t="s">
        <v>432</v>
      </c>
      <c r="I559" s="83">
        <v>42968.493877314817</v>
      </c>
      <c r="J559" s="82" t="s">
        <v>180</v>
      </c>
      <c r="K559" s="82" t="s">
        <v>2011</v>
      </c>
      <c r="L559" s="82" t="s">
        <v>2012</v>
      </c>
      <c r="M559" s="83">
        <v>42962.475902777776</v>
      </c>
      <c r="N559" s="82" t="s">
        <v>435</v>
      </c>
      <c r="O559" s="82" t="s">
        <v>375</v>
      </c>
      <c r="P559" s="82" t="s">
        <v>185</v>
      </c>
      <c r="Q559" s="82" t="str">
        <f t="shared" si="9"/>
        <v>Production Access</v>
      </c>
      <c r="R559" s="29">
        <f>VLOOKUP(Q559,EffortByCategory!B:C,2,FALSE)</f>
        <v>4</v>
      </c>
    </row>
    <row r="560" spans="1:18" x14ac:dyDescent="0.2">
      <c r="A560" s="82" t="s">
        <v>160</v>
      </c>
      <c r="B560" s="82" t="s">
        <v>2013</v>
      </c>
      <c r="C560" s="82" t="s">
        <v>441</v>
      </c>
      <c r="D560" s="82" t="s">
        <v>153</v>
      </c>
      <c r="E560" s="82" t="s">
        <v>4</v>
      </c>
      <c r="F560" s="82" t="s">
        <v>150</v>
      </c>
      <c r="G560" s="82" t="s">
        <v>147</v>
      </c>
      <c r="H560" s="82" t="s">
        <v>432</v>
      </c>
      <c r="I560" s="83">
        <v>42974.97991898148</v>
      </c>
      <c r="J560" s="82" t="s">
        <v>180</v>
      </c>
      <c r="K560" s="82" t="s">
        <v>2011</v>
      </c>
      <c r="L560" s="82" t="s">
        <v>2014</v>
      </c>
      <c r="M560" s="83">
        <v>42962.238553240742</v>
      </c>
      <c r="N560" s="82" t="s">
        <v>435</v>
      </c>
      <c r="O560" s="82" t="s">
        <v>375</v>
      </c>
      <c r="P560" s="82" t="s">
        <v>219</v>
      </c>
      <c r="Q560" s="82" t="str">
        <f t="shared" si="9"/>
        <v>Production Access</v>
      </c>
      <c r="R560" s="29">
        <f>VLOOKUP(Q560,EffortByCategory!B:C,2,FALSE)</f>
        <v>4</v>
      </c>
    </row>
    <row r="561" spans="1:18" x14ac:dyDescent="0.2">
      <c r="A561" s="82" t="s">
        <v>2743</v>
      </c>
      <c r="B561" s="82" t="s">
        <v>2015</v>
      </c>
      <c r="C561" s="82" t="s">
        <v>441</v>
      </c>
      <c r="D561" s="82" t="s">
        <v>152</v>
      </c>
      <c r="E561" s="82" t="s">
        <v>4</v>
      </c>
      <c r="F561" s="82" t="s">
        <v>148</v>
      </c>
      <c r="G561" s="82" t="s">
        <v>147</v>
      </c>
      <c r="H561" s="82" t="s">
        <v>478</v>
      </c>
      <c r="I561" s="83">
        <v>42969.03633101852</v>
      </c>
      <c r="J561" s="82" t="s">
        <v>180</v>
      </c>
      <c r="K561" s="82" t="s">
        <v>2016</v>
      </c>
      <c r="L561" s="82" t="s">
        <v>2017</v>
      </c>
      <c r="M561" s="83">
        <v>42968.97415509259</v>
      </c>
      <c r="N561" s="82" t="s">
        <v>481</v>
      </c>
      <c r="O561" s="82" t="s">
        <v>375</v>
      </c>
      <c r="P561" s="82" t="s">
        <v>238</v>
      </c>
      <c r="Q561" s="82" t="str">
        <f t="shared" si="9"/>
        <v xml:space="preserve">Sub Prod - KBR Request for Information </v>
      </c>
      <c r="R561" s="29">
        <f>VLOOKUP(Q561,EffortByCategory!B:C,2,FALSE)</f>
        <v>4</v>
      </c>
    </row>
    <row r="562" spans="1:18" x14ac:dyDescent="0.2">
      <c r="A562" s="82" t="s">
        <v>2745</v>
      </c>
      <c r="B562" s="82" t="s">
        <v>2018</v>
      </c>
      <c r="C562" s="82" t="s">
        <v>507</v>
      </c>
      <c r="D562" s="82" t="s">
        <v>495</v>
      </c>
      <c r="E562" s="82" t="s">
        <v>4</v>
      </c>
      <c r="F562" s="82" t="s">
        <v>27</v>
      </c>
      <c r="G562" s="82" t="s">
        <v>147</v>
      </c>
      <c r="H562" s="82" t="s">
        <v>357</v>
      </c>
      <c r="I562" s="83">
        <v>42951.93582175926</v>
      </c>
      <c r="J562" s="82" t="s">
        <v>180</v>
      </c>
      <c r="K562" s="82" t="s">
        <v>2019</v>
      </c>
      <c r="L562" s="82" t="s">
        <v>667</v>
      </c>
      <c r="M562" s="83">
        <v>42951.11681712963</v>
      </c>
      <c r="N562" s="82" t="s">
        <v>358</v>
      </c>
      <c r="O562" s="82" t="s">
        <v>375</v>
      </c>
      <c r="P562" s="82" t="s">
        <v>366</v>
      </c>
      <c r="Q562" s="82" t="str">
        <f t="shared" si="9"/>
        <v>Sub Prod - C4C Project Request for Change</v>
      </c>
      <c r="R562" s="29">
        <f>VLOOKUP(Q562,EffortByCategory!B:C,2,FALSE)</f>
        <v>0</v>
      </c>
    </row>
    <row r="563" spans="1:18" x14ac:dyDescent="0.2">
      <c r="A563" s="82" t="s">
        <v>2745</v>
      </c>
      <c r="B563" s="82" t="s">
        <v>2020</v>
      </c>
      <c r="C563" s="82" t="s">
        <v>431</v>
      </c>
      <c r="D563" s="82" t="s">
        <v>495</v>
      </c>
      <c r="E563" s="82" t="s">
        <v>4</v>
      </c>
      <c r="F563" s="82" t="s">
        <v>148</v>
      </c>
      <c r="G563" s="82" t="s">
        <v>147</v>
      </c>
      <c r="H563" s="82" t="s">
        <v>490</v>
      </c>
      <c r="I563" s="83">
        <v>42961.344918981478</v>
      </c>
      <c r="J563" s="82" t="s">
        <v>180</v>
      </c>
      <c r="K563" s="82" t="s">
        <v>2019</v>
      </c>
      <c r="L563" s="82" t="s">
        <v>2021</v>
      </c>
      <c r="M563" s="83">
        <v>42961.202094907407</v>
      </c>
      <c r="N563" s="82" t="s">
        <v>493</v>
      </c>
      <c r="O563" s="82" t="s">
        <v>375</v>
      </c>
      <c r="P563" s="82" t="s">
        <v>238</v>
      </c>
      <c r="Q563" s="82" t="str">
        <f t="shared" si="9"/>
        <v xml:space="preserve">Sub Prod - C4C Project Request for Information </v>
      </c>
      <c r="R563" s="29">
        <f>VLOOKUP(Q563,EffortByCategory!B:C,2,FALSE)</f>
        <v>0</v>
      </c>
    </row>
    <row r="564" spans="1:18" x14ac:dyDescent="0.2">
      <c r="A564" s="82" t="s">
        <v>2745</v>
      </c>
      <c r="B564" s="82" t="s">
        <v>2022</v>
      </c>
      <c r="C564" s="82" t="s">
        <v>507</v>
      </c>
      <c r="D564" s="82" t="s">
        <v>495</v>
      </c>
      <c r="E564" s="82" t="s">
        <v>4</v>
      </c>
      <c r="F564" s="82" t="s">
        <v>27</v>
      </c>
      <c r="G564" s="82" t="s">
        <v>147</v>
      </c>
      <c r="H564" s="82" t="s">
        <v>357</v>
      </c>
      <c r="I564" s="83">
        <v>42955.245775462965</v>
      </c>
      <c r="J564" s="82" t="s">
        <v>180</v>
      </c>
      <c r="K564" s="82" t="s">
        <v>2019</v>
      </c>
      <c r="L564" s="82" t="s">
        <v>667</v>
      </c>
      <c r="M564" s="83">
        <v>42955.040081018517</v>
      </c>
      <c r="N564" s="82" t="s">
        <v>358</v>
      </c>
      <c r="O564" s="82" t="s">
        <v>375</v>
      </c>
      <c r="P564" s="82" t="s">
        <v>217</v>
      </c>
      <c r="Q564" s="82" t="str">
        <f t="shared" si="9"/>
        <v>Sub Prod - C4C Project Request for Change</v>
      </c>
      <c r="R564" s="29">
        <f>VLOOKUP(Q564,EffortByCategory!B:C,2,FALSE)</f>
        <v>0</v>
      </c>
    </row>
    <row r="565" spans="1:18" x14ac:dyDescent="0.2">
      <c r="A565" s="82" t="s">
        <v>2745</v>
      </c>
      <c r="B565" s="82" t="s">
        <v>2023</v>
      </c>
      <c r="C565" s="82" t="s">
        <v>507</v>
      </c>
      <c r="D565" s="82" t="s">
        <v>495</v>
      </c>
      <c r="E565" s="82" t="s">
        <v>4</v>
      </c>
      <c r="F565" s="82" t="s">
        <v>27</v>
      </c>
      <c r="G565" s="82" t="s">
        <v>147</v>
      </c>
      <c r="H565" s="82" t="s">
        <v>357</v>
      </c>
      <c r="I565" s="83">
        <v>42951.929618055554</v>
      </c>
      <c r="J565" s="82" t="s">
        <v>180</v>
      </c>
      <c r="K565" s="82" t="s">
        <v>2019</v>
      </c>
      <c r="L565" s="82" t="s">
        <v>667</v>
      </c>
      <c r="M565" s="83">
        <v>42951.00640046296</v>
      </c>
      <c r="N565" s="82" t="s">
        <v>358</v>
      </c>
      <c r="O565" s="82" t="s">
        <v>375</v>
      </c>
      <c r="P565" s="82" t="s">
        <v>217</v>
      </c>
      <c r="Q565" s="82" t="str">
        <f t="shared" si="9"/>
        <v>Sub Prod - C4C Project Request for Change</v>
      </c>
      <c r="R565" s="29">
        <f>VLOOKUP(Q565,EffortByCategory!B:C,2,FALSE)</f>
        <v>0</v>
      </c>
    </row>
    <row r="566" spans="1:18" x14ac:dyDescent="0.2">
      <c r="A566" s="82" t="s">
        <v>2745</v>
      </c>
      <c r="B566" s="82" t="s">
        <v>2024</v>
      </c>
      <c r="C566" s="82" t="s">
        <v>431</v>
      </c>
      <c r="D566" s="82" t="s">
        <v>495</v>
      </c>
      <c r="E566" s="82" t="s">
        <v>4</v>
      </c>
      <c r="F566" s="82" t="s">
        <v>462</v>
      </c>
      <c r="G566" s="82" t="s">
        <v>145</v>
      </c>
      <c r="H566" s="82" t="s">
        <v>490</v>
      </c>
      <c r="I566" s="83">
        <v>42978.236377314817</v>
      </c>
      <c r="J566" s="82" t="s">
        <v>180</v>
      </c>
      <c r="K566" s="82" t="s">
        <v>2019</v>
      </c>
      <c r="L566" s="82" t="s">
        <v>2025</v>
      </c>
      <c r="M566" s="83">
        <v>42978.131874999999</v>
      </c>
      <c r="N566" s="82" t="s">
        <v>493</v>
      </c>
      <c r="O566" s="82" t="s">
        <v>375</v>
      </c>
      <c r="P566" s="82" t="s">
        <v>183</v>
      </c>
      <c r="Q566" s="82" t="str">
        <f t="shared" si="9"/>
        <v>Sub Prod - C4C Project Code Deployment</v>
      </c>
      <c r="R566" s="29">
        <f>VLOOKUP(Q566,EffortByCategory!B:C,2,FALSE)</f>
        <v>0</v>
      </c>
    </row>
    <row r="567" spans="1:18" x14ac:dyDescent="0.2">
      <c r="A567" s="82" t="s">
        <v>2745</v>
      </c>
      <c r="B567" s="82" t="s">
        <v>2026</v>
      </c>
      <c r="C567" s="82" t="s">
        <v>552</v>
      </c>
      <c r="D567" s="82" t="s">
        <v>152</v>
      </c>
      <c r="E567" s="82" t="s">
        <v>4</v>
      </c>
      <c r="F567" s="82" t="s">
        <v>462</v>
      </c>
      <c r="G567" s="82" t="s">
        <v>147</v>
      </c>
      <c r="H567" s="82" t="s">
        <v>490</v>
      </c>
      <c r="I567" s="83">
        <v>42977.281342592592</v>
      </c>
      <c r="J567" s="82" t="s">
        <v>180</v>
      </c>
      <c r="K567" s="82" t="s">
        <v>2027</v>
      </c>
      <c r="L567" s="82" t="s">
        <v>2028</v>
      </c>
      <c r="M567" s="83">
        <v>42974.992546296293</v>
      </c>
      <c r="N567" s="82" t="s">
        <v>493</v>
      </c>
      <c r="O567" s="82" t="s">
        <v>375</v>
      </c>
      <c r="P567" s="82" t="s">
        <v>259</v>
      </c>
      <c r="Q567" s="82" t="str">
        <f t="shared" si="9"/>
        <v>Sub Prod - C4C Project Code Deployment</v>
      </c>
      <c r="R567" s="29">
        <f>VLOOKUP(Q567,EffortByCategory!B:C,2,FALSE)</f>
        <v>0</v>
      </c>
    </row>
    <row r="568" spans="1:18" x14ac:dyDescent="0.2">
      <c r="A568" s="82" t="s">
        <v>2745</v>
      </c>
      <c r="B568" s="82" t="s">
        <v>2029</v>
      </c>
      <c r="C568" s="82" t="s">
        <v>431</v>
      </c>
      <c r="D568" s="82" t="s">
        <v>657</v>
      </c>
      <c r="E568" s="82" t="s">
        <v>4</v>
      </c>
      <c r="F568" s="82" t="s">
        <v>27</v>
      </c>
      <c r="G568" s="82" t="s">
        <v>147</v>
      </c>
      <c r="H568" s="82" t="s">
        <v>490</v>
      </c>
      <c r="I568" s="83">
        <v>42963.407430555555</v>
      </c>
      <c r="J568" s="82" t="s">
        <v>180</v>
      </c>
      <c r="K568" s="82" t="s">
        <v>2030</v>
      </c>
      <c r="L568" s="82" t="s">
        <v>2031</v>
      </c>
      <c r="M568" s="83">
        <v>42963.317372685182</v>
      </c>
      <c r="N568" s="82" t="s">
        <v>493</v>
      </c>
      <c r="O568" s="82" t="s">
        <v>375</v>
      </c>
      <c r="P568" s="82" t="s">
        <v>259</v>
      </c>
      <c r="Q568" s="82" t="str">
        <f t="shared" si="9"/>
        <v>Sub Prod - C4C Project Request for Change</v>
      </c>
      <c r="R568" s="29">
        <f>VLOOKUP(Q568,EffortByCategory!B:C,2,FALSE)</f>
        <v>0</v>
      </c>
    </row>
    <row r="569" spans="1:18" x14ac:dyDescent="0.2">
      <c r="A569" s="82" t="s">
        <v>160</v>
      </c>
      <c r="B569" s="82" t="s">
        <v>2032</v>
      </c>
      <c r="C569" s="82" t="s">
        <v>377</v>
      </c>
      <c r="D569" s="82" t="s">
        <v>2033</v>
      </c>
      <c r="E569" s="82" t="s">
        <v>4</v>
      </c>
      <c r="F569" s="82" t="s">
        <v>275</v>
      </c>
      <c r="G569" s="82" t="s">
        <v>147</v>
      </c>
      <c r="H569" s="82" t="s">
        <v>478</v>
      </c>
      <c r="I569" s="83">
        <v>42968.672361111108</v>
      </c>
      <c r="J569" s="82" t="s">
        <v>180</v>
      </c>
      <c r="K569" s="82" t="s">
        <v>2034</v>
      </c>
      <c r="L569" s="82" t="s">
        <v>2035</v>
      </c>
      <c r="M569" s="83">
        <v>42963.139652777776</v>
      </c>
      <c r="N569" s="82" t="s">
        <v>481</v>
      </c>
      <c r="O569" s="82" t="s">
        <v>375</v>
      </c>
      <c r="P569" s="82" t="s">
        <v>259</v>
      </c>
      <c r="Q569" s="82" t="str">
        <f t="shared" si="9"/>
        <v>Production File Transfer</v>
      </c>
      <c r="R569" s="29">
        <f>VLOOKUP(Q569,EffortByCategory!B:C,2,FALSE)</f>
        <v>4</v>
      </c>
    </row>
    <row r="570" spans="1:18" x14ac:dyDescent="0.2">
      <c r="A570" s="82" t="s">
        <v>2745</v>
      </c>
      <c r="B570" s="82" t="s">
        <v>2036</v>
      </c>
      <c r="C570" s="82" t="s">
        <v>431</v>
      </c>
      <c r="D570" s="82" t="s">
        <v>495</v>
      </c>
      <c r="E570" s="82" t="s">
        <v>4</v>
      </c>
      <c r="F570" s="82" t="s">
        <v>462</v>
      </c>
      <c r="G570" s="82" t="s">
        <v>147</v>
      </c>
      <c r="H570" s="82" t="s">
        <v>490</v>
      </c>
      <c r="I570" s="83">
        <v>42975.229583333334</v>
      </c>
      <c r="J570" s="82" t="s">
        <v>180</v>
      </c>
      <c r="K570" s="82" t="s">
        <v>2037</v>
      </c>
      <c r="L570" s="82" t="s">
        <v>2038</v>
      </c>
      <c r="M570" s="83">
        <v>42974.897962962961</v>
      </c>
      <c r="N570" s="82" t="s">
        <v>493</v>
      </c>
      <c r="O570" s="82" t="s">
        <v>375</v>
      </c>
      <c r="P570" s="82" t="s">
        <v>259</v>
      </c>
      <c r="Q570" s="82" t="str">
        <f t="shared" si="9"/>
        <v>Sub Prod - C4C Project Code Deployment</v>
      </c>
      <c r="R570" s="29">
        <f>VLOOKUP(Q570,EffortByCategory!B:C,2,FALSE)</f>
        <v>0</v>
      </c>
    </row>
    <row r="571" spans="1:18" x14ac:dyDescent="0.2">
      <c r="A571" s="82" t="s">
        <v>2745</v>
      </c>
      <c r="B571" s="82" t="s">
        <v>2039</v>
      </c>
      <c r="C571" s="82" t="s">
        <v>431</v>
      </c>
      <c r="D571" s="82" t="s">
        <v>152</v>
      </c>
      <c r="E571" s="82" t="s">
        <v>4</v>
      </c>
      <c r="F571" s="82" t="s">
        <v>462</v>
      </c>
      <c r="G571" s="82" t="s">
        <v>147</v>
      </c>
      <c r="H571" s="82" t="s">
        <v>490</v>
      </c>
      <c r="I571" s="83">
        <v>42972.360231481478</v>
      </c>
      <c r="J571" s="82" t="s">
        <v>180</v>
      </c>
      <c r="K571" s="82" t="s">
        <v>2037</v>
      </c>
      <c r="L571" s="82" t="s">
        <v>2040</v>
      </c>
      <c r="M571" s="83">
        <v>42972.067569444444</v>
      </c>
      <c r="N571" s="82" t="s">
        <v>493</v>
      </c>
      <c r="O571" s="82" t="s">
        <v>375</v>
      </c>
      <c r="P571" s="82" t="s">
        <v>238</v>
      </c>
      <c r="Q571" s="82" t="str">
        <f t="shared" si="9"/>
        <v>Sub Prod - C4C Project Code Deployment</v>
      </c>
      <c r="R571" s="29">
        <f>VLOOKUP(Q571,EffortByCategory!B:C,2,FALSE)</f>
        <v>0</v>
      </c>
    </row>
    <row r="572" spans="1:18" x14ac:dyDescent="0.2">
      <c r="A572" s="82" t="s">
        <v>2745</v>
      </c>
      <c r="B572" s="82" t="s">
        <v>2041</v>
      </c>
      <c r="C572" s="82" t="s">
        <v>431</v>
      </c>
      <c r="D572" s="82" t="s">
        <v>495</v>
      </c>
      <c r="E572" s="82" t="s">
        <v>4</v>
      </c>
      <c r="F572" s="82" t="s">
        <v>27</v>
      </c>
      <c r="G572" s="82" t="s">
        <v>147</v>
      </c>
      <c r="H572" s="82" t="s">
        <v>490</v>
      </c>
      <c r="I572" s="83">
        <v>42969.216828703706</v>
      </c>
      <c r="J572" s="82" t="s">
        <v>180</v>
      </c>
      <c r="K572" s="82" t="s">
        <v>2037</v>
      </c>
      <c r="L572" s="82" t="s">
        <v>2042</v>
      </c>
      <c r="M572" s="83">
        <v>42969.080879629626</v>
      </c>
      <c r="N572" s="82" t="s">
        <v>493</v>
      </c>
      <c r="O572" s="82" t="s">
        <v>375</v>
      </c>
      <c r="P572" s="82" t="s">
        <v>368</v>
      </c>
      <c r="Q572" s="82" t="str">
        <f t="shared" si="9"/>
        <v>Sub Prod - C4C Project Request for Change</v>
      </c>
      <c r="R572" s="29">
        <f>VLOOKUP(Q572,EffortByCategory!B:C,2,FALSE)</f>
        <v>0</v>
      </c>
    </row>
    <row r="573" spans="1:18" x14ac:dyDescent="0.2">
      <c r="A573" s="82" t="s">
        <v>2745</v>
      </c>
      <c r="B573" s="82" t="s">
        <v>2043</v>
      </c>
      <c r="C573" s="82" t="s">
        <v>431</v>
      </c>
      <c r="D573" s="82" t="s">
        <v>495</v>
      </c>
      <c r="E573" s="82" t="s">
        <v>4</v>
      </c>
      <c r="F573" s="82" t="s">
        <v>151</v>
      </c>
      <c r="G573" s="82" t="s">
        <v>147</v>
      </c>
      <c r="H573" s="82" t="s">
        <v>490</v>
      </c>
      <c r="I573" s="83">
        <v>42970.464432870373</v>
      </c>
      <c r="J573" s="82" t="s">
        <v>180</v>
      </c>
      <c r="K573" s="82" t="s">
        <v>2044</v>
      </c>
      <c r="L573" s="82" t="s">
        <v>2045</v>
      </c>
      <c r="M573" s="83">
        <v>42970.346273148149</v>
      </c>
      <c r="N573" s="82" t="s">
        <v>493</v>
      </c>
      <c r="O573" s="82" t="s">
        <v>375</v>
      </c>
      <c r="Q573" s="82" t="str">
        <f t="shared" si="9"/>
        <v>Sub Prod - C4C Project Proactive Maintenance</v>
      </c>
      <c r="R573" s="29">
        <f>VLOOKUP(Q573,EffortByCategory!B:C,2,FALSE)</f>
        <v>0</v>
      </c>
    </row>
    <row r="574" spans="1:18" x14ac:dyDescent="0.2">
      <c r="A574" s="82" t="s">
        <v>2781</v>
      </c>
      <c r="B574" s="82" t="s">
        <v>2046</v>
      </c>
      <c r="C574" s="82" t="s">
        <v>507</v>
      </c>
      <c r="D574" s="82" t="s">
        <v>152</v>
      </c>
      <c r="E574" s="82" t="s">
        <v>28</v>
      </c>
      <c r="F574" s="82" t="s">
        <v>144</v>
      </c>
      <c r="G574" s="82" t="s">
        <v>147</v>
      </c>
      <c r="H574" s="82" t="s">
        <v>490</v>
      </c>
      <c r="I574" s="83">
        <v>42971.262060185189</v>
      </c>
      <c r="J574" s="82" t="s">
        <v>180</v>
      </c>
      <c r="K574" s="82" t="s">
        <v>2044</v>
      </c>
      <c r="L574" s="82" t="s">
        <v>2047</v>
      </c>
      <c r="M574" s="83">
        <v>42971.12699074074</v>
      </c>
      <c r="N574" s="82" t="s">
        <v>493</v>
      </c>
      <c r="O574" s="82" t="s">
        <v>375</v>
      </c>
      <c r="Q574" s="82" t="str">
        <f t="shared" si="9"/>
        <v xml:space="preserve">Sub Prod  C4C Project  </v>
      </c>
      <c r="R574" s="29">
        <v>4</v>
      </c>
    </row>
    <row r="575" spans="1:18" x14ac:dyDescent="0.2">
      <c r="A575" s="82" t="s">
        <v>2781</v>
      </c>
      <c r="B575" s="82" t="s">
        <v>2048</v>
      </c>
      <c r="C575" s="82" t="s">
        <v>507</v>
      </c>
      <c r="D575" s="82" t="s">
        <v>152</v>
      </c>
      <c r="E575" s="82" t="s">
        <v>28</v>
      </c>
      <c r="F575" s="82" t="s">
        <v>144</v>
      </c>
      <c r="G575" s="82" t="s">
        <v>147</v>
      </c>
      <c r="H575" s="82" t="s">
        <v>490</v>
      </c>
      <c r="I575" s="83">
        <v>42970.305150462962</v>
      </c>
      <c r="J575" s="82" t="s">
        <v>180</v>
      </c>
      <c r="K575" s="82" t="s">
        <v>2044</v>
      </c>
      <c r="L575" s="82" t="s">
        <v>2049</v>
      </c>
      <c r="M575" s="83">
        <v>42970.224664351852</v>
      </c>
      <c r="N575" s="82" t="s">
        <v>493</v>
      </c>
      <c r="O575" s="82" t="s">
        <v>375</v>
      </c>
      <c r="Q575" s="82" t="str">
        <f t="shared" si="9"/>
        <v xml:space="preserve">Sub Prod  C4C Project  </v>
      </c>
      <c r="R575" s="29">
        <v>4</v>
      </c>
    </row>
    <row r="576" spans="1:18" x14ac:dyDescent="0.2">
      <c r="A576" s="82" t="s">
        <v>2745</v>
      </c>
      <c r="B576" s="82" t="s">
        <v>2050</v>
      </c>
      <c r="C576" s="82" t="s">
        <v>507</v>
      </c>
      <c r="D576" s="82" t="s">
        <v>152</v>
      </c>
      <c r="E576" s="82" t="s">
        <v>4</v>
      </c>
      <c r="F576" s="82" t="s">
        <v>27</v>
      </c>
      <c r="G576" s="82" t="s">
        <v>147</v>
      </c>
      <c r="H576" s="82" t="s">
        <v>490</v>
      </c>
      <c r="I576" s="83">
        <v>42975.989895833336</v>
      </c>
      <c r="J576" s="82" t="s">
        <v>180</v>
      </c>
      <c r="K576" s="82" t="s">
        <v>2051</v>
      </c>
      <c r="L576" s="82" t="s">
        <v>2052</v>
      </c>
      <c r="M576" s="83">
        <v>42975.884756944448</v>
      </c>
      <c r="N576" s="82" t="s">
        <v>493</v>
      </c>
      <c r="O576" s="82" t="s">
        <v>375</v>
      </c>
      <c r="Q576" s="82" t="str">
        <f t="shared" si="9"/>
        <v>Sub Prod - C4C Project Request for Change</v>
      </c>
      <c r="R576" s="29">
        <f>VLOOKUP(Q576,EffortByCategory!B:C,2,FALSE)</f>
        <v>0</v>
      </c>
    </row>
    <row r="577" spans="1:18" x14ac:dyDescent="0.2">
      <c r="A577" s="82" t="s">
        <v>2745</v>
      </c>
      <c r="B577" s="82" t="s">
        <v>2053</v>
      </c>
      <c r="C577" s="82" t="s">
        <v>507</v>
      </c>
      <c r="D577" s="82" t="s">
        <v>152</v>
      </c>
      <c r="E577" s="82" t="s">
        <v>4</v>
      </c>
      <c r="F577" s="82" t="s">
        <v>151</v>
      </c>
      <c r="G577" s="82" t="s">
        <v>145</v>
      </c>
      <c r="H577" s="82" t="s">
        <v>490</v>
      </c>
      <c r="I577" s="83">
        <v>42978.110081018516</v>
      </c>
      <c r="J577" s="82" t="s">
        <v>180</v>
      </c>
      <c r="K577" s="82" t="s">
        <v>2051</v>
      </c>
      <c r="L577" s="82" t="s">
        <v>2054</v>
      </c>
      <c r="M577" s="83">
        <v>42978.01803240741</v>
      </c>
      <c r="N577" s="82" t="s">
        <v>493</v>
      </c>
      <c r="O577" s="82" t="s">
        <v>375</v>
      </c>
      <c r="Q577" s="82" t="str">
        <f t="shared" si="9"/>
        <v>Sub Prod - C4C Project Proactive Maintenance</v>
      </c>
      <c r="R577" s="29">
        <f>VLOOKUP(Q577,EffortByCategory!B:C,2,FALSE)</f>
        <v>0</v>
      </c>
    </row>
    <row r="578" spans="1:18" x14ac:dyDescent="0.2">
      <c r="A578" s="82" t="s">
        <v>2745</v>
      </c>
      <c r="B578" s="82" t="s">
        <v>2055</v>
      </c>
      <c r="C578" s="82" t="s">
        <v>507</v>
      </c>
      <c r="D578" s="82" t="s">
        <v>152</v>
      </c>
      <c r="E578" s="82" t="s">
        <v>4</v>
      </c>
      <c r="F578" s="82" t="s">
        <v>151</v>
      </c>
      <c r="G578" s="82" t="s">
        <v>147</v>
      </c>
      <c r="H578" s="82" t="s">
        <v>490</v>
      </c>
      <c r="I578" s="83">
        <v>42976.413171296299</v>
      </c>
      <c r="J578" s="82" t="s">
        <v>180</v>
      </c>
      <c r="K578" s="82" t="s">
        <v>2051</v>
      </c>
      <c r="L578" s="82" t="s">
        <v>2056</v>
      </c>
      <c r="M578" s="83">
        <v>42976.354710648149</v>
      </c>
      <c r="N578" s="82" t="s">
        <v>493</v>
      </c>
      <c r="O578" s="82" t="s">
        <v>375</v>
      </c>
      <c r="Q578" s="82" t="str">
        <f t="shared" si="9"/>
        <v>Sub Prod - C4C Project Proactive Maintenance</v>
      </c>
      <c r="R578" s="29">
        <f>VLOOKUP(Q578,EffortByCategory!B:C,2,FALSE)</f>
        <v>0</v>
      </c>
    </row>
    <row r="579" spans="1:18" x14ac:dyDescent="0.2">
      <c r="A579" s="82" t="s">
        <v>2745</v>
      </c>
      <c r="B579" s="82" t="s">
        <v>2057</v>
      </c>
      <c r="C579" s="82" t="s">
        <v>507</v>
      </c>
      <c r="D579" s="82" t="s">
        <v>152</v>
      </c>
      <c r="E579" s="82" t="s">
        <v>4</v>
      </c>
      <c r="F579" s="82" t="s">
        <v>148</v>
      </c>
      <c r="G579" s="82" t="s">
        <v>147</v>
      </c>
      <c r="H579" s="82" t="s">
        <v>490</v>
      </c>
      <c r="I579" s="83">
        <v>42977.047800925924</v>
      </c>
      <c r="J579" s="82" t="s">
        <v>180</v>
      </c>
      <c r="K579" s="82" t="s">
        <v>2058</v>
      </c>
      <c r="L579" s="82" t="s">
        <v>2059</v>
      </c>
      <c r="M579" s="83">
        <v>42976.931956018518</v>
      </c>
      <c r="N579" s="82" t="s">
        <v>493</v>
      </c>
      <c r="O579" s="82" t="s">
        <v>375</v>
      </c>
      <c r="Q579" s="82" t="str">
        <f t="shared" si="9"/>
        <v xml:space="preserve">Sub Prod - C4C Project Request for Information </v>
      </c>
      <c r="R579" s="29">
        <f>VLOOKUP(Q579,EffortByCategory!B:C,2,FALSE)</f>
        <v>0</v>
      </c>
    </row>
    <row r="580" spans="1:18" x14ac:dyDescent="0.2">
      <c r="A580" s="82" t="s">
        <v>2745</v>
      </c>
      <c r="B580" s="82" t="s">
        <v>2060</v>
      </c>
      <c r="C580" s="82" t="s">
        <v>507</v>
      </c>
      <c r="D580" s="82" t="s">
        <v>152</v>
      </c>
      <c r="E580" s="82" t="s">
        <v>4</v>
      </c>
      <c r="F580" s="82" t="s">
        <v>151</v>
      </c>
      <c r="G580" s="82" t="s">
        <v>147</v>
      </c>
      <c r="H580" s="82" t="s">
        <v>490</v>
      </c>
      <c r="I580" s="83">
        <v>42975.31177083333</v>
      </c>
      <c r="J580" s="82" t="s">
        <v>180</v>
      </c>
      <c r="K580" s="82" t="s">
        <v>2061</v>
      </c>
      <c r="L580" s="82" t="s">
        <v>2062</v>
      </c>
      <c r="M580" s="83">
        <v>42975.199120370373</v>
      </c>
      <c r="N580" s="82" t="s">
        <v>493</v>
      </c>
      <c r="O580" s="82" t="s">
        <v>375</v>
      </c>
      <c r="Q580" s="82" t="str">
        <f t="shared" si="9"/>
        <v>Sub Prod - C4C Project Proactive Maintenance</v>
      </c>
      <c r="R580" s="29">
        <f>VLOOKUP(Q580,EffortByCategory!B:C,2,FALSE)</f>
        <v>0</v>
      </c>
    </row>
    <row r="581" spans="1:18" x14ac:dyDescent="0.2">
      <c r="A581" s="82" t="s">
        <v>160</v>
      </c>
      <c r="B581" s="82" t="s">
        <v>2063</v>
      </c>
      <c r="C581" s="82" t="s">
        <v>394</v>
      </c>
      <c r="D581" s="82" t="s">
        <v>152</v>
      </c>
      <c r="E581" s="82" t="s">
        <v>4</v>
      </c>
      <c r="F581" s="82" t="s">
        <v>148</v>
      </c>
      <c r="G581" s="82" t="s">
        <v>147</v>
      </c>
      <c r="H581" s="82" t="s">
        <v>988</v>
      </c>
      <c r="I581" s="83">
        <v>42972.657199074078</v>
      </c>
      <c r="J581" s="82" t="s">
        <v>180</v>
      </c>
      <c r="K581" s="82" t="s">
        <v>2064</v>
      </c>
      <c r="L581" s="82" t="s">
        <v>2065</v>
      </c>
      <c r="M581" s="83">
        <v>42970.581666666665</v>
      </c>
      <c r="N581" s="82" t="s">
        <v>991</v>
      </c>
      <c r="O581" s="82" t="s">
        <v>375</v>
      </c>
      <c r="Q581" s="82" t="str">
        <f t="shared" si="9"/>
        <v xml:space="preserve">Production Request for Information </v>
      </c>
      <c r="R581" s="29">
        <f>VLOOKUP(Q581,EffortByCategory!B:C,2,FALSE)</f>
        <v>4</v>
      </c>
    </row>
    <row r="582" spans="1:18" x14ac:dyDescent="0.2">
      <c r="A582" s="82" t="s">
        <v>2743</v>
      </c>
      <c r="B582" s="82" t="s">
        <v>2066</v>
      </c>
      <c r="C582" s="82" t="s">
        <v>552</v>
      </c>
      <c r="D582" s="82" t="s">
        <v>152</v>
      </c>
      <c r="E582" s="82" t="s">
        <v>4</v>
      </c>
      <c r="F582" s="82" t="s">
        <v>148</v>
      </c>
      <c r="G582" s="82" t="s">
        <v>147</v>
      </c>
      <c r="H582" s="82" t="s">
        <v>553</v>
      </c>
      <c r="I582" s="83">
        <v>42963.085416666669</v>
      </c>
      <c r="J582" s="82" t="s">
        <v>180</v>
      </c>
      <c r="K582" s="82" t="s">
        <v>2067</v>
      </c>
      <c r="L582" s="82" t="s">
        <v>2068</v>
      </c>
      <c r="M582" s="83">
        <v>42955.140370370369</v>
      </c>
      <c r="N582" s="82" t="s">
        <v>556</v>
      </c>
      <c r="O582" s="82" t="s">
        <v>375</v>
      </c>
      <c r="Q582" s="82" t="str">
        <f t="shared" si="9"/>
        <v xml:space="preserve">Sub Prod - KBR Request for Information </v>
      </c>
      <c r="R582" s="29">
        <f>VLOOKUP(Q582,EffortByCategory!B:C,2,FALSE)</f>
        <v>4</v>
      </c>
    </row>
    <row r="583" spans="1:18" x14ac:dyDescent="0.2">
      <c r="A583" s="82" t="s">
        <v>160</v>
      </c>
      <c r="B583" s="82" t="s">
        <v>2069</v>
      </c>
      <c r="C583" s="82" t="s">
        <v>223</v>
      </c>
      <c r="D583" s="82" t="s">
        <v>339</v>
      </c>
      <c r="E583" s="82" t="s">
        <v>4</v>
      </c>
      <c r="F583" s="82" t="s">
        <v>148</v>
      </c>
      <c r="G583" s="82" t="s">
        <v>147</v>
      </c>
      <c r="H583" s="82" t="s">
        <v>208</v>
      </c>
      <c r="I583" s="83">
        <v>42976.82675925926</v>
      </c>
      <c r="J583" s="82" t="s">
        <v>180</v>
      </c>
      <c r="K583" s="82" t="s">
        <v>2070</v>
      </c>
      <c r="L583" s="82" t="s">
        <v>2071</v>
      </c>
      <c r="M583" s="83">
        <v>42971.277256944442</v>
      </c>
      <c r="N583" s="82" t="s">
        <v>209</v>
      </c>
      <c r="O583" s="82" t="s">
        <v>206</v>
      </c>
      <c r="Q583" s="82" t="str">
        <f t="shared" si="9"/>
        <v xml:space="preserve">Production Request for Information </v>
      </c>
      <c r="R583" s="29">
        <f>VLOOKUP(Q583,EffortByCategory!B:C,2,FALSE)</f>
        <v>4</v>
      </c>
    </row>
    <row r="584" spans="1:18" x14ac:dyDescent="0.2">
      <c r="A584" s="82" t="s">
        <v>2745</v>
      </c>
      <c r="B584" s="82" t="s">
        <v>2072</v>
      </c>
      <c r="C584" s="82" t="s">
        <v>552</v>
      </c>
      <c r="D584" s="82" t="s">
        <v>152</v>
      </c>
      <c r="E584" s="82" t="s">
        <v>4</v>
      </c>
      <c r="F584" s="82" t="s">
        <v>150</v>
      </c>
      <c r="G584" s="82" t="s">
        <v>147</v>
      </c>
      <c r="H584" s="82" t="s">
        <v>490</v>
      </c>
      <c r="I584" s="83">
        <v>42971.339756944442</v>
      </c>
      <c r="J584" s="82" t="s">
        <v>180</v>
      </c>
      <c r="K584" s="82" t="s">
        <v>2073</v>
      </c>
      <c r="L584" s="82" t="s">
        <v>2074</v>
      </c>
      <c r="M584" s="83">
        <v>42967.979745370372</v>
      </c>
      <c r="N584" s="82" t="s">
        <v>493</v>
      </c>
      <c r="O584" s="82" t="s">
        <v>375</v>
      </c>
      <c r="Q584" s="82" t="str">
        <f t="shared" si="9"/>
        <v>Sub Prod - C4C Project Access</v>
      </c>
      <c r="R584" s="29">
        <f>VLOOKUP(Q584,EffortByCategory!B:C,2,FALSE)</f>
        <v>0</v>
      </c>
    </row>
    <row r="585" spans="1:18" x14ac:dyDescent="0.2">
      <c r="A585" s="82" t="s">
        <v>2743</v>
      </c>
      <c r="B585" s="82" t="s">
        <v>2075</v>
      </c>
      <c r="C585" s="82" t="s">
        <v>483</v>
      </c>
      <c r="D585" s="82" t="s">
        <v>152</v>
      </c>
      <c r="E585" s="82" t="s">
        <v>4</v>
      </c>
      <c r="F585" s="82" t="s">
        <v>151</v>
      </c>
      <c r="G585" s="82" t="s">
        <v>147</v>
      </c>
      <c r="H585" s="82" t="s">
        <v>215</v>
      </c>
      <c r="I585" s="83">
        <v>42951.336516203701</v>
      </c>
      <c r="J585" s="82" t="s">
        <v>180</v>
      </c>
      <c r="K585" s="82" t="s">
        <v>270</v>
      </c>
      <c r="L585" s="82" t="s">
        <v>2076</v>
      </c>
      <c r="M585" s="83">
        <v>42951.172430555554</v>
      </c>
      <c r="N585" s="82" t="s">
        <v>216</v>
      </c>
      <c r="O585" s="82" t="s">
        <v>375</v>
      </c>
      <c r="Q585" s="82" t="str">
        <f t="shared" si="9"/>
        <v>Sub Prod - KBR Proactive Maintenance</v>
      </c>
      <c r="R585" s="29">
        <f>VLOOKUP(Q585,EffortByCategory!B:C,2,FALSE)</f>
        <v>0</v>
      </c>
    </row>
    <row r="586" spans="1:18" x14ac:dyDescent="0.2">
      <c r="A586" s="82" t="s">
        <v>2743</v>
      </c>
      <c r="B586" s="82" t="s">
        <v>2077</v>
      </c>
      <c r="C586" s="82" t="s">
        <v>483</v>
      </c>
      <c r="D586" s="82" t="s">
        <v>152</v>
      </c>
      <c r="E586" s="82" t="s">
        <v>4</v>
      </c>
      <c r="F586" s="82" t="s">
        <v>148</v>
      </c>
      <c r="G586" s="82" t="s">
        <v>147</v>
      </c>
      <c r="H586" s="82" t="s">
        <v>511</v>
      </c>
      <c r="I586" s="83">
        <v>42955.468078703707</v>
      </c>
      <c r="J586" s="82" t="s">
        <v>180</v>
      </c>
      <c r="K586" s="82" t="s">
        <v>270</v>
      </c>
      <c r="L586" s="82" t="s">
        <v>2078</v>
      </c>
      <c r="M586" s="83">
        <v>42954.552870370368</v>
      </c>
      <c r="N586" s="82" t="s">
        <v>514</v>
      </c>
      <c r="O586" s="82" t="s">
        <v>375</v>
      </c>
      <c r="Q586" s="82" t="str">
        <f t="shared" si="9"/>
        <v xml:space="preserve">Sub Prod - KBR Request for Information </v>
      </c>
      <c r="R586" s="29">
        <f>VLOOKUP(Q586,EffortByCategory!B:C,2,FALSE)</f>
        <v>4</v>
      </c>
    </row>
    <row r="587" spans="1:18" x14ac:dyDescent="0.2">
      <c r="A587" s="82" t="s">
        <v>2743</v>
      </c>
      <c r="B587" s="82" t="s">
        <v>2079</v>
      </c>
      <c r="C587" s="82" t="s">
        <v>466</v>
      </c>
      <c r="D587" s="82" t="s">
        <v>152</v>
      </c>
      <c r="E587" s="82" t="s">
        <v>4</v>
      </c>
      <c r="F587" s="82" t="s">
        <v>151</v>
      </c>
      <c r="G587" s="82" t="s">
        <v>147</v>
      </c>
      <c r="H587" s="82" t="s">
        <v>215</v>
      </c>
      <c r="I587" s="83">
        <v>42965.427118055559</v>
      </c>
      <c r="J587" s="82" t="s">
        <v>180</v>
      </c>
      <c r="K587" s="82" t="s">
        <v>270</v>
      </c>
      <c r="L587" s="82" t="s">
        <v>2080</v>
      </c>
      <c r="M587" s="83">
        <v>42965.372141203705</v>
      </c>
      <c r="N587" s="82" t="s">
        <v>216</v>
      </c>
      <c r="O587" s="82" t="s">
        <v>375</v>
      </c>
      <c r="Q587" s="82" t="str">
        <f t="shared" si="9"/>
        <v>Sub Prod - KBR Proactive Maintenance</v>
      </c>
      <c r="R587" s="29">
        <f>VLOOKUP(Q587,EffortByCategory!B:C,2,FALSE)</f>
        <v>0</v>
      </c>
    </row>
    <row r="588" spans="1:18" x14ac:dyDescent="0.2">
      <c r="A588" s="82" t="s">
        <v>2743</v>
      </c>
      <c r="B588" s="82" t="s">
        <v>2081</v>
      </c>
      <c r="C588" s="82" t="s">
        <v>507</v>
      </c>
      <c r="D588" s="82" t="s">
        <v>152</v>
      </c>
      <c r="E588" s="82" t="s">
        <v>4</v>
      </c>
      <c r="F588" s="82" t="s">
        <v>151</v>
      </c>
      <c r="G588" s="82" t="s">
        <v>147</v>
      </c>
      <c r="H588" s="82" t="s">
        <v>583</v>
      </c>
      <c r="I588" s="83">
        <v>42965.404895833337</v>
      </c>
      <c r="J588" s="82" t="s">
        <v>180</v>
      </c>
      <c r="K588" s="82" t="s">
        <v>2082</v>
      </c>
      <c r="L588" s="82" t="s">
        <v>2083</v>
      </c>
      <c r="M588" s="83">
        <v>42965.343506944446</v>
      </c>
      <c r="N588" s="82" t="s">
        <v>586</v>
      </c>
      <c r="O588" s="82" t="s">
        <v>375</v>
      </c>
      <c r="Q588" s="82" t="str">
        <f t="shared" si="9"/>
        <v>Sub Prod - KBR Proactive Maintenance</v>
      </c>
      <c r="R588" s="29">
        <f>VLOOKUP(Q588,EffortByCategory!B:C,2,FALSE)</f>
        <v>0</v>
      </c>
    </row>
    <row r="589" spans="1:18" x14ac:dyDescent="0.2">
      <c r="A589" s="82" t="s">
        <v>160</v>
      </c>
      <c r="B589" s="82" t="s">
        <v>2084</v>
      </c>
      <c r="C589" s="82" t="s">
        <v>483</v>
      </c>
      <c r="D589" s="82" t="s">
        <v>152</v>
      </c>
      <c r="E589" s="82" t="s">
        <v>28</v>
      </c>
      <c r="F589" s="82" t="s">
        <v>144</v>
      </c>
      <c r="G589" s="82" t="s">
        <v>147</v>
      </c>
      <c r="H589" s="82" t="s">
        <v>583</v>
      </c>
      <c r="I589" s="83">
        <v>42977.871030092596</v>
      </c>
      <c r="J589" s="82" t="s">
        <v>180</v>
      </c>
      <c r="K589" s="82" t="s">
        <v>2085</v>
      </c>
      <c r="L589" s="82" t="s">
        <v>2086</v>
      </c>
      <c r="M589" s="83">
        <v>42977.19976851852</v>
      </c>
      <c r="N589" s="82" t="s">
        <v>586</v>
      </c>
      <c r="O589" s="82" t="s">
        <v>375</v>
      </c>
      <c r="Q589" s="82" t="str">
        <f t="shared" si="9"/>
        <v xml:space="preserve">Production </v>
      </c>
      <c r="R589" s="29">
        <f>VLOOKUP(Q589,EffortByCategory!B:C,2,FALSE)</f>
        <v>4</v>
      </c>
    </row>
    <row r="590" spans="1:18" x14ac:dyDescent="0.2">
      <c r="A590" s="82" t="s">
        <v>160</v>
      </c>
      <c r="B590" s="82" t="s">
        <v>2087</v>
      </c>
      <c r="C590" s="82" t="s">
        <v>507</v>
      </c>
      <c r="D590" s="82" t="s">
        <v>495</v>
      </c>
      <c r="E590" s="82" t="s">
        <v>28</v>
      </c>
      <c r="F590" s="82" t="s">
        <v>144</v>
      </c>
      <c r="G590" s="82" t="s">
        <v>147</v>
      </c>
      <c r="H590" s="82" t="s">
        <v>357</v>
      </c>
      <c r="I590" s="83">
        <v>42969.38380787037</v>
      </c>
      <c r="J590" s="82" t="s">
        <v>180</v>
      </c>
      <c r="K590" s="82" t="s">
        <v>2088</v>
      </c>
      <c r="L590" s="82" t="s">
        <v>2089</v>
      </c>
      <c r="M590" s="83">
        <v>42965.117951388886</v>
      </c>
      <c r="N590" s="82" t="s">
        <v>358</v>
      </c>
      <c r="O590" s="82" t="s">
        <v>375</v>
      </c>
      <c r="Q590" s="82" t="str">
        <f t="shared" si="9"/>
        <v xml:space="preserve">Production </v>
      </c>
      <c r="R590" s="29">
        <f>VLOOKUP(Q590,EffortByCategory!B:C,2,FALSE)</f>
        <v>4</v>
      </c>
    </row>
    <row r="591" spans="1:18" x14ac:dyDescent="0.2">
      <c r="A591" s="82" t="s">
        <v>2744</v>
      </c>
      <c r="B591" s="82" t="s">
        <v>2090</v>
      </c>
      <c r="C591" s="82" t="s">
        <v>441</v>
      </c>
      <c r="D591" s="82" t="s">
        <v>152</v>
      </c>
      <c r="E591" s="82" t="s">
        <v>4</v>
      </c>
      <c r="F591" s="82" t="s">
        <v>275</v>
      </c>
      <c r="G591" s="82" t="s">
        <v>147</v>
      </c>
      <c r="H591" s="82" t="s">
        <v>478</v>
      </c>
      <c r="I591" s="83">
        <v>42955.931666666664</v>
      </c>
      <c r="J591" s="82" t="s">
        <v>180</v>
      </c>
      <c r="K591" s="82" t="s">
        <v>2091</v>
      </c>
      <c r="L591" s="82" t="s">
        <v>2092</v>
      </c>
      <c r="M591" s="83">
        <v>42955.813078703701</v>
      </c>
      <c r="N591" s="82" t="s">
        <v>481</v>
      </c>
      <c r="O591" s="82" t="s">
        <v>375</v>
      </c>
      <c r="Q591" s="82" t="str">
        <f t="shared" si="9"/>
        <v>Sub Prod - All Other Projects File Transfer</v>
      </c>
      <c r="R591" s="29">
        <f>VLOOKUP(Q591,EffortByCategory!B:C,2,FALSE)</f>
        <v>0</v>
      </c>
    </row>
    <row r="592" spans="1:18" x14ac:dyDescent="0.2">
      <c r="A592" s="82" t="s">
        <v>160</v>
      </c>
      <c r="B592" s="82" t="s">
        <v>2093</v>
      </c>
      <c r="C592" s="82" t="s">
        <v>202</v>
      </c>
      <c r="D592" s="82" t="s">
        <v>224</v>
      </c>
      <c r="E592" s="82" t="s">
        <v>4</v>
      </c>
      <c r="F592" s="82" t="s">
        <v>148</v>
      </c>
      <c r="G592" s="82" t="s">
        <v>147</v>
      </c>
      <c r="H592" s="82" t="s">
        <v>218</v>
      </c>
      <c r="I592" s="83">
        <v>42970.747233796297</v>
      </c>
      <c r="J592" s="82" t="s">
        <v>180</v>
      </c>
      <c r="K592" s="82" t="s">
        <v>2094</v>
      </c>
      <c r="L592" s="82" t="s">
        <v>2095</v>
      </c>
      <c r="M592" s="83">
        <v>42963.413078703707</v>
      </c>
      <c r="N592" s="82" t="s">
        <v>149</v>
      </c>
      <c r="O592" s="82" t="s">
        <v>203</v>
      </c>
      <c r="Q592" s="82" t="str">
        <f t="shared" si="9"/>
        <v xml:space="preserve">Production Request for Information </v>
      </c>
      <c r="R592" s="29">
        <f>VLOOKUP(Q592,EffortByCategory!B:C,2,FALSE)</f>
        <v>4</v>
      </c>
    </row>
    <row r="593" spans="1:18" x14ac:dyDescent="0.2">
      <c r="A593" s="82" t="s">
        <v>160</v>
      </c>
      <c r="B593" s="82" t="s">
        <v>2096</v>
      </c>
      <c r="C593" s="82" t="s">
        <v>202</v>
      </c>
      <c r="D593" s="82" t="s">
        <v>1381</v>
      </c>
      <c r="E593" s="82" t="s">
        <v>28</v>
      </c>
      <c r="F593" s="82" t="s">
        <v>144</v>
      </c>
      <c r="G593" s="82" t="s">
        <v>147</v>
      </c>
      <c r="H593" s="82" t="s">
        <v>184</v>
      </c>
      <c r="I593" s="83">
        <v>42969.654849537037</v>
      </c>
      <c r="J593" s="82" t="s">
        <v>180</v>
      </c>
      <c r="K593" s="82" t="s">
        <v>2097</v>
      </c>
      <c r="L593" s="82" t="s">
        <v>2098</v>
      </c>
      <c r="M593" s="83">
        <v>42965.414386574077</v>
      </c>
      <c r="N593" s="82" t="s">
        <v>149</v>
      </c>
      <c r="O593" s="82" t="s">
        <v>206</v>
      </c>
      <c r="Q593" s="82" t="str">
        <f t="shared" si="9"/>
        <v xml:space="preserve">Production </v>
      </c>
      <c r="R593" s="29">
        <f>VLOOKUP(Q593,EffortByCategory!B:C,2,FALSE)</f>
        <v>4</v>
      </c>
    </row>
    <row r="594" spans="1:18" x14ac:dyDescent="0.2">
      <c r="A594" s="82" t="s">
        <v>2743</v>
      </c>
      <c r="B594" s="82" t="s">
        <v>2099</v>
      </c>
      <c r="C594" s="82" t="s">
        <v>377</v>
      </c>
      <c r="D594" s="82" t="s">
        <v>495</v>
      </c>
      <c r="E594" s="82" t="s">
        <v>4</v>
      </c>
      <c r="F594" s="82" t="s">
        <v>148</v>
      </c>
      <c r="G594" s="82" t="s">
        <v>147</v>
      </c>
      <c r="H594" s="82" t="s">
        <v>357</v>
      </c>
      <c r="I594" s="83">
        <v>42956.414409722223</v>
      </c>
      <c r="J594" s="82" t="s">
        <v>180</v>
      </c>
      <c r="K594" s="82" t="s">
        <v>2100</v>
      </c>
      <c r="L594" s="82" t="s">
        <v>2101</v>
      </c>
      <c r="M594" s="83">
        <v>42937.158472222225</v>
      </c>
      <c r="N594" s="82" t="s">
        <v>358</v>
      </c>
      <c r="O594" s="82" t="s">
        <v>375</v>
      </c>
      <c r="Q594" s="82" t="str">
        <f t="shared" si="9"/>
        <v xml:space="preserve">Sub Prod - KBR Request for Information </v>
      </c>
      <c r="R594" s="29">
        <f>VLOOKUP(Q594,EffortByCategory!B:C,2,FALSE)</f>
        <v>4</v>
      </c>
    </row>
    <row r="595" spans="1:18" x14ac:dyDescent="0.2">
      <c r="A595" s="82" t="s">
        <v>2744</v>
      </c>
      <c r="B595" s="82" t="s">
        <v>2102</v>
      </c>
      <c r="C595" s="82" t="s">
        <v>441</v>
      </c>
      <c r="D595" s="82" t="s">
        <v>152</v>
      </c>
      <c r="E595" s="82" t="s">
        <v>4</v>
      </c>
      <c r="F595" s="82" t="s">
        <v>148</v>
      </c>
      <c r="G595" s="82" t="s">
        <v>147</v>
      </c>
      <c r="H595" s="82" t="s">
        <v>340</v>
      </c>
      <c r="I595" s="83">
        <v>42955.938564814816</v>
      </c>
      <c r="J595" s="82" t="s">
        <v>180</v>
      </c>
      <c r="K595" s="82" t="s">
        <v>2103</v>
      </c>
      <c r="L595" s="82" t="s">
        <v>2104</v>
      </c>
      <c r="M595" s="83">
        <v>42955.848171296297</v>
      </c>
      <c r="N595" s="82" t="s">
        <v>341</v>
      </c>
      <c r="O595" s="82" t="s">
        <v>375</v>
      </c>
      <c r="Q595" s="82" t="str">
        <f t="shared" si="9"/>
        <v xml:space="preserve">Sub Prod - All Other Projects Request for Information </v>
      </c>
      <c r="R595" s="29">
        <f>VLOOKUP(Q595,EffortByCategory!B:C,2,FALSE)</f>
        <v>0</v>
      </c>
    </row>
    <row r="596" spans="1:18" x14ac:dyDescent="0.2">
      <c r="A596" s="82" t="s">
        <v>2745</v>
      </c>
      <c r="B596" s="82" t="s">
        <v>2105</v>
      </c>
      <c r="C596" s="82" t="s">
        <v>370</v>
      </c>
      <c r="D596" s="82" t="s">
        <v>152</v>
      </c>
      <c r="E596" s="82" t="s">
        <v>4</v>
      </c>
      <c r="F596" s="82" t="s">
        <v>27</v>
      </c>
      <c r="G596" s="82" t="s">
        <v>147</v>
      </c>
      <c r="H596" s="82" t="s">
        <v>490</v>
      </c>
      <c r="I596" s="83">
        <v>42971.545763888891</v>
      </c>
      <c r="J596" s="82" t="s">
        <v>180</v>
      </c>
      <c r="K596" s="82" t="s">
        <v>2106</v>
      </c>
      <c r="L596" s="82" t="s">
        <v>2107</v>
      </c>
      <c r="M596" s="83">
        <v>42970.669340277775</v>
      </c>
      <c r="N596" s="82" t="s">
        <v>493</v>
      </c>
      <c r="O596" s="82" t="s">
        <v>375</v>
      </c>
      <c r="Q596" s="82" t="str">
        <f t="shared" si="9"/>
        <v>Sub Prod - C4C Project Request for Change</v>
      </c>
      <c r="R596" s="29">
        <f>VLOOKUP(Q596,EffortByCategory!B:C,2,FALSE)</f>
        <v>0</v>
      </c>
    </row>
    <row r="597" spans="1:18" x14ac:dyDescent="0.2">
      <c r="A597" s="82" t="s">
        <v>2745</v>
      </c>
      <c r="B597" s="82" t="s">
        <v>2108</v>
      </c>
      <c r="C597" s="82" t="s">
        <v>507</v>
      </c>
      <c r="D597" s="82" t="s">
        <v>152</v>
      </c>
      <c r="E597" s="82" t="s">
        <v>4</v>
      </c>
      <c r="F597" s="82" t="s">
        <v>27</v>
      </c>
      <c r="G597" s="82" t="s">
        <v>147</v>
      </c>
      <c r="H597" s="82" t="s">
        <v>490</v>
      </c>
      <c r="I597" s="83">
        <v>42976.224675925929</v>
      </c>
      <c r="J597" s="82" t="s">
        <v>180</v>
      </c>
      <c r="K597" s="82" t="s">
        <v>2109</v>
      </c>
      <c r="L597" s="82" t="s">
        <v>667</v>
      </c>
      <c r="M597" s="83">
        <v>42976.058356481481</v>
      </c>
      <c r="N597" s="82" t="s">
        <v>493</v>
      </c>
      <c r="O597" s="82" t="s">
        <v>375</v>
      </c>
      <c r="Q597" s="82" t="str">
        <f t="shared" si="9"/>
        <v>Sub Prod - C4C Project Request for Change</v>
      </c>
      <c r="R597" s="29">
        <f>VLOOKUP(Q597,EffortByCategory!B:C,2,FALSE)</f>
        <v>0</v>
      </c>
    </row>
    <row r="598" spans="1:18" x14ac:dyDescent="0.2">
      <c r="A598" s="82" t="s">
        <v>2745</v>
      </c>
      <c r="B598" s="82" t="s">
        <v>2110</v>
      </c>
      <c r="C598" s="82" t="s">
        <v>431</v>
      </c>
      <c r="D598" s="82" t="s">
        <v>657</v>
      </c>
      <c r="E598" s="82" t="s">
        <v>4</v>
      </c>
      <c r="F598" s="82" t="s">
        <v>27</v>
      </c>
      <c r="G598" s="82" t="s">
        <v>147</v>
      </c>
      <c r="H598" s="82" t="s">
        <v>490</v>
      </c>
      <c r="I598" s="83">
        <v>42958.32172453704</v>
      </c>
      <c r="J598" s="82" t="s">
        <v>180</v>
      </c>
      <c r="K598" s="82" t="s">
        <v>2111</v>
      </c>
      <c r="L598" s="82" t="s">
        <v>2112</v>
      </c>
      <c r="M598" s="83">
        <v>42956.283449074072</v>
      </c>
      <c r="N598" s="82" t="s">
        <v>493</v>
      </c>
      <c r="O598" s="82" t="s">
        <v>375</v>
      </c>
      <c r="Q598" s="82" t="str">
        <f t="shared" si="9"/>
        <v>Sub Prod - C4C Project Request for Change</v>
      </c>
      <c r="R598" s="29">
        <f>VLOOKUP(Q598,EffortByCategory!B:C,2,FALSE)</f>
        <v>0</v>
      </c>
    </row>
    <row r="599" spans="1:18" x14ac:dyDescent="0.2">
      <c r="A599" s="82" t="s">
        <v>2743</v>
      </c>
      <c r="B599" s="82" t="s">
        <v>2113</v>
      </c>
      <c r="C599" s="82" t="s">
        <v>483</v>
      </c>
      <c r="D599" s="82" t="s">
        <v>152</v>
      </c>
      <c r="E599" s="82" t="s">
        <v>4</v>
      </c>
      <c r="F599" s="82" t="s">
        <v>984</v>
      </c>
      <c r="G599" s="82" t="s">
        <v>147</v>
      </c>
      <c r="H599" s="82" t="s">
        <v>553</v>
      </c>
      <c r="I599" s="83">
        <v>42963.87841435185</v>
      </c>
      <c r="J599" s="82" t="s">
        <v>180</v>
      </c>
      <c r="K599" s="82" t="s">
        <v>2114</v>
      </c>
      <c r="L599" s="82" t="s">
        <v>2115</v>
      </c>
      <c r="M599" s="83">
        <v>42963.503472222219</v>
      </c>
      <c r="N599" s="82" t="s">
        <v>556</v>
      </c>
      <c r="O599" s="82" t="s">
        <v>375</v>
      </c>
      <c r="Q599" s="82" t="str">
        <f t="shared" si="9"/>
        <v>Sub Prod - KBR Data Request</v>
      </c>
      <c r="R599" s="29">
        <f>VLOOKUP(Q599,EffortByCategory!B:C,2,FALSE)</f>
        <v>0</v>
      </c>
    </row>
    <row r="600" spans="1:18" x14ac:dyDescent="0.2">
      <c r="A600" s="82" t="s">
        <v>160</v>
      </c>
      <c r="B600" s="82" t="s">
        <v>2116</v>
      </c>
      <c r="C600" s="82" t="s">
        <v>466</v>
      </c>
      <c r="D600" s="82" t="s">
        <v>144</v>
      </c>
      <c r="E600" s="82" t="s">
        <v>4</v>
      </c>
      <c r="F600" s="82" t="s">
        <v>148</v>
      </c>
      <c r="G600" s="82" t="s">
        <v>147</v>
      </c>
      <c r="H600" s="82" t="s">
        <v>215</v>
      </c>
      <c r="I600" s="83">
        <v>42953.781377314815</v>
      </c>
      <c r="J600" s="82" t="s">
        <v>180</v>
      </c>
      <c r="K600" s="82" t="s">
        <v>2117</v>
      </c>
      <c r="L600" s="82" t="s">
        <v>2118</v>
      </c>
      <c r="M600" s="83">
        <v>42951.010370370372</v>
      </c>
      <c r="N600" s="82" t="s">
        <v>216</v>
      </c>
      <c r="O600" s="82" t="s">
        <v>375</v>
      </c>
      <c r="Q600" s="82" t="str">
        <f t="shared" si="9"/>
        <v xml:space="preserve">Production Request for Information </v>
      </c>
      <c r="R600" s="29">
        <f>VLOOKUP(Q600,EffortByCategory!B:C,2,FALSE)</f>
        <v>4</v>
      </c>
    </row>
    <row r="601" spans="1:18" x14ac:dyDescent="0.2">
      <c r="A601" s="82" t="s">
        <v>160</v>
      </c>
      <c r="B601" s="82" t="s">
        <v>2119</v>
      </c>
      <c r="C601" s="82" t="s">
        <v>394</v>
      </c>
      <c r="D601" s="82" t="s">
        <v>405</v>
      </c>
      <c r="E601" s="82" t="s">
        <v>4</v>
      </c>
      <c r="F601" s="82" t="s">
        <v>150</v>
      </c>
      <c r="G601" s="82" t="s">
        <v>147</v>
      </c>
      <c r="H601" s="82" t="s">
        <v>371</v>
      </c>
      <c r="I601" s="83">
        <v>42962.656365740739</v>
      </c>
      <c r="J601" s="82" t="s">
        <v>180</v>
      </c>
      <c r="K601" s="82" t="s">
        <v>2120</v>
      </c>
      <c r="L601" s="82" t="s">
        <v>2121</v>
      </c>
      <c r="M601" s="83">
        <v>42962.415671296294</v>
      </c>
      <c r="N601" s="82" t="s">
        <v>374</v>
      </c>
      <c r="O601" s="82" t="s">
        <v>375</v>
      </c>
      <c r="Q601" s="82" t="str">
        <f t="shared" ref="Q601:Q664" si="10">CONCATENATE(A601," ",F601)</f>
        <v>Production Access</v>
      </c>
      <c r="R601" s="29">
        <f>VLOOKUP(Q601,EffortByCategory!B:C,2,FALSE)</f>
        <v>4</v>
      </c>
    </row>
    <row r="602" spans="1:18" x14ac:dyDescent="0.2">
      <c r="A602" s="82" t="s">
        <v>160</v>
      </c>
      <c r="B602" s="82" t="s">
        <v>2122</v>
      </c>
      <c r="C602" s="82" t="s">
        <v>394</v>
      </c>
      <c r="D602" s="82" t="s">
        <v>405</v>
      </c>
      <c r="E602" s="82" t="s">
        <v>4</v>
      </c>
      <c r="F602" s="82" t="s">
        <v>148</v>
      </c>
      <c r="G602" s="82" t="s">
        <v>147</v>
      </c>
      <c r="H602" s="82" t="s">
        <v>371</v>
      </c>
      <c r="I602" s="83">
        <v>42951.652708333335</v>
      </c>
      <c r="J602" s="82" t="s">
        <v>180</v>
      </c>
      <c r="K602" s="82" t="s">
        <v>2123</v>
      </c>
      <c r="L602" s="82" t="s">
        <v>2124</v>
      </c>
      <c r="M602" s="83">
        <v>42950.520543981482</v>
      </c>
      <c r="N602" s="82" t="s">
        <v>374</v>
      </c>
      <c r="O602" s="82" t="s">
        <v>375</v>
      </c>
      <c r="Q602" s="82" t="str">
        <f t="shared" si="10"/>
        <v xml:space="preserve">Production Request for Information </v>
      </c>
      <c r="R602" s="29">
        <f>VLOOKUP(Q602,EffortByCategory!B:C,2,FALSE)</f>
        <v>4</v>
      </c>
    </row>
    <row r="603" spans="1:18" x14ac:dyDescent="0.2">
      <c r="A603" s="82" t="s">
        <v>160</v>
      </c>
      <c r="B603" s="82" t="s">
        <v>2125</v>
      </c>
      <c r="C603" s="82" t="s">
        <v>394</v>
      </c>
      <c r="D603" s="82" t="s">
        <v>405</v>
      </c>
      <c r="E603" s="82" t="s">
        <v>4</v>
      </c>
      <c r="F603" s="82" t="s">
        <v>148</v>
      </c>
      <c r="G603" s="82" t="s">
        <v>147</v>
      </c>
      <c r="H603" s="82" t="s">
        <v>371</v>
      </c>
      <c r="I603" s="83">
        <v>42964.699212962965</v>
      </c>
      <c r="J603" s="82" t="s">
        <v>180</v>
      </c>
      <c r="K603" s="82" t="s">
        <v>2126</v>
      </c>
      <c r="L603" s="82" t="s">
        <v>2127</v>
      </c>
      <c r="M603" s="83">
        <v>42963.597141203703</v>
      </c>
      <c r="N603" s="82" t="s">
        <v>374</v>
      </c>
      <c r="O603" s="82" t="s">
        <v>375</v>
      </c>
      <c r="Q603" s="82" t="str">
        <f t="shared" si="10"/>
        <v xml:space="preserve">Production Request for Information </v>
      </c>
      <c r="R603" s="29">
        <f>VLOOKUP(Q603,EffortByCategory!B:C,2,FALSE)</f>
        <v>4</v>
      </c>
    </row>
    <row r="604" spans="1:18" x14ac:dyDescent="0.2">
      <c r="A604" s="82" t="s">
        <v>2743</v>
      </c>
      <c r="B604" s="82" t="s">
        <v>2128</v>
      </c>
      <c r="C604" s="82" t="s">
        <v>394</v>
      </c>
      <c r="D604" s="82" t="s">
        <v>405</v>
      </c>
      <c r="E604" s="82" t="s">
        <v>4</v>
      </c>
      <c r="F604" s="82" t="s">
        <v>27</v>
      </c>
      <c r="G604" s="82" t="s">
        <v>147</v>
      </c>
      <c r="H604" s="82" t="s">
        <v>371</v>
      </c>
      <c r="I604" s="83">
        <v>42950.635682870372</v>
      </c>
      <c r="J604" s="82" t="s">
        <v>180</v>
      </c>
      <c r="K604" s="82" t="s">
        <v>2129</v>
      </c>
      <c r="L604" s="82" t="s">
        <v>2130</v>
      </c>
      <c r="M604" s="83">
        <v>42949.486805555556</v>
      </c>
      <c r="N604" s="82" t="s">
        <v>374</v>
      </c>
      <c r="O604" s="82" t="s">
        <v>375</v>
      </c>
      <c r="Q604" s="82" t="str">
        <f t="shared" si="10"/>
        <v>Sub Prod - KBR Request for Change</v>
      </c>
      <c r="R604" s="29">
        <f>VLOOKUP(Q604,EffortByCategory!B:C,2,FALSE)</f>
        <v>0</v>
      </c>
    </row>
    <row r="605" spans="1:18" x14ac:dyDescent="0.2">
      <c r="A605" s="82" t="s">
        <v>2743</v>
      </c>
      <c r="B605" s="82" t="s">
        <v>2131</v>
      </c>
      <c r="C605" s="82" t="s">
        <v>418</v>
      </c>
      <c r="D605" s="82" t="s">
        <v>378</v>
      </c>
      <c r="E605" s="82" t="s">
        <v>4</v>
      </c>
      <c r="F605" s="82" t="s">
        <v>984</v>
      </c>
      <c r="G605" s="82" t="s">
        <v>147</v>
      </c>
      <c r="H605" s="82" t="s">
        <v>385</v>
      </c>
      <c r="I605" s="83">
        <v>42964.41207175926</v>
      </c>
      <c r="J605" s="82" t="s">
        <v>179</v>
      </c>
      <c r="K605" s="82" t="s">
        <v>2132</v>
      </c>
      <c r="L605" s="82" t="s">
        <v>2133</v>
      </c>
      <c r="M605" s="83">
        <v>42963.227511574078</v>
      </c>
      <c r="N605" s="82" t="s">
        <v>388</v>
      </c>
      <c r="O605" s="82" t="s">
        <v>375</v>
      </c>
      <c r="Q605" s="82" t="str">
        <f t="shared" si="10"/>
        <v>Sub Prod - KBR Data Request</v>
      </c>
      <c r="R605" s="29">
        <f>VLOOKUP(Q605,EffortByCategory!B:C,2,FALSE)</f>
        <v>0</v>
      </c>
    </row>
    <row r="606" spans="1:18" x14ac:dyDescent="0.2">
      <c r="A606" s="82" t="s">
        <v>160</v>
      </c>
      <c r="B606" s="82" t="s">
        <v>2134</v>
      </c>
      <c r="C606" s="82" t="s">
        <v>507</v>
      </c>
      <c r="D606" s="82" t="s">
        <v>152</v>
      </c>
      <c r="E606" s="82" t="s">
        <v>4</v>
      </c>
      <c r="F606" s="82" t="s">
        <v>27</v>
      </c>
      <c r="G606" s="82" t="s">
        <v>147</v>
      </c>
      <c r="H606" s="82" t="s">
        <v>478</v>
      </c>
      <c r="I606" s="83">
        <v>42965.138761574075</v>
      </c>
      <c r="J606" s="82" t="s">
        <v>180</v>
      </c>
      <c r="K606" s="82" t="s">
        <v>2135</v>
      </c>
      <c r="L606" s="82" t="s">
        <v>2136</v>
      </c>
      <c r="M606" s="83">
        <v>42955.245613425926</v>
      </c>
      <c r="N606" s="82" t="s">
        <v>481</v>
      </c>
      <c r="O606" s="82" t="s">
        <v>375</v>
      </c>
      <c r="Q606" s="82" t="str">
        <f t="shared" si="10"/>
        <v>Production Request for Change</v>
      </c>
      <c r="R606" s="29">
        <f>VLOOKUP(Q606,EffortByCategory!B:C,2,FALSE)</f>
        <v>4</v>
      </c>
    </row>
    <row r="607" spans="1:18" x14ac:dyDescent="0.2">
      <c r="A607" s="82" t="s">
        <v>2745</v>
      </c>
      <c r="B607" s="82" t="s">
        <v>2137</v>
      </c>
      <c r="C607" s="82" t="s">
        <v>552</v>
      </c>
      <c r="D607" s="82" t="s">
        <v>495</v>
      </c>
      <c r="E607" s="82" t="s">
        <v>4</v>
      </c>
      <c r="F607" s="82" t="s">
        <v>150</v>
      </c>
      <c r="G607" s="82" t="s">
        <v>147</v>
      </c>
      <c r="H607" s="82" t="s">
        <v>357</v>
      </c>
      <c r="I607" s="83">
        <v>42955.333819444444</v>
      </c>
      <c r="J607" s="82" t="s">
        <v>179</v>
      </c>
      <c r="K607" s="82" t="s">
        <v>2138</v>
      </c>
      <c r="L607" s="82" t="s">
        <v>667</v>
      </c>
      <c r="M607" s="83">
        <v>42948.882152777776</v>
      </c>
      <c r="N607" s="82" t="s">
        <v>358</v>
      </c>
      <c r="O607" s="82" t="s">
        <v>375</v>
      </c>
      <c r="Q607" s="82" t="str">
        <f t="shared" si="10"/>
        <v>Sub Prod - C4C Project Access</v>
      </c>
      <c r="R607" s="29">
        <f>VLOOKUP(Q607,EffortByCategory!B:C,2,FALSE)</f>
        <v>0</v>
      </c>
    </row>
    <row r="608" spans="1:18" x14ac:dyDescent="0.2">
      <c r="A608" s="82" t="s">
        <v>2745</v>
      </c>
      <c r="B608" s="82" t="s">
        <v>2139</v>
      </c>
      <c r="C608" s="82" t="s">
        <v>507</v>
      </c>
      <c r="D608" s="82" t="s">
        <v>495</v>
      </c>
      <c r="E608" s="82" t="s">
        <v>4</v>
      </c>
      <c r="F608" s="82" t="s">
        <v>27</v>
      </c>
      <c r="G608" s="82" t="s">
        <v>147</v>
      </c>
      <c r="H608" s="82" t="s">
        <v>357</v>
      </c>
      <c r="I608" s="83">
        <v>42955.246157407404</v>
      </c>
      <c r="J608" s="82" t="s">
        <v>180</v>
      </c>
      <c r="K608" s="82" t="s">
        <v>2140</v>
      </c>
      <c r="L608" s="82" t="s">
        <v>667</v>
      </c>
      <c r="M608" s="83">
        <v>42955.14738425926</v>
      </c>
      <c r="N608" s="82" t="s">
        <v>358</v>
      </c>
      <c r="O608" s="82" t="s">
        <v>375</v>
      </c>
      <c r="Q608" s="82" t="str">
        <f t="shared" si="10"/>
        <v>Sub Prod - C4C Project Request for Change</v>
      </c>
      <c r="R608" s="29">
        <f>VLOOKUP(Q608,EffortByCategory!B:C,2,FALSE)</f>
        <v>0</v>
      </c>
    </row>
    <row r="609" spans="1:18" x14ac:dyDescent="0.2">
      <c r="A609" s="82" t="s">
        <v>2745</v>
      </c>
      <c r="B609" s="82" t="s">
        <v>2141</v>
      </c>
      <c r="C609" s="82" t="s">
        <v>507</v>
      </c>
      <c r="D609" s="82" t="s">
        <v>152</v>
      </c>
      <c r="E609" s="82" t="s">
        <v>4</v>
      </c>
      <c r="F609" s="82" t="s">
        <v>27</v>
      </c>
      <c r="G609" s="82" t="s">
        <v>147</v>
      </c>
      <c r="H609" s="82" t="s">
        <v>490</v>
      </c>
      <c r="I609" s="83">
        <v>42975.987071759257</v>
      </c>
      <c r="J609" s="82" t="s">
        <v>180</v>
      </c>
      <c r="K609" s="82" t="s">
        <v>2142</v>
      </c>
      <c r="L609" s="82" t="s">
        <v>2143</v>
      </c>
      <c r="M609" s="83">
        <v>42974.895995370367</v>
      </c>
      <c r="N609" s="82" t="s">
        <v>493</v>
      </c>
      <c r="O609" s="82" t="s">
        <v>375</v>
      </c>
      <c r="Q609" s="82" t="str">
        <f t="shared" si="10"/>
        <v>Sub Prod - C4C Project Request for Change</v>
      </c>
      <c r="R609" s="29">
        <f>VLOOKUP(Q609,EffortByCategory!B:C,2,FALSE)</f>
        <v>0</v>
      </c>
    </row>
    <row r="610" spans="1:18" x14ac:dyDescent="0.2">
      <c r="A610" s="82" t="s">
        <v>2745</v>
      </c>
      <c r="B610" s="82" t="s">
        <v>2144</v>
      </c>
      <c r="C610" s="82" t="s">
        <v>507</v>
      </c>
      <c r="D610" s="82" t="s">
        <v>152</v>
      </c>
      <c r="E610" s="82" t="s">
        <v>4</v>
      </c>
      <c r="F610" s="82" t="s">
        <v>151</v>
      </c>
      <c r="G610" s="82" t="s">
        <v>147</v>
      </c>
      <c r="H610" s="82" t="s">
        <v>490</v>
      </c>
      <c r="I610" s="83">
        <v>42976.22420138889</v>
      </c>
      <c r="J610" s="82" t="s">
        <v>180</v>
      </c>
      <c r="K610" s="82" t="s">
        <v>2142</v>
      </c>
      <c r="L610" s="82" t="s">
        <v>2145</v>
      </c>
      <c r="M610" s="83">
        <v>42976.04828703704</v>
      </c>
      <c r="N610" s="82" t="s">
        <v>493</v>
      </c>
      <c r="O610" s="82" t="s">
        <v>375</v>
      </c>
      <c r="Q610" s="82" t="str">
        <f t="shared" si="10"/>
        <v>Sub Prod - C4C Project Proactive Maintenance</v>
      </c>
      <c r="R610" s="29">
        <f>VLOOKUP(Q610,EffortByCategory!B:C,2,FALSE)</f>
        <v>0</v>
      </c>
    </row>
    <row r="611" spans="1:18" x14ac:dyDescent="0.2">
      <c r="A611" s="82" t="s">
        <v>2745</v>
      </c>
      <c r="B611" s="82" t="s">
        <v>2146</v>
      </c>
      <c r="C611" s="82" t="s">
        <v>507</v>
      </c>
      <c r="D611" s="82" t="s">
        <v>144</v>
      </c>
      <c r="E611" s="82" t="s">
        <v>4</v>
      </c>
      <c r="F611" s="82" t="s">
        <v>27</v>
      </c>
      <c r="G611" s="82" t="s">
        <v>147</v>
      </c>
      <c r="H611" s="82" t="s">
        <v>490</v>
      </c>
      <c r="I611" s="83">
        <v>42977.048020833332</v>
      </c>
      <c r="J611" s="82" t="s">
        <v>180</v>
      </c>
      <c r="K611" s="82" t="s">
        <v>2147</v>
      </c>
      <c r="L611" s="82" t="s">
        <v>667</v>
      </c>
      <c r="M611" s="83">
        <v>42976.976990740739</v>
      </c>
      <c r="N611" s="82" t="s">
        <v>493</v>
      </c>
      <c r="O611" s="82" t="s">
        <v>375</v>
      </c>
      <c r="Q611" s="82" t="str">
        <f t="shared" si="10"/>
        <v>Sub Prod - C4C Project Request for Change</v>
      </c>
      <c r="R611" s="29">
        <f>VLOOKUP(Q611,EffortByCategory!B:C,2,FALSE)</f>
        <v>0</v>
      </c>
    </row>
    <row r="612" spans="1:18" x14ac:dyDescent="0.2">
      <c r="A612" s="82" t="s">
        <v>2745</v>
      </c>
      <c r="B612" s="82" t="s">
        <v>2148</v>
      </c>
      <c r="C612" s="82" t="s">
        <v>431</v>
      </c>
      <c r="D612" s="82" t="s">
        <v>495</v>
      </c>
      <c r="E612" s="82" t="s">
        <v>4</v>
      </c>
      <c r="F612" s="82" t="s">
        <v>27</v>
      </c>
      <c r="G612" s="82" t="s">
        <v>147</v>
      </c>
      <c r="H612" s="82" t="s">
        <v>490</v>
      </c>
      <c r="I612" s="83">
        <v>42963.315740740742</v>
      </c>
      <c r="J612" s="82" t="s">
        <v>180</v>
      </c>
      <c r="K612" s="82" t="s">
        <v>2149</v>
      </c>
      <c r="L612" s="82" t="s">
        <v>2150</v>
      </c>
      <c r="M612" s="83">
        <v>42963.202523148146</v>
      </c>
      <c r="N612" s="82" t="s">
        <v>493</v>
      </c>
      <c r="O612" s="82" t="s">
        <v>375</v>
      </c>
      <c r="Q612" s="82" t="str">
        <f t="shared" si="10"/>
        <v>Sub Prod - C4C Project Request for Change</v>
      </c>
      <c r="R612" s="29">
        <f>VLOOKUP(Q612,EffortByCategory!B:C,2,FALSE)</f>
        <v>0</v>
      </c>
    </row>
    <row r="613" spans="1:18" x14ac:dyDescent="0.2">
      <c r="A613" s="82" t="s">
        <v>2745</v>
      </c>
      <c r="B613" s="82" t="s">
        <v>2151</v>
      </c>
      <c r="C613" s="82" t="s">
        <v>431</v>
      </c>
      <c r="D613" s="82" t="s">
        <v>495</v>
      </c>
      <c r="E613" s="82" t="s">
        <v>4</v>
      </c>
      <c r="F613" s="82" t="s">
        <v>27</v>
      </c>
      <c r="G613" s="82" t="s">
        <v>147</v>
      </c>
      <c r="H613" s="82" t="s">
        <v>490</v>
      </c>
      <c r="I613" s="83">
        <v>42964.252164351848</v>
      </c>
      <c r="J613" s="82" t="s">
        <v>180</v>
      </c>
      <c r="K613" s="82" t="s">
        <v>2149</v>
      </c>
      <c r="L613" s="82" t="s">
        <v>2152</v>
      </c>
      <c r="M613" s="83">
        <v>42964.185347222221</v>
      </c>
      <c r="N613" s="82" t="s">
        <v>493</v>
      </c>
      <c r="O613" s="82" t="s">
        <v>375</v>
      </c>
      <c r="Q613" s="82" t="str">
        <f t="shared" si="10"/>
        <v>Sub Prod - C4C Project Request for Change</v>
      </c>
      <c r="R613" s="29">
        <f>VLOOKUP(Q613,EffortByCategory!B:C,2,FALSE)</f>
        <v>0</v>
      </c>
    </row>
    <row r="614" spans="1:18" x14ac:dyDescent="0.2">
      <c r="A614" s="82" t="s">
        <v>2745</v>
      </c>
      <c r="B614" s="82" t="s">
        <v>2153</v>
      </c>
      <c r="C614" s="82" t="s">
        <v>431</v>
      </c>
      <c r="D614" s="82" t="s">
        <v>495</v>
      </c>
      <c r="E614" s="82" t="s">
        <v>4</v>
      </c>
      <c r="F614" s="82" t="s">
        <v>462</v>
      </c>
      <c r="G614" s="82" t="s">
        <v>147</v>
      </c>
      <c r="H614" s="82" t="s">
        <v>490</v>
      </c>
      <c r="I614" s="83">
        <v>42976.189467592594</v>
      </c>
      <c r="J614" s="82" t="s">
        <v>180</v>
      </c>
      <c r="K614" s="82" t="s">
        <v>2154</v>
      </c>
      <c r="L614" s="82" t="s">
        <v>2155</v>
      </c>
      <c r="M614" s="83">
        <v>42976.095752314817</v>
      </c>
      <c r="N614" s="82" t="s">
        <v>493</v>
      </c>
      <c r="O614" s="82" t="s">
        <v>375</v>
      </c>
      <c r="Q614" s="82" t="str">
        <f t="shared" si="10"/>
        <v>Sub Prod - C4C Project Code Deployment</v>
      </c>
      <c r="R614" s="29">
        <f>VLOOKUP(Q614,EffortByCategory!B:C,2,FALSE)</f>
        <v>0</v>
      </c>
    </row>
    <row r="615" spans="1:18" x14ac:dyDescent="0.2">
      <c r="A615" s="82" t="s">
        <v>2745</v>
      </c>
      <c r="B615" s="82" t="s">
        <v>2156</v>
      </c>
      <c r="C615" s="82" t="s">
        <v>431</v>
      </c>
      <c r="D615" s="82" t="s">
        <v>495</v>
      </c>
      <c r="E615" s="82" t="s">
        <v>4</v>
      </c>
      <c r="F615" s="82" t="s">
        <v>462</v>
      </c>
      <c r="G615" s="82" t="s">
        <v>147</v>
      </c>
      <c r="H615" s="82" t="s">
        <v>490</v>
      </c>
      <c r="I615" s="83">
        <v>42975.316412037035</v>
      </c>
      <c r="J615" s="82" t="s">
        <v>180</v>
      </c>
      <c r="K615" s="82" t="s">
        <v>2147</v>
      </c>
      <c r="L615" s="82" t="s">
        <v>2157</v>
      </c>
      <c r="M615" s="83">
        <v>42975.191874999997</v>
      </c>
      <c r="N615" s="82" t="s">
        <v>493</v>
      </c>
      <c r="O615" s="82" t="s">
        <v>375</v>
      </c>
      <c r="Q615" s="82" t="str">
        <f t="shared" si="10"/>
        <v>Sub Prod - C4C Project Code Deployment</v>
      </c>
      <c r="R615" s="29">
        <f>VLOOKUP(Q615,EffortByCategory!B:C,2,FALSE)</f>
        <v>0</v>
      </c>
    </row>
    <row r="616" spans="1:18" x14ac:dyDescent="0.2">
      <c r="A616" s="82" t="s">
        <v>2745</v>
      </c>
      <c r="B616" s="82" t="s">
        <v>2158</v>
      </c>
      <c r="C616" s="82" t="s">
        <v>431</v>
      </c>
      <c r="D616" s="82" t="s">
        <v>495</v>
      </c>
      <c r="E616" s="82" t="s">
        <v>4</v>
      </c>
      <c r="F616" s="82" t="s">
        <v>462</v>
      </c>
      <c r="G616" s="82" t="s">
        <v>147</v>
      </c>
      <c r="H616" s="82" t="s">
        <v>490</v>
      </c>
      <c r="I616" s="83">
        <v>42975.196412037039</v>
      </c>
      <c r="J616" s="82" t="s">
        <v>180</v>
      </c>
      <c r="K616" s="82" t="s">
        <v>2147</v>
      </c>
      <c r="L616" s="82" t="s">
        <v>2159</v>
      </c>
      <c r="M616" s="83">
        <v>42975.050694444442</v>
      </c>
      <c r="N616" s="82" t="s">
        <v>493</v>
      </c>
      <c r="O616" s="82" t="s">
        <v>375</v>
      </c>
      <c r="Q616" s="82" t="str">
        <f t="shared" si="10"/>
        <v>Sub Prod - C4C Project Code Deployment</v>
      </c>
      <c r="R616" s="29">
        <f>VLOOKUP(Q616,EffortByCategory!B:C,2,FALSE)</f>
        <v>0</v>
      </c>
    </row>
    <row r="617" spans="1:18" x14ac:dyDescent="0.2">
      <c r="A617" s="82" t="s">
        <v>2745</v>
      </c>
      <c r="B617" s="82" t="s">
        <v>2160</v>
      </c>
      <c r="C617" s="82" t="s">
        <v>431</v>
      </c>
      <c r="D617" s="82" t="s">
        <v>495</v>
      </c>
      <c r="E617" s="82" t="s">
        <v>4</v>
      </c>
      <c r="F617" s="82" t="s">
        <v>462</v>
      </c>
      <c r="G617" s="82" t="s">
        <v>147</v>
      </c>
      <c r="H617" s="82" t="s">
        <v>490</v>
      </c>
      <c r="I617" s="83">
        <v>42975.204745370371</v>
      </c>
      <c r="J617" s="82" t="s">
        <v>180</v>
      </c>
      <c r="K617" s="82" t="s">
        <v>2147</v>
      </c>
      <c r="L617" s="82" t="s">
        <v>2161</v>
      </c>
      <c r="M617" s="83">
        <v>42975.01767361111</v>
      </c>
      <c r="N617" s="82" t="s">
        <v>493</v>
      </c>
      <c r="O617" s="82" t="s">
        <v>375</v>
      </c>
      <c r="Q617" s="82" t="str">
        <f t="shared" si="10"/>
        <v>Sub Prod - C4C Project Code Deployment</v>
      </c>
      <c r="R617" s="29">
        <f>VLOOKUP(Q617,EffortByCategory!B:C,2,FALSE)</f>
        <v>0</v>
      </c>
    </row>
    <row r="618" spans="1:18" x14ac:dyDescent="0.2">
      <c r="A618" s="82" t="s">
        <v>2745</v>
      </c>
      <c r="B618" s="82" t="s">
        <v>2162</v>
      </c>
      <c r="C618" s="82" t="s">
        <v>431</v>
      </c>
      <c r="D618" s="82" t="s">
        <v>495</v>
      </c>
      <c r="E618" s="82" t="s">
        <v>4</v>
      </c>
      <c r="F618" s="82" t="s">
        <v>462</v>
      </c>
      <c r="G618" s="82" t="s">
        <v>145</v>
      </c>
      <c r="H618" s="82" t="s">
        <v>490</v>
      </c>
      <c r="I618" s="83">
        <v>42978.311666666668</v>
      </c>
      <c r="J618" s="82" t="s">
        <v>180</v>
      </c>
      <c r="K618" s="82" t="s">
        <v>2147</v>
      </c>
      <c r="L618" s="82" t="s">
        <v>2163</v>
      </c>
      <c r="M618" s="83">
        <v>42977.24622685185</v>
      </c>
      <c r="N618" s="82" t="s">
        <v>493</v>
      </c>
      <c r="O618" s="82" t="s">
        <v>375</v>
      </c>
      <c r="Q618" s="82" t="str">
        <f t="shared" si="10"/>
        <v>Sub Prod - C4C Project Code Deployment</v>
      </c>
      <c r="R618" s="29">
        <f>VLOOKUP(Q618,EffortByCategory!B:C,2,FALSE)</f>
        <v>0</v>
      </c>
    </row>
    <row r="619" spans="1:18" x14ac:dyDescent="0.2">
      <c r="A619" s="82" t="s">
        <v>2745</v>
      </c>
      <c r="B619" s="82" t="s">
        <v>2164</v>
      </c>
      <c r="C619" s="82" t="s">
        <v>431</v>
      </c>
      <c r="D619" s="82" t="s">
        <v>144</v>
      </c>
      <c r="E619" s="82" t="s">
        <v>4</v>
      </c>
      <c r="F619" s="82" t="s">
        <v>27</v>
      </c>
      <c r="G619" s="82" t="s">
        <v>147</v>
      </c>
      <c r="H619" s="82" t="s">
        <v>215</v>
      </c>
      <c r="I619" s="83">
        <v>42949.417951388888</v>
      </c>
      <c r="J619" s="82" t="s">
        <v>180</v>
      </c>
      <c r="K619" s="82" t="s">
        <v>2165</v>
      </c>
      <c r="L619" s="82" t="s">
        <v>2166</v>
      </c>
      <c r="M619" s="83">
        <v>42949.142453703702</v>
      </c>
      <c r="N619" s="82" t="s">
        <v>216</v>
      </c>
      <c r="O619" s="82" t="s">
        <v>375</v>
      </c>
      <c r="Q619" s="82" t="str">
        <f t="shared" si="10"/>
        <v>Sub Prod - C4C Project Request for Change</v>
      </c>
      <c r="R619" s="29">
        <f>VLOOKUP(Q619,EffortByCategory!B:C,2,FALSE)</f>
        <v>0</v>
      </c>
    </row>
    <row r="620" spans="1:18" x14ac:dyDescent="0.2">
      <c r="A620" s="82" t="s">
        <v>2745</v>
      </c>
      <c r="B620" s="82" t="s">
        <v>2167</v>
      </c>
      <c r="C620" s="82" t="s">
        <v>552</v>
      </c>
      <c r="D620" s="82" t="s">
        <v>152</v>
      </c>
      <c r="E620" s="82" t="s">
        <v>4</v>
      </c>
      <c r="F620" s="82" t="s">
        <v>148</v>
      </c>
      <c r="G620" s="82" t="s">
        <v>147</v>
      </c>
      <c r="H620" s="82" t="s">
        <v>340</v>
      </c>
      <c r="I620" s="83">
        <v>42971.242696759262</v>
      </c>
      <c r="J620" s="82" t="s">
        <v>180</v>
      </c>
      <c r="K620" s="82" t="s">
        <v>2168</v>
      </c>
      <c r="L620" s="82" t="s">
        <v>2169</v>
      </c>
      <c r="M620" s="83">
        <v>42970.946261574078</v>
      </c>
      <c r="N620" s="82" t="s">
        <v>341</v>
      </c>
      <c r="O620" s="82" t="s">
        <v>375</v>
      </c>
      <c r="Q620" s="82" t="str">
        <f t="shared" si="10"/>
        <v xml:space="preserve">Sub Prod - C4C Project Request for Information </v>
      </c>
      <c r="R620" s="29">
        <f>VLOOKUP(Q620,EffortByCategory!B:C,2,FALSE)</f>
        <v>0</v>
      </c>
    </row>
    <row r="621" spans="1:18" x14ac:dyDescent="0.2">
      <c r="A621" s="82" t="s">
        <v>2745</v>
      </c>
      <c r="B621" s="82" t="s">
        <v>2170</v>
      </c>
      <c r="C621" s="82" t="s">
        <v>431</v>
      </c>
      <c r="D621" s="82" t="s">
        <v>152</v>
      </c>
      <c r="E621" s="82" t="s">
        <v>4</v>
      </c>
      <c r="F621" s="82" t="s">
        <v>1172</v>
      </c>
      <c r="G621" s="82" t="s">
        <v>145</v>
      </c>
      <c r="H621" s="82" t="s">
        <v>583</v>
      </c>
      <c r="I621" s="83">
        <v>42978.152638888889</v>
      </c>
      <c r="J621" s="82" t="s">
        <v>180</v>
      </c>
      <c r="K621" s="82" t="s">
        <v>2171</v>
      </c>
      <c r="L621" s="82" t="s">
        <v>2172</v>
      </c>
      <c r="M621" s="83">
        <v>42977.165925925925</v>
      </c>
      <c r="N621" s="82" t="s">
        <v>586</v>
      </c>
      <c r="O621" s="82" t="s">
        <v>375</v>
      </c>
      <c r="Q621" s="82" t="str">
        <f t="shared" si="10"/>
        <v>Sub Prod - C4C Project Project Activity</v>
      </c>
      <c r="R621" s="29">
        <f>VLOOKUP(Q621,EffortByCategory!B:C,2,FALSE)</f>
        <v>0</v>
      </c>
    </row>
    <row r="622" spans="1:18" x14ac:dyDescent="0.2">
      <c r="A622" s="82" t="s">
        <v>2745</v>
      </c>
      <c r="B622" s="82" t="s">
        <v>2173</v>
      </c>
      <c r="C622" s="82" t="s">
        <v>507</v>
      </c>
      <c r="D622" s="82" t="s">
        <v>495</v>
      </c>
      <c r="E622" s="82" t="s">
        <v>4</v>
      </c>
      <c r="F622" s="82" t="s">
        <v>1172</v>
      </c>
      <c r="G622" s="82" t="s">
        <v>147</v>
      </c>
      <c r="H622" s="82" t="s">
        <v>357</v>
      </c>
      <c r="I622" s="83">
        <v>42961.107916666668</v>
      </c>
      <c r="J622" s="82" t="s">
        <v>180</v>
      </c>
      <c r="K622" s="82" t="s">
        <v>2174</v>
      </c>
      <c r="L622" s="82" t="s">
        <v>2175</v>
      </c>
      <c r="M622" s="83">
        <v>42958.215520833335</v>
      </c>
      <c r="N622" s="82" t="s">
        <v>358</v>
      </c>
      <c r="O622" s="82" t="s">
        <v>375</v>
      </c>
      <c r="Q622" s="82" t="str">
        <f t="shared" si="10"/>
        <v>Sub Prod - C4C Project Project Activity</v>
      </c>
      <c r="R622" s="29">
        <f>VLOOKUP(Q622,EffortByCategory!B:C,2,FALSE)</f>
        <v>0</v>
      </c>
    </row>
    <row r="623" spans="1:18" x14ac:dyDescent="0.2">
      <c r="A623" s="82" t="s">
        <v>2745</v>
      </c>
      <c r="B623" s="82" t="s">
        <v>2176</v>
      </c>
      <c r="C623" s="82" t="s">
        <v>552</v>
      </c>
      <c r="D623" s="82" t="s">
        <v>152</v>
      </c>
      <c r="E623" s="82" t="s">
        <v>4</v>
      </c>
      <c r="F623" s="82" t="s">
        <v>27</v>
      </c>
      <c r="G623" s="82" t="s">
        <v>147</v>
      </c>
      <c r="H623" s="82" t="s">
        <v>490</v>
      </c>
      <c r="I623" s="83">
        <v>42972.117025462961</v>
      </c>
      <c r="J623" s="82" t="s">
        <v>180</v>
      </c>
      <c r="K623" s="82" t="s">
        <v>2177</v>
      </c>
      <c r="L623" s="82" t="s">
        <v>2178</v>
      </c>
      <c r="M623" s="83">
        <v>42971.961030092592</v>
      </c>
      <c r="N623" s="82" t="s">
        <v>493</v>
      </c>
      <c r="O623" s="82" t="s">
        <v>375</v>
      </c>
      <c r="Q623" s="82" t="str">
        <f t="shared" si="10"/>
        <v>Sub Prod - C4C Project Request for Change</v>
      </c>
      <c r="R623" s="29">
        <f>VLOOKUP(Q623,EffortByCategory!B:C,2,FALSE)</f>
        <v>0</v>
      </c>
    </row>
    <row r="624" spans="1:18" x14ac:dyDescent="0.2">
      <c r="A624" s="82" t="s">
        <v>160</v>
      </c>
      <c r="B624" s="82" t="s">
        <v>2179</v>
      </c>
      <c r="C624" s="82" t="s">
        <v>377</v>
      </c>
      <c r="D624" s="82" t="s">
        <v>696</v>
      </c>
      <c r="E624" s="82" t="s">
        <v>4</v>
      </c>
      <c r="F624" s="82" t="s">
        <v>150</v>
      </c>
      <c r="G624" s="82" t="s">
        <v>147</v>
      </c>
      <c r="H624" s="82" t="s">
        <v>204</v>
      </c>
      <c r="I624" s="83">
        <v>42960.910810185182</v>
      </c>
      <c r="J624" s="82" t="s">
        <v>179</v>
      </c>
      <c r="K624" s="82" t="s">
        <v>2180</v>
      </c>
      <c r="L624" s="82" t="s">
        <v>2181</v>
      </c>
      <c r="M624" s="83">
        <v>42956.123773148145</v>
      </c>
      <c r="N624" s="82" t="s">
        <v>205</v>
      </c>
      <c r="O624" s="82" t="s">
        <v>436</v>
      </c>
      <c r="Q624" s="82" t="str">
        <f t="shared" si="10"/>
        <v>Production Access</v>
      </c>
      <c r="R624" s="29">
        <f>VLOOKUP(Q624,EffortByCategory!B:C,2,FALSE)</f>
        <v>4</v>
      </c>
    </row>
    <row r="625" spans="1:18" x14ac:dyDescent="0.2">
      <c r="A625" s="82" t="s">
        <v>160</v>
      </c>
      <c r="B625" s="82" t="s">
        <v>2182</v>
      </c>
      <c r="C625" s="82" t="s">
        <v>461</v>
      </c>
      <c r="D625" s="82" t="s">
        <v>657</v>
      </c>
      <c r="E625" s="82" t="s">
        <v>4</v>
      </c>
      <c r="F625" s="82" t="s">
        <v>150</v>
      </c>
      <c r="G625" s="82" t="s">
        <v>147</v>
      </c>
      <c r="H625" s="82" t="s">
        <v>340</v>
      </c>
      <c r="I625" s="83">
        <v>42964.207766203705</v>
      </c>
      <c r="J625" s="82" t="s">
        <v>180</v>
      </c>
      <c r="K625" s="82" t="s">
        <v>2183</v>
      </c>
      <c r="L625" s="82" t="s">
        <v>2184</v>
      </c>
      <c r="M625" s="83">
        <v>42964.022800925923</v>
      </c>
      <c r="N625" s="82" t="s">
        <v>341</v>
      </c>
      <c r="O625" s="82" t="s">
        <v>375</v>
      </c>
      <c r="Q625" s="82" t="str">
        <f t="shared" si="10"/>
        <v>Production Access</v>
      </c>
      <c r="R625" s="29">
        <f>VLOOKUP(Q625,EffortByCategory!B:C,2,FALSE)</f>
        <v>4</v>
      </c>
    </row>
    <row r="626" spans="1:18" x14ac:dyDescent="0.2">
      <c r="A626" s="82" t="s">
        <v>160</v>
      </c>
      <c r="B626" s="82" t="s">
        <v>2185</v>
      </c>
      <c r="C626" s="82" t="s">
        <v>483</v>
      </c>
      <c r="D626" s="82" t="s">
        <v>152</v>
      </c>
      <c r="E626" s="82" t="s">
        <v>4</v>
      </c>
      <c r="F626" s="82" t="s">
        <v>984</v>
      </c>
      <c r="G626" s="82" t="s">
        <v>147</v>
      </c>
      <c r="H626" s="82" t="s">
        <v>553</v>
      </c>
      <c r="I626" s="83">
        <v>42969.318726851852</v>
      </c>
      <c r="J626" s="82" t="s">
        <v>180</v>
      </c>
      <c r="K626" s="82" t="s">
        <v>2183</v>
      </c>
      <c r="L626" s="82" t="s">
        <v>2186</v>
      </c>
      <c r="M626" s="83">
        <v>42969.100462962961</v>
      </c>
      <c r="N626" s="82" t="s">
        <v>556</v>
      </c>
      <c r="O626" s="82" t="s">
        <v>375</v>
      </c>
      <c r="Q626" s="82" t="str">
        <f t="shared" si="10"/>
        <v>Production Data Request</v>
      </c>
      <c r="R626" s="29">
        <f>VLOOKUP(Q626,EffortByCategory!B:C,2,FALSE)</f>
        <v>4</v>
      </c>
    </row>
    <row r="627" spans="1:18" x14ac:dyDescent="0.2">
      <c r="A627" s="82" t="s">
        <v>2743</v>
      </c>
      <c r="B627" s="82" t="s">
        <v>2187</v>
      </c>
      <c r="C627" s="82" t="s">
        <v>390</v>
      </c>
      <c r="D627" s="82" t="s">
        <v>152</v>
      </c>
      <c r="E627" s="82" t="s">
        <v>4</v>
      </c>
      <c r="F627" s="82" t="s">
        <v>150</v>
      </c>
      <c r="G627" s="82" t="s">
        <v>147</v>
      </c>
      <c r="H627" s="82" t="s">
        <v>215</v>
      </c>
      <c r="I627" s="83">
        <v>42969.118437500001</v>
      </c>
      <c r="J627" s="82" t="s">
        <v>180</v>
      </c>
      <c r="K627" s="82" t="s">
        <v>2183</v>
      </c>
      <c r="L627" s="82" t="s">
        <v>2188</v>
      </c>
      <c r="M627" s="83">
        <v>42969.104618055557</v>
      </c>
      <c r="N627" s="82" t="s">
        <v>216</v>
      </c>
      <c r="O627" s="82" t="s">
        <v>375</v>
      </c>
      <c r="Q627" s="82" t="str">
        <f t="shared" si="10"/>
        <v>Sub Prod - KBR Access</v>
      </c>
      <c r="R627" s="29">
        <f>VLOOKUP(Q627,EffortByCategory!B:C,2,FALSE)</f>
        <v>0</v>
      </c>
    </row>
    <row r="628" spans="1:18" x14ac:dyDescent="0.2">
      <c r="A628" s="82" t="s">
        <v>160</v>
      </c>
      <c r="B628" s="82" t="s">
        <v>2189</v>
      </c>
      <c r="C628" s="82" t="s">
        <v>418</v>
      </c>
      <c r="D628" s="82" t="s">
        <v>495</v>
      </c>
      <c r="E628" s="82" t="s">
        <v>4</v>
      </c>
      <c r="F628" s="82" t="s">
        <v>148</v>
      </c>
      <c r="G628" s="82" t="s">
        <v>147</v>
      </c>
      <c r="H628" s="82" t="s">
        <v>357</v>
      </c>
      <c r="I628" s="83">
        <v>42971.422048611108</v>
      </c>
      <c r="J628" s="82" t="s">
        <v>180</v>
      </c>
      <c r="K628" s="82" t="s">
        <v>2183</v>
      </c>
      <c r="L628" s="82" t="s">
        <v>2190</v>
      </c>
      <c r="M628" s="83">
        <v>42971.344537037039</v>
      </c>
      <c r="N628" s="82" t="s">
        <v>358</v>
      </c>
      <c r="O628" s="82" t="s">
        <v>375</v>
      </c>
      <c r="Q628" s="82" t="str">
        <f t="shared" si="10"/>
        <v xml:space="preserve">Production Request for Information </v>
      </c>
      <c r="R628" s="29">
        <f>VLOOKUP(Q628,EffortByCategory!B:C,2,FALSE)</f>
        <v>4</v>
      </c>
    </row>
    <row r="629" spans="1:18" x14ac:dyDescent="0.2">
      <c r="A629" s="82" t="s">
        <v>160</v>
      </c>
      <c r="B629" s="82" t="s">
        <v>2191</v>
      </c>
      <c r="C629" s="82" t="s">
        <v>466</v>
      </c>
      <c r="D629" s="82" t="s">
        <v>152</v>
      </c>
      <c r="E629" s="82" t="s">
        <v>4</v>
      </c>
      <c r="F629" s="82" t="s">
        <v>148</v>
      </c>
      <c r="G629" s="82" t="s">
        <v>147</v>
      </c>
      <c r="H629" s="82" t="s">
        <v>215</v>
      </c>
      <c r="I629" s="83">
        <v>42976.191203703704</v>
      </c>
      <c r="J629" s="82" t="s">
        <v>180</v>
      </c>
      <c r="K629" s="82" t="s">
        <v>2192</v>
      </c>
      <c r="L629" s="82" t="s">
        <v>1520</v>
      </c>
      <c r="M629" s="83">
        <v>42976.150023148148</v>
      </c>
      <c r="N629" s="82" t="s">
        <v>216</v>
      </c>
      <c r="O629" s="82" t="s">
        <v>375</v>
      </c>
      <c r="Q629" s="82" t="str">
        <f t="shared" si="10"/>
        <v xml:space="preserve">Production Request for Information </v>
      </c>
      <c r="R629" s="29">
        <f>VLOOKUP(Q629,EffortByCategory!B:C,2,FALSE)</f>
        <v>4</v>
      </c>
    </row>
    <row r="630" spans="1:18" x14ac:dyDescent="0.2">
      <c r="A630" s="82" t="s">
        <v>160</v>
      </c>
      <c r="B630" s="82" t="s">
        <v>2193</v>
      </c>
      <c r="C630" s="82" t="s">
        <v>483</v>
      </c>
      <c r="D630" s="82" t="s">
        <v>152</v>
      </c>
      <c r="E630" s="82" t="s">
        <v>4</v>
      </c>
      <c r="F630" s="82" t="s">
        <v>148</v>
      </c>
      <c r="G630" s="82" t="s">
        <v>147</v>
      </c>
      <c r="H630" s="82" t="s">
        <v>553</v>
      </c>
      <c r="I630" s="83">
        <v>42959.367210648146</v>
      </c>
      <c r="J630" s="82" t="s">
        <v>180</v>
      </c>
      <c r="K630" s="82" t="s">
        <v>2194</v>
      </c>
      <c r="L630" s="82" t="s">
        <v>2195</v>
      </c>
      <c r="M630" s="83">
        <v>42958.6171875</v>
      </c>
      <c r="N630" s="82" t="s">
        <v>556</v>
      </c>
      <c r="O630" s="82" t="s">
        <v>375</v>
      </c>
      <c r="Q630" s="82" t="str">
        <f t="shared" si="10"/>
        <v xml:space="preserve">Production Request for Information </v>
      </c>
      <c r="R630" s="29">
        <f>VLOOKUP(Q630,EffortByCategory!B:C,2,FALSE)</f>
        <v>4</v>
      </c>
    </row>
    <row r="631" spans="1:18" x14ac:dyDescent="0.2">
      <c r="A631" s="82" t="s">
        <v>160</v>
      </c>
      <c r="B631" s="82" t="s">
        <v>2196</v>
      </c>
      <c r="C631" s="82" t="s">
        <v>418</v>
      </c>
      <c r="D631" s="82" t="s">
        <v>152</v>
      </c>
      <c r="E631" s="82" t="s">
        <v>4</v>
      </c>
      <c r="F631" s="82" t="s">
        <v>150</v>
      </c>
      <c r="G631" s="82" t="s">
        <v>147</v>
      </c>
      <c r="H631" s="82" t="s">
        <v>371</v>
      </c>
      <c r="I631" s="83">
        <v>42968.133449074077</v>
      </c>
      <c r="J631" s="82" t="s">
        <v>180</v>
      </c>
      <c r="K631" s="82" t="s">
        <v>2197</v>
      </c>
      <c r="L631" s="82" t="s">
        <v>2198</v>
      </c>
      <c r="M631" s="83">
        <v>42964.049131944441</v>
      </c>
      <c r="N631" s="82" t="s">
        <v>374</v>
      </c>
      <c r="O631" s="82" t="s">
        <v>375</v>
      </c>
      <c r="Q631" s="82" t="str">
        <f t="shared" si="10"/>
        <v>Production Access</v>
      </c>
      <c r="R631" s="29">
        <f>VLOOKUP(Q631,EffortByCategory!B:C,2,FALSE)</f>
        <v>4</v>
      </c>
    </row>
    <row r="632" spans="1:18" x14ac:dyDescent="0.2">
      <c r="A632" s="82" t="s">
        <v>2743</v>
      </c>
      <c r="B632" s="82" t="s">
        <v>2199</v>
      </c>
      <c r="C632" s="82" t="s">
        <v>223</v>
      </c>
      <c r="D632" s="82" t="s">
        <v>182</v>
      </c>
      <c r="E632" s="82" t="s">
        <v>4</v>
      </c>
      <c r="F632" s="82" t="s">
        <v>148</v>
      </c>
      <c r="G632" s="82" t="s">
        <v>147</v>
      </c>
      <c r="H632" s="82" t="s">
        <v>184</v>
      </c>
      <c r="I632" s="83">
        <v>42951.995289351849</v>
      </c>
      <c r="J632" s="82" t="s">
        <v>180</v>
      </c>
      <c r="K632" s="82" t="s">
        <v>2200</v>
      </c>
      <c r="L632" s="82" t="s">
        <v>2201</v>
      </c>
      <c r="M632" s="83">
        <v>42948.231261574074</v>
      </c>
      <c r="N632" s="82" t="s">
        <v>149</v>
      </c>
      <c r="O632" s="82" t="s">
        <v>206</v>
      </c>
      <c r="Q632" s="82" t="str">
        <f t="shared" si="10"/>
        <v xml:space="preserve">Sub Prod - KBR Request for Information </v>
      </c>
      <c r="R632" s="29">
        <f>VLOOKUP(Q632,EffortByCategory!B:C,2,FALSE)</f>
        <v>4</v>
      </c>
    </row>
    <row r="633" spans="1:18" x14ac:dyDescent="0.2">
      <c r="A633" s="82" t="s">
        <v>160</v>
      </c>
      <c r="B633" s="82" t="s">
        <v>2202</v>
      </c>
      <c r="C633" s="82" t="s">
        <v>212</v>
      </c>
      <c r="D633" s="82" t="s">
        <v>182</v>
      </c>
      <c r="E633" s="82" t="s">
        <v>4</v>
      </c>
      <c r="F633" s="82" t="s">
        <v>150</v>
      </c>
      <c r="G633" s="82" t="s">
        <v>147</v>
      </c>
      <c r="H633" s="82" t="s">
        <v>184</v>
      </c>
      <c r="I633" s="83">
        <v>42956.372361111113</v>
      </c>
      <c r="J633" s="82" t="s">
        <v>180</v>
      </c>
      <c r="K633" s="82" t="s">
        <v>2200</v>
      </c>
      <c r="L633" s="82" t="s">
        <v>2203</v>
      </c>
      <c r="M633" s="83">
        <v>42955.275150462963</v>
      </c>
      <c r="N633" s="82" t="s">
        <v>149</v>
      </c>
      <c r="O633" s="82" t="s">
        <v>206</v>
      </c>
      <c r="Q633" s="82" t="str">
        <f t="shared" si="10"/>
        <v>Production Access</v>
      </c>
      <c r="R633" s="29">
        <f>VLOOKUP(Q633,EffortByCategory!B:C,2,FALSE)</f>
        <v>4</v>
      </c>
    </row>
    <row r="634" spans="1:18" x14ac:dyDescent="0.2">
      <c r="A634" s="82" t="s">
        <v>2743</v>
      </c>
      <c r="B634" s="82" t="s">
        <v>2204</v>
      </c>
      <c r="C634" s="82" t="s">
        <v>212</v>
      </c>
      <c r="D634" s="82" t="s">
        <v>182</v>
      </c>
      <c r="E634" s="82" t="s">
        <v>4</v>
      </c>
      <c r="F634" s="82" t="s">
        <v>148</v>
      </c>
      <c r="G634" s="82" t="s">
        <v>147</v>
      </c>
      <c r="H634" s="82" t="s">
        <v>184</v>
      </c>
      <c r="I634" s="83">
        <v>42968.142025462963</v>
      </c>
      <c r="J634" s="82" t="s">
        <v>180</v>
      </c>
      <c r="K634" s="82" t="s">
        <v>2205</v>
      </c>
      <c r="L634" s="82" t="s">
        <v>2206</v>
      </c>
      <c r="M634" s="83">
        <v>42965.094849537039</v>
      </c>
      <c r="N634" s="82" t="s">
        <v>149</v>
      </c>
      <c r="O634" s="82" t="s">
        <v>206</v>
      </c>
      <c r="Q634" s="82" t="str">
        <f t="shared" si="10"/>
        <v xml:space="preserve">Sub Prod - KBR Request for Information </v>
      </c>
      <c r="R634" s="29">
        <f>VLOOKUP(Q634,EffortByCategory!B:C,2,FALSE)</f>
        <v>4</v>
      </c>
    </row>
    <row r="635" spans="1:18" x14ac:dyDescent="0.2">
      <c r="A635" s="82" t="s">
        <v>2743</v>
      </c>
      <c r="B635" s="82" t="s">
        <v>2207</v>
      </c>
      <c r="C635" s="82" t="s">
        <v>223</v>
      </c>
      <c r="D635" s="82" t="s">
        <v>182</v>
      </c>
      <c r="E635" s="82" t="s">
        <v>4</v>
      </c>
      <c r="F635" s="82" t="s">
        <v>150</v>
      </c>
      <c r="G635" s="82" t="s">
        <v>147</v>
      </c>
      <c r="H635" s="82" t="s">
        <v>184</v>
      </c>
      <c r="I635" s="83">
        <v>42961.182627314818</v>
      </c>
      <c r="J635" s="82" t="s">
        <v>180</v>
      </c>
      <c r="K635" s="82" t="s">
        <v>2205</v>
      </c>
      <c r="L635" s="82" t="s">
        <v>2208</v>
      </c>
      <c r="M635" s="83">
        <v>42961.092939814815</v>
      </c>
      <c r="N635" s="82" t="s">
        <v>149</v>
      </c>
      <c r="O635" s="82" t="s">
        <v>206</v>
      </c>
      <c r="Q635" s="82" t="str">
        <f t="shared" si="10"/>
        <v>Sub Prod - KBR Access</v>
      </c>
      <c r="R635" s="29">
        <f>VLOOKUP(Q635,EffortByCategory!B:C,2,FALSE)</f>
        <v>0</v>
      </c>
    </row>
    <row r="636" spans="1:18" x14ac:dyDescent="0.2">
      <c r="A636" s="82" t="s">
        <v>160</v>
      </c>
      <c r="B636" s="82" t="s">
        <v>2209</v>
      </c>
      <c r="C636" s="82" t="s">
        <v>370</v>
      </c>
      <c r="D636" s="82" t="s">
        <v>153</v>
      </c>
      <c r="E636" s="82" t="s">
        <v>4</v>
      </c>
      <c r="F636" s="82" t="s">
        <v>150</v>
      </c>
      <c r="G636" s="82" t="s">
        <v>147</v>
      </c>
      <c r="H636" s="82" t="s">
        <v>154</v>
      </c>
      <c r="I636" s="83">
        <v>42965.595289351855</v>
      </c>
      <c r="J636" s="82" t="s">
        <v>180</v>
      </c>
      <c r="K636" s="82" t="s">
        <v>2210</v>
      </c>
      <c r="L636" s="82" t="s">
        <v>2211</v>
      </c>
      <c r="M636" s="83">
        <v>42961.571250000001</v>
      </c>
      <c r="N636" s="82" t="s">
        <v>146</v>
      </c>
      <c r="O636" s="82" t="s">
        <v>436</v>
      </c>
      <c r="Q636" s="82" t="str">
        <f t="shared" si="10"/>
        <v>Production Access</v>
      </c>
      <c r="R636" s="29">
        <f>VLOOKUP(Q636,EffortByCategory!B:C,2,FALSE)</f>
        <v>4</v>
      </c>
    </row>
    <row r="637" spans="1:18" x14ac:dyDescent="0.2">
      <c r="A637" s="82" t="s">
        <v>2743</v>
      </c>
      <c r="B637" s="82" t="s">
        <v>2212</v>
      </c>
      <c r="C637" s="82" t="s">
        <v>377</v>
      </c>
      <c r="D637" s="82" t="s">
        <v>2213</v>
      </c>
      <c r="E637" s="82" t="s">
        <v>4</v>
      </c>
      <c r="F637" s="82" t="s">
        <v>27</v>
      </c>
      <c r="G637" s="82" t="s">
        <v>147</v>
      </c>
      <c r="H637" s="82" t="s">
        <v>478</v>
      </c>
      <c r="I637" s="83">
        <v>42970.67292824074</v>
      </c>
      <c r="J637" s="82" t="s">
        <v>180</v>
      </c>
      <c r="K637" s="82" t="s">
        <v>2214</v>
      </c>
      <c r="L637" s="82" t="s">
        <v>2215</v>
      </c>
      <c r="M637" s="83">
        <v>42955.329293981478</v>
      </c>
      <c r="N637" s="82" t="s">
        <v>481</v>
      </c>
      <c r="O637" s="82" t="s">
        <v>375</v>
      </c>
      <c r="Q637" s="82" t="str">
        <f t="shared" si="10"/>
        <v>Sub Prod - KBR Request for Change</v>
      </c>
      <c r="R637" s="29">
        <f>VLOOKUP(Q637,EffortByCategory!B:C,2,FALSE)</f>
        <v>0</v>
      </c>
    </row>
    <row r="638" spans="1:18" x14ac:dyDescent="0.2">
      <c r="A638" s="82" t="s">
        <v>2745</v>
      </c>
      <c r="B638" s="82" t="s">
        <v>2216</v>
      </c>
      <c r="C638" s="82" t="s">
        <v>552</v>
      </c>
      <c r="D638" s="82" t="s">
        <v>144</v>
      </c>
      <c r="E638" s="82" t="s">
        <v>4</v>
      </c>
      <c r="F638" s="82" t="s">
        <v>150</v>
      </c>
      <c r="G638" s="82" t="s">
        <v>147</v>
      </c>
      <c r="H638" s="82" t="s">
        <v>340</v>
      </c>
      <c r="I638" s="83">
        <v>42958.062743055554</v>
      </c>
      <c r="J638" s="82" t="s">
        <v>180</v>
      </c>
      <c r="K638" s="82" t="s">
        <v>2217</v>
      </c>
      <c r="L638" s="82" t="s">
        <v>1710</v>
      </c>
      <c r="M638" s="83">
        <v>42957.022048611114</v>
      </c>
      <c r="N638" s="82" t="s">
        <v>341</v>
      </c>
      <c r="O638" s="82" t="s">
        <v>375</v>
      </c>
      <c r="Q638" s="82" t="str">
        <f t="shared" si="10"/>
        <v>Sub Prod - C4C Project Access</v>
      </c>
      <c r="R638" s="29">
        <f>VLOOKUP(Q638,EffortByCategory!B:C,2,FALSE)</f>
        <v>0</v>
      </c>
    </row>
    <row r="639" spans="1:18" x14ac:dyDescent="0.2">
      <c r="A639" s="82" t="s">
        <v>160</v>
      </c>
      <c r="B639" s="82" t="s">
        <v>2218</v>
      </c>
      <c r="C639" s="82" t="s">
        <v>212</v>
      </c>
      <c r="D639" s="82" t="s">
        <v>242</v>
      </c>
      <c r="E639" s="82" t="s">
        <v>4</v>
      </c>
      <c r="F639" s="82" t="s">
        <v>148</v>
      </c>
      <c r="G639" s="82" t="s">
        <v>147</v>
      </c>
      <c r="H639" s="82" t="s">
        <v>221</v>
      </c>
      <c r="I639" s="83">
        <v>42965.303472222222</v>
      </c>
      <c r="J639" s="82" t="s">
        <v>180</v>
      </c>
      <c r="K639" s="82" t="s">
        <v>2219</v>
      </c>
      <c r="L639" s="82" t="s">
        <v>2220</v>
      </c>
      <c r="M639" s="83">
        <v>42955.545347222222</v>
      </c>
      <c r="N639" s="82" t="s">
        <v>222</v>
      </c>
      <c r="O639" s="82" t="s">
        <v>206</v>
      </c>
      <c r="Q639" s="82" t="str">
        <f t="shared" si="10"/>
        <v xml:space="preserve">Production Request for Information </v>
      </c>
      <c r="R639" s="29">
        <f>VLOOKUP(Q639,EffortByCategory!B:C,2,FALSE)</f>
        <v>4</v>
      </c>
    </row>
    <row r="640" spans="1:18" x14ac:dyDescent="0.2">
      <c r="A640" s="82" t="s">
        <v>2745</v>
      </c>
      <c r="B640" s="82" t="s">
        <v>2221</v>
      </c>
      <c r="C640" s="82" t="s">
        <v>370</v>
      </c>
      <c r="D640" s="82" t="s">
        <v>152</v>
      </c>
      <c r="E640" s="82" t="s">
        <v>4</v>
      </c>
      <c r="F640" s="82" t="s">
        <v>148</v>
      </c>
      <c r="G640" s="82" t="s">
        <v>147</v>
      </c>
      <c r="H640" s="82" t="s">
        <v>490</v>
      </c>
      <c r="I640" s="83">
        <v>42972.649884259263</v>
      </c>
      <c r="J640" s="82" t="s">
        <v>180</v>
      </c>
      <c r="K640" s="82" t="s">
        <v>2222</v>
      </c>
      <c r="L640" s="82" t="s">
        <v>2223</v>
      </c>
      <c r="M640" s="83">
        <v>42972.596180555556</v>
      </c>
      <c r="N640" s="82" t="s">
        <v>493</v>
      </c>
      <c r="O640" s="82" t="s">
        <v>375</v>
      </c>
      <c r="Q640" s="82" t="str">
        <f t="shared" si="10"/>
        <v xml:space="preserve">Sub Prod - C4C Project Request for Information </v>
      </c>
      <c r="R640" s="29">
        <f>VLOOKUP(Q640,EffortByCategory!B:C,2,FALSE)</f>
        <v>0</v>
      </c>
    </row>
    <row r="641" spans="1:18" x14ac:dyDescent="0.2">
      <c r="A641" s="82" t="s">
        <v>2745</v>
      </c>
      <c r="B641" s="82" t="s">
        <v>2224</v>
      </c>
      <c r="C641" s="82" t="s">
        <v>370</v>
      </c>
      <c r="D641" s="82" t="s">
        <v>152</v>
      </c>
      <c r="E641" s="82" t="s">
        <v>4</v>
      </c>
      <c r="F641" s="82" t="s">
        <v>462</v>
      </c>
      <c r="G641" s="82" t="s">
        <v>147</v>
      </c>
      <c r="H641" s="82" t="s">
        <v>490</v>
      </c>
      <c r="I641" s="83">
        <v>42977.67633101852</v>
      </c>
      <c r="J641" s="82" t="s">
        <v>180</v>
      </c>
      <c r="K641" s="82" t="s">
        <v>2222</v>
      </c>
      <c r="L641" s="82" t="s">
        <v>2225</v>
      </c>
      <c r="M641" s="83">
        <v>42977.502233796295</v>
      </c>
      <c r="N641" s="82" t="s">
        <v>493</v>
      </c>
      <c r="O641" s="82" t="s">
        <v>375</v>
      </c>
      <c r="Q641" s="82" t="str">
        <f t="shared" si="10"/>
        <v>Sub Prod - C4C Project Code Deployment</v>
      </c>
      <c r="R641" s="29">
        <f>VLOOKUP(Q641,EffortByCategory!B:C,2,FALSE)</f>
        <v>0</v>
      </c>
    </row>
    <row r="642" spans="1:18" x14ac:dyDescent="0.2">
      <c r="A642" s="82" t="s">
        <v>2745</v>
      </c>
      <c r="B642" s="82" t="s">
        <v>2226</v>
      </c>
      <c r="C642" s="82" t="s">
        <v>507</v>
      </c>
      <c r="D642" s="82" t="s">
        <v>152</v>
      </c>
      <c r="E642" s="82" t="s">
        <v>4</v>
      </c>
      <c r="F642" s="82" t="s">
        <v>148</v>
      </c>
      <c r="G642" s="82" t="s">
        <v>147</v>
      </c>
      <c r="H642" s="82" t="s">
        <v>490</v>
      </c>
      <c r="I642" s="83">
        <v>42975.917615740742</v>
      </c>
      <c r="J642" s="82" t="s">
        <v>179</v>
      </c>
      <c r="K642" s="82" t="s">
        <v>2227</v>
      </c>
      <c r="L642" s="82" t="s">
        <v>667</v>
      </c>
      <c r="M642" s="83">
        <v>42972.688368055555</v>
      </c>
      <c r="N642" s="82" t="s">
        <v>493</v>
      </c>
      <c r="O642" s="82" t="s">
        <v>375</v>
      </c>
      <c r="Q642" s="82" t="str">
        <f t="shared" si="10"/>
        <v xml:space="preserve">Sub Prod - C4C Project Request for Information </v>
      </c>
      <c r="R642" s="29">
        <f>VLOOKUP(Q642,EffortByCategory!B:C,2,FALSE)</f>
        <v>0</v>
      </c>
    </row>
    <row r="643" spans="1:18" x14ac:dyDescent="0.2">
      <c r="A643" s="82" t="s">
        <v>2745</v>
      </c>
      <c r="B643" s="82" t="s">
        <v>2228</v>
      </c>
      <c r="C643" s="82" t="s">
        <v>370</v>
      </c>
      <c r="D643" s="82" t="s">
        <v>152</v>
      </c>
      <c r="E643" s="82" t="s">
        <v>4</v>
      </c>
      <c r="F643" s="82" t="s">
        <v>27</v>
      </c>
      <c r="G643" s="82" t="s">
        <v>147</v>
      </c>
      <c r="H643" s="82" t="s">
        <v>490</v>
      </c>
      <c r="I643" s="83">
        <v>42962.659814814811</v>
      </c>
      <c r="J643" s="82" t="s">
        <v>180</v>
      </c>
      <c r="K643" s="82" t="s">
        <v>2229</v>
      </c>
      <c r="L643" s="82" t="s">
        <v>2230</v>
      </c>
      <c r="M643" s="83">
        <v>42962.502395833333</v>
      </c>
      <c r="N643" s="82" t="s">
        <v>493</v>
      </c>
      <c r="O643" s="82" t="s">
        <v>375</v>
      </c>
      <c r="Q643" s="82" t="str">
        <f t="shared" si="10"/>
        <v>Sub Prod - C4C Project Request for Change</v>
      </c>
      <c r="R643" s="29">
        <f>VLOOKUP(Q643,EffortByCategory!B:C,2,FALSE)</f>
        <v>0</v>
      </c>
    </row>
    <row r="644" spans="1:18" x14ac:dyDescent="0.2">
      <c r="A644" s="82" t="s">
        <v>2745</v>
      </c>
      <c r="B644" s="82" t="s">
        <v>2231</v>
      </c>
      <c r="C644" s="82" t="s">
        <v>431</v>
      </c>
      <c r="D644" s="82" t="s">
        <v>657</v>
      </c>
      <c r="E644" s="82" t="s">
        <v>4</v>
      </c>
      <c r="F644" s="82" t="s">
        <v>27</v>
      </c>
      <c r="G644" s="82" t="s">
        <v>147</v>
      </c>
      <c r="H644" s="82" t="s">
        <v>553</v>
      </c>
      <c r="I644" s="83">
        <v>42968.314131944448</v>
      </c>
      <c r="J644" s="82" t="s">
        <v>180</v>
      </c>
      <c r="K644" s="82" t="s">
        <v>2232</v>
      </c>
      <c r="L644" s="82" t="s">
        <v>2233</v>
      </c>
      <c r="M644" s="83">
        <v>42968.122187499997</v>
      </c>
      <c r="N644" s="82" t="s">
        <v>556</v>
      </c>
      <c r="O644" s="82" t="s">
        <v>375</v>
      </c>
      <c r="Q644" s="82" t="str">
        <f t="shared" si="10"/>
        <v>Sub Prod - C4C Project Request for Change</v>
      </c>
      <c r="R644" s="29">
        <f>VLOOKUP(Q644,EffortByCategory!B:C,2,FALSE)</f>
        <v>0</v>
      </c>
    </row>
    <row r="645" spans="1:18" x14ac:dyDescent="0.2">
      <c r="A645" s="82" t="s">
        <v>2745</v>
      </c>
      <c r="B645" s="82" t="s">
        <v>2234</v>
      </c>
      <c r="C645" s="82" t="s">
        <v>431</v>
      </c>
      <c r="D645" s="82" t="s">
        <v>657</v>
      </c>
      <c r="E645" s="82" t="s">
        <v>4</v>
      </c>
      <c r="F645" s="82" t="s">
        <v>27</v>
      </c>
      <c r="G645" s="82" t="s">
        <v>147</v>
      </c>
      <c r="H645" s="82" t="s">
        <v>490</v>
      </c>
      <c r="I645" s="83">
        <v>42964.250324074077</v>
      </c>
      <c r="J645" s="82" t="s">
        <v>180</v>
      </c>
      <c r="K645" s="82" t="s">
        <v>2232</v>
      </c>
      <c r="L645" s="82" t="s">
        <v>2235</v>
      </c>
      <c r="M645" s="83">
        <v>42964.043043981481</v>
      </c>
      <c r="N645" s="82" t="s">
        <v>493</v>
      </c>
      <c r="O645" s="82" t="s">
        <v>375</v>
      </c>
      <c r="Q645" s="82" t="str">
        <f t="shared" si="10"/>
        <v>Sub Prod - C4C Project Request for Change</v>
      </c>
      <c r="R645" s="29">
        <f>VLOOKUP(Q645,EffortByCategory!B:C,2,FALSE)</f>
        <v>0</v>
      </c>
    </row>
    <row r="646" spans="1:18" x14ac:dyDescent="0.2">
      <c r="A646" s="82" t="s">
        <v>2745</v>
      </c>
      <c r="B646" s="82" t="s">
        <v>2236</v>
      </c>
      <c r="C646" s="82" t="s">
        <v>431</v>
      </c>
      <c r="D646" s="82" t="s">
        <v>495</v>
      </c>
      <c r="E646" s="82" t="s">
        <v>4</v>
      </c>
      <c r="F646" s="82" t="s">
        <v>27</v>
      </c>
      <c r="G646" s="82" t="s">
        <v>147</v>
      </c>
      <c r="H646" s="82" t="s">
        <v>490</v>
      </c>
      <c r="I646" s="83">
        <v>42969.246712962966</v>
      </c>
      <c r="J646" s="82" t="s">
        <v>180</v>
      </c>
      <c r="K646" s="82" t="s">
        <v>2237</v>
      </c>
      <c r="L646" s="82" t="s">
        <v>2238</v>
      </c>
      <c r="M646" s="83">
        <v>42969.016469907408</v>
      </c>
      <c r="N646" s="82" t="s">
        <v>493</v>
      </c>
      <c r="O646" s="82" t="s">
        <v>375</v>
      </c>
      <c r="Q646" s="82" t="str">
        <f t="shared" si="10"/>
        <v>Sub Prod - C4C Project Request for Change</v>
      </c>
      <c r="R646" s="29">
        <f>VLOOKUP(Q646,EffortByCategory!B:C,2,FALSE)</f>
        <v>0</v>
      </c>
    </row>
    <row r="647" spans="1:18" x14ac:dyDescent="0.2">
      <c r="A647" s="82" t="s">
        <v>2743</v>
      </c>
      <c r="B647" s="82" t="s">
        <v>2239</v>
      </c>
      <c r="C647" s="82" t="s">
        <v>370</v>
      </c>
      <c r="D647" s="82" t="s">
        <v>405</v>
      </c>
      <c r="E647" s="82" t="s">
        <v>4</v>
      </c>
      <c r="F647" s="82" t="s">
        <v>150</v>
      </c>
      <c r="G647" s="82" t="s">
        <v>147</v>
      </c>
      <c r="H647" s="82" t="s">
        <v>371</v>
      </c>
      <c r="I647" s="83">
        <v>42962.669085648151</v>
      </c>
      <c r="J647" s="82" t="s">
        <v>179</v>
      </c>
      <c r="K647" s="82" t="s">
        <v>2240</v>
      </c>
      <c r="L647" s="82" t="s">
        <v>2241</v>
      </c>
      <c r="M647" s="83">
        <v>42948.267962962964</v>
      </c>
      <c r="N647" s="82" t="s">
        <v>374</v>
      </c>
      <c r="O647" s="82" t="s">
        <v>375</v>
      </c>
      <c r="Q647" s="82" t="str">
        <f t="shared" si="10"/>
        <v>Sub Prod - KBR Access</v>
      </c>
      <c r="R647" s="29">
        <f>VLOOKUP(Q647,EffortByCategory!B:C,2,FALSE)</f>
        <v>0</v>
      </c>
    </row>
    <row r="648" spans="1:18" x14ac:dyDescent="0.2">
      <c r="A648" s="82" t="s">
        <v>160</v>
      </c>
      <c r="B648" s="82" t="s">
        <v>2242</v>
      </c>
      <c r="C648" s="82" t="s">
        <v>370</v>
      </c>
      <c r="D648" s="82" t="s">
        <v>144</v>
      </c>
      <c r="E648" s="82" t="s">
        <v>4</v>
      </c>
      <c r="F648" s="82" t="s">
        <v>150</v>
      </c>
      <c r="G648" s="82" t="s">
        <v>147</v>
      </c>
      <c r="H648" s="82" t="s">
        <v>371</v>
      </c>
      <c r="I648" s="83">
        <v>42958.652141203704</v>
      </c>
      <c r="J648" s="82" t="s">
        <v>180</v>
      </c>
      <c r="K648" s="82" t="s">
        <v>2243</v>
      </c>
      <c r="L648" s="82" t="s">
        <v>2244</v>
      </c>
      <c r="M648" s="83">
        <v>42955.471180555556</v>
      </c>
      <c r="N648" s="82" t="s">
        <v>374</v>
      </c>
      <c r="O648" s="82" t="s">
        <v>375</v>
      </c>
      <c r="Q648" s="82" t="str">
        <f t="shared" si="10"/>
        <v>Production Access</v>
      </c>
      <c r="R648" s="29">
        <f>VLOOKUP(Q648,EffortByCategory!B:C,2,FALSE)</f>
        <v>4</v>
      </c>
    </row>
    <row r="649" spans="1:18" x14ac:dyDescent="0.2">
      <c r="A649" s="82" t="s">
        <v>160</v>
      </c>
      <c r="B649" s="82" t="s">
        <v>2245</v>
      </c>
      <c r="C649" s="82" t="s">
        <v>441</v>
      </c>
      <c r="D649" s="82" t="s">
        <v>152</v>
      </c>
      <c r="E649" s="82" t="s">
        <v>4</v>
      </c>
      <c r="F649" s="82" t="s">
        <v>150</v>
      </c>
      <c r="G649" s="82" t="s">
        <v>147</v>
      </c>
      <c r="H649" s="82" t="s">
        <v>371</v>
      </c>
      <c r="I649" s="83">
        <v>42963.024293981478</v>
      </c>
      <c r="J649" s="82" t="s">
        <v>180</v>
      </c>
      <c r="K649" s="82" t="s">
        <v>2246</v>
      </c>
      <c r="L649" s="82" t="s">
        <v>2247</v>
      </c>
      <c r="M649" s="83">
        <v>42958.555914351855</v>
      </c>
      <c r="N649" s="82" t="s">
        <v>374</v>
      </c>
      <c r="O649" s="82" t="s">
        <v>375</v>
      </c>
      <c r="Q649" s="82" t="str">
        <f t="shared" si="10"/>
        <v>Production Access</v>
      </c>
      <c r="R649" s="29">
        <f>VLOOKUP(Q649,EffortByCategory!B:C,2,FALSE)</f>
        <v>4</v>
      </c>
    </row>
    <row r="650" spans="1:18" x14ac:dyDescent="0.2">
      <c r="A650" s="82" t="s">
        <v>160</v>
      </c>
      <c r="B650" s="82" t="s">
        <v>2248</v>
      </c>
      <c r="C650" s="82" t="s">
        <v>223</v>
      </c>
      <c r="D650" s="82" t="s">
        <v>224</v>
      </c>
      <c r="E650" s="82" t="s">
        <v>4</v>
      </c>
      <c r="F650" s="82" t="s">
        <v>150</v>
      </c>
      <c r="G650" s="82" t="s">
        <v>147</v>
      </c>
      <c r="H650" s="82" t="s">
        <v>184</v>
      </c>
      <c r="I650" s="83">
        <v>42960.984074074076</v>
      </c>
      <c r="J650" s="82" t="s">
        <v>180</v>
      </c>
      <c r="K650" s="82" t="s">
        <v>2249</v>
      </c>
      <c r="L650" s="82" t="s">
        <v>2250</v>
      </c>
      <c r="M650" s="83">
        <v>42956.225324074076</v>
      </c>
      <c r="N650" s="82" t="s">
        <v>149</v>
      </c>
      <c r="O650" s="82" t="s">
        <v>206</v>
      </c>
      <c r="Q650" s="82" t="str">
        <f t="shared" si="10"/>
        <v>Production Access</v>
      </c>
      <c r="R650" s="29">
        <f>VLOOKUP(Q650,EffortByCategory!B:C,2,FALSE)</f>
        <v>4</v>
      </c>
    </row>
    <row r="651" spans="1:18" x14ac:dyDescent="0.2">
      <c r="A651" s="82" t="s">
        <v>2744</v>
      </c>
      <c r="B651" s="82" t="s">
        <v>2251</v>
      </c>
      <c r="C651" s="82" t="s">
        <v>390</v>
      </c>
      <c r="D651" s="82" t="s">
        <v>152</v>
      </c>
      <c r="E651" s="82" t="s">
        <v>4</v>
      </c>
      <c r="F651" s="82" t="s">
        <v>150</v>
      </c>
      <c r="G651" s="82" t="s">
        <v>147</v>
      </c>
      <c r="H651" s="82" t="s">
        <v>371</v>
      </c>
      <c r="I651" s="83">
        <v>42969.881574074076</v>
      </c>
      <c r="J651" s="82" t="s">
        <v>180</v>
      </c>
      <c r="K651" s="82" t="s">
        <v>2252</v>
      </c>
      <c r="L651" s="82" t="s">
        <v>2253</v>
      </c>
      <c r="M651" s="83">
        <v>42964.912129629629</v>
      </c>
      <c r="N651" s="82" t="s">
        <v>374</v>
      </c>
      <c r="O651" s="82" t="s">
        <v>375</v>
      </c>
      <c r="Q651" s="82" t="str">
        <f t="shared" si="10"/>
        <v>Sub Prod - All Other Projects Access</v>
      </c>
      <c r="R651" s="29">
        <f>VLOOKUP(Q651,EffortByCategory!B:C,2,FALSE)</f>
        <v>0</v>
      </c>
    </row>
    <row r="652" spans="1:18" x14ac:dyDescent="0.2">
      <c r="A652" s="82" t="s">
        <v>160</v>
      </c>
      <c r="B652" s="82" t="s">
        <v>2254</v>
      </c>
      <c r="C652" s="82" t="s">
        <v>212</v>
      </c>
      <c r="D652" s="82" t="s">
        <v>182</v>
      </c>
      <c r="E652" s="82" t="s">
        <v>4</v>
      </c>
      <c r="F652" s="82" t="s">
        <v>148</v>
      </c>
      <c r="G652" s="82" t="s">
        <v>147</v>
      </c>
      <c r="H652" s="82" t="s">
        <v>184</v>
      </c>
      <c r="I652" s="83">
        <v>42975.281469907408</v>
      </c>
      <c r="J652" s="82" t="s">
        <v>180</v>
      </c>
      <c r="K652" s="82" t="s">
        <v>2255</v>
      </c>
      <c r="L652" s="82" t="s">
        <v>2256</v>
      </c>
      <c r="M652" s="83">
        <v>42968.150127314817</v>
      </c>
      <c r="N652" s="82" t="s">
        <v>149</v>
      </c>
      <c r="O652" s="82" t="s">
        <v>206</v>
      </c>
      <c r="Q652" s="82" t="str">
        <f t="shared" si="10"/>
        <v xml:space="preserve">Production Request for Information </v>
      </c>
      <c r="R652" s="29">
        <f>VLOOKUP(Q652,EffortByCategory!B:C,2,FALSE)</f>
        <v>4</v>
      </c>
    </row>
    <row r="653" spans="1:18" x14ac:dyDescent="0.2">
      <c r="A653" s="82" t="s">
        <v>2743</v>
      </c>
      <c r="B653" s="82" t="s">
        <v>2257</v>
      </c>
      <c r="C653" s="82" t="s">
        <v>394</v>
      </c>
      <c r="D653" s="82" t="s">
        <v>405</v>
      </c>
      <c r="E653" s="82" t="s">
        <v>4</v>
      </c>
      <c r="F653" s="82" t="s">
        <v>148</v>
      </c>
      <c r="G653" s="82" t="s">
        <v>147</v>
      </c>
      <c r="H653" s="82" t="s">
        <v>371</v>
      </c>
      <c r="I653" s="83">
        <v>42964.702326388891</v>
      </c>
      <c r="J653" s="82" t="s">
        <v>179</v>
      </c>
      <c r="K653" s="82" t="s">
        <v>2258</v>
      </c>
      <c r="L653" s="82" t="s">
        <v>2259</v>
      </c>
      <c r="M653" s="83">
        <v>42964.419016203705</v>
      </c>
      <c r="N653" s="82" t="s">
        <v>374</v>
      </c>
      <c r="O653" s="82" t="s">
        <v>375</v>
      </c>
      <c r="Q653" s="82" t="str">
        <f t="shared" si="10"/>
        <v xml:space="preserve">Sub Prod - KBR Request for Information </v>
      </c>
      <c r="R653" s="29">
        <f>VLOOKUP(Q653,EffortByCategory!B:C,2,FALSE)</f>
        <v>4</v>
      </c>
    </row>
    <row r="654" spans="1:18" x14ac:dyDescent="0.2">
      <c r="A654" s="82" t="s">
        <v>160</v>
      </c>
      <c r="B654" s="82" t="s">
        <v>2260</v>
      </c>
      <c r="C654" s="82" t="s">
        <v>202</v>
      </c>
      <c r="D654" s="82" t="s">
        <v>224</v>
      </c>
      <c r="E654" s="82" t="s">
        <v>4</v>
      </c>
      <c r="F654" s="82" t="s">
        <v>477</v>
      </c>
      <c r="G654" s="82" t="s">
        <v>147</v>
      </c>
      <c r="H654" s="82" t="s">
        <v>218</v>
      </c>
      <c r="I654" s="83">
        <v>42957.556979166664</v>
      </c>
      <c r="J654" s="82" t="s">
        <v>179</v>
      </c>
      <c r="K654" s="82" t="s">
        <v>2261</v>
      </c>
      <c r="L654" s="82" t="s">
        <v>2262</v>
      </c>
      <c r="M654" s="83">
        <v>42957.127314814818</v>
      </c>
      <c r="N654" s="82" t="s">
        <v>149</v>
      </c>
      <c r="O654" s="82" t="s">
        <v>203</v>
      </c>
      <c r="Q654" s="82" t="str">
        <f t="shared" si="10"/>
        <v>Production Password</v>
      </c>
      <c r="R654" s="29">
        <f>VLOOKUP(Q654,EffortByCategory!B:C,2,FALSE)</f>
        <v>4</v>
      </c>
    </row>
    <row r="655" spans="1:18" x14ac:dyDescent="0.2">
      <c r="A655" s="82" t="s">
        <v>2745</v>
      </c>
      <c r="B655" s="82" t="s">
        <v>2263</v>
      </c>
      <c r="C655" s="82" t="s">
        <v>370</v>
      </c>
      <c r="D655" s="82" t="s">
        <v>152</v>
      </c>
      <c r="E655" s="82" t="s">
        <v>4</v>
      </c>
      <c r="F655" s="82" t="s">
        <v>151</v>
      </c>
      <c r="G655" s="82" t="s">
        <v>147</v>
      </c>
      <c r="H655" s="82" t="s">
        <v>490</v>
      </c>
      <c r="I655" s="83">
        <v>42975.598298611112</v>
      </c>
      <c r="J655" s="82" t="s">
        <v>179</v>
      </c>
      <c r="K655" s="82" t="s">
        <v>2264</v>
      </c>
      <c r="L655" s="82" t="s">
        <v>2265</v>
      </c>
      <c r="M655" s="83">
        <v>42971.740358796298</v>
      </c>
      <c r="N655" s="82" t="s">
        <v>493</v>
      </c>
      <c r="O655" s="82" t="s">
        <v>375</v>
      </c>
      <c r="Q655" s="82" t="str">
        <f t="shared" si="10"/>
        <v>Sub Prod - C4C Project Proactive Maintenance</v>
      </c>
      <c r="R655" s="29">
        <f>VLOOKUP(Q655,EffortByCategory!B:C,2,FALSE)</f>
        <v>0</v>
      </c>
    </row>
    <row r="656" spans="1:18" x14ac:dyDescent="0.2">
      <c r="A656" s="82" t="s">
        <v>2745</v>
      </c>
      <c r="B656" s="82" t="s">
        <v>2266</v>
      </c>
      <c r="C656" s="82" t="s">
        <v>370</v>
      </c>
      <c r="D656" s="82" t="s">
        <v>152</v>
      </c>
      <c r="E656" s="82" t="s">
        <v>4</v>
      </c>
      <c r="F656" s="82" t="s">
        <v>151</v>
      </c>
      <c r="G656" s="82" t="s">
        <v>147</v>
      </c>
      <c r="H656" s="82" t="s">
        <v>490</v>
      </c>
      <c r="I656" s="83">
        <v>42975.598067129627</v>
      </c>
      <c r="J656" s="82" t="s">
        <v>179</v>
      </c>
      <c r="K656" s="82" t="s">
        <v>2267</v>
      </c>
      <c r="L656" s="82" t="s">
        <v>2268</v>
      </c>
      <c r="M656" s="83">
        <v>42971.740046296298</v>
      </c>
      <c r="N656" s="82" t="s">
        <v>493</v>
      </c>
      <c r="O656" s="82" t="s">
        <v>375</v>
      </c>
      <c r="Q656" s="82" t="str">
        <f t="shared" si="10"/>
        <v>Sub Prod - C4C Project Proactive Maintenance</v>
      </c>
      <c r="R656" s="29">
        <f>VLOOKUP(Q656,EffortByCategory!B:C,2,FALSE)</f>
        <v>0</v>
      </c>
    </row>
    <row r="657" spans="1:18" x14ac:dyDescent="0.2">
      <c r="A657" s="82" t="s">
        <v>2745</v>
      </c>
      <c r="B657" s="82" t="s">
        <v>2269</v>
      </c>
      <c r="C657" s="82" t="s">
        <v>370</v>
      </c>
      <c r="D657" s="82" t="s">
        <v>152</v>
      </c>
      <c r="E657" s="82" t="s">
        <v>4</v>
      </c>
      <c r="F657" s="82" t="s">
        <v>151</v>
      </c>
      <c r="G657" s="82" t="s">
        <v>147</v>
      </c>
      <c r="H657" s="82" t="s">
        <v>490</v>
      </c>
      <c r="I657" s="83">
        <v>42976.548819444448</v>
      </c>
      <c r="J657" s="82" t="s">
        <v>179</v>
      </c>
      <c r="K657" s="82" t="s">
        <v>2270</v>
      </c>
      <c r="L657" s="82" t="s">
        <v>2271</v>
      </c>
      <c r="M657" s="83">
        <v>42976.511504629627</v>
      </c>
      <c r="N657" s="82" t="s">
        <v>493</v>
      </c>
      <c r="O657" s="82" t="s">
        <v>375</v>
      </c>
      <c r="Q657" s="82" t="str">
        <f t="shared" si="10"/>
        <v>Sub Prod - C4C Project Proactive Maintenance</v>
      </c>
      <c r="R657" s="29">
        <f>VLOOKUP(Q657,EffortByCategory!B:C,2,FALSE)</f>
        <v>0</v>
      </c>
    </row>
    <row r="658" spans="1:18" x14ac:dyDescent="0.2">
      <c r="A658" s="82" t="s">
        <v>2745</v>
      </c>
      <c r="B658" s="82" t="s">
        <v>2272</v>
      </c>
      <c r="C658" s="82" t="s">
        <v>370</v>
      </c>
      <c r="D658" s="82" t="s">
        <v>152</v>
      </c>
      <c r="E658" s="82" t="s">
        <v>4</v>
      </c>
      <c r="F658" s="82" t="s">
        <v>148</v>
      </c>
      <c r="G658" s="82" t="s">
        <v>147</v>
      </c>
      <c r="H658" s="82" t="s">
        <v>490</v>
      </c>
      <c r="I658" s="83">
        <v>42972.612939814811</v>
      </c>
      <c r="J658" s="82" t="s">
        <v>180</v>
      </c>
      <c r="K658" s="82" t="s">
        <v>2273</v>
      </c>
      <c r="L658" s="82" t="s">
        <v>2274</v>
      </c>
      <c r="M658" s="83">
        <v>42972.573148148149</v>
      </c>
      <c r="N658" s="82" t="s">
        <v>493</v>
      </c>
      <c r="O658" s="82" t="s">
        <v>375</v>
      </c>
      <c r="Q658" s="82" t="str">
        <f t="shared" si="10"/>
        <v xml:space="preserve">Sub Prod - C4C Project Request for Information </v>
      </c>
      <c r="R658" s="29">
        <f>VLOOKUP(Q658,EffortByCategory!B:C,2,FALSE)</f>
        <v>0</v>
      </c>
    </row>
    <row r="659" spans="1:18" x14ac:dyDescent="0.2">
      <c r="A659" s="82" t="s">
        <v>2743</v>
      </c>
      <c r="B659" s="82" t="s">
        <v>2275</v>
      </c>
      <c r="C659" s="82" t="s">
        <v>377</v>
      </c>
      <c r="D659" s="82" t="s">
        <v>153</v>
      </c>
      <c r="E659" s="82" t="s">
        <v>4</v>
      </c>
      <c r="F659" s="82" t="s">
        <v>155</v>
      </c>
      <c r="G659" s="82" t="s">
        <v>147</v>
      </c>
      <c r="H659" s="82" t="s">
        <v>204</v>
      </c>
      <c r="I659" s="83">
        <v>42976.110115740739</v>
      </c>
      <c r="J659" s="82" t="s">
        <v>179</v>
      </c>
      <c r="K659" s="82" t="s">
        <v>2276</v>
      </c>
      <c r="L659" s="82" t="s">
        <v>2277</v>
      </c>
      <c r="M659" s="83">
        <v>42975.109664351854</v>
      </c>
      <c r="N659" s="82" t="s">
        <v>205</v>
      </c>
      <c r="O659" s="82" t="s">
        <v>436</v>
      </c>
      <c r="Q659" s="82" t="str">
        <f t="shared" si="10"/>
        <v>Sub Prod - KBR Monitoring</v>
      </c>
      <c r="R659" s="29">
        <f>VLOOKUP(Q659,EffortByCategory!B:C,2,FALSE)</f>
        <v>0</v>
      </c>
    </row>
    <row r="660" spans="1:18" x14ac:dyDescent="0.2">
      <c r="A660" s="82" t="s">
        <v>160</v>
      </c>
      <c r="B660" s="82" t="s">
        <v>2278</v>
      </c>
      <c r="C660" s="82" t="s">
        <v>202</v>
      </c>
      <c r="D660" s="82" t="s">
        <v>2279</v>
      </c>
      <c r="E660" s="82" t="s">
        <v>4</v>
      </c>
      <c r="F660" s="82" t="s">
        <v>150</v>
      </c>
      <c r="G660" s="82" t="s">
        <v>147</v>
      </c>
      <c r="H660" s="82" t="s">
        <v>361</v>
      </c>
      <c r="I660" s="83">
        <v>42962.701284722221</v>
      </c>
      <c r="J660" s="82" t="s">
        <v>179</v>
      </c>
      <c r="K660" s="82" t="s">
        <v>2280</v>
      </c>
      <c r="L660" s="82" t="s">
        <v>2281</v>
      </c>
      <c r="M660" s="83">
        <v>42962.490335648145</v>
      </c>
      <c r="N660" s="82" t="s">
        <v>362</v>
      </c>
      <c r="O660" s="82" t="s">
        <v>203</v>
      </c>
      <c r="Q660" s="82" t="str">
        <f t="shared" si="10"/>
        <v>Production Access</v>
      </c>
      <c r="R660" s="29">
        <f>VLOOKUP(Q660,EffortByCategory!B:C,2,FALSE)</f>
        <v>4</v>
      </c>
    </row>
    <row r="661" spans="1:18" x14ac:dyDescent="0.2">
      <c r="A661" s="82" t="s">
        <v>160</v>
      </c>
      <c r="B661" s="82" t="s">
        <v>2282</v>
      </c>
      <c r="C661" s="82" t="s">
        <v>394</v>
      </c>
      <c r="D661" s="82" t="s">
        <v>152</v>
      </c>
      <c r="E661" s="82" t="s">
        <v>4</v>
      </c>
      <c r="F661" s="82" t="s">
        <v>473</v>
      </c>
      <c r="G661" s="82" t="s">
        <v>145</v>
      </c>
      <c r="H661" s="82" t="s">
        <v>1787</v>
      </c>
      <c r="I661" s="83">
        <v>42978.64099537037</v>
      </c>
      <c r="J661" s="82" t="s">
        <v>180</v>
      </c>
      <c r="K661" s="82" t="s">
        <v>2283</v>
      </c>
      <c r="L661" s="82" t="s">
        <v>2284</v>
      </c>
      <c r="M661" s="83">
        <v>42978.60665509259</v>
      </c>
      <c r="N661" s="82" t="s">
        <v>1790</v>
      </c>
      <c r="O661" s="82" t="s">
        <v>375</v>
      </c>
      <c r="Q661" s="82" t="str">
        <f t="shared" si="10"/>
        <v>Production Alert</v>
      </c>
      <c r="R661" s="29">
        <f>VLOOKUP(Q661,EffortByCategory!B:C,2,FALSE)</f>
        <v>4</v>
      </c>
    </row>
    <row r="662" spans="1:18" x14ac:dyDescent="0.2">
      <c r="A662" s="82" t="s">
        <v>2744</v>
      </c>
      <c r="B662" s="82" t="s">
        <v>2285</v>
      </c>
      <c r="C662" s="82" t="s">
        <v>390</v>
      </c>
      <c r="D662" s="82" t="s">
        <v>152</v>
      </c>
      <c r="E662" s="82" t="s">
        <v>4</v>
      </c>
      <c r="F662" s="82" t="s">
        <v>150</v>
      </c>
      <c r="G662" s="82" t="s">
        <v>147</v>
      </c>
      <c r="H662" s="82" t="s">
        <v>371</v>
      </c>
      <c r="I662" s="83">
        <v>42972.095972222225</v>
      </c>
      <c r="J662" s="82" t="s">
        <v>180</v>
      </c>
      <c r="K662" s="82" t="s">
        <v>2286</v>
      </c>
      <c r="L662" s="82" t="s">
        <v>2287</v>
      </c>
      <c r="M662" s="83">
        <v>42969.939953703702</v>
      </c>
      <c r="N662" s="82" t="s">
        <v>374</v>
      </c>
      <c r="O662" s="82" t="s">
        <v>375</v>
      </c>
      <c r="Q662" s="82" t="str">
        <f t="shared" si="10"/>
        <v>Sub Prod - All Other Projects Access</v>
      </c>
      <c r="R662" s="29">
        <f>VLOOKUP(Q662,EffortByCategory!B:C,2,FALSE)</f>
        <v>0</v>
      </c>
    </row>
    <row r="663" spans="1:18" x14ac:dyDescent="0.2">
      <c r="A663" s="82" t="s">
        <v>160</v>
      </c>
      <c r="B663" s="82" t="s">
        <v>2288</v>
      </c>
      <c r="C663" s="82" t="s">
        <v>223</v>
      </c>
      <c r="D663" s="82" t="s">
        <v>280</v>
      </c>
      <c r="E663" s="82" t="s">
        <v>28</v>
      </c>
      <c r="F663" s="82" t="s">
        <v>144</v>
      </c>
      <c r="G663" s="82" t="s">
        <v>147</v>
      </c>
      <c r="H663" s="82" t="s">
        <v>344</v>
      </c>
      <c r="I663" s="83">
        <v>42970.009386574071</v>
      </c>
      <c r="J663" s="82" t="s">
        <v>180</v>
      </c>
      <c r="K663" s="82" t="s">
        <v>2289</v>
      </c>
      <c r="L663" s="82" t="s">
        <v>2290</v>
      </c>
      <c r="M663" s="83">
        <v>42968.649965277778</v>
      </c>
      <c r="N663" s="82" t="s">
        <v>345</v>
      </c>
      <c r="O663" s="82" t="s">
        <v>203</v>
      </c>
      <c r="Q663" s="82" t="str">
        <f t="shared" si="10"/>
        <v xml:space="preserve">Production </v>
      </c>
      <c r="R663" s="29">
        <f>VLOOKUP(Q663,EffortByCategory!B:C,2,FALSE)</f>
        <v>4</v>
      </c>
    </row>
    <row r="664" spans="1:18" x14ac:dyDescent="0.2">
      <c r="A664" s="82" t="s">
        <v>160</v>
      </c>
      <c r="B664" s="82" t="s">
        <v>2291</v>
      </c>
      <c r="C664" s="82" t="s">
        <v>370</v>
      </c>
      <c r="D664" s="82" t="s">
        <v>144</v>
      </c>
      <c r="E664" s="82" t="s">
        <v>4</v>
      </c>
      <c r="F664" s="82" t="s">
        <v>150</v>
      </c>
      <c r="G664" s="82" t="s">
        <v>147</v>
      </c>
      <c r="H664" s="82" t="s">
        <v>371</v>
      </c>
      <c r="I664" s="83">
        <v>42955.936388888891</v>
      </c>
      <c r="J664" s="82" t="s">
        <v>180</v>
      </c>
      <c r="K664" s="82" t="s">
        <v>2292</v>
      </c>
      <c r="L664" s="82" t="s">
        <v>2293</v>
      </c>
      <c r="M664" s="83">
        <v>42949.440648148149</v>
      </c>
      <c r="N664" s="82" t="s">
        <v>374</v>
      </c>
      <c r="O664" s="82" t="s">
        <v>375</v>
      </c>
      <c r="Q664" s="82" t="str">
        <f t="shared" si="10"/>
        <v>Production Access</v>
      </c>
      <c r="R664" s="29">
        <f>VLOOKUP(Q664,EffortByCategory!B:C,2,FALSE)</f>
        <v>4</v>
      </c>
    </row>
    <row r="665" spans="1:18" x14ac:dyDescent="0.2">
      <c r="A665" s="82" t="s">
        <v>160</v>
      </c>
      <c r="B665" s="82" t="s">
        <v>2294</v>
      </c>
      <c r="C665" s="82" t="s">
        <v>418</v>
      </c>
      <c r="D665" s="82" t="s">
        <v>152</v>
      </c>
      <c r="E665" s="82" t="s">
        <v>4</v>
      </c>
      <c r="F665" s="82" t="s">
        <v>150</v>
      </c>
      <c r="G665" s="82" t="s">
        <v>147</v>
      </c>
      <c r="H665" s="82" t="s">
        <v>371</v>
      </c>
      <c r="I665" s="83">
        <v>42968.137777777774</v>
      </c>
      <c r="J665" s="82" t="s">
        <v>179</v>
      </c>
      <c r="K665" s="82" t="s">
        <v>2292</v>
      </c>
      <c r="L665" s="82" t="s">
        <v>2295</v>
      </c>
      <c r="M665" s="83">
        <v>42965.089409722219</v>
      </c>
      <c r="N665" s="82" t="s">
        <v>374</v>
      </c>
      <c r="O665" s="82" t="s">
        <v>375</v>
      </c>
      <c r="Q665" s="82" t="str">
        <f t="shared" ref="Q665:Q728" si="11">CONCATENATE(A665," ",F665)</f>
        <v>Production Access</v>
      </c>
      <c r="R665" s="29">
        <f>VLOOKUP(Q665,EffortByCategory!B:C,2,FALSE)</f>
        <v>4</v>
      </c>
    </row>
    <row r="666" spans="1:18" x14ac:dyDescent="0.2">
      <c r="A666" s="82" t="s">
        <v>2743</v>
      </c>
      <c r="B666" s="82" t="s">
        <v>2296</v>
      </c>
      <c r="C666" s="82" t="s">
        <v>212</v>
      </c>
      <c r="D666" s="82" t="s">
        <v>182</v>
      </c>
      <c r="E666" s="82" t="s">
        <v>4</v>
      </c>
      <c r="F666" s="82" t="s">
        <v>1837</v>
      </c>
      <c r="G666" s="82" t="s">
        <v>147</v>
      </c>
      <c r="H666" s="82" t="s">
        <v>184</v>
      </c>
      <c r="I666" s="83">
        <v>42958.387928240743</v>
      </c>
      <c r="J666" s="82" t="s">
        <v>180</v>
      </c>
      <c r="K666" s="82" t="s">
        <v>2297</v>
      </c>
      <c r="L666" s="82" t="s">
        <v>2298</v>
      </c>
      <c r="M666" s="83">
        <v>42957.221967592595</v>
      </c>
      <c r="N666" s="82" t="s">
        <v>149</v>
      </c>
      <c r="O666" s="82" t="s">
        <v>206</v>
      </c>
      <c r="Q666" s="82" t="str">
        <f t="shared" si="11"/>
        <v>Sub Prod - KBR Email</v>
      </c>
      <c r="R666" s="29">
        <f>VLOOKUP(Q666,EffortByCategory!B:C,2,FALSE)</f>
        <v>4</v>
      </c>
    </row>
    <row r="667" spans="1:18" x14ac:dyDescent="0.2">
      <c r="A667" s="82" t="s">
        <v>2743</v>
      </c>
      <c r="B667" s="82" t="s">
        <v>2299</v>
      </c>
      <c r="C667" s="82" t="s">
        <v>466</v>
      </c>
      <c r="D667" s="82" t="s">
        <v>152</v>
      </c>
      <c r="E667" s="82" t="s">
        <v>4</v>
      </c>
      <c r="F667" s="82" t="s">
        <v>27</v>
      </c>
      <c r="G667" s="82" t="s">
        <v>147</v>
      </c>
      <c r="H667" s="82" t="s">
        <v>215</v>
      </c>
      <c r="I667" s="83">
        <v>42972.417430555557</v>
      </c>
      <c r="J667" s="82" t="s">
        <v>180</v>
      </c>
      <c r="K667" s="82" t="s">
        <v>2300</v>
      </c>
      <c r="L667" s="82" t="s">
        <v>2301</v>
      </c>
      <c r="M667" s="83">
        <v>42972.391145833331</v>
      </c>
      <c r="N667" s="82" t="s">
        <v>216</v>
      </c>
      <c r="O667" s="82" t="s">
        <v>375</v>
      </c>
      <c r="Q667" s="82" t="str">
        <f t="shared" si="11"/>
        <v>Sub Prod - KBR Request for Change</v>
      </c>
      <c r="R667" s="29">
        <f>VLOOKUP(Q667,EffortByCategory!B:C,2,FALSE)</f>
        <v>0</v>
      </c>
    </row>
    <row r="668" spans="1:18" x14ac:dyDescent="0.2">
      <c r="A668" s="82" t="s">
        <v>160</v>
      </c>
      <c r="B668" s="82" t="s">
        <v>2302</v>
      </c>
      <c r="C668" s="82" t="s">
        <v>377</v>
      </c>
      <c r="D668" s="82" t="s">
        <v>2033</v>
      </c>
      <c r="E668" s="82" t="s">
        <v>4</v>
      </c>
      <c r="F668" s="82" t="s">
        <v>275</v>
      </c>
      <c r="G668" s="82" t="s">
        <v>147</v>
      </c>
      <c r="H668" s="82" t="s">
        <v>478</v>
      </c>
      <c r="I668" s="83">
        <v>42964.046099537038</v>
      </c>
      <c r="J668" s="82" t="s">
        <v>179</v>
      </c>
      <c r="K668" s="82" t="s">
        <v>2303</v>
      </c>
      <c r="L668" s="82" t="s">
        <v>2304</v>
      </c>
      <c r="M668" s="83">
        <v>42962.939120370371</v>
      </c>
      <c r="N668" s="82" t="s">
        <v>481</v>
      </c>
      <c r="O668" s="82" t="s">
        <v>375</v>
      </c>
      <c r="Q668" s="82" t="str">
        <f t="shared" si="11"/>
        <v>Production File Transfer</v>
      </c>
      <c r="R668" s="29">
        <f>VLOOKUP(Q668,EffortByCategory!B:C,2,FALSE)</f>
        <v>4</v>
      </c>
    </row>
    <row r="669" spans="1:18" x14ac:dyDescent="0.2">
      <c r="A669" s="82" t="s">
        <v>2745</v>
      </c>
      <c r="B669" s="82" t="s">
        <v>2305</v>
      </c>
      <c r="C669" s="82" t="s">
        <v>431</v>
      </c>
      <c r="D669" s="82" t="s">
        <v>495</v>
      </c>
      <c r="E669" s="82" t="s">
        <v>4</v>
      </c>
      <c r="F669" s="82" t="s">
        <v>27</v>
      </c>
      <c r="G669" s="82" t="s">
        <v>147</v>
      </c>
      <c r="H669" s="82" t="s">
        <v>490</v>
      </c>
      <c r="I669" s="83">
        <v>42969.217650462961</v>
      </c>
      <c r="J669" s="82" t="s">
        <v>180</v>
      </c>
      <c r="K669" s="82" t="s">
        <v>2306</v>
      </c>
      <c r="L669" s="82" t="s">
        <v>2307</v>
      </c>
      <c r="M669" s="83">
        <v>42968.257199074076</v>
      </c>
      <c r="N669" s="82" t="s">
        <v>493</v>
      </c>
      <c r="O669" s="82" t="s">
        <v>375</v>
      </c>
      <c r="Q669" s="82" t="str">
        <f t="shared" si="11"/>
        <v>Sub Prod - C4C Project Request for Change</v>
      </c>
      <c r="R669" s="29">
        <f>VLOOKUP(Q669,EffortByCategory!B:C,2,FALSE)</f>
        <v>0</v>
      </c>
    </row>
    <row r="670" spans="1:18" x14ac:dyDescent="0.2">
      <c r="A670" s="82" t="s">
        <v>2745</v>
      </c>
      <c r="B670" s="82" t="s">
        <v>2308</v>
      </c>
      <c r="C670" s="82" t="s">
        <v>507</v>
      </c>
      <c r="D670" s="82" t="s">
        <v>152</v>
      </c>
      <c r="E670" s="82" t="s">
        <v>4</v>
      </c>
      <c r="F670" s="82" t="s">
        <v>27</v>
      </c>
      <c r="G670" s="82" t="s">
        <v>147</v>
      </c>
      <c r="H670" s="82" t="s">
        <v>490</v>
      </c>
      <c r="I670" s="83">
        <v>42971.262523148151</v>
      </c>
      <c r="J670" s="82" t="s">
        <v>180</v>
      </c>
      <c r="K670" s="82" t="s">
        <v>2306</v>
      </c>
      <c r="L670" s="82" t="s">
        <v>667</v>
      </c>
      <c r="M670" s="83">
        <v>42971.136446759258</v>
      </c>
      <c r="N670" s="82" t="s">
        <v>493</v>
      </c>
      <c r="O670" s="82" t="s">
        <v>375</v>
      </c>
      <c r="Q670" s="82" t="str">
        <f t="shared" si="11"/>
        <v>Sub Prod - C4C Project Request for Change</v>
      </c>
      <c r="R670" s="29">
        <f>VLOOKUP(Q670,EffortByCategory!B:C,2,FALSE)</f>
        <v>0</v>
      </c>
    </row>
    <row r="671" spans="1:18" x14ac:dyDescent="0.2">
      <c r="A671" s="82" t="s">
        <v>2745</v>
      </c>
      <c r="B671" s="82" t="s">
        <v>2309</v>
      </c>
      <c r="C671" s="82" t="s">
        <v>431</v>
      </c>
      <c r="D671" s="82" t="s">
        <v>495</v>
      </c>
      <c r="E671" s="82" t="s">
        <v>4</v>
      </c>
      <c r="F671" s="82" t="s">
        <v>462</v>
      </c>
      <c r="G671" s="82" t="s">
        <v>147</v>
      </c>
      <c r="H671" s="82" t="s">
        <v>490</v>
      </c>
      <c r="I671" s="83">
        <v>42975.231087962966</v>
      </c>
      <c r="J671" s="82" t="s">
        <v>180</v>
      </c>
      <c r="K671" s="82" t="s">
        <v>2306</v>
      </c>
      <c r="L671" s="82" t="s">
        <v>2310</v>
      </c>
      <c r="M671" s="83">
        <v>42975.139398148145</v>
      </c>
      <c r="N671" s="82" t="s">
        <v>493</v>
      </c>
      <c r="O671" s="82" t="s">
        <v>375</v>
      </c>
      <c r="Q671" s="82" t="str">
        <f t="shared" si="11"/>
        <v>Sub Prod - C4C Project Code Deployment</v>
      </c>
      <c r="R671" s="29">
        <f>VLOOKUP(Q671,EffortByCategory!B:C,2,FALSE)</f>
        <v>0</v>
      </c>
    </row>
    <row r="672" spans="1:18" x14ac:dyDescent="0.2">
      <c r="A672" s="82" t="s">
        <v>2744</v>
      </c>
      <c r="B672" s="82" t="s">
        <v>2311</v>
      </c>
      <c r="C672" s="82" t="s">
        <v>390</v>
      </c>
      <c r="D672" s="82" t="s">
        <v>152</v>
      </c>
      <c r="E672" s="82" t="s">
        <v>4</v>
      </c>
      <c r="F672" s="82" t="s">
        <v>150</v>
      </c>
      <c r="G672" s="82" t="s">
        <v>147</v>
      </c>
      <c r="H672" s="82" t="s">
        <v>371</v>
      </c>
      <c r="I672" s="83">
        <v>42972.094502314816</v>
      </c>
      <c r="J672" s="82" t="s">
        <v>180</v>
      </c>
      <c r="K672" s="82" t="s">
        <v>2312</v>
      </c>
      <c r="L672" s="82" t="s">
        <v>2313</v>
      </c>
      <c r="M672" s="83">
        <v>42964.919282407405</v>
      </c>
      <c r="N672" s="82" t="s">
        <v>374</v>
      </c>
      <c r="O672" s="82" t="s">
        <v>375</v>
      </c>
      <c r="Q672" s="82" t="str">
        <f t="shared" si="11"/>
        <v>Sub Prod - All Other Projects Access</v>
      </c>
      <c r="R672" s="29">
        <f>VLOOKUP(Q672,EffortByCategory!B:C,2,FALSE)</f>
        <v>0</v>
      </c>
    </row>
    <row r="673" spans="1:18" x14ac:dyDescent="0.2">
      <c r="A673" s="82" t="s">
        <v>2745</v>
      </c>
      <c r="B673" s="82" t="s">
        <v>2314</v>
      </c>
      <c r="C673" s="82" t="s">
        <v>552</v>
      </c>
      <c r="D673" s="82" t="s">
        <v>495</v>
      </c>
      <c r="E673" s="82" t="s">
        <v>4</v>
      </c>
      <c r="F673" s="82" t="s">
        <v>462</v>
      </c>
      <c r="G673" s="82" t="s">
        <v>147</v>
      </c>
      <c r="H673" s="82" t="s">
        <v>490</v>
      </c>
      <c r="I673" s="83">
        <v>42971.336388888885</v>
      </c>
      <c r="J673" s="82" t="s">
        <v>180</v>
      </c>
      <c r="K673" s="82" t="s">
        <v>2315</v>
      </c>
      <c r="L673" s="82" t="s">
        <v>2316</v>
      </c>
      <c r="M673" s="83">
        <v>42969.846377314818</v>
      </c>
      <c r="N673" s="82" t="s">
        <v>493</v>
      </c>
      <c r="O673" s="82" t="s">
        <v>375</v>
      </c>
      <c r="Q673" s="82" t="str">
        <f t="shared" si="11"/>
        <v>Sub Prod - C4C Project Code Deployment</v>
      </c>
      <c r="R673" s="29">
        <f>VLOOKUP(Q673,EffortByCategory!B:C,2,FALSE)</f>
        <v>0</v>
      </c>
    </row>
    <row r="674" spans="1:18" x14ac:dyDescent="0.2">
      <c r="A674" s="82" t="s">
        <v>2745</v>
      </c>
      <c r="B674" s="82" t="s">
        <v>2317</v>
      </c>
      <c r="C674" s="82" t="s">
        <v>431</v>
      </c>
      <c r="D674" s="82" t="s">
        <v>495</v>
      </c>
      <c r="E674" s="82" t="s">
        <v>4</v>
      </c>
      <c r="F674" s="82" t="s">
        <v>27</v>
      </c>
      <c r="G674" s="82" t="s">
        <v>147</v>
      </c>
      <c r="H674" s="82" t="s">
        <v>490</v>
      </c>
      <c r="I674" s="83">
        <v>42969.333553240744</v>
      </c>
      <c r="J674" s="82" t="s">
        <v>180</v>
      </c>
      <c r="K674" s="82" t="s">
        <v>2315</v>
      </c>
      <c r="L674" s="82" t="s">
        <v>2318</v>
      </c>
      <c r="M674" s="83">
        <v>42969.157847222225</v>
      </c>
      <c r="N674" s="82" t="s">
        <v>493</v>
      </c>
      <c r="O674" s="82" t="s">
        <v>375</v>
      </c>
      <c r="Q674" s="82" t="str">
        <f t="shared" si="11"/>
        <v>Sub Prod - C4C Project Request for Change</v>
      </c>
      <c r="R674" s="29">
        <f>VLOOKUP(Q674,EffortByCategory!B:C,2,FALSE)</f>
        <v>0</v>
      </c>
    </row>
    <row r="675" spans="1:18" x14ac:dyDescent="0.2">
      <c r="A675" s="82" t="s">
        <v>2745</v>
      </c>
      <c r="B675" s="82" t="s">
        <v>2319</v>
      </c>
      <c r="C675" s="82" t="s">
        <v>507</v>
      </c>
      <c r="D675" s="82" t="s">
        <v>152</v>
      </c>
      <c r="E675" s="82" t="s">
        <v>4</v>
      </c>
      <c r="F675" s="82" t="s">
        <v>27</v>
      </c>
      <c r="G675" s="82" t="s">
        <v>147</v>
      </c>
      <c r="H675" s="82" t="s">
        <v>490</v>
      </c>
      <c r="I675" s="83">
        <v>42969.472256944442</v>
      </c>
      <c r="J675" s="82" t="s">
        <v>180</v>
      </c>
      <c r="K675" s="82" t="s">
        <v>2315</v>
      </c>
      <c r="L675" s="82" t="s">
        <v>667</v>
      </c>
      <c r="M675" s="83">
        <v>42969.36824074074</v>
      </c>
      <c r="N675" s="82" t="s">
        <v>493</v>
      </c>
      <c r="O675" s="82" t="s">
        <v>375</v>
      </c>
      <c r="Q675" s="82" t="str">
        <f t="shared" si="11"/>
        <v>Sub Prod - C4C Project Request for Change</v>
      </c>
      <c r="R675" s="29">
        <f>VLOOKUP(Q675,EffortByCategory!B:C,2,FALSE)</f>
        <v>0</v>
      </c>
    </row>
    <row r="676" spans="1:18" x14ac:dyDescent="0.2">
      <c r="A676" s="82" t="s">
        <v>2745</v>
      </c>
      <c r="B676" s="82" t="s">
        <v>2320</v>
      </c>
      <c r="C676" s="82" t="s">
        <v>507</v>
      </c>
      <c r="D676" s="82" t="s">
        <v>152</v>
      </c>
      <c r="E676" s="82" t="s">
        <v>4</v>
      </c>
      <c r="F676" s="82" t="s">
        <v>27</v>
      </c>
      <c r="G676" s="82" t="s">
        <v>147</v>
      </c>
      <c r="H676" s="82" t="s">
        <v>490</v>
      </c>
      <c r="I676" s="83">
        <v>42970.230671296296</v>
      </c>
      <c r="J676" s="82" t="s">
        <v>180</v>
      </c>
      <c r="K676" s="82" t="s">
        <v>2315</v>
      </c>
      <c r="L676" s="82" t="s">
        <v>667</v>
      </c>
      <c r="M676" s="83">
        <v>42970.046967592592</v>
      </c>
      <c r="N676" s="82" t="s">
        <v>493</v>
      </c>
      <c r="O676" s="82" t="s">
        <v>375</v>
      </c>
      <c r="Q676" s="82" t="str">
        <f t="shared" si="11"/>
        <v>Sub Prod - C4C Project Request for Change</v>
      </c>
      <c r="R676" s="29">
        <f>VLOOKUP(Q676,EffortByCategory!B:C,2,FALSE)</f>
        <v>0</v>
      </c>
    </row>
    <row r="677" spans="1:18" x14ac:dyDescent="0.2">
      <c r="A677" s="82" t="s">
        <v>2745</v>
      </c>
      <c r="B677" s="82" t="s">
        <v>2321</v>
      </c>
      <c r="C677" s="82" t="s">
        <v>552</v>
      </c>
      <c r="D677" s="82" t="s">
        <v>495</v>
      </c>
      <c r="E677" s="82" t="s">
        <v>4</v>
      </c>
      <c r="F677" s="82" t="s">
        <v>462</v>
      </c>
      <c r="G677" s="82" t="s">
        <v>147</v>
      </c>
      <c r="H677" s="82" t="s">
        <v>490</v>
      </c>
      <c r="I677" s="83">
        <v>42971.335543981484</v>
      </c>
      <c r="J677" s="82" t="s">
        <v>180</v>
      </c>
      <c r="K677" s="82" t="s">
        <v>2315</v>
      </c>
      <c r="L677" s="82" t="s">
        <v>2316</v>
      </c>
      <c r="M677" s="83">
        <v>42969.987280092595</v>
      </c>
      <c r="N677" s="82" t="s">
        <v>493</v>
      </c>
      <c r="O677" s="82" t="s">
        <v>375</v>
      </c>
      <c r="Q677" s="82" t="str">
        <f t="shared" si="11"/>
        <v>Sub Prod - C4C Project Code Deployment</v>
      </c>
      <c r="R677" s="29">
        <f>VLOOKUP(Q677,EffortByCategory!B:C,2,FALSE)</f>
        <v>0</v>
      </c>
    </row>
    <row r="678" spans="1:18" x14ac:dyDescent="0.2">
      <c r="A678" s="82" t="s">
        <v>2745</v>
      </c>
      <c r="B678" s="82" t="s">
        <v>2322</v>
      </c>
      <c r="C678" s="82" t="s">
        <v>431</v>
      </c>
      <c r="D678" s="82" t="s">
        <v>144</v>
      </c>
      <c r="E678" s="82" t="s">
        <v>4</v>
      </c>
      <c r="F678" s="82" t="s">
        <v>151</v>
      </c>
      <c r="G678" s="82" t="s">
        <v>147</v>
      </c>
      <c r="H678" s="82" t="s">
        <v>490</v>
      </c>
      <c r="I678" s="83">
        <v>42949.413564814815</v>
      </c>
      <c r="J678" s="82" t="s">
        <v>180</v>
      </c>
      <c r="K678" s="82" t="s">
        <v>2323</v>
      </c>
      <c r="L678" s="82" t="s">
        <v>2324</v>
      </c>
      <c r="M678" s="83">
        <v>42948.108067129629</v>
      </c>
      <c r="N678" s="82" t="s">
        <v>493</v>
      </c>
      <c r="O678" s="82" t="s">
        <v>375</v>
      </c>
      <c r="Q678" s="82" t="str">
        <f t="shared" si="11"/>
        <v>Sub Prod - C4C Project Proactive Maintenance</v>
      </c>
      <c r="R678" s="29">
        <f>VLOOKUP(Q678,EffortByCategory!B:C,2,FALSE)</f>
        <v>0</v>
      </c>
    </row>
    <row r="679" spans="1:18" x14ac:dyDescent="0.2">
      <c r="A679" s="82" t="s">
        <v>2745</v>
      </c>
      <c r="B679" s="82" t="s">
        <v>2325</v>
      </c>
      <c r="C679" s="82" t="s">
        <v>370</v>
      </c>
      <c r="D679" s="82" t="s">
        <v>152</v>
      </c>
      <c r="E679" s="82" t="s">
        <v>4</v>
      </c>
      <c r="F679" s="82" t="s">
        <v>151</v>
      </c>
      <c r="G679" s="82" t="s">
        <v>147</v>
      </c>
      <c r="H679" s="82" t="s">
        <v>490</v>
      </c>
      <c r="I679" s="83">
        <v>42975.911377314813</v>
      </c>
      <c r="J679" s="82" t="s">
        <v>179</v>
      </c>
      <c r="K679" s="82" t="s">
        <v>2326</v>
      </c>
      <c r="L679" s="82" t="s">
        <v>2271</v>
      </c>
      <c r="M679" s="83">
        <v>42975.604629629626</v>
      </c>
      <c r="N679" s="82" t="s">
        <v>493</v>
      </c>
      <c r="O679" s="82" t="s">
        <v>375</v>
      </c>
      <c r="Q679" s="82" t="str">
        <f t="shared" si="11"/>
        <v>Sub Prod - C4C Project Proactive Maintenance</v>
      </c>
      <c r="R679" s="29">
        <f>VLOOKUP(Q679,EffortByCategory!B:C,2,FALSE)</f>
        <v>0</v>
      </c>
    </row>
    <row r="680" spans="1:18" x14ac:dyDescent="0.2">
      <c r="A680" s="82" t="s">
        <v>2743</v>
      </c>
      <c r="B680" s="82" t="s">
        <v>2327</v>
      </c>
      <c r="C680" s="82" t="s">
        <v>483</v>
      </c>
      <c r="D680" s="82" t="s">
        <v>152</v>
      </c>
      <c r="E680" s="82" t="s">
        <v>4</v>
      </c>
      <c r="F680" s="82" t="s">
        <v>151</v>
      </c>
      <c r="G680" s="82" t="s">
        <v>147</v>
      </c>
      <c r="H680" s="82" t="s">
        <v>1776</v>
      </c>
      <c r="I680" s="83">
        <v>42959.364039351851</v>
      </c>
      <c r="J680" s="82" t="s">
        <v>179</v>
      </c>
      <c r="K680" s="82" t="s">
        <v>2328</v>
      </c>
      <c r="L680" s="82" t="s">
        <v>2329</v>
      </c>
      <c r="M680" s="83">
        <v>42958.456377314818</v>
      </c>
      <c r="N680" s="82" t="s">
        <v>1779</v>
      </c>
      <c r="O680" s="82" t="s">
        <v>375</v>
      </c>
      <c r="Q680" s="82" t="str">
        <f t="shared" si="11"/>
        <v>Sub Prod - KBR Proactive Maintenance</v>
      </c>
      <c r="R680" s="29">
        <f>VLOOKUP(Q680,EffortByCategory!B:C,2,FALSE)</f>
        <v>0</v>
      </c>
    </row>
    <row r="681" spans="1:18" x14ac:dyDescent="0.2">
      <c r="A681" s="82" t="s">
        <v>2745</v>
      </c>
      <c r="B681" s="82" t="s">
        <v>2330</v>
      </c>
      <c r="C681" s="82" t="s">
        <v>507</v>
      </c>
      <c r="D681" s="82" t="s">
        <v>152</v>
      </c>
      <c r="E681" s="82" t="s">
        <v>4</v>
      </c>
      <c r="F681" s="82" t="s">
        <v>27</v>
      </c>
      <c r="G681" s="82" t="s">
        <v>147</v>
      </c>
      <c r="H681" s="82" t="s">
        <v>490</v>
      </c>
      <c r="I681" s="83">
        <v>42969.381018518521</v>
      </c>
      <c r="J681" s="82" t="s">
        <v>180</v>
      </c>
      <c r="K681" s="82" t="s">
        <v>2331</v>
      </c>
      <c r="L681" s="82" t="s">
        <v>2332</v>
      </c>
      <c r="M681" s="83">
        <v>42969.008668981478</v>
      </c>
      <c r="N681" s="82" t="s">
        <v>493</v>
      </c>
      <c r="O681" s="82" t="s">
        <v>375</v>
      </c>
      <c r="Q681" s="82" t="str">
        <f t="shared" si="11"/>
        <v>Sub Prod - C4C Project Request for Change</v>
      </c>
      <c r="R681" s="29">
        <f>VLOOKUP(Q681,EffortByCategory!B:C,2,FALSE)</f>
        <v>0</v>
      </c>
    </row>
    <row r="682" spans="1:18" x14ac:dyDescent="0.2">
      <c r="A682" s="82" t="s">
        <v>2745</v>
      </c>
      <c r="B682" s="82" t="s">
        <v>2333</v>
      </c>
      <c r="C682" s="82" t="s">
        <v>370</v>
      </c>
      <c r="D682" s="82" t="s">
        <v>152</v>
      </c>
      <c r="E682" s="82" t="s">
        <v>4</v>
      </c>
      <c r="F682" s="82" t="s">
        <v>151</v>
      </c>
      <c r="G682" s="82" t="s">
        <v>147</v>
      </c>
      <c r="H682" s="82" t="s">
        <v>490</v>
      </c>
      <c r="I682" s="83">
        <v>42977.7033912037</v>
      </c>
      <c r="J682" s="82" t="s">
        <v>180</v>
      </c>
      <c r="K682" s="82" t="s">
        <v>2334</v>
      </c>
      <c r="L682" s="82" t="s">
        <v>2335</v>
      </c>
      <c r="M682" s="83">
        <v>42977.63009259259</v>
      </c>
      <c r="N682" s="82" t="s">
        <v>493</v>
      </c>
      <c r="O682" s="82" t="s">
        <v>375</v>
      </c>
      <c r="Q682" s="82" t="str">
        <f t="shared" si="11"/>
        <v>Sub Prod - C4C Project Proactive Maintenance</v>
      </c>
      <c r="R682" s="29">
        <f>VLOOKUP(Q682,EffortByCategory!B:C,2,FALSE)</f>
        <v>0</v>
      </c>
    </row>
    <row r="683" spans="1:18" x14ac:dyDescent="0.2">
      <c r="A683" s="82" t="s">
        <v>2745</v>
      </c>
      <c r="B683" s="82" t="s">
        <v>2336</v>
      </c>
      <c r="C683" s="82" t="s">
        <v>507</v>
      </c>
      <c r="D683" s="82" t="s">
        <v>152</v>
      </c>
      <c r="E683" s="82" t="s">
        <v>4</v>
      </c>
      <c r="F683" s="82" t="s">
        <v>151</v>
      </c>
      <c r="G683" s="82" t="s">
        <v>147</v>
      </c>
      <c r="H683" s="82" t="s">
        <v>490</v>
      </c>
      <c r="I683" s="83">
        <v>42976.413645833331</v>
      </c>
      <c r="J683" s="82" t="s">
        <v>180</v>
      </c>
      <c r="K683" s="82" t="s">
        <v>2337</v>
      </c>
      <c r="L683" s="82" t="s">
        <v>2338</v>
      </c>
      <c r="M683" s="83">
        <v>42976.383402777778</v>
      </c>
      <c r="N683" s="82" t="s">
        <v>493</v>
      </c>
      <c r="O683" s="82" t="s">
        <v>375</v>
      </c>
      <c r="Q683" s="82" t="str">
        <f t="shared" si="11"/>
        <v>Sub Prod - C4C Project Proactive Maintenance</v>
      </c>
      <c r="R683" s="29">
        <f>VLOOKUP(Q683,EffortByCategory!B:C,2,FALSE)</f>
        <v>0</v>
      </c>
    </row>
    <row r="684" spans="1:18" x14ac:dyDescent="0.2">
      <c r="A684" s="82" t="s">
        <v>2745</v>
      </c>
      <c r="B684" s="82" t="s">
        <v>2339</v>
      </c>
      <c r="C684" s="82" t="s">
        <v>370</v>
      </c>
      <c r="D684" s="82" t="s">
        <v>144</v>
      </c>
      <c r="E684" s="82" t="s">
        <v>4</v>
      </c>
      <c r="F684" s="82" t="s">
        <v>148</v>
      </c>
      <c r="G684" s="82" t="s">
        <v>147</v>
      </c>
      <c r="H684" s="82" t="s">
        <v>490</v>
      </c>
      <c r="I684" s="83">
        <v>42958.658379629633</v>
      </c>
      <c r="J684" s="82" t="s">
        <v>180</v>
      </c>
      <c r="K684" s="82" t="s">
        <v>2340</v>
      </c>
      <c r="L684" s="82" t="s">
        <v>2341</v>
      </c>
      <c r="M684" s="83">
        <v>42957.660439814812</v>
      </c>
      <c r="N684" s="82" t="s">
        <v>493</v>
      </c>
      <c r="O684" s="82" t="s">
        <v>375</v>
      </c>
      <c r="Q684" s="82" t="str">
        <f t="shared" si="11"/>
        <v xml:space="preserve">Sub Prod - C4C Project Request for Information </v>
      </c>
      <c r="R684" s="29">
        <f>VLOOKUP(Q684,EffortByCategory!B:C,2,FALSE)</f>
        <v>0</v>
      </c>
    </row>
    <row r="685" spans="1:18" x14ac:dyDescent="0.2">
      <c r="A685" s="82" t="s">
        <v>2745</v>
      </c>
      <c r="B685" s="82" t="s">
        <v>2342</v>
      </c>
      <c r="C685" s="82" t="s">
        <v>552</v>
      </c>
      <c r="D685" s="82" t="s">
        <v>152</v>
      </c>
      <c r="E685" s="82" t="s">
        <v>4</v>
      </c>
      <c r="F685" s="82" t="s">
        <v>148</v>
      </c>
      <c r="G685" s="82" t="s">
        <v>147</v>
      </c>
      <c r="H685" s="82" t="s">
        <v>490</v>
      </c>
      <c r="I685" s="83">
        <v>42963.081284722219</v>
      </c>
      <c r="J685" s="82" t="s">
        <v>180</v>
      </c>
      <c r="K685" s="82" t="s">
        <v>2343</v>
      </c>
      <c r="L685" s="82" t="s">
        <v>2344</v>
      </c>
      <c r="M685" s="83">
        <v>42962.999189814815</v>
      </c>
      <c r="N685" s="82" t="s">
        <v>493</v>
      </c>
      <c r="O685" s="82" t="s">
        <v>375</v>
      </c>
      <c r="Q685" s="82" t="str">
        <f t="shared" si="11"/>
        <v xml:space="preserve">Sub Prod - C4C Project Request for Information </v>
      </c>
      <c r="R685" s="29">
        <f>VLOOKUP(Q685,EffortByCategory!B:C,2,FALSE)</f>
        <v>0</v>
      </c>
    </row>
    <row r="686" spans="1:18" x14ac:dyDescent="0.2">
      <c r="A686" s="82" t="s">
        <v>2745</v>
      </c>
      <c r="B686" s="82" t="s">
        <v>2345</v>
      </c>
      <c r="C686" s="82" t="s">
        <v>507</v>
      </c>
      <c r="D686" s="82" t="s">
        <v>152</v>
      </c>
      <c r="E686" s="82" t="s">
        <v>4</v>
      </c>
      <c r="F686" s="82" t="s">
        <v>151</v>
      </c>
      <c r="G686" s="82" t="s">
        <v>147</v>
      </c>
      <c r="H686" s="82" t="s">
        <v>490</v>
      </c>
      <c r="I686" s="83">
        <v>42976.225497685184</v>
      </c>
      <c r="J686" s="82" t="s">
        <v>180</v>
      </c>
      <c r="K686" s="82" t="s">
        <v>2346</v>
      </c>
      <c r="L686" s="82" t="s">
        <v>2347</v>
      </c>
      <c r="M686" s="83">
        <v>42976.101701388892</v>
      </c>
      <c r="N686" s="82" t="s">
        <v>493</v>
      </c>
      <c r="O686" s="82" t="s">
        <v>375</v>
      </c>
      <c r="Q686" s="82" t="str">
        <f t="shared" si="11"/>
        <v>Sub Prod - C4C Project Proactive Maintenance</v>
      </c>
      <c r="R686" s="29">
        <f>VLOOKUP(Q686,EffortByCategory!B:C,2,FALSE)</f>
        <v>0</v>
      </c>
    </row>
    <row r="687" spans="1:18" x14ac:dyDescent="0.2">
      <c r="A687" s="82" t="s">
        <v>2745</v>
      </c>
      <c r="B687" s="82" t="s">
        <v>2348</v>
      </c>
      <c r="C687" s="82" t="s">
        <v>507</v>
      </c>
      <c r="D687" s="82" t="s">
        <v>152</v>
      </c>
      <c r="E687" s="82" t="s">
        <v>4</v>
      </c>
      <c r="F687" s="82" t="s">
        <v>151</v>
      </c>
      <c r="G687" s="82" t="s">
        <v>147</v>
      </c>
      <c r="H687" s="82" t="s">
        <v>490</v>
      </c>
      <c r="I687" s="83">
        <v>42975.310671296298</v>
      </c>
      <c r="J687" s="82" t="s">
        <v>180</v>
      </c>
      <c r="K687" s="82" t="s">
        <v>2349</v>
      </c>
      <c r="L687" s="82" t="s">
        <v>2062</v>
      </c>
      <c r="M687" s="83">
        <v>42975.052939814814</v>
      </c>
      <c r="N687" s="82" t="s">
        <v>493</v>
      </c>
      <c r="O687" s="82" t="s">
        <v>375</v>
      </c>
      <c r="Q687" s="82" t="str">
        <f t="shared" si="11"/>
        <v>Sub Prod - C4C Project Proactive Maintenance</v>
      </c>
      <c r="R687" s="29">
        <f>VLOOKUP(Q687,EffortByCategory!B:C,2,FALSE)</f>
        <v>0</v>
      </c>
    </row>
    <row r="688" spans="1:18" x14ac:dyDescent="0.2">
      <c r="A688" s="82" t="s">
        <v>2743</v>
      </c>
      <c r="B688" s="82" t="s">
        <v>2350</v>
      </c>
      <c r="C688" s="82" t="s">
        <v>466</v>
      </c>
      <c r="D688" s="82" t="s">
        <v>152</v>
      </c>
      <c r="E688" s="82" t="s">
        <v>4</v>
      </c>
      <c r="F688" s="82" t="s">
        <v>27</v>
      </c>
      <c r="G688" s="82" t="s">
        <v>147</v>
      </c>
      <c r="H688" s="82" t="s">
        <v>215</v>
      </c>
      <c r="I688" s="83">
        <v>42969.279490740744</v>
      </c>
      <c r="J688" s="82" t="s">
        <v>180</v>
      </c>
      <c r="K688" s="82" t="s">
        <v>2351</v>
      </c>
      <c r="L688" s="82" t="s">
        <v>2352</v>
      </c>
      <c r="M688" s="83">
        <v>42969.23883101852</v>
      </c>
      <c r="N688" s="82" t="s">
        <v>216</v>
      </c>
      <c r="O688" s="82" t="s">
        <v>375</v>
      </c>
      <c r="Q688" s="82" t="str">
        <f t="shared" si="11"/>
        <v>Sub Prod - KBR Request for Change</v>
      </c>
      <c r="R688" s="29">
        <f>VLOOKUP(Q688,EffortByCategory!B:C,2,FALSE)</f>
        <v>0</v>
      </c>
    </row>
    <row r="689" spans="1:18" x14ac:dyDescent="0.2">
      <c r="A689" s="82" t="s">
        <v>2743</v>
      </c>
      <c r="B689" s="82" t="s">
        <v>2353</v>
      </c>
      <c r="C689" s="82" t="s">
        <v>418</v>
      </c>
      <c r="D689" s="82" t="s">
        <v>2033</v>
      </c>
      <c r="E689" s="82" t="s">
        <v>4</v>
      </c>
      <c r="F689" s="82" t="s">
        <v>27</v>
      </c>
      <c r="G689" s="82" t="s">
        <v>147</v>
      </c>
      <c r="H689" s="82" t="s">
        <v>2354</v>
      </c>
      <c r="I689" s="83">
        <v>42970.415925925925</v>
      </c>
      <c r="J689" s="82" t="s">
        <v>180</v>
      </c>
      <c r="K689" s="82" t="s">
        <v>2355</v>
      </c>
      <c r="L689" s="82" t="s">
        <v>2356</v>
      </c>
      <c r="M689" s="83">
        <v>42970.195474537039</v>
      </c>
      <c r="N689" s="82" t="s">
        <v>2357</v>
      </c>
      <c r="O689" s="82" t="s">
        <v>375</v>
      </c>
      <c r="Q689" s="82" t="str">
        <f t="shared" si="11"/>
        <v>Sub Prod - KBR Request for Change</v>
      </c>
      <c r="R689" s="29">
        <f>VLOOKUP(Q689,EffortByCategory!B:C,2,FALSE)</f>
        <v>0</v>
      </c>
    </row>
    <row r="690" spans="1:18" x14ac:dyDescent="0.2">
      <c r="A690" s="82" t="s">
        <v>2743</v>
      </c>
      <c r="B690" s="82" t="s">
        <v>2358</v>
      </c>
      <c r="C690" s="82" t="s">
        <v>466</v>
      </c>
      <c r="D690" s="82" t="s">
        <v>799</v>
      </c>
      <c r="E690" s="82" t="s">
        <v>28</v>
      </c>
      <c r="F690" s="82" t="s">
        <v>144</v>
      </c>
      <c r="G690" s="82" t="s">
        <v>147</v>
      </c>
      <c r="H690" s="82" t="s">
        <v>2359</v>
      </c>
      <c r="I690" s="83">
        <v>42958.218472222223</v>
      </c>
      <c r="J690" s="82" t="s">
        <v>180</v>
      </c>
      <c r="K690" s="82" t="s">
        <v>2360</v>
      </c>
      <c r="L690" s="82" t="s">
        <v>2361</v>
      </c>
      <c r="M690" s="83">
        <v>42957.283888888887</v>
      </c>
      <c r="N690" s="82" t="s">
        <v>2362</v>
      </c>
      <c r="O690" s="82" t="s">
        <v>375</v>
      </c>
      <c r="Q690" s="82" t="str">
        <f t="shared" si="11"/>
        <v xml:space="preserve">Sub Prod - KBR </v>
      </c>
      <c r="R690" s="29">
        <v>4</v>
      </c>
    </row>
    <row r="691" spans="1:18" x14ac:dyDescent="0.2">
      <c r="A691" s="82" t="s">
        <v>160</v>
      </c>
      <c r="B691" s="82" t="s">
        <v>2363</v>
      </c>
      <c r="C691" s="82" t="s">
        <v>483</v>
      </c>
      <c r="D691" s="82" t="s">
        <v>152</v>
      </c>
      <c r="E691" s="82" t="s">
        <v>4</v>
      </c>
      <c r="F691" s="82" t="s">
        <v>150</v>
      </c>
      <c r="G691" s="82" t="s">
        <v>147</v>
      </c>
      <c r="H691" s="82" t="s">
        <v>553</v>
      </c>
      <c r="I691" s="83">
        <v>42954.696550925924</v>
      </c>
      <c r="J691" s="82" t="s">
        <v>180</v>
      </c>
      <c r="K691" s="82" t="s">
        <v>2364</v>
      </c>
      <c r="L691" s="82" t="s">
        <v>2365</v>
      </c>
      <c r="M691" s="83">
        <v>42947.966817129629</v>
      </c>
      <c r="N691" s="82" t="s">
        <v>556</v>
      </c>
      <c r="O691" s="82" t="s">
        <v>375</v>
      </c>
      <c r="Q691" s="82" t="str">
        <f t="shared" si="11"/>
        <v>Production Access</v>
      </c>
      <c r="R691" s="29">
        <f>VLOOKUP(Q691,EffortByCategory!B:C,2,FALSE)</f>
        <v>4</v>
      </c>
    </row>
    <row r="692" spans="1:18" x14ac:dyDescent="0.2">
      <c r="A692" s="82" t="s">
        <v>160</v>
      </c>
      <c r="B692" s="82" t="s">
        <v>2366</v>
      </c>
      <c r="C692" s="82" t="s">
        <v>441</v>
      </c>
      <c r="D692" s="82" t="s">
        <v>152</v>
      </c>
      <c r="E692" s="82" t="s">
        <v>4</v>
      </c>
      <c r="F692" s="82" t="s">
        <v>473</v>
      </c>
      <c r="G692" s="82" t="s">
        <v>147</v>
      </c>
      <c r="H692" s="82" t="s">
        <v>544</v>
      </c>
      <c r="I692" s="83">
        <v>42963.116111111114</v>
      </c>
      <c r="J692" s="82" t="s">
        <v>179</v>
      </c>
      <c r="K692" s="82" t="s">
        <v>2367</v>
      </c>
      <c r="L692" s="82" t="s">
        <v>2368</v>
      </c>
      <c r="M692" s="83">
        <v>42963.024502314816</v>
      </c>
      <c r="N692" s="82" t="s">
        <v>547</v>
      </c>
      <c r="O692" s="82" t="s">
        <v>375</v>
      </c>
      <c r="Q692" s="82" t="str">
        <f t="shared" si="11"/>
        <v>Production Alert</v>
      </c>
      <c r="R692" s="29">
        <f>VLOOKUP(Q692,EffortByCategory!B:C,2,FALSE)</f>
        <v>4</v>
      </c>
    </row>
    <row r="693" spans="1:18" x14ac:dyDescent="0.2">
      <c r="A693" s="82" t="s">
        <v>2743</v>
      </c>
      <c r="B693" s="82" t="s">
        <v>2369</v>
      </c>
      <c r="C693" s="82" t="s">
        <v>441</v>
      </c>
      <c r="D693" s="82" t="s">
        <v>152</v>
      </c>
      <c r="E693" s="82" t="s">
        <v>4</v>
      </c>
      <c r="F693" s="82" t="s">
        <v>151</v>
      </c>
      <c r="G693" s="82" t="s">
        <v>147</v>
      </c>
      <c r="H693" s="82" t="s">
        <v>357</v>
      </c>
      <c r="I693" s="83">
        <v>42968.08902777778</v>
      </c>
      <c r="J693" s="82" t="s">
        <v>179</v>
      </c>
      <c r="K693" s="82" t="s">
        <v>2370</v>
      </c>
      <c r="L693" s="82" t="s">
        <v>2371</v>
      </c>
      <c r="M693" s="83">
        <v>42968.051145833335</v>
      </c>
      <c r="N693" s="82" t="s">
        <v>358</v>
      </c>
      <c r="O693" s="82" t="s">
        <v>375</v>
      </c>
      <c r="Q693" s="82" t="str">
        <f t="shared" si="11"/>
        <v>Sub Prod - KBR Proactive Maintenance</v>
      </c>
      <c r="R693" s="29">
        <f>VLOOKUP(Q693,EffortByCategory!B:C,2,FALSE)</f>
        <v>0</v>
      </c>
    </row>
    <row r="694" spans="1:18" x14ac:dyDescent="0.2">
      <c r="A694" s="82" t="s">
        <v>2743</v>
      </c>
      <c r="B694" s="82" t="s">
        <v>2372</v>
      </c>
      <c r="C694" s="82" t="s">
        <v>466</v>
      </c>
      <c r="D694" s="82" t="s">
        <v>144</v>
      </c>
      <c r="E694" s="82" t="s">
        <v>4</v>
      </c>
      <c r="F694" s="82" t="s">
        <v>150</v>
      </c>
      <c r="G694" s="82" t="s">
        <v>147</v>
      </c>
      <c r="H694" s="82" t="s">
        <v>340</v>
      </c>
      <c r="I694" s="83">
        <v>42948.109988425924</v>
      </c>
      <c r="J694" s="82" t="s">
        <v>180</v>
      </c>
      <c r="K694" s="82" t="s">
        <v>2373</v>
      </c>
      <c r="L694" s="82" t="s">
        <v>2374</v>
      </c>
      <c r="M694" s="83">
        <v>42946.977476851855</v>
      </c>
      <c r="N694" s="82" t="s">
        <v>341</v>
      </c>
      <c r="O694" s="82" t="s">
        <v>375</v>
      </c>
      <c r="Q694" s="82" t="str">
        <f t="shared" si="11"/>
        <v>Sub Prod - KBR Access</v>
      </c>
      <c r="R694" s="29">
        <f>VLOOKUP(Q694,EffortByCategory!B:C,2,FALSE)</f>
        <v>0</v>
      </c>
    </row>
    <row r="695" spans="1:18" x14ac:dyDescent="0.2">
      <c r="A695" s="82" t="s">
        <v>160</v>
      </c>
      <c r="B695" s="82" t="s">
        <v>2375</v>
      </c>
      <c r="C695" s="82" t="s">
        <v>202</v>
      </c>
      <c r="D695" s="82" t="s">
        <v>339</v>
      </c>
      <c r="E695" s="82" t="s">
        <v>28</v>
      </c>
      <c r="F695" s="82" t="s">
        <v>144</v>
      </c>
      <c r="G695" s="82" t="s">
        <v>145</v>
      </c>
      <c r="H695" s="82" t="s">
        <v>204</v>
      </c>
      <c r="I695" s="83">
        <v>42977.437268518515</v>
      </c>
      <c r="J695" s="82" t="s">
        <v>180</v>
      </c>
      <c r="K695" s="82" t="s">
        <v>2376</v>
      </c>
      <c r="L695" s="82" t="s">
        <v>2377</v>
      </c>
      <c r="M695" s="83">
        <v>42957.376643518517</v>
      </c>
      <c r="N695" s="82" t="s">
        <v>205</v>
      </c>
      <c r="O695" s="82" t="s">
        <v>206</v>
      </c>
      <c r="Q695" s="82" t="str">
        <f t="shared" si="11"/>
        <v xml:space="preserve">Production </v>
      </c>
      <c r="R695" s="29">
        <f>VLOOKUP(Q695,EffortByCategory!B:C,2,FALSE)</f>
        <v>4</v>
      </c>
    </row>
    <row r="696" spans="1:18" x14ac:dyDescent="0.2">
      <c r="A696" s="82" t="s">
        <v>2743</v>
      </c>
      <c r="B696" s="82" t="s">
        <v>2378</v>
      </c>
      <c r="C696" s="82" t="s">
        <v>394</v>
      </c>
      <c r="D696" s="82" t="s">
        <v>152</v>
      </c>
      <c r="E696" s="82" t="s">
        <v>4</v>
      </c>
      <c r="F696" s="82" t="s">
        <v>27</v>
      </c>
      <c r="G696" s="82" t="s">
        <v>147</v>
      </c>
      <c r="H696" s="82" t="s">
        <v>215</v>
      </c>
      <c r="I696" s="83">
        <v>42977.690810185188</v>
      </c>
      <c r="J696" s="82" t="s">
        <v>180</v>
      </c>
      <c r="K696" s="82" t="s">
        <v>2379</v>
      </c>
      <c r="L696" s="82" t="s">
        <v>2380</v>
      </c>
      <c r="M696" s="83">
        <v>42976.621724537035</v>
      </c>
      <c r="N696" s="82" t="s">
        <v>216</v>
      </c>
      <c r="O696" s="82" t="s">
        <v>375</v>
      </c>
      <c r="Q696" s="82" t="str">
        <f t="shared" si="11"/>
        <v>Sub Prod - KBR Request for Change</v>
      </c>
      <c r="R696" s="29">
        <f>VLOOKUP(Q696,EffortByCategory!B:C,2,FALSE)</f>
        <v>0</v>
      </c>
    </row>
    <row r="697" spans="1:18" x14ac:dyDescent="0.2">
      <c r="A697" s="82" t="s">
        <v>160</v>
      </c>
      <c r="B697" s="82" t="s">
        <v>2381</v>
      </c>
      <c r="C697" s="82" t="s">
        <v>223</v>
      </c>
      <c r="D697" s="82" t="s">
        <v>339</v>
      </c>
      <c r="E697" s="82" t="s">
        <v>4</v>
      </c>
      <c r="F697" s="82" t="s">
        <v>148</v>
      </c>
      <c r="G697" s="82" t="s">
        <v>147</v>
      </c>
      <c r="H697" s="82" t="s">
        <v>338</v>
      </c>
      <c r="I697" s="83">
        <v>42969.872407407405</v>
      </c>
      <c r="J697" s="82" t="s">
        <v>180</v>
      </c>
      <c r="K697" s="82" t="s">
        <v>2382</v>
      </c>
      <c r="L697" s="82" t="s">
        <v>2383</v>
      </c>
      <c r="M697" s="83">
        <v>42968.612986111111</v>
      </c>
      <c r="N697" s="82" t="s">
        <v>146</v>
      </c>
      <c r="O697" s="82" t="s">
        <v>206</v>
      </c>
      <c r="Q697" s="82" t="str">
        <f t="shared" si="11"/>
        <v xml:space="preserve">Production Request for Information </v>
      </c>
      <c r="R697" s="29">
        <f>VLOOKUP(Q697,EffortByCategory!B:C,2,FALSE)</f>
        <v>4</v>
      </c>
    </row>
    <row r="698" spans="1:18" x14ac:dyDescent="0.2">
      <c r="A698" s="82" t="s">
        <v>2745</v>
      </c>
      <c r="B698" s="82" t="s">
        <v>2384</v>
      </c>
      <c r="C698" s="82" t="s">
        <v>370</v>
      </c>
      <c r="D698" s="82" t="s">
        <v>152</v>
      </c>
      <c r="E698" s="82" t="s">
        <v>4</v>
      </c>
      <c r="F698" s="82" t="s">
        <v>148</v>
      </c>
      <c r="G698" s="82" t="s">
        <v>147</v>
      </c>
      <c r="H698" s="82" t="s">
        <v>490</v>
      </c>
      <c r="I698" s="83">
        <v>42965.707800925928</v>
      </c>
      <c r="J698" s="82" t="s">
        <v>180</v>
      </c>
      <c r="K698" s="82" t="s">
        <v>2385</v>
      </c>
      <c r="L698" s="82" t="s">
        <v>2386</v>
      </c>
      <c r="M698" s="83">
        <v>42965.645740740743</v>
      </c>
      <c r="N698" s="82" t="s">
        <v>493</v>
      </c>
      <c r="O698" s="82" t="s">
        <v>375</v>
      </c>
      <c r="Q698" s="82" t="str">
        <f t="shared" si="11"/>
        <v xml:space="preserve">Sub Prod - C4C Project Request for Information </v>
      </c>
      <c r="R698" s="29">
        <f>VLOOKUP(Q698,EffortByCategory!B:C,2,FALSE)</f>
        <v>0</v>
      </c>
    </row>
    <row r="699" spans="1:18" x14ac:dyDescent="0.2">
      <c r="A699" s="82" t="s">
        <v>2743</v>
      </c>
      <c r="B699" s="82" t="s">
        <v>2387</v>
      </c>
      <c r="C699" s="82" t="s">
        <v>220</v>
      </c>
      <c r="D699" s="82" t="s">
        <v>153</v>
      </c>
      <c r="E699" s="82" t="s">
        <v>4</v>
      </c>
      <c r="F699" s="82" t="s">
        <v>148</v>
      </c>
      <c r="G699" s="82" t="s">
        <v>147</v>
      </c>
      <c r="H699" s="82" t="s">
        <v>184</v>
      </c>
      <c r="I699" s="83">
        <v>42961.162847222222</v>
      </c>
      <c r="J699" s="82" t="s">
        <v>180</v>
      </c>
      <c r="K699" s="82" t="s">
        <v>2388</v>
      </c>
      <c r="L699" s="82" t="s">
        <v>263</v>
      </c>
      <c r="M699" s="83">
        <v>42957.071203703701</v>
      </c>
      <c r="N699" s="82" t="s">
        <v>149</v>
      </c>
      <c r="O699" s="82" t="s">
        <v>206</v>
      </c>
      <c r="Q699" s="82" t="str">
        <f t="shared" si="11"/>
        <v xml:space="preserve">Sub Prod - KBR Request for Information </v>
      </c>
      <c r="R699" s="29">
        <f>VLOOKUP(Q699,EffortByCategory!B:C,2,FALSE)</f>
        <v>4</v>
      </c>
    </row>
    <row r="700" spans="1:18" x14ac:dyDescent="0.2">
      <c r="A700" s="82" t="s">
        <v>2743</v>
      </c>
      <c r="B700" s="82" t="s">
        <v>2389</v>
      </c>
      <c r="C700" s="82" t="s">
        <v>211</v>
      </c>
      <c r="D700" s="82" t="s">
        <v>153</v>
      </c>
      <c r="E700" s="82" t="s">
        <v>4</v>
      </c>
      <c r="F700" s="82" t="s">
        <v>27</v>
      </c>
      <c r="G700" s="82" t="s">
        <v>147</v>
      </c>
      <c r="H700" s="82" t="s">
        <v>184</v>
      </c>
      <c r="I700" s="83">
        <v>42967.862245370372</v>
      </c>
      <c r="J700" s="82" t="s">
        <v>180</v>
      </c>
      <c r="K700" s="82" t="s">
        <v>2390</v>
      </c>
      <c r="L700" s="82" t="s">
        <v>2391</v>
      </c>
      <c r="M700" s="83">
        <v>42963.223865740743</v>
      </c>
      <c r="N700" s="82" t="s">
        <v>149</v>
      </c>
      <c r="O700" s="82" t="s">
        <v>436</v>
      </c>
      <c r="Q700" s="82" t="str">
        <f t="shared" si="11"/>
        <v>Sub Prod - KBR Request for Change</v>
      </c>
      <c r="R700" s="29">
        <f>VLOOKUP(Q700,EffortByCategory!B:C,2,FALSE)</f>
        <v>0</v>
      </c>
    </row>
    <row r="701" spans="1:18" x14ac:dyDescent="0.2">
      <c r="A701" s="82" t="s">
        <v>2743</v>
      </c>
      <c r="B701" s="82" t="s">
        <v>2392</v>
      </c>
      <c r="C701" s="82" t="s">
        <v>377</v>
      </c>
      <c r="D701" s="82" t="s">
        <v>153</v>
      </c>
      <c r="E701" s="82" t="s">
        <v>4</v>
      </c>
      <c r="F701" s="82" t="s">
        <v>27</v>
      </c>
      <c r="G701" s="82" t="s">
        <v>147</v>
      </c>
      <c r="H701" s="82" t="s">
        <v>204</v>
      </c>
      <c r="I701" s="83">
        <v>42968.6637962963</v>
      </c>
      <c r="J701" s="82" t="s">
        <v>179</v>
      </c>
      <c r="K701" s="82" t="s">
        <v>2390</v>
      </c>
      <c r="L701" s="82" t="s">
        <v>2393</v>
      </c>
      <c r="M701" s="83">
        <v>42964.985717592594</v>
      </c>
      <c r="N701" s="82" t="s">
        <v>205</v>
      </c>
      <c r="O701" s="82" t="s">
        <v>436</v>
      </c>
      <c r="Q701" s="82" t="str">
        <f t="shared" si="11"/>
        <v>Sub Prod - KBR Request for Change</v>
      </c>
      <c r="R701" s="29">
        <f>VLOOKUP(Q701,EffortByCategory!B:C,2,FALSE)</f>
        <v>0</v>
      </c>
    </row>
    <row r="702" spans="1:18" x14ac:dyDescent="0.2">
      <c r="A702" s="82" t="s">
        <v>2743</v>
      </c>
      <c r="B702" s="82" t="s">
        <v>2394</v>
      </c>
      <c r="C702" s="82" t="s">
        <v>441</v>
      </c>
      <c r="D702" s="82" t="s">
        <v>696</v>
      </c>
      <c r="E702" s="82" t="s">
        <v>4</v>
      </c>
      <c r="F702" s="82" t="s">
        <v>148</v>
      </c>
      <c r="G702" s="82" t="s">
        <v>147</v>
      </c>
      <c r="H702" s="82" t="s">
        <v>184</v>
      </c>
      <c r="I702" s="83">
        <v>42971.138252314813</v>
      </c>
      <c r="J702" s="82" t="s">
        <v>180</v>
      </c>
      <c r="K702" s="82" t="s">
        <v>2395</v>
      </c>
      <c r="L702" s="82" t="s">
        <v>2396</v>
      </c>
      <c r="M702" s="83">
        <v>42971.068020833336</v>
      </c>
      <c r="N702" s="82" t="s">
        <v>149</v>
      </c>
      <c r="O702" s="82" t="s">
        <v>436</v>
      </c>
      <c r="Q702" s="82" t="str">
        <f t="shared" si="11"/>
        <v xml:space="preserve">Sub Prod - KBR Request for Information </v>
      </c>
      <c r="R702" s="29">
        <f>VLOOKUP(Q702,EffortByCategory!B:C,2,FALSE)</f>
        <v>4</v>
      </c>
    </row>
    <row r="703" spans="1:18" x14ac:dyDescent="0.2">
      <c r="A703" s="82" t="s">
        <v>2743</v>
      </c>
      <c r="B703" s="82" t="s">
        <v>2397</v>
      </c>
      <c r="C703" s="82" t="s">
        <v>211</v>
      </c>
      <c r="D703" s="82" t="s">
        <v>250</v>
      </c>
      <c r="E703" s="82" t="s">
        <v>4</v>
      </c>
      <c r="F703" s="82" t="s">
        <v>151</v>
      </c>
      <c r="G703" s="82" t="s">
        <v>147</v>
      </c>
      <c r="H703" s="82" t="s">
        <v>603</v>
      </c>
      <c r="I703" s="83">
        <v>42968.086770833332</v>
      </c>
      <c r="J703" s="82" t="s">
        <v>179</v>
      </c>
      <c r="K703" s="82" t="s">
        <v>2398</v>
      </c>
      <c r="L703" s="82" t="s">
        <v>2399</v>
      </c>
      <c r="M703" s="83">
        <v>42949.746377314812</v>
      </c>
      <c r="N703" s="82" t="s">
        <v>606</v>
      </c>
      <c r="O703" s="82" t="s">
        <v>207</v>
      </c>
      <c r="Q703" s="82" t="str">
        <f t="shared" si="11"/>
        <v>Sub Prod - KBR Proactive Maintenance</v>
      </c>
      <c r="R703" s="29">
        <f>VLOOKUP(Q703,EffortByCategory!B:C,2,FALSE)</f>
        <v>0</v>
      </c>
    </row>
    <row r="704" spans="1:18" x14ac:dyDescent="0.2">
      <c r="A704" s="82" t="s">
        <v>160</v>
      </c>
      <c r="B704" s="82" t="s">
        <v>2400</v>
      </c>
      <c r="C704" s="82" t="s">
        <v>202</v>
      </c>
      <c r="D704" s="82" t="s">
        <v>250</v>
      </c>
      <c r="E704" s="82" t="s">
        <v>28</v>
      </c>
      <c r="F704" s="82" t="s">
        <v>144</v>
      </c>
      <c r="G704" s="82" t="s">
        <v>147</v>
      </c>
      <c r="H704" s="82" t="s">
        <v>2401</v>
      </c>
      <c r="I704" s="83">
        <v>42949.732268518521</v>
      </c>
      <c r="J704" s="82" t="s">
        <v>288</v>
      </c>
      <c r="K704" s="82" t="s">
        <v>2402</v>
      </c>
      <c r="L704" s="82" t="s">
        <v>2403</v>
      </c>
      <c r="M704" s="83">
        <v>42949.39980324074</v>
      </c>
      <c r="N704" s="82" t="s">
        <v>146</v>
      </c>
      <c r="O704" s="82" t="s">
        <v>206</v>
      </c>
      <c r="Q704" s="82" t="str">
        <f t="shared" si="11"/>
        <v xml:space="preserve">Production </v>
      </c>
      <c r="R704" s="29">
        <f>VLOOKUP(Q704,EffortByCategory!B:C,2,FALSE)</f>
        <v>4</v>
      </c>
    </row>
    <row r="705" spans="1:18" x14ac:dyDescent="0.2">
      <c r="A705" s="82" t="s">
        <v>2743</v>
      </c>
      <c r="B705" s="82" t="s">
        <v>2404</v>
      </c>
      <c r="C705" s="82" t="s">
        <v>507</v>
      </c>
      <c r="D705" s="82" t="s">
        <v>152</v>
      </c>
      <c r="E705" s="82" t="s">
        <v>4</v>
      </c>
      <c r="F705" s="82" t="s">
        <v>151</v>
      </c>
      <c r="G705" s="82" t="s">
        <v>147</v>
      </c>
      <c r="H705" s="82" t="s">
        <v>583</v>
      </c>
      <c r="I705" s="83">
        <v>42965.405671296299</v>
      </c>
      <c r="J705" s="82" t="s">
        <v>180</v>
      </c>
      <c r="K705" s="82" t="s">
        <v>2405</v>
      </c>
      <c r="L705" s="82" t="s">
        <v>2083</v>
      </c>
      <c r="M705" s="83">
        <v>42965.346180555556</v>
      </c>
      <c r="N705" s="82" t="s">
        <v>586</v>
      </c>
      <c r="O705" s="82" t="s">
        <v>375</v>
      </c>
      <c r="Q705" s="82" t="str">
        <f t="shared" si="11"/>
        <v>Sub Prod - KBR Proactive Maintenance</v>
      </c>
      <c r="R705" s="29">
        <f>VLOOKUP(Q705,EffortByCategory!B:C,2,FALSE)</f>
        <v>0</v>
      </c>
    </row>
    <row r="706" spans="1:18" x14ac:dyDescent="0.2">
      <c r="A706" s="82" t="s">
        <v>2743</v>
      </c>
      <c r="B706" s="82" t="s">
        <v>2406</v>
      </c>
      <c r="C706" s="82" t="s">
        <v>507</v>
      </c>
      <c r="D706" s="82" t="s">
        <v>152</v>
      </c>
      <c r="E706" s="82" t="s">
        <v>4</v>
      </c>
      <c r="F706" s="82" t="s">
        <v>151</v>
      </c>
      <c r="G706" s="82" t="s">
        <v>147</v>
      </c>
      <c r="H706" s="82" t="s">
        <v>583</v>
      </c>
      <c r="I706" s="83">
        <v>42965.406481481485</v>
      </c>
      <c r="J706" s="82" t="s">
        <v>180</v>
      </c>
      <c r="K706" s="82" t="s">
        <v>2407</v>
      </c>
      <c r="L706" s="82" t="s">
        <v>2083</v>
      </c>
      <c r="M706" s="83">
        <v>42965.34815972222</v>
      </c>
      <c r="N706" s="82" t="s">
        <v>586</v>
      </c>
      <c r="O706" s="82" t="s">
        <v>375</v>
      </c>
      <c r="Q706" s="82" t="str">
        <f t="shared" si="11"/>
        <v>Sub Prod - KBR Proactive Maintenance</v>
      </c>
      <c r="R706" s="29">
        <f>VLOOKUP(Q706,EffortByCategory!B:C,2,FALSE)</f>
        <v>0</v>
      </c>
    </row>
    <row r="707" spans="1:18" x14ac:dyDescent="0.2">
      <c r="A707" s="82" t="s">
        <v>2743</v>
      </c>
      <c r="B707" s="82" t="s">
        <v>2408</v>
      </c>
      <c r="C707" s="82" t="s">
        <v>2409</v>
      </c>
      <c r="D707" s="82" t="s">
        <v>144</v>
      </c>
      <c r="E707" s="82" t="s">
        <v>28</v>
      </c>
      <c r="F707" s="82" t="s">
        <v>144</v>
      </c>
      <c r="G707" s="82" t="s">
        <v>147</v>
      </c>
      <c r="H707" s="82" t="s">
        <v>215</v>
      </c>
      <c r="I707" s="83">
        <v>42953.893437500003</v>
      </c>
      <c r="J707" s="82" t="s">
        <v>180</v>
      </c>
      <c r="K707" s="82" t="s">
        <v>2410</v>
      </c>
      <c r="L707" s="82" t="s">
        <v>2411</v>
      </c>
      <c r="M707" s="83">
        <v>42952.148900462962</v>
      </c>
      <c r="N707" s="82" t="s">
        <v>216</v>
      </c>
      <c r="O707" s="82" t="s">
        <v>206</v>
      </c>
      <c r="Q707" s="82" t="str">
        <f t="shared" si="11"/>
        <v xml:space="preserve">Sub Prod - KBR </v>
      </c>
      <c r="R707" s="29">
        <v>4</v>
      </c>
    </row>
    <row r="708" spans="1:18" x14ac:dyDescent="0.2">
      <c r="A708" s="82" t="s">
        <v>2743</v>
      </c>
      <c r="B708" s="82" t="s">
        <v>2412</v>
      </c>
      <c r="C708" s="82" t="s">
        <v>483</v>
      </c>
      <c r="D708" s="82" t="s">
        <v>152</v>
      </c>
      <c r="E708" s="82" t="s">
        <v>28</v>
      </c>
      <c r="F708" s="82" t="s">
        <v>144</v>
      </c>
      <c r="G708" s="82" t="s">
        <v>147</v>
      </c>
      <c r="H708" s="82" t="s">
        <v>2413</v>
      </c>
      <c r="I708" s="83">
        <v>42969.405092592591</v>
      </c>
      <c r="J708" s="82" t="s">
        <v>180</v>
      </c>
      <c r="K708" s="82" t="s">
        <v>2414</v>
      </c>
      <c r="L708" s="82" t="s">
        <v>2415</v>
      </c>
      <c r="M708" s="83">
        <v>42969.221990740742</v>
      </c>
      <c r="N708" s="82" t="s">
        <v>2416</v>
      </c>
      <c r="O708" s="82" t="s">
        <v>375</v>
      </c>
      <c r="Q708" s="82" t="str">
        <f t="shared" si="11"/>
        <v xml:space="preserve">Sub Prod - KBR </v>
      </c>
      <c r="R708" s="29">
        <v>4</v>
      </c>
    </row>
    <row r="709" spans="1:18" x14ac:dyDescent="0.2">
      <c r="A709" s="82" t="s">
        <v>2743</v>
      </c>
      <c r="B709" s="82" t="s">
        <v>2417</v>
      </c>
      <c r="C709" s="82" t="s">
        <v>202</v>
      </c>
      <c r="D709" s="82" t="s">
        <v>152</v>
      </c>
      <c r="E709" s="82" t="s">
        <v>28</v>
      </c>
      <c r="F709" s="82" t="s">
        <v>144</v>
      </c>
      <c r="G709" s="82" t="s">
        <v>147</v>
      </c>
      <c r="H709" s="82" t="s">
        <v>215</v>
      </c>
      <c r="I709" s="83">
        <v>42972.413414351853</v>
      </c>
      <c r="J709" s="82" t="s">
        <v>180</v>
      </c>
      <c r="K709" s="82" t="s">
        <v>2418</v>
      </c>
      <c r="L709" s="82" t="s">
        <v>2419</v>
      </c>
      <c r="M709" s="83">
        <v>42971.373761574076</v>
      </c>
      <c r="N709" s="82" t="s">
        <v>216</v>
      </c>
      <c r="O709" s="82" t="s">
        <v>207</v>
      </c>
      <c r="Q709" s="82" t="str">
        <f t="shared" si="11"/>
        <v xml:space="preserve">Sub Prod - KBR </v>
      </c>
      <c r="R709" s="29">
        <v>4</v>
      </c>
    </row>
    <row r="710" spans="1:18" x14ac:dyDescent="0.2">
      <c r="A710" s="82" t="s">
        <v>160</v>
      </c>
      <c r="B710" s="82" t="s">
        <v>2420</v>
      </c>
      <c r="C710" s="82" t="s">
        <v>466</v>
      </c>
      <c r="D710" s="82" t="s">
        <v>152</v>
      </c>
      <c r="E710" s="82" t="s">
        <v>28</v>
      </c>
      <c r="F710" s="82" t="s">
        <v>144</v>
      </c>
      <c r="G710" s="82" t="s">
        <v>145</v>
      </c>
      <c r="H710" s="82" t="s">
        <v>357</v>
      </c>
      <c r="I710" s="83">
        <v>42977.115034722221</v>
      </c>
      <c r="J710" s="82" t="s">
        <v>180</v>
      </c>
      <c r="K710" s="82" t="s">
        <v>2421</v>
      </c>
      <c r="L710" s="82" t="s">
        <v>2422</v>
      </c>
      <c r="M710" s="83">
        <v>42976.188877314817</v>
      </c>
      <c r="N710" s="82" t="s">
        <v>358</v>
      </c>
      <c r="O710" s="82" t="s">
        <v>375</v>
      </c>
      <c r="Q710" s="82" t="str">
        <f t="shared" si="11"/>
        <v xml:space="preserve">Production </v>
      </c>
      <c r="R710" s="29">
        <f>VLOOKUP(Q710,EffortByCategory!B:C,2,FALSE)</f>
        <v>4</v>
      </c>
    </row>
    <row r="711" spans="1:18" x14ac:dyDescent="0.2">
      <c r="A711" s="82" t="s">
        <v>2781</v>
      </c>
      <c r="B711" s="82" t="s">
        <v>2423</v>
      </c>
      <c r="C711" s="82" t="s">
        <v>507</v>
      </c>
      <c r="D711" s="82" t="s">
        <v>152</v>
      </c>
      <c r="E711" s="82" t="s">
        <v>28</v>
      </c>
      <c r="F711" s="82" t="s">
        <v>144</v>
      </c>
      <c r="G711" s="82" t="s">
        <v>147</v>
      </c>
      <c r="H711" s="82" t="s">
        <v>490</v>
      </c>
      <c r="I711" s="83">
        <v>42975.315567129626</v>
      </c>
      <c r="J711" s="82" t="s">
        <v>180</v>
      </c>
      <c r="K711" s="82" t="s">
        <v>2424</v>
      </c>
      <c r="L711" s="82" t="s">
        <v>2425</v>
      </c>
      <c r="M711" s="83">
        <v>42971.044710648152</v>
      </c>
      <c r="N711" s="82" t="s">
        <v>493</v>
      </c>
      <c r="O711" s="82" t="s">
        <v>375</v>
      </c>
      <c r="Q711" s="82" t="str">
        <f t="shared" si="11"/>
        <v xml:space="preserve">Sub Prod  C4C Project  </v>
      </c>
      <c r="R711" s="29">
        <v>4</v>
      </c>
    </row>
    <row r="712" spans="1:18" x14ac:dyDescent="0.2">
      <c r="A712" s="82" t="s">
        <v>2745</v>
      </c>
      <c r="B712" s="82" t="s">
        <v>2426</v>
      </c>
      <c r="C712" s="82" t="s">
        <v>507</v>
      </c>
      <c r="D712" s="82" t="s">
        <v>152</v>
      </c>
      <c r="E712" s="82" t="s">
        <v>4</v>
      </c>
      <c r="F712" s="82" t="s">
        <v>462</v>
      </c>
      <c r="G712" s="82" t="s">
        <v>145</v>
      </c>
      <c r="H712" s="82" t="s">
        <v>490</v>
      </c>
      <c r="I712" s="83">
        <v>42978.379780092589</v>
      </c>
      <c r="J712" s="82" t="s">
        <v>180</v>
      </c>
      <c r="K712" s="82" t="s">
        <v>2427</v>
      </c>
      <c r="L712" s="82" t="s">
        <v>2428</v>
      </c>
      <c r="M712" s="83">
        <v>42978.316377314812</v>
      </c>
      <c r="N712" s="82" t="s">
        <v>493</v>
      </c>
      <c r="O712" s="82" t="s">
        <v>375</v>
      </c>
      <c r="Q712" s="82" t="str">
        <f t="shared" si="11"/>
        <v>Sub Prod - C4C Project Code Deployment</v>
      </c>
      <c r="R712" s="29">
        <f>VLOOKUP(Q712,EffortByCategory!B:C,2,FALSE)</f>
        <v>0</v>
      </c>
    </row>
    <row r="713" spans="1:18" x14ac:dyDescent="0.2">
      <c r="A713" s="82" t="s">
        <v>2745</v>
      </c>
      <c r="B713" s="82" t="s">
        <v>2429</v>
      </c>
      <c r="C713" s="82" t="s">
        <v>507</v>
      </c>
      <c r="D713" s="82" t="s">
        <v>152</v>
      </c>
      <c r="E713" s="82" t="s">
        <v>4</v>
      </c>
      <c r="F713" s="82" t="s">
        <v>462</v>
      </c>
      <c r="G713" s="82" t="s">
        <v>145</v>
      </c>
      <c r="H713" s="82" t="s">
        <v>490</v>
      </c>
      <c r="I713" s="83">
        <v>42978.376377314817</v>
      </c>
      <c r="J713" s="82" t="s">
        <v>180</v>
      </c>
      <c r="K713" s="82" t="s">
        <v>2430</v>
      </c>
      <c r="L713" s="82" t="s">
        <v>2431</v>
      </c>
      <c r="M713" s="83">
        <v>42978.306319444448</v>
      </c>
      <c r="N713" s="82" t="s">
        <v>493</v>
      </c>
      <c r="O713" s="82" t="s">
        <v>375</v>
      </c>
      <c r="Q713" s="82" t="str">
        <f t="shared" si="11"/>
        <v>Sub Prod - C4C Project Code Deployment</v>
      </c>
      <c r="R713" s="29">
        <f>VLOOKUP(Q713,EffortByCategory!B:C,2,FALSE)</f>
        <v>0</v>
      </c>
    </row>
    <row r="714" spans="1:18" x14ac:dyDescent="0.2">
      <c r="A714" s="82" t="s">
        <v>2745</v>
      </c>
      <c r="B714" s="82" t="s">
        <v>2432</v>
      </c>
      <c r="C714" s="82" t="s">
        <v>507</v>
      </c>
      <c r="D714" s="82" t="s">
        <v>152</v>
      </c>
      <c r="E714" s="82" t="s">
        <v>4</v>
      </c>
      <c r="F714" s="82" t="s">
        <v>462</v>
      </c>
      <c r="G714" s="82" t="s">
        <v>145</v>
      </c>
      <c r="H714" s="82" t="s">
        <v>490</v>
      </c>
      <c r="I714" s="83">
        <v>42978.377766203703</v>
      </c>
      <c r="J714" s="82" t="s">
        <v>180</v>
      </c>
      <c r="K714" s="82" t="s">
        <v>2433</v>
      </c>
      <c r="L714" s="82" t="s">
        <v>2434</v>
      </c>
      <c r="M714" s="83">
        <v>42978.312569444446</v>
      </c>
      <c r="N714" s="82" t="s">
        <v>493</v>
      </c>
      <c r="O714" s="82" t="s">
        <v>375</v>
      </c>
      <c r="Q714" s="82" t="str">
        <f t="shared" si="11"/>
        <v>Sub Prod - C4C Project Code Deployment</v>
      </c>
      <c r="R714" s="29">
        <f>VLOOKUP(Q714,EffortByCategory!B:C,2,FALSE)</f>
        <v>0</v>
      </c>
    </row>
    <row r="715" spans="1:18" x14ac:dyDescent="0.2">
      <c r="A715" s="82" t="s">
        <v>2745</v>
      </c>
      <c r="B715" s="82" t="s">
        <v>2435</v>
      </c>
      <c r="C715" s="82" t="s">
        <v>507</v>
      </c>
      <c r="D715" s="82" t="s">
        <v>152</v>
      </c>
      <c r="E715" s="82" t="s">
        <v>4</v>
      </c>
      <c r="F715" s="82" t="s">
        <v>462</v>
      </c>
      <c r="G715" s="82" t="s">
        <v>145</v>
      </c>
      <c r="H715" s="82" t="s">
        <v>490</v>
      </c>
      <c r="I715" s="83">
        <v>42978.378807870373</v>
      </c>
      <c r="J715" s="82" t="s">
        <v>180</v>
      </c>
      <c r="K715" s="82" t="s">
        <v>2436</v>
      </c>
      <c r="L715" s="82" t="s">
        <v>2437</v>
      </c>
      <c r="M715" s="83">
        <v>42978.313958333332</v>
      </c>
      <c r="N715" s="82" t="s">
        <v>493</v>
      </c>
      <c r="O715" s="82" t="s">
        <v>375</v>
      </c>
      <c r="Q715" s="82" t="str">
        <f t="shared" si="11"/>
        <v>Sub Prod - C4C Project Code Deployment</v>
      </c>
      <c r="R715" s="29">
        <f>VLOOKUP(Q715,EffortByCategory!B:C,2,FALSE)</f>
        <v>0</v>
      </c>
    </row>
    <row r="716" spans="1:18" x14ac:dyDescent="0.2">
      <c r="A716" s="82" t="s">
        <v>2745</v>
      </c>
      <c r="B716" s="82" t="s">
        <v>2438</v>
      </c>
      <c r="C716" s="82" t="s">
        <v>431</v>
      </c>
      <c r="D716" s="82" t="s">
        <v>152</v>
      </c>
      <c r="E716" s="82" t="s">
        <v>4</v>
      </c>
      <c r="F716" s="82" t="s">
        <v>1172</v>
      </c>
      <c r="G716" s="82" t="s">
        <v>145</v>
      </c>
      <c r="H716" s="82" t="s">
        <v>583</v>
      </c>
      <c r="I716" s="83">
        <v>42978.155532407407</v>
      </c>
      <c r="J716" s="82" t="s">
        <v>180</v>
      </c>
      <c r="K716" s="82" t="s">
        <v>2439</v>
      </c>
      <c r="L716" s="82" t="s">
        <v>2440</v>
      </c>
      <c r="M716" s="83">
        <v>42977.167407407411</v>
      </c>
      <c r="N716" s="82" t="s">
        <v>586</v>
      </c>
      <c r="O716" s="82" t="s">
        <v>375</v>
      </c>
      <c r="Q716" s="82" t="str">
        <f t="shared" si="11"/>
        <v>Sub Prod - C4C Project Project Activity</v>
      </c>
      <c r="R716" s="29">
        <f>VLOOKUP(Q716,EffortByCategory!B:C,2,FALSE)</f>
        <v>0</v>
      </c>
    </row>
    <row r="717" spans="1:18" x14ac:dyDescent="0.2">
      <c r="A717" s="82" t="s">
        <v>160</v>
      </c>
      <c r="B717" s="82" t="s">
        <v>2441</v>
      </c>
      <c r="C717" s="82" t="s">
        <v>226</v>
      </c>
      <c r="D717" s="82" t="s">
        <v>224</v>
      </c>
      <c r="E717" s="82" t="s">
        <v>28</v>
      </c>
      <c r="F717" s="82" t="s">
        <v>144</v>
      </c>
      <c r="G717" s="82" t="s">
        <v>147</v>
      </c>
      <c r="H717" s="82" t="s">
        <v>218</v>
      </c>
      <c r="I717" s="83">
        <v>42963.140451388892</v>
      </c>
      <c r="J717" s="82" t="s">
        <v>180</v>
      </c>
      <c r="K717" s="82" t="s">
        <v>2442</v>
      </c>
      <c r="L717" s="82" t="s">
        <v>2443</v>
      </c>
      <c r="M717" s="83">
        <v>42943.143877314818</v>
      </c>
      <c r="N717" s="82" t="s">
        <v>149</v>
      </c>
      <c r="O717" s="82" t="s">
        <v>203</v>
      </c>
      <c r="Q717" s="82" t="str">
        <f t="shared" si="11"/>
        <v xml:space="preserve">Production </v>
      </c>
      <c r="R717" s="29">
        <f>VLOOKUP(Q717,EffortByCategory!B:C,2,FALSE)</f>
        <v>4</v>
      </c>
    </row>
    <row r="718" spans="1:18" x14ac:dyDescent="0.2">
      <c r="A718" s="82" t="s">
        <v>2744</v>
      </c>
      <c r="B718" s="82" t="s">
        <v>2444</v>
      </c>
      <c r="C718" s="82" t="s">
        <v>390</v>
      </c>
      <c r="D718" s="82" t="s">
        <v>152</v>
      </c>
      <c r="E718" s="82" t="s">
        <v>4</v>
      </c>
      <c r="F718" s="82" t="s">
        <v>150</v>
      </c>
      <c r="G718" s="82" t="s">
        <v>147</v>
      </c>
      <c r="H718" s="82" t="s">
        <v>371</v>
      </c>
      <c r="I718" s="83">
        <v>42958.183645833335</v>
      </c>
      <c r="J718" s="82" t="s">
        <v>180</v>
      </c>
      <c r="K718" s="82" t="s">
        <v>2445</v>
      </c>
      <c r="L718" s="82" t="s">
        <v>2446</v>
      </c>
      <c r="M718" s="83">
        <v>42956.158402777779</v>
      </c>
      <c r="N718" s="82" t="s">
        <v>374</v>
      </c>
      <c r="O718" s="82" t="s">
        <v>375</v>
      </c>
      <c r="Q718" s="82" t="str">
        <f t="shared" si="11"/>
        <v>Sub Prod - All Other Projects Access</v>
      </c>
      <c r="R718" s="29">
        <f>VLOOKUP(Q718,EffortByCategory!B:C,2,FALSE)</f>
        <v>0</v>
      </c>
    </row>
    <row r="719" spans="1:18" x14ac:dyDescent="0.2">
      <c r="A719" s="82" t="s">
        <v>2744</v>
      </c>
      <c r="B719" s="82" t="s">
        <v>2447</v>
      </c>
      <c r="C719" s="82" t="s">
        <v>390</v>
      </c>
      <c r="D719" s="82" t="s">
        <v>152</v>
      </c>
      <c r="E719" s="82" t="s">
        <v>4</v>
      </c>
      <c r="F719" s="82" t="s">
        <v>150</v>
      </c>
      <c r="G719" s="82" t="s">
        <v>147</v>
      </c>
      <c r="H719" s="82" t="s">
        <v>371</v>
      </c>
      <c r="I719" s="83">
        <v>42963.963159722225</v>
      </c>
      <c r="J719" s="82" t="s">
        <v>180</v>
      </c>
      <c r="K719" s="82" t="s">
        <v>2448</v>
      </c>
      <c r="L719" s="82" t="s">
        <v>1485</v>
      </c>
      <c r="M719" s="83">
        <v>42961.087141203701</v>
      </c>
      <c r="N719" s="82" t="s">
        <v>374</v>
      </c>
      <c r="O719" s="82" t="s">
        <v>375</v>
      </c>
      <c r="Q719" s="82" t="str">
        <f t="shared" si="11"/>
        <v>Sub Prod - All Other Projects Access</v>
      </c>
      <c r="R719" s="29">
        <f>VLOOKUP(Q719,EffortByCategory!B:C,2,FALSE)</f>
        <v>0</v>
      </c>
    </row>
    <row r="720" spans="1:18" x14ac:dyDescent="0.2">
      <c r="A720" s="82" t="s">
        <v>160</v>
      </c>
      <c r="B720" s="82" t="s">
        <v>2449</v>
      </c>
      <c r="C720" s="82" t="s">
        <v>394</v>
      </c>
      <c r="D720" s="82" t="s">
        <v>144</v>
      </c>
      <c r="E720" s="82" t="s">
        <v>4</v>
      </c>
      <c r="F720" s="82" t="s">
        <v>150</v>
      </c>
      <c r="G720" s="82" t="s">
        <v>147</v>
      </c>
      <c r="H720" s="82" t="s">
        <v>371</v>
      </c>
      <c r="I720" s="83">
        <v>42954.565567129626</v>
      </c>
      <c r="J720" s="82" t="s">
        <v>180</v>
      </c>
      <c r="K720" s="82" t="s">
        <v>2450</v>
      </c>
      <c r="L720" s="82" t="s">
        <v>2451</v>
      </c>
      <c r="M720" s="83">
        <v>42949.717060185183</v>
      </c>
      <c r="N720" s="82" t="s">
        <v>374</v>
      </c>
      <c r="O720" s="82" t="s">
        <v>375</v>
      </c>
      <c r="Q720" s="82" t="str">
        <f t="shared" si="11"/>
        <v>Production Access</v>
      </c>
      <c r="R720" s="29">
        <f>VLOOKUP(Q720,EffortByCategory!B:C,2,FALSE)</f>
        <v>4</v>
      </c>
    </row>
    <row r="721" spans="1:18" x14ac:dyDescent="0.2">
      <c r="A721" s="82" t="s">
        <v>160</v>
      </c>
      <c r="B721" s="82" t="s">
        <v>2452</v>
      </c>
      <c r="C721" s="82" t="s">
        <v>394</v>
      </c>
      <c r="D721" s="82" t="s">
        <v>405</v>
      </c>
      <c r="E721" s="82" t="s">
        <v>4</v>
      </c>
      <c r="F721" s="82" t="s">
        <v>150</v>
      </c>
      <c r="G721" s="82" t="s">
        <v>147</v>
      </c>
      <c r="H721" s="82" t="s">
        <v>371</v>
      </c>
      <c r="I721" s="83">
        <v>42976.547881944447</v>
      </c>
      <c r="J721" s="82" t="s">
        <v>180</v>
      </c>
      <c r="K721" s="82" t="s">
        <v>2453</v>
      </c>
      <c r="L721" s="82" t="s">
        <v>2454</v>
      </c>
      <c r="M721" s="83">
        <v>42972.509293981479</v>
      </c>
      <c r="N721" s="82" t="s">
        <v>374</v>
      </c>
      <c r="O721" s="82" t="s">
        <v>375</v>
      </c>
      <c r="Q721" s="82" t="str">
        <f t="shared" si="11"/>
        <v>Production Access</v>
      </c>
      <c r="R721" s="29">
        <f>VLOOKUP(Q721,EffortByCategory!B:C,2,FALSE)</f>
        <v>4</v>
      </c>
    </row>
    <row r="722" spans="1:18" x14ac:dyDescent="0.2">
      <c r="A722" s="82" t="s">
        <v>160</v>
      </c>
      <c r="B722" s="82" t="s">
        <v>2455</v>
      </c>
      <c r="C722" s="82" t="s">
        <v>418</v>
      </c>
      <c r="D722" s="82" t="s">
        <v>152</v>
      </c>
      <c r="E722" s="82" t="s">
        <v>4</v>
      </c>
      <c r="F722" s="82" t="s">
        <v>150</v>
      </c>
      <c r="G722" s="82" t="s">
        <v>147</v>
      </c>
      <c r="H722" s="82" t="s">
        <v>371</v>
      </c>
      <c r="I722" s="83">
        <v>42957.901597222219</v>
      </c>
      <c r="J722" s="82" t="s">
        <v>180</v>
      </c>
      <c r="K722" s="82" t="s">
        <v>2456</v>
      </c>
      <c r="L722" s="82" t="s">
        <v>2457</v>
      </c>
      <c r="M722" s="83">
        <v>42957.008333333331</v>
      </c>
      <c r="N722" s="82" t="s">
        <v>374</v>
      </c>
      <c r="O722" s="82" t="s">
        <v>375</v>
      </c>
      <c r="Q722" s="82" t="str">
        <f t="shared" si="11"/>
        <v>Production Access</v>
      </c>
      <c r="R722" s="29">
        <f>VLOOKUP(Q722,EffortByCategory!B:C,2,FALSE)</f>
        <v>4</v>
      </c>
    </row>
    <row r="723" spans="1:18" x14ac:dyDescent="0.2">
      <c r="A723" s="82" t="s">
        <v>160</v>
      </c>
      <c r="B723" s="82" t="s">
        <v>2458</v>
      </c>
      <c r="C723" s="82" t="s">
        <v>223</v>
      </c>
      <c r="D723" s="82" t="s">
        <v>224</v>
      </c>
      <c r="E723" s="82" t="s">
        <v>4</v>
      </c>
      <c r="F723" s="82" t="s">
        <v>150</v>
      </c>
      <c r="G723" s="82" t="s">
        <v>147</v>
      </c>
      <c r="H723" s="82" t="s">
        <v>218</v>
      </c>
      <c r="I723" s="83">
        <v>42969.869212962964</v>
      </c>
      <c r="J723" s="82" t="s">
        <v>180</v>
      </c>
      <c r="K723" s="82" t="s">
        <v>2459</v>
      </c>
      <c r="L723" s="82" t="s">
        <v>2460</v>
      </c>
      <c r="M723" s="83">
        <v>42967.957141203704</v>
      </c>
      <c r="N723" s="82" t="s">
        <v>149</v>
      </c>
      <c r="O723" s="82" t="s">
        <v>203</v>
      </c>
      <c r="Q723" s="82" t="str">
        <f t="shared" si="11"/>
        <v>Production Access</v>
      </c>
      <c r="R723" s="29">
        <f>VLOOKUP(Q723,EffortByCategory!B:C,2,FALSE)</f>
        <v>4</v>
      </c>
    </row>
    <row r="724" spans="1:18" x14ac:dyDescent="0.2">
      <c r="A724" s="82" t="s">
        <v>2745</v>
      </c>
      <c r="B724" s="82" t="s">
        <v>2461</v>
      </c>
      <c r="C724" s="82" t="s">
        <v>431</v>
      </c>
      <c r="D724" s="82" t="s">
        <v>152</v>
      </c>
      <c r="E724" s="82" t="s">
        <v>4</v>
      </c>
      <c r="F724" s="82" t="s">
        <v>1172</v>
      </c>
      <c r="G724" s="82" t="s">
        <v>145</v>
      </c>
      <c r="H724" s="82" t="s">
        <v>583</v>
      </c>
      <c r="I724" s="83">
        <v>42978.154363425929</v>
      </c>
      <c r="J724" s="82" t="s">
        <v>180</v>
      </c>
      <c r="K724" s="82" t="s">
        <v>2462</v>
      </c>
      <c r="L724" s="82" t="s">
        <v>2463</v>
      </c>
      <c r="M724" s="83">
        <v>42977.120497685188</v>
      </c>
      <c r="N724" s="82" t="s">
        <v>586</v>
      </c>
      <c r="O724" s="82" t="s">
        <v>375</v>
      </c>
      <c r="Q724" s="82" t="str">
        <f t="shared" si="11"/>
        <v>Sub Prod - C4C Project Project Activity</v>
      </c>
      <c r="R724" s="29">
        <f>VLOOKUP(Q724,EffortByCategory!B:C,2,FALSE)</f>
        <v>0</v>
      </c>
    </row>
    <row r="725" spans="1:18" x14ac:dyDescent="0.2">
      <c r="A725" s="82" t="s">
        <v>2743</v>
      </c>
      <c r="B725" s="82" t="s">
        <v>2464</v>
      </c>
      <c r="C725" s="82" t="s">
        <v>394</v>
      </c>
      <c r="D725" s="82" t="s">
        <v>405</v>
      </c>
      <c r="E725" s="82" t="s">
        <v>4</v>
      </c>
      <c r="F725" s="82" t="s">
        <v>148</v>
      </c>
      <c r="G725" s="82" t="s">
        <v>147</v>
      </c>
      <c r="H725" s="82" t="s">
        <v>371</v>
      </c>
      <c r="I725" s="83">
        <v>42956.665300925924</v>
      </c>
      <c r="J725" s="82" t="s">
        <v>180</v>
      </c>
      <c r="K725" s="82" t="s">
        <v>2465</v>
      </c>
      <c r="L725" s="82" t="s">
        <v>2466</v>
      </c>
      <c r="M725" s="83">
        <v>42955.368333333332</v>
      </c>
      <c r="N725" s="82" t="s">
        <v>374</v>
      </c>
      <c r="O725" s="82" t="s">
        <v>375</v>
      </c>
      <c r="Q725" s="82" t="str">
        <f t="shared" si="11"/>
        <v xml:space="preserve">Sub Prod - KBR Request for Information </v>
      </c>
      <c r="R725" s="29">
        <f>VLOOKUP(Q725,EffortByCategory!B:C,2,FALSE)</f>
        <v>4</v>
      </c>
    </row>
    <row r="726" spans="1:18" x14ac:dyDescent="0.2">
      <c r="A726" s="82" t="s">
        <v>2744</v>
      </c>
      <c r="B726" s="82" t="s">
        <v>2467</v>
      </c>
      <c r="C726" s="82" t="s">
        <v>390</v>
      </c>
      <c r="D726" s="82" t="s">
        <v>152</v>
      </c>
      <c r="E726" s="82" t="s">
        <v>4</v>
      </c>
      <c r="F726" s="82" t="s">
        <v>150</v>
      </c>
      <c r="G726" s="82" t="s">
        <v>145</v>
      </c>
      <c r="H726" s="82" t="s">
        <v>371</v>
      </c>
      <c r="I726" s="83">
        <v>42978.192731481482</v>
      </c>
      <c r="J726" s="82" t="s">
        <v>180</v>
      </c>
      <c r="K726" s="82" t="s">
        <v>2468</v>
      </c>
      <c r="L726" s="82" t="s">
        <v>2469</v>
      </c>
      <c r="M726" s="83">
        <v>42977.20553240741</v>
      </c>
      <c r="N726" s="82" t="s">
        <v>374</v>
      </c>
      <c r="O726" s="82" t="s">
        <v>375</v>
      </c>
      <c r="Q726" s="82" t="str">
        <f t="shared" si="11"/>
        <v>Sub Prod - All Other Projects Access</v>
      </c>
      <c r="R726" s="29">
        <f>VLOOKUP(Q726,EffortByCategory!B:C,2,FALSE)</f>
        <v>0</v>
      </c>
    </row>
    <row r="727" spans="1:18" x14ac:dyDescent="0.2">
      <c r="A727" s="82" t="s">
        <v>160</v>
      </c>
      <c r="B727" s="82" t="s">
        <v>2470</v>
      </c>
      <c r="C727" s="82" t="s">
        <v>418</v>
      </c>
      <c r="D727" s="82" t="s">
        <v>144</v>
      </c>
      <c r="E727" s="82" t="s">
        <v>4</v>
      </c>
      <c r="F727" s="82" t="s">
        <v>150</v>
      </c>
      <c r="G727" s="82" t="s">
        <v>147</v>
      </c>
      <c r="H727" s="82" t="s">
        <v>371</v>
      </c>
      <c r="I727" s="83">
        <v>42948.156342592592</v>
      </c>
      <c r="J727" s="82" t="s">
        <v>180</v>
      </c>
      <c r="K727" s="82" t="s">
        <v>2471</v>
      </c>
      <c r="L727" s="82" t="s">
        <v>2472</v>
      </c>
      <c r="M727" s="83">
        <v>42944.36613425926</v>
      </c>
      <c r="N727" s="82" t="s">
        <v>374</v>
      </c>
      <c r="O727" s="82" t="s">
        <v>375</v>
      </c>
      <c r="Q727" s="82" t="str">
        <f t="shared" si="11"/>
        <v>Production Access</v>
      </c>
      <c r="R727" s="29">
        <f>VLOOKUP(Q727,EffortByCategory!B:C,2,FALSE)</f>
        <v>4</v>
      </c>
    </row>
    <row r="728" spans="1:18" x14ac:dyDescent="0.2">
      <c r="A728" s="82" t="s">
        <v>2745</v>
      </c>
      <c r="B728" s="82" t="s">
        <v>2473</v>
      </c>
      <c r="C728" s="82" t="s">
        <v>552</v>
      </c>
      <c r="D728" s="82" t="s">
        <v>152</v>
      </c>
      <c r="E728" s="82" t="s">
        <v>4</v>
      </c>
      <c r="F728" s="82" t="s">
        <v>462</v>
      </c>
      <c r="G728" s="82" t="s">
        <v>147</v>
      </c>
      <c r="H728" s="82" t="s">
        <v>490</v>
      </c>
      <c r="I728" s="83">
        <v>42968.02270833333</v>
      </c>
      <c r="J728" s="82" t="s">
        <v>180</v>
      </c>
      <c r="K728" s="82" t="s">
        <v>2474</v>
      </c>
      <c r="L728" s="82" t="s">
        <v>2475</v>
      </c>
      <c r="M728" s="83">
        <v>42964.647337962961</v>
      </c>
      <c r="N728" s="82" t="s">
        <v>493</v>
      </c>
      <c r="O728" s="82" t="s">
        <v>375</v>
      </c>
      <c r="Q728" s="82" t="str">
        <f t="shared" si="11"/>
        <v>Sub Prod - C4C Project Code Deployment</v>
      </c>
      <c r="R728" s="29">
        <f>VLOOKUP(Q728,EffortByCategory!B:C,2,FALSE)</f>
        <v>0</v>
      </c>
    </row>
    <row r="729" spans="1:18" x14ac:dyDescent="0.2">
      <c r="A729" s="82" t="s">
        <v>160</v>
      </c>
      <c r="B729" s="82" t="s">
        <v>2476</v>
      </c>
      <c r="C729" s="82" t="s">
        <v>418</v>
      </c>
      <c r="D729" s="82" t="s">
        <v>152</v>
      </c>
      <c r="E729" s="82" t="s">
        <v>4</v>
      </c>
      <c r="F729" s="82" t="s">
        <v>150</v>
      </c>
      <c r="G729" s="82" t="s">
        <v>147</v>
      </c>
      <c r="H729" s="82" t="s">
        <v>371</v>
      </c>
      <c r="I729" s="83">
        <v>42977.774050925924</v>
      </c>
      <c r="J729" s="82" t="s">
        <v>180</v>
      </c>
      <c r="K729" s="82" t="s">
        <v>2477</v>
      </c>
      <c r="L729" s="82" t="s">
        <v>2478</v>
      </c>
      <c r="M729" s="83">
        <v>42970.282118055555</v>
      </c>
      <c r="N729" s="82" t="s">
        <v>374</v>
      </c>
      <c r="O729" s="82" t="s">
        <v>375</v>
      </c>
      <c r="Q729" s="82" t="str">
        <f t="shared" ref="Q729:Q792" si="12">CONCATENATE(A729," ",F729)</f>
        <v>Production Access</v>
      </c>
      <c r="R729" s="29">
        <f>VLOOKUP(Q729,EffortByCategory!B:C,2,FALSE)</f>
        <v>4</v>
      </c>
    </row>
    <row r="730" spans="1:18" x14ac:dyDescent="0.2">
      <c r="A730" s="82" t="s">
        <v>160</v>
      </c>
      <c r="B730" s="82" t="s">
        <v>2479</v>
      </c>
      <c r="C730" s="82" t="s">
        <v>394</v>
      </c>
      <c r="D730" s="82" t="s">
        <v>152</v>
      </c>
      <c r="E730" s="82" t="s">
        <v>4</v>
      </c>
      <c r="F730" s="82" t="s">
        <v>150</v>
      </c>
      <c r="G730" s="82" t="s">
        <v>147</v>
      </c>
      <c r="H730" s="82" t="s">
        <v>371</v>
      </c>
      <c r="I730" s="83">
        <v>42970.614155092589</v>
      </c>
      <c r="J730" s="82" t="s">
        <v>179</v>
      </c>
      <c r="K730" s="82" t="s">
        <v>2480</v>
      </c>
      <c r="L730" s="82" t="s">
        <v>2481</v>
      </c>
      <c r="M730" s="83">
        <v>42965.525659722225</v>
      </c>
      <c r="N730" s="82" t="s">
        <v>374</v>
      </c>
      <c r="O730" s="82" t="s">
        <v>375</v>
      </c>
      <c r="Q730" s="82" t="str">
        <f t="shared" si="12"/>
        <v>Production Access</v>
      </c>
      <c r="R730" s="29">
        <f>VLOOKUP(Q730,EffortByCategory!B:C,2,FALSE)</f>
        <v>4</v>
      </c>
    </row>
    <row r="731" spans="1:18" x14ac:dyDescent="0.2">
      <c r="A731" s="82" t="s">
        <v>2745</v>
      </c>
      <c r="B731" s="82" t="s">
        <v>2482</v>
      </c>
      <c r="C731" s="82" t="s">
        <v>507</v>
      </c>
      <c r="D731" s="82" t="s">
        <v>152</v>
      </c>
      <c r="E731" s="82" t="s">
        <v>4</v>
      </c>
      <c r="F731" s="82" t="s">
        <v>151</v>
      </c>
      <c r="G731" s="82" t="s">
        <v>145</v>
      </c>
      <c r="H731" s="82" t="s">
        <v>490</v>
      </c>
      <c r="I731" s="83">
        <v>42978.109120370369</v>
      </c>
      <c r="J731" s="82" t="s">
        <v>180</v>
      </c>
      <c r="K731" s="82" t="s">
        <v>2483</v>
      </c>
      <c r="L731" s="82" t="s">
        <v>2054</v>
      </c>
      <c r="M731" s="83">
        <v>42978.015486111108</v>
      </c>
      <c r="N731" s="82" t="s">
        <v>493</v>
      </c>
      <c r="O731" s="82" t="s">
        <v>375</v>
      </c>
      <c r="Q731" s="82" t="str">
        <f t="shared" si="12"/>
        <v>Sub Prod - C4C Project Proactive Maintenance</v>
      </c>
      <c r="R731" s="29">
        <f>VLOOKUP(Q731,EffortByCategory!B:C,2,FALSE)</f>
        <v>0</v>
      </c>
    </row>
    <row r="732" spans="1:18" x14ac:dyDescent="0.2">
      <c r="A732" s="82" t="s">
        <v>2743</v>
      </c>
      <c r="B732" s="82" t="s">
        <v>2484</v>
      </c>
      <c r="C732" s="82" t="s">
        <v>466</v>
      </c>
      <c r="D732" s="82" t="s">
        <v>378</v>
      </c>
      <c r="E732" s="82" t="s">
        <v>4</v>
      </c>
      <c r="F732" s="82" t="s">
        <v>148</v>
      </c>
      <c r="G732" s="82" t="s">
        <v>147</v>
      </c>
      <c r="H732" s="82" t="s">
        <v>511</v>
      </c>
      <c r="I732" s="83">
        <v>42970.28460648148</v>
      </c>
      <c r="J732" s="82" t="s">
        <v>180</v>
      </c>
      <c r="K732" s="82" t="s">
        <v>2485</v>
      </c>
      <c r="L732" s="82" t="s">
        <v>2486</v>
      </c>
      <c r="M732" s="83">
        <v>42969.220810185187</v>
      </c>
      <c r="N732" s="82" t="s">
        <v>514</v>
      </c>
      <c r="O732" s="82" t="s">
        <v>375</v>
      </c>
      <c r="Q732" s="82" t="str">
        <f t="shared" si="12"/>
        <v xml:space="preserve">Sub Prod - KBR Request for Information </v>
      </c>
      <c r="R732" s="29">
        <f>VLOOKUP(Q732,EffortByCategory!B:C,2,FALSE)</f>
        <v>4</v>
      </c>
    </row>
    <row r="733" spans="1:18" x14ac:dyDescent="0.2">
      <c r="A733" s="82" t="s">
        <v>160</v>
      </c>
      <c r="B733" s="82" t="s">
        <v>2487</v>
      </c>
      <c r="C733" s="82" t="s">
        <v>394</v>
      </c>
      <c r="D733" s="82" t="s">
        <v>405</v>
      </c>
      <c r="E733" s="82" t="s">
        <v>4</v>
      </c>
      <c r="F733" s="82" t="s">
        <v>150</v>
      </c>
      <c r="G733" s="82" t="s">
        <v>147</v>
      </c>
      <c r="H733" s="82" t="s">
        <v>371</v>
      </c>
      <c r="I733" s="83">
        <v>42955.617129629631</v>
      </c>
      <c r="J733" s="82" t="s">
        <v>180</v>
      </c>
      <c r="K733" s="82" t="s">
        <v>2488</v>
      </c>
      <c r="L733" s="82" t="s">
        <v>2489</v>
      </c>
      <c r="M733" s="83">
        <v>42949.283912037034</v>
      </c>
      <c r="N733" s="82" t="s">
        <v>374</v>
      </c>
      <c r="O733" s="82" t="s">
        <v>375</v>
      </c>
      <c r="Q733" s="82" t="str">
        <f t="shared" si="12"/>
        <v>Production Access</v>
      </c>
      <c r="R733" s="29">
        <f>VLOOKUP(Q733,EffortByCategory!B:C,2,FALSE)</f>
        <v>4</v>
      </c>
    </row>
    <row r="734" spans="1:18" x14ac:dyDescent="0.2">
      <c r="A734" s="82" t="s">
        <v>2745</v>
      </c>
      <c r="B734" s="82" t="s">
        <v>2490</v>
      </c>
      <c r="C734" s="82" t="s">
        <v>431</v>
      </c>
      <c r="D734" s="82" t="s">
        <v>495</v>
      </c>
      <c r="E734" s="82" t="s">
        <v>4</v>
      </c>
      <c r="F734" s="82" t="s">
        <v>27</v>
      </c>
      <c r="G734" s="82" t="s">
        <v>147</v>
      </c>
      <c r="H734" s="82" t="s">
        <v>490</v>
      </c>
      <c r="I734" s="83">
        <v>42964.953182870369</v>
      </c>
      <c r="J734" s="82" t="s">
        <v>180</v>
      </c>
      <c r="K734" s="82" t="s">
        <v>2491</v>
      </c>
      <c r="L734" s="82" t="s">
        <v>2492</v>
      </c>
      <c r="M734" s="83">
        <v>42964.149907407409</v>
      </c>
      <c r="N734" s="82" t="s">
        <v>493</v>
      </c>
      <c r="O734" s="82" t="s">
        <v>375</v>
      </c>
      <c r="Q734" s="82" t="str">
        <f t="shared" si="12"/>
        <v>Sub Prod - C4C Project Request for Change</v>
      </c>
      <c r="R734" s="29">
        <f>VLOOKUP(Q734,EffortByCategory!B:C,2,FALSE)</f>
        <v>0</v>
      </c>
    </row>
    <row r="735" spans="1:18" x14ac:dyDescent="0.2">
      <c r="A735" s="82" t="s">
        <v>160</v>
      </c>
      <c r="B735" s="82" t="s">
        <v>2493</v>
      </c>
      <c r="C735" s="82" t="s">
        <v>202</v>
      </c>
      <c r="D735" s="82" t="s">
        <v>182</v>
      </c>
      <c r="E735" s="82" t="s">
        <v>4</v>
      </c>
      <c r="F735" s="82" t="s">
        <v>151</v>
      </c>
      <c r="G735" s="82" t="s">
        <v>147</v>
      </c>
      <c r="H735" s="82" t="s">
        <v>298</v>
      </c>
      <c r="I735" s="83">
        <v>42957.539768518516</v>
      </c>
      <c r="J735" s="82" t="s">
        <v>179</v>
      </c>
      <c r="K735" s="82" t="s">
        <v>2494</v>
      </c>
      <c r="L735" s="82" t="s">
        <v>2495</v>
      </c>
      <c r="M735" s="83">
        <v>42956.492384259262</v>
      </c>
      <c r="N735" s="82" t="s">
        <v>299</v>
      </c>
      <c r="O735" s="82" t="s">
        <v>206</v>
      </c>
      <c r="Q735" s="82" t="str">
        <f t="shared" si="12"/>
        <v>Production Proactive Maintenance</v>
      </c>
      <c r="R735" s="29">
        <f>VLOOKUP(Q735,EffortByCategory!B:C,2,FALSE)</f>
        <v>4</v>
      </c>
    </row>
    <row r="736" spans="1:18" x14ac:dyDescent="0.2">
      <c r="A736" s="82" t="s">
        <v>2745</v>
      </c>
      <c r="B736" s="82" t="s">
        <v>2496</v>
      </c>
      <c r="C736" s="82" t="s">
        <v>431</v>
      </c>
      <c r="D736" s="82" t="s">
        <v>657</v>
      </c>
      <c r="E736" s="82" t="s">
        <v>4</v>
      </c>
      <c r="F736" s="82" t="s">
        <v>462</v>
      </c>
      <c r="G736" s="82" t="s">
        <v>147</v>
      </c>
      <c r="H736" s="82" t="s">
        <v>553</v>
      </c>
      <c r="I736" s="83">
        <v>42968.264953703707</v>
      </c>
      <c r="J736" s="82" t="s">
        <v>180</v>
      </c>
      <c r="K736" s="82" t="s">
        <v>2497</v>
      </c>
      <c r="L736" s="82" t="s">
        <v>2498</v>
      </c>
      <c r="M736" s="83">
        <v>42968.128796296296</v>
      </c>
      <c r="N736" s="82" t="s">
        <v>556</v>
      </c>
      <c r="O736" s="82" t="s">
        <v>375</v>
      </c>
      <c r="Q736" s="82" t="str">
        <f t="shared" si="12"/>
        <v>Sub Prod - C4C Project Code Deployment</v>
      </c>
      <c r="R736" s="29">
        <f>VLOOKUP(Q736,EffortByCategory!B:C,2,FALSE)</f>
        <v>0</v>
      </c>
    </row>
    <row r="737" spans="1:18" x14ac:dyDescent="0.2">
      <c r="A737" s="82" t="s">
        <v>2745</v>
      </c>
      <c r="B737" s="82" t="s">
        <v>2499</v>
      </c>
      <c r="C737" s="82" t="s">
        <v>431</v>
      </c>
      <c r="D737" s="82" t="s">
        <v>657</v>
      </c>
      <c r="E737" s="82" t="s">
        <v>4</v>
      </c>
      <c r="F737" s="82" t="s">
        <v>27</v>
      </c>
      <c r="G737" s="82" t="s">
        <v>147</v>
      </c>
      <c r="H737" s="82" t="s">
        <v>490</v>
      </c>
      <c r="I737" s="83">
        <v>42969.332499999997</v>
      </c>
      <c r="J737" s="82" t="s">
        <v>180</v>
      </c>
      <c r="K737" s="82" t="s">
        <v>2497</v>
      </c>
      <c r="L737" s="82" t="s">
        <v>2500</v>
      </c>
      <c r="M737" s="83">
        <v>42969.127615740741</v>
      </c>
      <c r="N737" s="82" t="s">
        <v>493</v>
      </c>
      <c r="O737" s="82" t="s">
        <v>375</v>
      </c>
      <c r="Q737" s="82" t="str">
        <f t="shared" si="12"/>
        <v>Sub Prod - C4C Project Request for Change</v>
      </c>
      <c r="R737" s="29">
        <f>VLOOKUP(Q737,EffortByCategory!B:C,2,FALSE)</f>
        <v>0</v>
      </c>
    </row>
    <row r="738" spans="1:18" x14ac:dyDescent="0.2">
      <c r="A738" s="82" t="s">
        <v>2745</v>
      </c>
      <c r="B738" s="82" t="s">
        <v>2501</v>
      </c>
      <c r="C738" s="82" t="s">
        <v>431</v>
      </c>
      <c r="D738" s="82" t="s">
        <v>657</v>
      </c>
      <c r="E738" s="82" t="s">
        <v>4</v>
      </c>
      <c r="F738" s="82" t="s">
        <v>462</v>
      </c>
      <c r="G738" s="82" t="s">
        <v>147</v>
      </c>
      <c r="H738" s="82" t="s">
        <v>490</v>
      </c>
      <c r="I738" s="83">
        <v>42975.319201388891</v>
      </c>
      <c r="J738" s="82" t="s">
        <v>180</v>
      </c>
      <c r="K738" s="82" t="s">
        <v>2497</v>
      </c>
      <c r="L738" s="82" t="s">
        <v>2502</v>
      </c>
      <c r="M738" s="83">
        <v>42975.204317129632</v>
      </c>
      <c r="N738" s="82" t="s">
        <v>493</v>
      </c>
      <c r="O738" s="82" t="s">
        <v>375</v>
      </c>
      <c r="Q738" s="82" t="str">
        <f t="shared" si="12"/>
        <v>Sub Prod - C4C Project Code Deployment</v>
      </c>
      <c r="R738" s="29">
        <f>VLOOKUP(Q738,EffortByCategory!B:C,2,FALSE)</f>
        <v>0</v>
      </c>
    </row>
    <row r="739" spans="1:18" x14ac:dyDescent="0.2">
      <c r="A739" s="82" t="s">
        <v>2745</v>
      </c>
      <c r="B739" s="82" t="s">
        <v>2503</v>
      </c>
      <c r="C739" s="82" t="s">
        <v>507</v>
      </c>
      <c r="D739" s="82" t="s">
        <v>152</v>
      </c>
      <c r="E739" s="82" t="s">
        <v>4</v>
      </c>
      <c r="F739" s="82" t="s">
        <v>27</v>
      </c>
      <c r="G739" s="82" t="s">
        <v>147</v>
      </c>
      <c r="H739" s="82" t="s">
        <v>490</v>
      </c>
      <c r="I739" s="83">
        <v>42970.231122685182</v>
      </c>
      <c r="J739" s="82" t="s">
        <v>180</v>
      </c>
      <c r="K739" s="82" t="s">
        <v>2504</v>
      </c>
      <c r="L739" s="82" t="s">
        <v>667</v>
      </c>
      <c r="M739" s="83">
        <v>42970.149733796294</v>
      </c>
      <c r="N739" s="82" t="s">
        <v>493</v>
      </c>
      <c r="O739" s="82" t="s">
        <v>375</v>
      </c>
      <c r="Q739" s="82" t="str">
        <f t="shared" si="12"/>
        <v>Sub Prod - C4C Project Request for Change</v>
      </c>
      <c r="R739" s="29">
        <f>VLOOKUP(Q739,EffortByCategory!B:C,2,FALSE)</f>
        <v>0</v>
      </c>
    </row>
    <row r="740" spans="1:18" x14ac:dyDescent="0.2">
      <c r="A740" s="82" t="s">
        <v>2745</v>
      </c>
      <c r="B740" s="82" t="s">
        <v>2505</v>
      </c>
      <c r="C740" s="82" t="s">
        <v>552</v>
      </c>
      <c r="D740" s="82" t="s">
        <v>152</v>
      </c>
      <c r="E740" s="82" t="s">
        <v>4</v>
      </c>
      <c r="F740" s="82" t="s">
        <v>462</v>
      </c>
      <c r="G740" s="82" t="s">
        <v>147</v>
      </c>
      <c r="H740" s="82" t="s">
        <v>490</v>
      </c>
      <c r="I740" s="83">
        <v>42963.051493055558</v>
      </c>
      <c r="J740" s="82" t="s">
        <v>179</v>
      </c>
      <c r="K740" s="82" t="s">
        <v>2506</v>
      </c>
      <c r="L740" s="82" t="s">
        <v>2507</v>
      </c>
      <c r="M740" s="83">
        <v>42958.041504629633</v>
      </c>
      <c r="N740" s="82" t="s">
        <v>493</v>
      </c>
      <c r="O740" s="82" t="s">
        <v>375</v>
      </c>
      <c r="Q740" s="82" t="str">
        <f t="shared" si="12"/>
        <v>Sub Prod - C4C Project Code Deployment</v>
      </c>
      <c r="R740" s="29">
        <f>VLOOKUP(Q740,EffortByCategory!B:C,2,FALSE)</f>
        <v>0</v>
      </c>
    </row>
    <row r="741" spans="1:18" x14ac:dyDescent="0.2">
      <c r="A741" s="82" t="s">
        <v>2745</v>
      </c>
      <c r="B741" s="82" t="s">
        <v>2508</v>
      </c>
      <c r="C741" s="82" t="s">
        <v>507</v>
      </c>
      <c r="D741" s="82" t="s">
        <v>152</v>
      </c>
      <c r="E741" s="82" t="s">
        <v>4</v>
      </c>
      <c r="F741" s="82" t="s">
        <v>27</v>
      </c>
      <c r="G741" s="82" t="s">
        <v>147</v>
      </c>
      <c r="H741" s="82" t="s">
        <v>490</v>
      </c>
      <c r="I741" s="83">
        <v>42969.472083333334</v>
      </c>
      <c r="J741" s="82" t="s">
        <v>180</v>
      </c>
      <c r="K741" s="82" t="s">
        <v>2506</v>
      </c>
      <c r="L741" s="82" t="s">
        <v>667</v>
      </c>
      <c r="M741" s="83">
        <v>42969.327893518515</v>
      </c>
      <c r="N741" s="82" t="s">
        <v>493</v>
      </c>
      <c r="O741" s="82" t="s">
        <v>375</v>
      </c>
      <c r="Q741" s="82" t="str">
        <f t="shared" si="12"/>
        <v>Sub Prod - C4C Project Request for Change</v>
      </c>
      <c r="R741" s="29">
        <f>VLOOKUP(Q741,EffortByCategory!B:C,2,FALSE)</f>
        <v>0</v>
      </c>
    </row>
    <row r="742" spans="1:18" x14ac:dyDescent="0.2">
      <c r="A742" s="82" t="s">
        <v>2745</v>
      </c>
      <c r="B742" s="82" t="s">
        <v>2509</v>
      </c>
      <c r="C742" s="82" t="s">
        <v>370</v>
      </c>
      <c r="D742" s="82" t="s">
        <v>152</v>
      </c>
      <c r="E742" s="82" t="s">
        <v>4</v>
      </c>
      <c r="F742" s="82" t="s">
        <v>27</v>
      </c>
      <c r="G742" s="82" t="s">
        <v>147</v>
      </c>
      <c r="H742" s="82" t="s">
        <v>490</v>
      </c>
      <c r="I742" s="83">
        <v>42970.589687500003</v>
      </c>
      <c r="J742" s="82" t="s">
        <v>180</v>
      </c>
      <c r="K742" s="82" t="s">
        <v>2506</v>
      </c>
      <c r="L742" s="82" t="s">
        <v>2510</v>
      </c>
      <c r="M742" s="83">
        <v>42970.531111111108</v>
      </c>
      <c r="N742" s="82" t="s">
        <v>493</v>
      </c>
      <c r="O742" s="82" t="s">
        <v>375</v>
      </c>
      <c r="Q742" s="82" t="str">
        <f t="shared" si="12"/>
        <v>Sub Prod - C4C Project Request for Change</v>
      </c>
      <c r="R742" s="29">
        <f>VLOOKUP(Q742,EffortByCategory!B:C,2,FALSE)</f>
        <v>0</v>
      </c>
    </row>
    <row r="743" spans="1:18" x14ac:dyDescent="0.2">
      <c r="A743" s="82" t="s">
        <v>2745</v>
      </c>
      <c r="B743" s="82" t="s">
        <v>2511</v>
      </c>
      <c r="C743" s="82" t="s">
        <v>431</v>
      </c>
      <c r="D743" s="82" t="s">
        <v>657</v>
      </c>
      <c r="E743" s="82" t="s">
        <v>4</v>
      </c>
      <c r="F743" s="82" t="s">
        <v>462</v>
      </c>
      <c r="G743" s="82" t="s">
        <v>147</v>
      </c>
      <c r="H743" s="82" t="s">
        <v>553</v>
      </c>
      <c r="I743" s="83">
        <v>42968.203310185185</v>
      </c>
      <c r="J743" s="82" t="s">
        <v>180</v>
      </c>
      <c r="K743" s="82" t="s">
        <v>2506</v>
      </c>
      <c r="L743" s="82" t="s">
        <v>2512</v>
      </c>
      <c r="M743" s="83">
        <v>42968.129826388889</v>
      </c>
      <c r="N743" s="82" t="s">
        <v>556</v>
      </c>
      <c r="O743" s="82" t="s">
        <v>375</v>
      </c>
      <c r="Q743" s="82" t="str">
        <f t="shared" si="12"/>
        <v>Sub Prod - C4C Project Code Deployment</v>
      </c>
      <c r="R743" s="29">
        <f>VLOOKUP(Q743,EffortByCategory!B:C,2,FALSE)</f>
        <v>0</v>
      </c>
    </row>
    <row r="744" spans="1:18" x14ac:dyDescent="0.2">
      <c r="A744" s="82" t="s">
        <v>2745</v>
      </c>
      <c r="B744" s="82" t="s">
        <v>2513</v>
      </c>
      <c r="C744" s="82" t="s">
        <v>431</v>
      </c>
      <c r="D744" s="82" t="s">
        <v>495</v>
      </c>
      <c r="E744" s="82" t="s">
        <v>4</v>
      </c>
      <c r="F744" s="82" t="s">
        <v>462</v>
      </c>
      <c r="G744" s="82" t="s">
        <v>147</v>
      </c>
      <c r="H744" s="82" t="s">
        <v>490</v>
      </c>
      <c r="I744" s="83">
        <v>42975.193703703706</v>
      </c>
      <c r="J744" s="82" t="s">
        <v>180</v>
      </c>
      <c r="K744" s="82" t="s">
        <v>2506</v>
      </c>
      <c r="L744" s="82" t="s">
        <v>2514</v>
      </c>
      <c r="M744" s="83">
        <v>42975.142314814817</v>
      </c>
      <c r="N744" s="82" t="s">
        <v>493</v>
      </c>
      <c r="O744" s="82" t="s">
        <v>375</v>
      </c>
      <c r="Q744" s="82" t="str">
        <f t="shared" si="12"/>
        <v>Sub Prod - C4C Project Code Deployment</v>
      </c>
      <c r="R744" s="29">
        <f>VLOOKUP(Q744,EffortByCategory!B:C,2,FALSE)</f>
        <v>0</v>
      </c>
    </row>
    <row r="745" spans="1:18" x14ac:dyDescent="0.2">
      <c r="A745" s="82" t="s">
        <v>2745</v>
      </c>
      <c r="B745" s="82" t="s">
        <v>2515</v>
      </c>
      <c r="C745" s="82" t="s">
        <v>431</v>
      </c>
      <c r="D745" s="82" t="s">
        <v>657</v>
      </c>
      <c r="E745" s="82" t="s">
        <v>4</v>
      </c>
      <c r="F745" s="82" t="s">
        <v>27</v>
      </c>
      <c r="G745" s="82" t="s">
        <v>147</v>
      </c>
      <c r="H745" s="82" t="s">
        <v>490</v>
      </c>
      <c r="I745" s="83">
        <v>42963.239236111112</v>
      </c>
      <c r="J745" s="82" t="s">
        <v>180</v>
      </c>
      <c r="K745" s="82" t="s">
        <v>2506</v>
      </c>
      <c r="L745" s="82" t="s">
        <v>2516</v>
      </c>
      <c r="M745" s="83">
        <v>42963.120717592596</v>
      </c>
      <c r="N745" s="82" t="s">
        <v>493</v>
      </c>
      <c r="O745" s="82" t="s">
        <v>375</v>
      </c>
      <c r="Q745" s="82" t="str">
        <f t="shared" si="12"/>
        <v>Sub Prod - C4C Project Request for Change</v>
      </c>
      <c r="R745" s="29">
        <f>VLOOKUP(Q745,EffortByCategory!B:C,2,FALSE)</f>
        <v>0</v>
      </c>
    </row>
    <row r="746" spans="1:18" x14ac:dyDescent="0.2">
      <c r="A746" s="82" t="s">
        <v>2745</v>
      </c>
      <c r="B746" s="82" t="s">
        <v>2517</v>
      </c>
      <c r="C746" s="82" t="s">
        <v>370</v>
      </c>
      <c r="D746" s="82" t="s">
        <v>152</v>
      </c>
      <c r="E746" s="82" t="s">
        <v>4</v>
      </c>
      <c r="F746" s="82" t="s">
        <v>148</v>
      </c>
      <c r="G746" s="82" t="s">
        <v>147</v>
      </c>
      <c r="H746" s="82" t="s">
        <v>490</v>
      </c>
      <c r="I746" s="83">
        <v>42972.638101851851</v>
      </c>
      <c r="J746" s="82" t="s">
        <v>180</v>
      </c>
      <c r="K746" s="82" t="s">
        <v>2506</v>
      </c>
      <c r="L746" s="82" t="s">
        <v>2518</v>
      </c>
      <c r="M746" s="83">
        <v>42972.461400462962</v>
      </c>
      <c r="N746" s="82" t="s">
        <v>493</v>
      </c>
      <c r="O746" s="82" t="s">
        <v>375</v>
      </c>
      <c r="Q746" s="82" t="str">
        <f t="shared" si="12"/>
        <v xml:space="preserve">Sub Prod - C4C Project Request for Information </v>
      </c>
      <c r="R746" s="29">
        <f>VLOOKUP(Q746,EffortByCategory!B:C,2,FALSE)</f>
        <v>0</v>
      </c>
    </row>
    <row r="747" spans="1:18" x14ac:dyDescent="0.2">
      <c r="A747" s="82" t="s">
        <v>2745</v>
      </c>
      <c r="B747" s="82" t="s">
        <v>2519</v>
      </c>
      <c r="C747" s="82" t="s">
        <v>431</v>
      </c>
      <c r="D747" s="82" t="s">
        <v>657</v>
      </c>
      <c r="E747" s="82" t="s">
        <v>4</v>
      </c>
      <c r="F747" s="82" t="s">
        <v>462</v>
      </c>
      <c r="G747" s="82" t="s">
        <v>147</v>
      </c>
      <c r="H747" s="82" t="s">
        <v>490</v>
      </c>
      <c r="I747" s="83">
        <v>42975.190335648149</v>
      </c>
      <c r="J747" s="82" t="s">
        <v>180</v>
      </c>
      <c r="K747" s="82" t="s">
        <v>2506</v>
      </c>
      <c r="L747" s="82" t="s">
        <v>2520</v>
      </c>
      <c r="M747" s="83">
        <v>42975.029421296298</v>
      </c>
      <c r="N747" s="82" t="s">
        <v>493</v>
      </c>
      <c r="O747" s="82" t="s">
        <v>375</v>
      </c>
      <c r="Q747" s="82" t="str">
        <f t="shared" si="12"/>
        <v>Sub Prod - C4C Project Code Deployment</v>
      </c>
      <c r="R747" s="29">
        <f>VLOOKUP(Q747,EffortByCategory!B:C,2,FALSE)</f>
        <v>0</v>
      </c>
    </row>
    <row r="748" spans="1:18" x14ac:dyDescent="0.2">
      <c r="A748" s="82" t="s">
        <v>2745</v>
      </c>
      <c r="B748" s="82" t="s">
        <v>2521</v>
      </c>
      <c r="C748" s="82" t="s">
        <v>370</v>
      </c>
      <c r="D748" s="82" t="s">
        <v>152</v>
      </c>
      <c r="E748" s="82" t="s">
        <v>4</v>
      </c>
      <c r="F748" s="82" t="s">
        <v>27</v>
      </c>
      <c r="G748" s="82" t="s">
        <v>147</v>
      </c>
      <c r="H748" s="82" t="s">
        <v>490</v>
      </c>
      <c r="I748" s="83">
        <v>42965.592141203706</v>
      </c>
      <c r="J748" s="82" t="s">
        <v>180</v>
      </c>
      <c r="K748" s="82" t="s">
        <v>2506</v>
      </c>
      <c r="L748" s="82" t="s">
        <v>2522</v>
      </c>
      <c r="M748" s="83">
        <v>42965.545532407406</v>
      </c>
      <c r="N748" s="82" t="s">
        <v>493</v>
      </c>
      <c r="O748" s="82" t="s">
        <v>375</v>
      </c>
      <c r="Q748" s="82" t="str">
        <f t="shared" si="12"/>
        <v>Sub Prod - C4C Project Request for Change</v>
      </c>
      <c r="R748" s="29">
        <f>VLOOKUP(Q748,EffortByCategory!B:C,2,FALSE)</f>
        <v>0</v>
      </c>
    </row>
    <row r="749" spans="1:18" x14ac:dyDescent="0.2">
      <c r="A749" s="82" t="s">
        <v>2745</v>
      </c>
      <c r="B749" s="82" t="s">
        <v>2523</v>
      </c>
      <c r="C749" s="82" t="s">
        <v>431</v>
      </c>
      <c r="D749" s="82" t="s">
        <v>495</v>
      </c>
      <c r="E749" s="82" t="s">
        <v>4</v>
      </c>
      <c r="F749" s="82" t="s">
        <v>27</v>
      </c>
      <c r="G749" s="82" t="s">
        <v>147</v>
      </c>
      <c r="H749" s="82" t="s">
        <v>490</v>
      </c>
      <c r="I749" s="83">
        <v>42970.237951388888</v>
      </c>
      <c r="J749" s="82" t="s">
        <v>180</v>
      </c>
      <c r="K749" s="82" t="s">
        <v>2506</v>
      </c>
      <c r="L749" s="82" t="s">
        <v>2524</v>
      </c>
      <c r="M749" s="83">
        <v>42970.166122685187</v>
      </c>
      <c r="N749" s="82" t="s">
        <v>493</v>
      </c>
      <c r="O749" s="82" t="s">
        <v>375</v>
      </c>
      <c r="Q749" s="82" t="str">
        <f t="shared" si="12"/>
        <v>Sub Prod - C4C Project Request for Change</v>
      </c>
      <c r="R749" s="29">
        <f>VLOOKUP(Q749,EffortByCategory!B:C,2,FALSE)</f>
        <v>0</v>
      </c>
    </row>
    <row r="750" spans="1:18" x14ac:dyDescent="0.2">
      <c r="A750" s="82" t="s">
        <v>2745</v>
      </c>
      <c r="B750" s="82" t="s">
        <v>2525</v>
      </c>
      <c r="C750" s="82" t="s">
        <v>552</v>
      </c>
      <c r="D750" s="82" t="s">
        <v>152</v>
      </c>
      <c r="E750" s="82" t="s">
        <v>4</v>
      </c>
      <c r="F750" s="82" t="s">
        <v>462</v>
      </c>
      <c r="G750" s="82" t="s">
        <v>147</v>
      </c>
      <c r="H750" s="82" t="s">
        <v>553</v>
      </c>
      <c r="I750" s="83">
        <v>42971.241655092592</v>
      </c>
      <c r="J750" s="82" t="s">
        <v>180</v>
      </c>
      <c r="K750" s="82" t="s">
        <v>2506</v>
      </c>
      <c r="L750" s="82" t="s">
        <v>2526</v>
      </c>
      <c r="M750" s="83">
        <v>42970.953715277778</v>
      </c>
      <c r="N750" s="82" t="s">
        <v>556</v>
      </c>
      <c r="O750" s="82" t="s">
        <v>375</v>
      </c>
      <c r="Q750" s="82" t="str">
        <f t="shared" si="12"/>
        <v>Sub Prod - C4C Project Code Deployment</v>
      </c>
      <c r="R750" s="29">
        <f>VLOOKUP(Q750,EffortByCategory!B:C,2,FALSE)</f>
        <v>0</v>
      </c>
    </row>
    <row r="751" spans="1:18" x14ac:dyDescent="0.2">
      <c r="A751" s="82" t="s">
        <v>2745</v>
      </c>
      <c r="B751" s="82" t="s">
        <v>2527</v>
      </c>
      <c r="C751" s="82" t="s">
        <v>431</v>
      </c>
      <c r="D751" s="82" t="s">
        <v>657</v>
      </c>
      <c r="E751" s="82" t="s">
        <v>4</v>
      </c>
      <c r="F751" s="82" t="s">
        <v>462</v>
      </c>
      <c r="G751" s="82" t="s">
        <v>147</v>
      </c>
      <c r="H751" s="82" t="s">
        <v>553</v>
      </c>
      <c r="I751" s="83">
        <v>42968.204062500001</v>
      </c>
      <c r="J751" s="82" t="s">
        <v>180</v>
      </c>
      <c r="K751" s="82" t="s">
        <v>2506</v>
      </c>
      <c r="L751" s="82" t="s">
        <v>2528</v>
      </c>
      <c r="M751" s="83">
        <v>42968.12976851852</v>
      </c>
      <c r="N751" s="82" t="s">
        <v>556</v>
      </c>
      <c r="O751" s="82" t="s">
        <v>375</v>
      </c>
      <c r="Q751" s="82" t="str">
        <f t="shared" si="12"/>
        <v>Sub Prod - C4C Project Code Deployment</v>
      </c>
      <c r="R751" s="29">
        <f>VLOOKUP(Q751,EffortByCategory!B:C,2,FALSE)</f>
        <v>0</v>
      </c>
    </row>
    <row r="752" spans="1:18" x14ac:dyDescent="0.2">
      <c r="A752" s="82" t="s">
        <v>2745</v>
      </c>
      <c r="B752" s="82" t="s">
        <v>2529</v>
      </c>
      <c r="C752" s="82" t="s">
        <v>507</v>
      </c>
      <c r="D752" s="82" t="s">
        <v>152</v>
      </c>
      <c r="E752" s="82" t="s">
        <v>4</v>
      </c>
      <c r="F752" s="82" t="s">
        <v>27</v>
      </c>
      <c r="G752" s="82" t="s">
        <v>145</v>
      </c>
      <c r="H752" s="82" t="s">
        <v>340</v>
      </c>
      <c r="I752" s="83">
        <v>42978.112812500003</v>
      </c>
      <c r="J752" s="82" t="s">
        <v>180</v>
      </c>
      <c r="K752" s="82" t="s">
        <v>2530</v>
      </c>
      <c r="L752" s="82" t="s">
        <v>2531</v>
      </c>
      <c r="M752" s="83">
        <v>42977.998819444445</v>
      </c>
      <c r="N752" s="82" t="s">
        <v>341</v>
      </c>
      <c r="O752" s="82" t="s">
        <v>375</v>
      </c>
      <c r="Q752" s="82" t="str">
        <f t="shared" si="12"/>
        <v>Sub Prod - C4C Project Request for Change</v>
      </c>
      <c r="R752" s="29">
        <f>VLOOKUP(Q752,EffortByCategory!B:C,2,FALSE)</f>
        <v>0</v>
      </c>
    </row>
    <row r="753" spans="1:18" x14ac:dyDescent="0.2">
      <c r="A753" s="82" t="s">
        <v>2745</v>
      </c>
      <c r="B753" s="82" t="s">
        <v>2532</v>
      </c>
      <c r="C753" s="82" t="s">
        <v>431</v>
      </c>
      <c r="D753" s="82" t="s">
        <v>152</v>
      </c>
      <c r="E753" s="82" t="s">
        <v>4</v>
      </c>
      <c r="F753" s="82" t="s">
        <v>462</v>
      </c>
      <c r="G753" s="82" t="s">
        <v>147</v>
      </c>
      <c r="H753" s="82" t="s">
        <v>490</v>
      </c>
      <c r="I753" s="83">
        <v>42976.39675925926</v>
      </c>
      <c r="J753" s="82" t="s">
        <v>180</v>
      </c>
      <c r="K753" s="82" t="s">
        <v>2533</v>
      </c>
      <c r="L753" s="82" t="s">
        <v>2534</v>
      </c>
      <c r="M753" s="83">
        <v>42976.160543981481</v>
      </c>
      <c r="N753" s="82" t="s">
        <v>493</v>
      </c>
      <c r="O753" s="82" t="s">
        <v>375</v>
      </c>
      <c r="Q753" s="82" t="str">
        <f t="shared" si="12"/>
        <v>Sub Prod - C4C Project Code Deployment</v>
      </c>
      <c r="R753" s="29">
        <f>VLOOKUP(Q753,EffortByCategory!B:C,2,FALSE)</f>
        <v>0</v>
      </c>
    </row>
    <row r="754" spans="1:18" x14ac:dyDescent="0.2">
      <c r="A754" s="82" t="s">
        <v>2745</v>
      </c>
      <c r="B754" s="82" t="s">
        <v>2535</v>
      </c>
      <c r="C754" s="82" t="s">
        <v>431</v>
      </c>
      <c r="D754" s="82" t="s">
        <v>152</v>
      </c>
      <c r="E754" s="82" t="s">
        <v>4</v>
      </c>
      <c r="F754" s="82" t="s">
        <v>462</v>
      </c>
      <c r="G754" s="82" t="s">
        <v>147</v>
      </c>
      <c r="H754" s="82" t="s">
        <v>490</v>
      </c>
      <c r="I754" s="83">
        <v>42976.188009259262</v>
      </c>
      <c r="J754" s="82" t="s">
        <v>180</v>
      </c>
      <c r="K754" s="82" t="s">
        <v>2530</v>
      </c>
      <c r="L754" s="82" t="s">
        <v>2536</v>
      </c>
      <c r="M754" s="83">
        <v>42976.078472222223</v>
      </c>
      <c r="N754" s="82" t="s">
        <v>493</v>
      </c>
      <c r="O754" s="82" t="s">
        <v>375</v>
      </c>
      <c r="Q754" s="82" t="str">
        <f t="shared" si="12"/>
        <v>Sub Prod - C4C Project Code Deployment</v>
      </c>
      <c r="R754" s="29">
        <f>VLOOKUP(Q754,EffortByCategory!B:C,2,FALSE)</f>
        <v>0</v>
      </c>
    </row>
    <row r="755" spans="1:18" x14ac:dyDescent="0.2">
      <c r="A755" s="82" t="s">
        <v>2745</v>
      </c>
      <c r="B755" s="82" t="s">
        <v>2537</v>
      </c>
      <c r="C755" s="82" t="s">
        <v>431</v>
      </c>
      <c r="D755" s="82" t="s">
        <v>657</v>
      </c>
      <c r="E755" s="82" t="s">
        <v>4</v>
      </c>
      <c r="F755" s="82" t="s">
        <v>462</v>
      </c>
      <c r="G755" s="82" t="s">
        <v>147</v>
      </c>
      <c r="H755" s="82" t="s">
        <v>553</v>
      </c>
      <c r="I755" s="83">
        <v>42968.265729166669</v>
      </c>
      <c r="J755" s="82" t="s">
        <v>180</v>
      </c>
      <c r="K755" s="82" t="s">
        <v>2538</v>
      </c>
      <c r="L755" s="82" t="s">
        <v>2539</v>
      </c>
      <c r="M755" s="83">
        <v>42968.101689814815</v>
      </c>
      <c r="N755" s="82" t="s">
        <v>556</v>
      </c>
      <c r="O755" s="82" t="s">
        <v>375</v>
      </c>
      <c r="Q755" s="82" t="str">
        <f t="shared" si="12"/>
        <v>Sub Prod - C4C Project Code Deployment</v>
      </c>
      <c r="R755" s="29">
        <f>VLOOKUP(Q755,EffortByCategory!B:C,2,FALSE)</f>
        <v>0</v>
      </c>
    </row>
    <row r="756" spans="1:18" x14ac:dyDescent="0.2">
      <c r="A756" s="82" t="s">
        <v>2745</v>
      </c>
      <c r="B756" s="82" t="s">
        <v>2540</v>
      </c>
      <c r="C756" s="82" t="s">
        <v>431</v>
      </c>
      <c r="D756" s="82" t="s">
        <v>657</v>
      </c>
      <c r="E756" s="82" t="s">
        <v>4</v>
      </c>
      <c r="F756" s="82" t="s">
        <v>27</v>
      </c>
      <c r="G756" s="82" t="s">
        <v>147</v>
      </c>
      <c r="H756" s="82" t="s">
        <v>490</v>
      </c>
      <c r="I756" s="83">
        <v>42969.216064814813</v>
      </c>
      <c r="J756" s="82" t="s">
        <v>180</v>
      </c>
      <c r="K756" s="82" t="s">
        <v>2538</v>
      </c>
      <c r="L756" s="82" t="s">
        <v>2541</v>
      </c>
      <c r="M756" s="83">
        <v>42969.114571759259</v>
      </c>
      <c r="N756" s="82" t="s">
        <v>493</v>
      </c>
      <c r="O756" s="82" t="s">
        <v>375</v>
      </c>
      <c r="Q756" s="82" t="str">
        <f t="shared" si="12"/>
        <v>Sub Prod - C4C Project Request for Change</v>
      </c>
      <c r="R756" s="29">
        <f>VLOOKUP(Q756,EffortByCategory!B:C,2,FALSE)</f>
        <v>0</v>
      </c>
    </row>
    <row r="757" spans="1:18" x14ac:dyDescent="0.2">
      <c r="A757" s="82" t="s">
        <v>2745</v>
      </c>
      <c r="B757" s="82" t="s">
        <v>2542</v>
      </c>
      <c r="C757" s="82" t="s">
        <v>431</v>
      </c>
      <c r="D757" s="82" t="s">
        <v>152</v>
      </c>
      <c r="E757" s="82" t="s">
        <v>4</v>
      </c>
      <c r="F757" s="82" t="s">
        <v>462</v>
      </c>
      <c r="G757" s="82" t="s">
        <v>147</v>
      </c>
      <c r="H757" s="82" t="s">
        <v>490</v>
      </c>
      <c r="I757" s="83">
        <v>42972.361331018517</v>
      </c>
      <c r="J757" s="82" t="s">
        <v>180</v>
      </c>
      <c r="K757" s="82" t="s">
        <v>2543</v>
      </c>
      <c r="L757" s="82" t="s">
        <v>2544</v>
      </c>
      <c r="M757" s="83">
        <v>42972.251168981478</v>
      </c>
      <c r="N757" s="82" t="s">
        <v>493</v>
      </c>
      <c r="O757" s="82" t="s">
        <v>375</v>
      </c>
      <c r="Q757" s="82" t="str">
        <f t="shared" si="12"/>
        <v>Sub Prod - C4C Project Code Deployment</v>
      </c>
      <c r="R757" s="29">
        <f>VLOOKUP(Q757,EffortByCategory!B:C,2,FALSE)</f>
        <v>0</v>
      </c>
    </row>
    <row r="758" spans="1:18" x14ac:dyDescent="0.2">
      <c r="A758" s="82" t="s">
        <v>2745</v>
      </c>
      <c r="B758" s="82" t="s">
        <v>2545</v>
      </c>
      <c r="C758" s="82" t="s">
        <v>507</v>
      </c>
      <c r="D758" s="82" t="s">
        <v>657</v>
      </c>
      <c r="E758" s="82" t="s">
        <v>4</v>
      </c>
      <c r="F758" s="82" t="s">
        <v>148</v>
      </c>
      <c r="G758" s="82" t="s">
        <v>147</v>
      </c>
      <c r="H758" s="82" t="s">
        <v>357</v>
      </c>
      <c r="I758" s="83">
        <v>42958.215763888889</v>
      </c>
      <c r="J758" s="82" t="s">
        <v>180</v>
      </c>
      <c r="K758" s="82" t="s">
        <v>2546</v>
      </c>
      <c r="L758" s="82" t="s">
        <v>667</v>
      </c>
      <c r="M758" s="83">
        <v>42958.074166666665</v>
      </c>
      <c r="N758" s="82" t="s">
        <v>358</v>
      </c>
      <c r="O758" s="82" t="s">
        <v>375</v>
      </c>
      <c r="Q758" s="82" t="str">
        <f t="shared" si="12"/>
        <v xml:space="preserve">Sub Prod - C4C Project Request for Information </v>
      </c>
      <c r="R758" s="29">
        <f>VLOOKUP(Q758,EffortByCategory!B:C,2,FALSE)</f>
        <v>0</v>
      </c>
    </row>
    <row r="759" spans="1:18" x14ac:dyDescent="0.2">
      <c r="A759" s="82" t="s">
        <v>2745</v>
      </c>
      <c r="B759" s="82" t="s">
        <v>2547</v>
      </c>
      <c r="C759" s="82" t="s">
        <v>370</v>
      </c>
      <c r="D759" s="82" t="s">
        <v>144</v>
      </c>
      <c r="E759" s="82" t="s">
        <v>4</v>
      </c>
      <c r="F759" s="82" t="s">
        <v>27</v>
      </c>
      <c r="G759" s="82" t="s">
        <v>147</v>
      </c>
      <c r="H759" s="82" t="s">
        <v>490</v>
      </c>
      <c r="I759" s="83">
        <v>42955.93476851852</v>
      </c>
      <c r="J759" s="82" t="s">
        <v>180</v>
      </c>
      <c r="K759" s="82" t="s">
        <v>2548</v>
      </c>
      <c r="L759" s="82" t="s">
        <v>2549</v>
      </c>
      <c r="M759" s="83">
        <v>42951.500891203701</v>
      </c>
      <c r="N759" s="82" t="s">
        <v>493</v>
      </c>
      <c r="O759" s="82" t="s">
        <v>375</v>
      </c>
      <c r="Q759" s="82" t="str">
        <f t="shared" si="12"/>
        <v>Sub Prod - C4C Project Request for Change</v>
      </c>
      <c r="R759" s="29">
        <f>VLOOKUP(Q759,EffortByCategory!B:C,2,FALSE)</f>
        <v>0</v>
      </c>
    </row>
    <row r="760" spans="1:18" x14ac:dyDescent="0.2">
      <c r="A760" s="82" t="s">
        <v>2745</v>
      </c>
      <c r="B760" s="82" t="s">
        <v>2550</v>
      </c>
      <c r="C760" s="82" t="s">
        <v>370</v>
      </c>
      <c r="D760" s="82" t="s">
        <v>152</v>
      </c>
      <c r="E760" s="82" t="s">
        <v>4</v>
      </c>
      <c r="F760" s="82" t="s">
        <v>27</v>
      </c>
      <c r="G760" s="82" t="s">
        <v>147</v>
      </c>
      <c r="H760" s="82" t="s">
        <v>490</v>
      </c>
      <c r="I760" s="83">
        <v>42962.670891203707</v>
      </c>
      <c r="J760" s="82" t="s">
        <v>180</v>
      </c>
      <c r="K760" s="82" t="s">
        <v>2551</v>
      </c>
      <c r="L760" s="82" t="s">
        <v>2552</v>
      </c>
      <c r="M760" s="83">
        <v>42962.621400462966</v>
      </c>
      <c r="N760" s="82" t="s">
        <v>493</v>
      </c>
      <c r="O760" s="82" t="s">
        <v>375</v>
      </c>
      <c r="Q760" s="82" t="str">
        <f t="shared" si="12"/>
        <v>Sub Prod - C4C Project Request for Change</v>
      </c>
      <c r="R760" s="29">
        <f>VLOOKUP(Q760,EffortByCategory!B:C,2,FALSE)</f>
        <v>0</v>
      </c>
    </row>
    <row r="761" spans="1:18" x14ac:dyDescent="0.2">
      <c r="A761" s="82" t="s">
        <v>2745</v>
      </c>
      <c r="B761" s="82" t="s">
        <v>2553</v>
      </c>
      <c r="C761" s="82" t="s">
        <v>370</v>
      </c>
      <c r="D761" s="82" t="s">
        <v>144</v>
      </c>
      <c r="E761" s="82" t="s">
        <v>4</v>
      </c>
      <c r="F761" s="82" t="s">
        <v>148</v>
      </c>
      <c r="G761" s="82" t="s">
        <v>147</v>
      </c>
      <c r="H761" s="82" t="s">
        <v>490</v>
      </c>
      <c r="I761" s="83">
        <v>42958.657106481478</v>
      </c>
      <c r="J761" s="82" t="s">
        <v>180</v>
      </c>
      <c r="K761" s="82" t="s">
        <v>2551</v>
      </c>
      <c r="L761" s="82" t="s">
        <v>2554</v>
      </c>
      <c r="M761" s="83">
        <v>42957.654849537037</v>
      </c>
      <c r="N761" s="82" t="s">
        <v>493</v>
      </c>
      <c r="O761" s="82" t="s">
        <v>375</v>
      </c>
      <c r="Q761" s="82" t="str">
        <f t="shared" si="12"/>
        <v xml:space="preserve">Sub Prod - C4C Project Request for Information </v>
      </c>
      <c r="R761" s="29">
        <f>VLOOKUP(Q761,EffortByCategory!B:C,2,FALSE)</f>
        <v>0</v>
      </c>
    </row>
    <row r="762" spans="1:18" x14ac:dyDescent="0.2">
      <c r="A762" s="82" t="s">
        <v>2745</v>
      </c>
      <c r="B762" s="82" t="s">
        <v>2555</v>
      </c>
      <c r="C762" s="82" t="s">
        <v>507</v>
      </c>
      <c r="D762" s="82" t="s">
        <v>152</v>
      </c>
      <c r="E762" s="82" t="s">
        <v>4</v>
      </c>
      <c r="F762" s="82" t="s">
        <v>27</v>
      </c>
      <c r="G762" s="82" t="s">
        <v>147</v>
      </c>
      <c r="H762" s="82" t="s">
        <v>490</v>
      </c>
      <c r="I762" s="83">
        <v>42972.274826388886</v>
      </c>
      <c r="J762" s="82" t="s">
        <v>180</v>
      </c>
      <c r="K762" s="82" t="s">
        <v>2556</v>
      </c>
      <c r="L762" s="82" t="s">
        <v>2557</v>
      </c>
      <c r="M762" s="83">
        <v>42972.219675925924</v>
      </c>
      <c r="N762" s="82" t="s">
        <v>493</v>
      </c>
      <c r="O762" s="82" t="s">
        <v>375</v>
      </c>
      <c r="Q762" s="82" t="str">
        <f t="shared" si="12"/>
        <v>Sub Prod - C4C Project Request for Change</v>
      </c>
      <c r="R762" s="29">
        <f>VLOOKUP(Q762,EffortByCategory!B:C,2,FALSE)</f>
        <v>0</v>
      </c>
    </row>
    <row r="763" spans="1:18" x14ac:dyDescent="0.2">
      <c r="A763" s="82" t="s">
        <v>2745</v>
      </c>
      <c r="B763" s="82" t="s">
        <v>2558</v>
      </c>
      <c r="C763" s="82" t="s">
        <v>552</v>
      </c>
      <c r="D763" s="82" t="s">
        <v>152</v>
      </c>
      <c r="E763" s="82" t="s">
        <v>4</v>
      </c>
      <c r="F763" s="82" t="s">
        <v>462</v>
      </c>
      <c r="G763" s="82" t="s">
        <v>147</v>
      </c>
      <c r="H763" s="82" t="s">
        <v>490</v>
      </c>
      <c r="I763" s="83">
        <v>42963.276284722226</v>
      </c>
      <c r="J763" s="82" t="s">
        <v>180</v>
      </c>
      <c r="K763" s="82" t="s">
        <v>2559</v>
      </c>
      <c r="L763" s="82" t="s">
        <v>1161</v>
      </c>
      <c r="M763" s="83">
        <v>42962.893750000003</v>
      </c>
      <c r="N763" s="82" t="s">
        <v>493</v>
      </c>
      <c r="O763" s="82" t="s">
        <v>375</v>
      </c>
      <c r="Q763" s="82" t="str">
        <f t="shared" si="12"/>
        <v>Sub Prod - C4C Project Code Deployment</v>
      </c>
      <c r="R763" s="29">
        <f>VLOOKUP(Q763,EffortByCategory!B:C,2,FALSE)</f>
        <v>0</v>
      </c>
    </row>
    <row r="764" spans="1:18" x14ac:dyDescent="0.2">
      <c r="A764" s="82" t="s">
        <v>2745</v>
      </c>
      <c r="B764" s="82" t="s">
        <v>2560</v>
      </c>
      <c r="C764" s="82" t="s">
        <v>370</v>
      </c>
      <c r="D764" s="82" t="s">
        <v>152</v>
      </c>
      <c r="E764" s="82" t="s">
        <v>4</v>
      </c>
      <c r="F764" s="82" t="s">
        <v>462</v>
      </c>
      <c r="G764" s="82" t="s">
        <v>147</v>
      </c>
      <c r="H764" s="82" t="s">
        <v>490</v>
      </c>
      <c r="I764" s="83">
        <v>42975.639398148145</v>
      </c>
      <c r="J764" s="82" t="s">
        <v>180</v>
      </c>
      <c r="K764" s="82" t="s">
        <v>2561</v>
      </c>
      <c r="L764" s="82" t="s">
        <v>2562</v>
      </c>
      <c r="M764" s="83">
        <v>42975.517418981479</v>
      </c>
      <c r="N764" s="82" t="s">
        <v>493</v>
      </c>
      <c r="O764" s="82" t="s">
        <v>375</v>
      </c>
      <c r="Q764" s="82" t="str">
        <f t="shared" si="12"/>
        <v>Sub Prod - C4C Project Code Deployment</v>
      </c>
      <c r="R764" s="29">
        <f>VLOOKUP(Q764,EffortByCategory!B:C,2,FALSE)</f>
        <v>0</v>
      </c>
    </row>
    <row r="765" spans="1:18" x14ac:dyDescent="0.2">
      <c r="A765" s="82" t="s">
        <v>2745</v>
      </c>
      <c r="B765" s="82" t="s">
        <v>2563</v>
      </c>
      <c r="C765" s="82" t="s">
        <v>370</v>
      </c>
      <c r="D765" s="82" t="s">
        <v>144</v>
      </c>
      <c r="E765" s="82" t="s">
        <v>4</v>
      </c>
      <c r="F765" s="82" t="s">
        <v>462</v>
      </c>
      <c r="G765" s="82" t="s">
        <v>147</v>
      </c>
      <c r="H765" s="82" t="s">
        <v>490</v>
      </c>
      <c r="I765" s="83">
        <v>42976.474479166667</v>
      </c>
      <c r="J765" s="82" t="s">
        <v>180</v>
      </c>
      <c r="K765" s="82" t="s">
        <v>2561</v>
      </c>
      <c r="L765" s="82" t="s">
        <v>2564</v>
      </c>
      <c r="M765" s="83">
        <v>42972.669976851852</v>
      </c>
      <c r="N765" s="82" t="s">
        <v>493</v>
      </c>
      <c r="O765" s="82" t="s">
        <v>375</v>
      </c>
      <c r="Q765" s="82" t="str">
        <f t="shared" si="12"/>
        <v>Sub Prod - C4C Project Code Deployment</v>
      </c>
      <c r="R765" s="29">
        <f>VLOOKUP(Q765,EffortByCategory!B:C,2,FALSE)</f>
        <v>0</v>
      </c>
    </row>
    <row r="766" spans="1:18" x14ac:dyDescent="0.2">
      <c r="A766" s="82" t="s">
        <v>2745</v>
      </c>
      <c r="B766" s="82" t="s">
        <v>2565</v>
      </c>
      <c r="C766" s="82" t="s">
        <v>507</v>
      </c>
      <c r="D766" s="82" t="s">
        <v>152</v>
      </c>
      <c r="E766" s="82" t="s">
        <v>4</v>
      </c>
      <c r="F766" s="82" t="s">
        <v>27</v>
      </c>
      <c r="G766" s="82" t="s">
        <v>147</v>
      </c>
      <c r="H766" s="82" t="s">
        <v>490</v>
      </c>
      <c r="I766" s="83">
        <v>42976.079722222225</v>
      </c>
      <c r="J766" s="82" t="s">
        <v>180</v>
      </c>
      <c r="K766" s="82" t="s">
        <v>2566</v>
      </c>
      <c r="L766" s="82" t="s">
        <v>667</v>
      </c>
      <c r="M766" s="83">
        <v>42975.975844907407</v>
      </c>
      <c r="N766" s="82" t="s">
        <v>493</v>
      </c>
      <c r="O766" s="82" t="s">
        <v>375</v>
      </c>
      <c r="Q766" s="82" t="str">
        <f t="shared" si="12"/>
        <v>Sub Prod - C4C Project Request for Change</v>
      </c>
      <c r="R766" s="29">
        <f>VLOOKUP(Q766,EffortByCategory!B:C,2,FALSE)</f>
        <v>0</v>
      </c>
    </row>
    <row r="767" spans="1:18" x14ac:dyDescent="0.2">
      <c r="A767" s="82" t="s">
        <v>160</v>
      </c>
      <c r="B767" s="82" t="s">
        <v>2567</v>
      </c>
      <c r="C767" s="82" t="s">
        <v>202</v>
      </c>
      <c r="D767" s="82" t="s">
        <v>153</v>
      </c>
      <c r="E767" s="82" t="s">
        <v>28</v>
      </c>
      <c r="F767" s="82" t="s">
        <v>144</v>
      </c>
      <c r="G767" s="82" t="s">
        <v>147</v>
      </c>
      <c r="H767" s="82" t="s">
        <v>154</v>
      </c>
      <c r="I767" s="83">
        <v>42975.520590277774</v>
      </c>
      <c r="J767" s="82" t="s">
        <v>180</v>
      </c>
      <c r="K767" s="82" t="s">
        <v>2568</v>
      </c>
      <c r="L767" s="82" t="s">
        <v>2569</v>
      </c>
      <c r="M767" s="83">
        <v>42964.394687499997</v>
      </c>
      <c r="N767" s="82" t="s">
        <v>146</v>
      </c>
      <c r="O767" s="82" t="s">
        <v>206</v>
      </c>
      <c r="Q767" s="82" t="str">
        <f t="shared" si="12"/>
        <v xml:space="preserve">Production </v>
      </c>
      <c r="R767" s="29">
        <f>VLOOKUP(Q767,EffortByCategory!B:C,2,FALSE)</f>
        <v>4</v>
      </c>
    </row>
    <row r="768" spans="1:18" x14ac:dyDescent="0.2">
      <c r="A768" s="82" t="s">
        <v>160</v>
      </c>
      <c r="B768" s="82" t="s">
        <v>2570</v>
      </c>
      <c r="C768" s="82" t="s">
        <v>202</v>
      </c>
      <c r="D768" s="82" t="s">
        <v>213</v>
      </c>
      <c r="E768" s="82" t="s">
        <v>28</v>
      </c>
      <c r="F768" s="82" t="s">
        <v>144</v>
      </c>
      <c r="G768" s="82" t="s">
        <v>147</v>
      </c>
      <c r="H768" s="82" t="s">
        <v>256</v>
      </c>
      <c r="I768" s="83">
        <v>42955.687916666669</v>
      </c>
      <c r="J768" s="82" t="s">
        <v>179</v>
      </c>
      <c r="K768" s="82" t="s">
        <v>257</v>
      </c>
      <c r="L768" s="82" t="s">
        <v>2571</v>
      </c>
      <c r="M768" s="83">
        <v>42950.719826388886</v>
      </c>
      <c r="N768" s="82" t="s">
        <v>258</v>
      </c>
      <c r="O768" s="82" t="s">
        <v>206</v>
      </c>
      <c r="Q768" s="82" t="str">
        <f t="shared" si="12"/>
        <v xml:space="preserve">Production </v>
      </c>
      <c r="R768" s="29">
        <f>VLOOKUP(Q768,EffortByCategory!B:C,2,FALSE)</f>
        <v>4</v>
      </c>
    </row>
    <row r="769" spans="1:18" x14ac:dyDescent="0.2">
      <c r="A769" s="82" t="s">
        <v>160</v>
      </c>
      <c r="B769" s="82" t="s">
        <v>2572</v>
      </c>
      <c r="C769" s="82" t="s">
        <v>223</v>
      </c>
      <c r="D769" s="82" t="s">
        <v>213</v>
      </c>
      <c r="E769" s="82" t="s">
        <v>28</v>
      </c>
      <c r="F769" s="82" t="s">
        <v>144</v>
      </c>
      <c r="G769" s="82" t="s">
        <v>147</v>
      </c>
      <c r="H769" s="82" t="s">
        <v>256</v>
      </c>
      <c r="I769" s="83">
        <v>42954.866932870369</v>
      </c>
      <c r="J769" s="82" t="s">
        <v>179</v>
      </c>
      <c r="K769" s="82" t="s">
        <v>257</v>
      </c>
      <c r="L769" s="82" t="s">
        <v>2573</v>
      </c>
      <c r="M769" s="83">
        <v>42953.946493055555</v>
      </c>
      <c r="N769" s="82" t="s">
        <v>258</v>
      </c>
      <c r="O769" s="82" t="s">
        <v>206</v>
      </c>
      <c r="Q769" s="82" t="str">
        <f t="shared" si="12"/>
        <v xml:space="preserve">Production </v>
      </c>
      <c r="R769" s="29">
        <f>VLOOKUP(Q769,EffortByCategory!B:C,2,FALSE)</f>
        <v>4</v>
      </c>
    </row>
    <row r="770" spans="1:18" x14ac:dyDescent="0.2">
      <c r="A770" s="82" t="s">
        <v>160</v>
      </c>
      <c r="B770" s="82" t="s">
        <v>2574</v>
      </c>
      <c r="C770" s="82" t="s">
        <v>223</v>
      </c>
      <c r="D770" s="82" t="s">
        <v>213</v>
      </c>
      <c r="E770" s="82" t="s">
        <v>28</v>
      </c>
      <c r="F770" s="82" t="s">
        <v>144</v>
      </c>
      <c r="G770" s="82" t="s">
        <v>147</v>
      </c>
      <c r="H770" s="82" t="s">
        <v>256</v>
      </c>
      <c r="I770" s="83">
        <v>42968.004849537036</v>
      </c>
      <c r="J770" s="82" t="s">
        <v>179</v>
      </c>
      <c r="K770" s="82" t="s">
        <v>257</v>
      </c>
      <c r="L770" s="82" t="s">
        <v>2575</v>
      </c>
      <c r="M770" s="83">
        <v>42967.955601851849</v>
      </c>
      <c r="N770" s="82" t="s">
        <v>258</v>
      </c>
      <c r="O770" s="82" t="s">
        <v>206</v>
      </c>
      <c r="Q770" s="82" t="str">
        <f t="shared" si="12"/>
        <v xml:space="preserve">Production </v>
      </c>
      <c r="R770" s="29">
        <f>VLOOKUP(Q770,EffortByCategory!B:C,2,FALSE)</f>
        <v>4</v>
      </c>
    </row>
    <row r="771" spans="1:18" x14ac:dyDescent="0.2">
      <c r="A771" s="82" t="s">
        <v>160</v>
      </c>
      <c r="B771" s="82" t="s">
        <v>2576</v>
      </c>
      <c r="C771" s="82" t="s">
        <v>223</v>
      </c>
      <c r="D771" s="82" t="s">
        <v>213</v>
      </c>
      <c r="E771" s="82" t="s">
        <v>28</v>
      </c>
      <c r="F771" s="82" t="s">
        <v>144</v>
      </c>
      <c r="G771" s="82" t="s">
        <v>147</v>
      </c>
      <c r="H771" s="82" t="s">
        <v>256</v>
      </c>
      <c r="I771" s="83">
        <v>42974.962789351855</v>
      </c>
      <c r="J771" s="82" t="s">
        <v>179</v>
      </c>
      <c r="K771" s="82" t="s">
        <v>257</v>
      </c>
      <c r="L771" s="82" t="s">
        <v>2577</v>
      </c>
      <c r="M771" s="83">
        <v>42974.93577546296</v>
      </c>
      <c r="N771" s="82" t="s">
        <v>258</v>
      </c>
      <c r="O771" s="82" t="s">
        <v>206</v>
      </c>
      <c r="Q771" s="82" t="str">
        <f t="shared" si="12"/>
        <v xml:space="preserve">Production </v>
      </c>
      <c r="R771" s="29">
        <f>VLOOKUP(Q771,EffortByCategory!B:C,2,FALSE)</f>
        <v>4</v>
      </c>
    </row>
    <row r="772" spans="1:18" x14ac:dyDescent="0.2">
      <c r="A772" s="82" t="s">
        <v>160</v>
      </c>
      <c r="B772" s="82" t="s">
        <v>2578</v>
      </c>
      <c r="C772" s="82" t="s">
        <v>223</v>
      </c>
      <c r="D772" s="82" t="s">
        <v>213</v>
      </c>
      <c r="E772" s="82" t="s">
        <v>4</v>
      </c>
      <c r="F772" s="82" t="s">
        <v>155</v>
      </c>
      <c r="G772" s="82" t="s">
        <v>147</v>
      </c>
      <c r="H772" s="82" t="s">
        <v>256</v>
      </c>
      <c r="I772" s="83">
        <v>42960.942210648151</v>
      </c>
      <c r="J772" s="82" t="s">
        <v>179</v>
      </c>
      <c r="K772" s="82" t="s">
        <v>257</v>
      </c>
      <c r="L772" s="82" t="s">
        <v>2579</v>
      </c>
      <c r="M772" s="83">
        <v>42960.93445601852</v>
      </c>
      <c r="N772" s="82" t="s">
        <v>258</v>
      </c>
      <c r="O772" s="82" t="s">
        <v>206</v>
      </c>
      <c r="Q772" s="82" t="str">
        <f t="shared" si="12"/>
        <v>Production Monitoring</v>
      </c>
      <c r="R772" s="29">
        <f>VLOOKUP(Q772,EffortByCategory!B:C,2,FALSE)</f>
        <v>4</v>
      </c>
    </row>
    <row r="773" spans="1:18" x14ac:dyDescent="0.2">
      <c r="A773" s="82" t="s">
        <v>160</v>
      </c>
      <c r="B773" s="82" t="s">
        <v>2580</v>
      </c>
      <c r="C773" s="82" t="s">
        <v>223</v>
      </c>
      <c r="D773" s="82" t="s">
        <v>2581</v>
      </c>
      <c r="E773" s="82" t="s">
        <v>28</v>
      </c>
      <c r="F773" s="82" t="s">
        <v>144</v>
      </c>
      <c r="G773" s="82" t="s">
        <v>147</v>
      </c>
      <c r="H773" s="82" t="s">
        <v>2582</v>
      </c>
      <c r="I773" s="83">
        <v>42960.950011574074</v>
      </c>
      <c r="J773" s="82" t="s">
        <v>179</v>
      </c>
      <c r="K773" s="82" t="s">
        <v>2583</v>
      </c>
      <c r="L773" s="82" t="s">
        <v>2584</v>
      </c>
      <c r="M773" s="83">
        <v>42916.14571759259</v>
      </c>
      <c r="N773" s="82" t="s">
        <v>149</v>
      </c>
      <c r="O773" s="82" t="s">
        <v>206</v>
      </c>
      <c r="Q773" s="82" t="str">
        <f t="shared" si="12"/>
        <v xml:space="preserve">Production </v>
      </c>
      <c r="R773" s="29">
        <f>VLOOKUP(Q773,EffortByCategory!B:C,2,FALSE)</f>
        <v>4</v>
      </c>
    </row>
    <row r="774" spans="1:18" x14ac:dyDescent="0.2">
      <c r="A774" s="82" t="s">
        <v>160</v>
      </c>
      <c r="B774" s="82" t="s">
        <v>2585</v>
      </c>
      <c r="C774" s="82" t="s">
        <v>223</v>
      </c>
      <c r="D774" s="82" t="s">
        <v>2581</v>
      </c>
      <c r="E774" s="82" t="s">
        <v>28</v>
      </c>
      <c r="F774" s="82" t="s">
        <v>144</v>
      </c>
      <c r="G774" s="82" t="s">
        <v>147</v>
      </c>
      <c r="H774" s="82" t="s">
        <v>2582</v>
      </c>
      <c r="I774" s="83">
        <v>42960.951909722222</v>
      </c>
      <c r="J774" s="82" t="s">
        <v>179</v>
      </c>
      <c r="K774" s="82" t="s">
        <v>2586</v>
      </c>
      <c r="L774" s="82" t="s">
        <v>2587</v>
      </c>
      <c r="M774" s="83">
        <v>42916.147499999999</v>
      </c>
      <c r="N774" s="82" t="s">
        <v>149</v>
      </c>
      <c r="O774" s="82" t="s">
        <v>206</v>
      </c>
      <c r="Q774" s="82" t="str">
        <f t="shared" si="12"/>
        <v xml:space="preserve">Production </v>
      </c>
      <c r="R774" s="29">
        <f>VLOOKUP(Q774,EffortByCategory!B:C,2,FALSE)</f>
        <v>4</v>
      </c>
    </row>
    <row r="775" spans="1:18" x14ac:dyDescent="0.2">
      <c r="A775" s="82" t="s">
        <v>160</v>
      </c>
      <c r="B775" s="82" t="s">
        <v>2588</v>
      </c>
      <c r="C775" s="82" t="s">
        <v>212</v>
      </c>
      <c r="D775" s="82" t="s">
        <v>182</v>
      </c>
      <c r="E775" s="82" t="s">
        <v>28</v>
      </c>
      <c r="F775" s="82" t="s">
        <v>144</v>
      </c>
      <c r="G775" s="82" t="s">
        <v>147</v>
      </c>
      <c r="H775" s="82" t="s">
        <v>239</v>
      </c>
      <c r="I775" s="83">
        <v>42956.364895833336</v>
      </c>
      <c r="J775" s="82" t="s">
        <v>180</v>
      </c>
      <c r="K775" s="82" t="s">
        <v>2589</v>
      </c>
      <c r="L775" s="82" t="s">
        <v>2590</v>
      </c>
      <c r="M775" s="83">
        <v>42956.063171296293</v>
      </c>
      <c r="N775" s="82" t="s">
        <v>149</v>
      </c>
      <c r="O775" s="82" t="s">
        <v>206</v>
      </c>
      <c r="Q775" s="82" t="str">
        <f t="shared" si="12"/>
        <v xml:space="preserve">Production </v>
      </c>
      <c r="R775" s="29">
        <f>VLOOKUP(Q775,EffortByCategory!B:C,2,FALSE)</f>
        <v>4</v>
      </c>
    </row>
    <row r="776" spans="1:18" x14ac:dyDescent="0.2">
      <c r="A776" s="82" t="s">
        <v>160</v>
      </c>
      <c r="B776" s="82" t="s">
        <v>2591</v>
      </c>
      <c r="C776" s="82" t="s">
        <v>212</v>
      </c>
      <c r="D776" s="82" t="s">
        <v>182</v>
      </c>
      <c r="E776" s="82" t="s">
        <v>28</v>
      </c>
      <c r="F776" s="82" t="s">
        <v>144</v>
      </c>
      <c r="G776" s="82" t="s">
        <v>147</v>
      </c>
      <c r="H776" s="82" t="s">
        <v>239</v>
      </c>
      <c r="I776" s="83">
        <v>42957.264432870368</v>
      </c>
      <c r="J776" s="82" t="s">
        <v>179</v>
      </c>
      <c r="K776" s="82" t="s">
        <v>2592</v>
      </c>
      <c r="L776" s="82" t="s">
        <v>2593</v>
      </c>
      <c r="M776" s="83">
        <v>42956.250821759262</v>
      </c>
      <c r="N776" s="82" t="s">
        <v>149</v>
      </c>
      <c r="O776" s="82" t="s">
        <v>206</v>
      </c>
      <c r="Q776" s="82" t="str">
        <f t="shared" si="12"/>
        <v xml:space="preserve">Production </v>
      </c>
      <c r="R776" s="29">
        <f>VLOOKUP(Q776,EffortByCategory!B:C,2,FALSE)</f>
        <v>4</v>
      </c>
    </row>
    <row r="777" spans="1:18" x14ac:dyDescent="0.2">
      <c r="A777" s="82" t="s">
        <v>160</v>
      </c>
      <c r="B777" s="82" t="s">
        <v>2594</v>
      </c>
      <c r="C777" s="82" t="s">
        <v>212</v>
      </c>
      <c r="D777" s="82" t="s">
        <v>182</v>
      </c>
      <c r="E777" s="82" t="s">
        <v>28</v>
      </c>
      <c r="F777" s="82" t="s">
        <v>144</v>
      </c>
      <c r="G777" s="82" t="s">
        <v>147</v>
      </c>
      <c r="H777" s="82" t="s">
        <v>239</v>
      </c>
      <c r="I777" s="83">
        <v>42957.265370370369</v>
      </c>
      <c r="J777" s="82" t="s">
        <v>180</v>
      </c>
      <c r="K777" s="82" t="s">
        <v>2595</v>
      </c>
      <c r="L777" s="82" t="s">
        <v>2593</v>
      </c>
      <c r="M777" s="83">
        <v>42956.247210648151</v>
      </c>
      <c r="N777" s="82" t="s">
        <v>149</v>
      </c>
      <c r="O777" s="82" t="s">
        <v>206</v>
      </c>
      <c r="Q777" s="82" t="str">
        <f t="shared" si="12"/>
        <v xml:space="preserve">Production </v>
      </c>
      <c r="R777" s="29">
        <f>VLOOKUP(Q777,EffortByCategory!B:C,2,FALSE)</f>
        <v>4</v>
      </c>
    </row>
    <row r="778" spans="1:18" x14ac:dyDescent="0.2">
      <c r="A778" s="82" t="s">
        <v>160</v>
      </c>
      <c r="B778" s="82" t="s">
        <v>2596</v>
      </c>
      <c r="C778" s="82" t="s">
        <v>223</v>
      </c>
      <c r="D778" s="82" t="s">
        <v>153</v>
      </c>
      <c r="E778" s="82" t="s">
        <v>28</v>
      </c>
      <c r="F778" s="82" t="s">
        <v>144</v>
      </c>
      <c r="G778" s="82" t="s">
        <v>147</v>
      </c>
      <c r="H778" s="82" t="s">
        <v>2597</v>
      </c>
      <c r="I778" s="83">
        <v>42967.802569444444</v>
      </c>
      <c r="J778" s="82" t="s">
        <v>180</v>
      </c>
      <c r="K778" s="82" t="s">
        <v>2598</v>
      </c>
      <c r="L778" s="82" t="s">
        <v>2599</v>
      </c>
      <c r="M778" s="83">
        <v>42964.183819444443</v>
      </c>
      <c r="N778" s="82" t="s">
        <v>2600</v>
      </c>
      <c r="O778" s="82" t="s">
        <v>206</v>
      </c>
      <c r="Q778" s="82" t="str">
        <f t="shared" si="12"/>
        <v xml:space="preserve">Production </v>
      </c>
      <c r="R778" s="29">
        <f>VLOOKUP(Q778,EffortByCategory!B:C,2,FALSE)</f>
        <v>4</v>
      </c>
    </row>
    <row r="779" spans="1:18" x14ac:dyDescent="0.2">
      <c r="A779" s="82" t="s">
        <v>160</v>
      </c>
      <c r="B779" s="82" t="s">
        <v>2601</v>
      </c>
      <c r="C779" s="82" t="s">
        <v>418</v>
      </c>
      <c r="D779" s="82" t="s">
        <v>153</v>
      </c>
      <c r="E779" s="82" t="s">
        <v>4</v>
      </c>
      <c r="F779" s="82" t="s">
        <v>473</v>
      </c>
      <c r="G779" s="82" t="s">
        <v>147</v>
      </c>
      <c r="H779" s="82" t="s">
        <v>204</v>
      </c>
      <c r="I779" s="83">
        <v>42972.24900462963</v>
      </c>
      <c r="J779" s="82" t="s">
        <v>180</v>
      </c>
      <c r="K779" s="82" t="s">
        <v>353</v>
      </c>
      <c r="L779" s="82" t="s">
        <v>2602</v>
      </c>
      <c r="M779" s="83">
        <v>42971.805717592593</v>
      </c>
      <c r="N779" s="82" t="s">
        <v>205</v>
      </c>
      <c r="O779" s="82" t="s">
        <v>436</v>
      </c>
      <c r="Q779" s="82" t="str">
        <f t="shared" si="12"/>
        <v>Production Alert</v>
      </c>
      <c r="R779" s="29">
        <f>VLOOKUP(Q779,EffortByCategory!B:C,2,FALSE)</f>
        <v>4</v>
      </c>
    </row>
    <row r="780" spans="1:18" x14ac:dyDescent="0.2">
      <c r="A780" s="82" t="s">
        <v>160</v>
      </c>
      <c r="B780" s="82" t="s">
        <v>2603</v>
      </c>
      <c r="C780" s="82" t="s">
        <v>441</v>
      </c>
      <c r="D780" s="82" t="s">
        <v>153</v>
      </c>
      <c r="E780" s="82" t="s">
        <v>4</v>
      </c>
      <c r="F780" s="82" t="s">
        <v>473</v>
      </c>
      <c r="G780" s="82" t="s">
        <v>147</v>
      </c>
      <c r="H780" s="82" t="s">
        <v>204</v>
      </c>
      <c r="I780" s="83">
        <v>42972.121481481481</v>
      </c>
      <c r="J780" s="82" t="s">
        <v>180</v>
      </c>
      <c r="K780" s="82" t="s">
        <v>354</v>
      </c>
      <c r="L780" s="82" t="s">
        <v>2602</v>
      </c>
      <c r="M780" s="83">
        <v>42971.817048611112</v>
      </c>
      <c r="N780" s="82" t="s">
        <v>205</v>
      </c>
      <c r="O780" s="82" t="s">
        <v>436</v>
      </c>
      <c r="Q780" s="82" t="str">
        <f t="shared" si="12"/>
        <v>Production Alert</v>
      </c>
      <c r="R780" s="29">
        <f>VLOOKUP(Q780,EffortByCategory!B:C,2,FALSE)</f>
        <v>4</v>
      </c>
    </row>
    <row r="781" spans="1:18" x14ac:dyDescent="0.2">
      <c r="A781" s="82" t="s">
        <v>160</v>
      </c>
      <c r="B781" s="82" t="s">
        <v>2604</v>
      </c>
      <c r="C781" s="82" t="s">
        <v>441</v>
      </c>
      <c r="D781" s="82" t="s">
        <v>153</v>
      </c>
      <c r="E781" s="82" t="s">
        <v>4</v>
      </c>
      <c r="F781" s="82" t="s">
        <v>473</v>
      </c>
      <c r="G781" s="82" t="s">
        <v>147</v>
      </c>
      <c r="H781" s="82" t="s">
        <v>204</v>
      </c>
      <c r="I781" s="83">
        <v>42972.121747685182</v>
      </c>
      <c r="J781" s="82" t="s">
        <v>180</v>
      </c>
      <c r="K781" s="82" t="s">
        <v>248</v>
      </c>
      <c r="L781" s="82" t="s">
        <v>2605</v>
      </c>
      <c r="M781" s="83">
        <v>42971.830034722225</v>
      </c>
      <c r="N781" s="82" t="s">
        <v>205</v>
      </c>
      <c r="O781" s="82" t="s">
        <v>436</v>
      </c>
      <c r="Q781" s="82" t="str">
        <f t="shared" si="12"/>
        <v>Production Alert</v>
      </c>
      <c r="R781" s="29">
        <f>VLOOKUP(Q781,EffortByCategory!B:C,2,FALSE)</f>
        <v>4</v>
      </c>
    </row>
    <row r="782" spans="1:18" x14ac:dyDescent="0.2">
      <c r="A782" s="82" t="s">
        <v>160</v>
      </c>
      <c r="B782" s="82" t="s">
        <v>2606</v>
      </c>
      <c r="C782" s="82" t="s">
        <v>418</v>
      </c>
      <c r="D782" s="82" t="s">
        <v>153</v>
      </c>
      <c r="E782" s="82" t="s">
        <v>4</v>
      </c>
      <c r="F782" s="82" t="s">
        <v>473</v>
      </c>
      <c r="G782" s="82" t="s">
        <v>147</v>
      </c>
      <c r="H782" s="82" t="s">
        <v>204</v>
      </c>
      <c r="I782" s="83">
        <v>42972.250844907408</v>
      </c>
      <c r="J782" s="82" t="s">
        <v>180</v>
      </c>
      <c r="K782" s="82" t="s">
        <v>295</v>
      </c>
      <c r="L782" s="82" t="s">
        <v>2602</v>
      </c>
      <c r="M782" s="83">
        <v>42971.829942129632</v>
      </c>
      <c r="N782" s="82" t="s">
        <v>205</v>
      </c>
      <c r="O782" s="82" t="s">
        <v>436</v>
      </c>
      <c r="Q782" s="82" t="str">
        <f t="shared" si="12"/>
        <v>Production Alert</v>
      </c>
      <c r="R782" s="29">
        <f>VLOOKUP(Q782,EffortByCategory!B:C,2,FALSE)</f>
        <v>4</v>
      </c>
    </row>
    <row r="783" spans="1:18" x14ac:dyDescent="0.2">
      <c r="A783" s="82" t="s">
        <v>160</v>
      </c>
      <c r="B783" s="82" t="s">
        <v>2607</v>
      </c>
      <c r="C783" s="82" t="s">
        <v>202</v>
      </c>
      <c r="D783" s="82" t="s">
        <v>1381</v>
      </c>
      <c r="E783" s="82" t="s">
        <v>28</v>
      </c>
      <c r="F783" s="82" t="s">
        <v>144</v>
      </c>
      <c r="G783" s="82" t="s">
        <v>147</v>
      </c>
      <c r="H783" s="82" t="s">
        <v>2608</v>
      </c>
      <c r="I783" s="83">
        <v>42969.654108796298</v>
      </c>
      <c r="J783" s="82" t="s">
        <v>179</v>
      </c>
      <c r="K783" s="82" t="s">
        <v>2609</v>
      </c>
      <c r="L783" s="82" t="s">
        <v>2610</v>
      </c>
      <c r="M783" s="83">
        <v>42964.628564814811</v>
      </c>
      <c r="N783" s="82" t="s">
        <v>291</v>
      </c>
      <c r="O783" s="82" t="s">
        <v>206</v>
      </c>
      <c r="Q783" s="82" t="str">
        <f t="shared" si="12"/>
        <v xml:space="preserve">Production </v>
      </c>
      <c r="R783" s="29">
        <f>VLOOKUP(Q783,EffortByCategory!B:C,2,FALSE)</f>
        <v>4</v>
      </c>
    </row>
    <row r="784" spans="1:18" x14ac:dyDescent="0.2">
      <c r="A784" s="82" t="s">
        <v>160</v>
      </c>
      <c r="B784" s="82" t="s">
        <v>2611</v>
      </c>
      <c r="C784" s="82" t="s">
        <v>223</v>
      </c>
      <c r="D784" s="82" t="s">
        <v>190</v>
      </c>
      <c r="E784" s="82" t="s">
        <v>28</v>
      </c>
      <c r="F784" s="82" t="s">
        <v>144</v>
      </c>
      <c r="G784" s="82" t="s">
        <v>147</v>
      </c>
      <c r="H784" s="82" t="s">
        <v>235</v>
      </c>
      <c r="I784" s="83">
        <v>42968.06521990741</v>
      </c>
      <c r="J784" s="82" t="s">
        <v>179</v>
      </c>
      <c r="K784" s="82" t="s">
        <v>333</v>
      </c>
      <c r="L784" s="82" t="s">
        <v>2612</v>
      </c>
      <c r="M784" s="83">
        <v>42968.01599537037</v>
      </c>
      <c r="N784" s="82" t="s">
        <v>237</v>
      </c>
      <c r="O784" s="82" t="s">
        <v>206</v>
      </c>
      <c r="Q784" s="82" t="str">
        <f t="shared" si="12"/>
        <v xml:space="preserve">Production </v>
      </c>
      <c r="R784" s="29">
        <f>VLOOKUP(Q784,EffortByCategory!B:C,2,FALSE)</f>
        <v>4</v>
      </c>
    </row>
    <row r="785" spans="1:18" x14ac:dyDescent="0.2">
      <c r="A785" s="82" t="s">
        <v>160</v>
      </c>
      <c r="B785" s="82" t="s">
        <v>2613</v>
      </c>
      <c r="C785" s="82" t="s">
        <v>223</v>
      </c>
      <c r="D785" s="82" t="s">
        <v>190</v>
      </c>
      <c r="E785" s="82" t="s">
        <v>28</v>
      </c>
      <c r="F785" s="82" t="s">
        <v>144</v>
      </c>
      <c r="G785" s="82" t="s">
        <v>147</v>
      </c>
      <c r="H785" s="82" t="s">
        <v>235</v>
      </c>
      <c r="I785" s="83">
        <v>42954.884108796294</v>
      </c>
      <c r="J785" s="82" t="s">
        <v>179</v>
      </c>
      <c r="K785" s="82" t="s">
        <v>333</v>
      </c>
      <c r="L785" s="82" t="s">
        <v>2614</v>
      </c>
      <c r="M785" s="83">
        <v>42952.789641203701</v>
      </c>
      <c r="N785" s="82" t="s">
        <v>237</v>
      </c>
      <c r="O785" s="82" t="s">
        <v>206</v>
      </c>
      <c r="Q785" s="82" t="str">
        <f t="shared" si="12"/>
        <v xml:space="preserve">Production </v>
      </c>
      <c r="R785" s="29">
        <f>VLOOKUP(Q785,EffortByCategory!B:C,2,FALSE)</f>
        <v>4</v>
      </c>
    </row>
    <row r="786" spans="1:18" x14ac:dyDescent="0.2">
      <c r="A786" s="82" t="s">
        <v>160</v>
      </c>
      <c r="B786" s="82" t="s">
        <v>2615</v>
      </c>
      <c r="C786" s="82" t="s">
        <v>202</v>
      </c>
      <c r="D786" s="82" t="s">
        <v>190</v>
      </c>
      <c r="E786" s="82" t="s">
        <v>28</v>
      </c>
      <c r="F786" s="82" t="s">
        <v>144</v>
      </c>
      <c r="G786" s="82" t="s">
        <v>147</v>
      </c>
      <c r="H786" s="82" t="s">
        <v>235</v>
      </c>
      <c r="I786" s="83">
        <v>42968.234953703701</v>
      </c>
      <c r="J786" s="82" t="s">
        <v>179</v>
      </c>
      <c r="K786" s="82" t="s">
        <v>333</v>
      </c>
      <c r="L786" s="82" t="s">
        <v>2610</v>
      </c>
      <c r="M786" s="83">
        <v>42964.756111111114</v>
      </c>
      <c r="N786" s="82" t="s">
        <v>237</v>
      </c>
      <c r="O786" s="82" t="s">
        <v>206</v>
      </c>
      <c r="Q786" s="82" t="str">
        <f t="shared" si="12"/>
        <v xml:space="preserve">Production </v>
      </c>
      <c r="R786" s="29">
        <f>VLOOKUP(Q786,EffortByCategory!B:C,2,FALSE)</f>
        <v>4</v>
      </c>
    </row>
    <row r="787" spans="1:18" x14ac:dyDescent="0.2">
      <c r="A787" s="82" t="s">
        <v>160</v>
      </c>
      <c r="B787" s="82" t="s">
        <v>2616</v>
      </c>
      <c r="C787" s="82" t="s">
        <v>223</v>
      </c>
      <c r="D787" s="82" t="s">
        <v>190</v>
      </c>
      <c r="E787" s="82" t="s">
        <v>28</v>
      </c>
      <c r="F787" s="82" t="s">
        <v>144</v>
      </c>
      <c r="G787" s="82" t="s">
        <v>147</v>
      </c>
      <c r="H787" s="82" t="s">
        <v>235</v>
      </c>
      <c r="I787" s="83">
        <v>42968.007592592592</v>
      </c>
      <c r="J787" s="82" t="s">
        <v>179</v>
      </c>
      <c r="K787" s="82" t="s">
        <v>333</v>
      </c>
      <c r="L787" s="82" t="s">
        <v>2617</v>
      </c>
      <c r="M787" s="83">
        <v>42966.536516203705</v>
      </c>
      <c r="N787" s="82" t="s">
        <v>237</v>
      </c>
      <c r="O787" s="82" t="s">
        <v>206</v>
      </c>
      <c r="Q787" s="82" t="str">
        <f t="shared" si="12"/>
        <v xml:space="preserve">Production </v>
      </c>
      <c r="R787" s="29">
        <f>VLOOKUP(Q787,EffortByCategory!B:C,2,FALSE)</f>
        <v>4</v>
      </c>
    </row>
    <row r="788" spans="1:18" x14ac:dyDescent="0.2">
      <c r="A788" s="82" t="s">
        <v>160</v>
      </c>
      <c r="B788" s="82" t="s">
        <v>2618</v>
      </c>
      <c r="C788" s="82" t="s">
        <v>202</v>
      </c>
      <c r="D788" s="82" t="s">
        <v>190</v>
      </c>
      <c r="E788" s="82" t="s">
        <v>28</v>
      </c>
      <c r="F788" s="82" t="s">
        <v>144</v>
      </c>
      <c r="G788" s="82" t="s">
        <v>147</v>
      </c>
      <c r="H788" s="82" t="s">
        <v>235</v>
      </c>
      <c r="I788" s="83">
        <v>42968.235509259262</v>
      </c>
      <c r="J788" s="82" t="s">
        <v>179</v>
      </c>
      <c r="K788" s="82" t="s">
        <v>2619</v>
      </c>
      <c r="L788" s="82" t="s">
        <v>2610</v>
      </c>
      <c r="M788" s="83">
        <v>42964.757013888891</v>
      </c>
      <c r="N788" s="82" t="s">
        <v>237</v>
      </c>
      <c r="O788" s="82" t="s">
        <v>206</v>
      </c>
      <c r="Q788" s="82" t="str">
        <f t="shared" si="12"/>
        <v xml:space="preserve">Production </v>
      </c>
      <c r="R788" s="29">
        <f>VLOOKUP(Q788,EffortByCategory!B:C,2,FALSE)</f>
        <v>4</v>
      </c>
    </row>
    <row r="789" spans="1:18" x14ac:dyDescent="0.2">
      <c r="A789" s="82" t="s">
        <v>160</v>
      </c>
      <c r="B789" s="82" t="s">
        <v>2620</v>
      </c>
      <c r="C789" s="82" t="s">
        <v>212</v>
      </c>
      <c r="D789" s="82" t="s">
        <v>190</v>
      </c>
      <c r="E789" s="82" t="s">
        <v>28</v>
      </c>
      <c r="F789" s="82" t="s">
        <v>144</v>
      </c>
      <c r="G789" s="82" t="s">
        <v>147</v>
      </c>
      <c r="H789" s="82" t="s">
        <v>235</v>
      </c>
      <c r="I789" s="83">
        <v>42948.424016203702</v>
      </c>
      <c r="J789" s="82" t="s">
        <v>179</v>
      </c>
      <c r="K789" s="82" t="s">
        <v>2619</v>
      </c>
      <c r="L789" s="82" t="s">
        <v>2621</v>
      </c>
      <c r="M789" s="83">
        <v>42948.290405092594</v>
      </c>
      <c r="N789" s="82" t="s">
        <v>237</v>
      </c>
      <c r="O789" s="82" t="s">
        <v>206</v>
      </c>
      <c r="Q789" s="82" t="str">
        <f t="shared" si="12"/>
        <v xml:space="preserve">Production </v>
      </c>
      <c r="R789" s="29">
        <f>VLOOKUP(Q789,EffortByCategory!B:C,2,FALSE)</f>
        <v>4</v>
      </c>
    </row>
    <row r="790" spans="1:18" x14ac:dyDescent="0.2">
      <c r="A790" s="82" t="s">
        <v>160</v>
      </c>
      <c r="B790" s="82" t="s">
        <v>2622</v>
      </c>
      <c r="C790" s="82" t="s">
        <v>223</v>
      </c>
      <c r="D790" s="82" t="s">
        <v>190</v>
      </c>
      <c r="E790" s="82" t="s">
        <v>28</v>
      </c>
      <c r="F790" s="82" t="s">
        <v>144</v>
      </c>
      <c r="G790" s="82" t="s">
        <v>147</v>
      </c>
      <c r="H790" s="82" t="s">
        <v>235</v>
      </c>
      <c r="I790" s="83">
        <v>42976.076805555553</v>
      </c>
      <c r="J790" s="82" t="s">
        <v>179</v>
      </c>
      <c r="K790" s="82" t="s">
        <v>343</v>
      </c>
      <c r="L790" s="82" t="s">
        <v>2623</v>
      </c>
      <c r="M790" s="83">
        <v>42976.071817129632</v>
      </c>
      <c r="N790" s="82" t="s">
        <v>237</v>
      </c>
      <c r="O790" s="82" t="s">
        <v>206</v>
      </c>
      <c r="Q790" s="82" t="str">
        <f t="shared" si="12"/>
        <v xml:space="preserve">Production </v>
      </c>
      <c r="R790" s="29">
        <f>VLOOKUP(Q790,EffortByCategory!B:C,2,FALSE)</f>
        <v>4</v>
      </c>
    </row>
    <row r="791" spans="1:18" x14ac:dyDescent="0.2">
      <c r="A791" s="82" t="s">
        <v>160</v>
      </c>
      <c r="B791" s="82" t="s">
        <v>2624</v>
      </c>
      <c r="C791" s="82" t="s">
        <v>202</v>
      </c>
      <c r="D791" s="82" t="s">
        <v>190</v>
      </c>
      <c r="E791" s="82" t="s">
        <v>28</v>
      </c>
      <c r="F791" s="82" t="s">
        <v>144</v>
      </c>
      <c r="G791" s="82" t="s">
        <v>147</v>
      </c>
      <c r="H791" s="82" t="s">
        <v>235</v>
      </c>
      <c r="I791" s="83">
        <v>42968.235451388886</v>
      </c>
      <c r="J791" s="82" t="s">
        <v>179</v>
      </c>
      <c r="K791" s="82" t="s">
        <v>343</v>
      </c>
      <c r="L791" s="82" t="s">
        <v>2610</v>
      </c>
      <c r="M791" s="83">
        <v>42964.756979166668</v>
      </c>
      <c r="N791" s="82" t="s">
        <v>237</v>
      </c>
      <c r="O791" s="82" t="s">
        <v>206</v>
      </c>
      <c r="Q791" s="82" t="str">
        <f t="shared" si="12"/>
        <v xml:space="preserve">Production </v>
      </c>
      <c r="R791" s="29">
        <f>VLOOKUP(Q791,EffortByCategory!B:C,2,FALSE)</f>
        <v>4</v>
      </c>
    </row>
    <row r="792" spans="1:18" x14ac:dyDescent="0.2">
      <c r="A792" s="82" t="s">
        <v>160</v>
      </c>
      <c r="B792" s="82" t="s">
        <v>2625</v>
      </c>
      <c r="C792" s="82" t="s">
        <v>212</v>
      </c>
      <c r="D792" s="82" t="s">
        <v>190</v>
      </c>
      <c r="E792" s="82" t="s">
        <v>28</v>
      </c>
      <c r="F792" s="82" t="s">
        <v>144</v>
      </c>
      <c r="G792" s="82" t="s">
        <v>147</v>
      </c>
      <c r="H792" s="82" t="s">
        <v>235</v>
      </c>
      <c r="I792" s="83">
        <v>42957.286354166667</v>
      </c>
      <c r="J792" s="82" t="s">
        <v>179</v>
      </c>
      <c r="K792" s="82" t="s">
        <v>343</v>
      </c>
      <c r="L792" s="82" t="s">
        <v>2626</v>
      </c>
      <c r="M792" s="83">
        <v>42957.03738425926</v>
      </c>
      <c r="N792" s="82" t="s">
        <v>237</v>
      </c>
      <c r="O792" s="82" t="s">
        <v>206</v>
      </c>
      <c r="Q792" s="82" t="str">
        <f t="shared" si="12"/>
        <v xml:space="preserve">Production </v>
      </c>
      <c r="R792" s="29">
        <f>VLOOKUP(Q792,EffortByCategory!B:C,2,FALSE)</f>
        <v>4</v>
      </c>
    </row>
    <row r="793" spans="1:18" x14ac:dyDescent="0.2">
      <c r="A793" s="82" t="s">
        <v>160</v>
      </c>
      <c r="B793" s="82" t="s">
        <v>2627</v>
      </c>
      <c r="C793" s="82" t="s">
        <v>223</v>
      </c>
      <c r="D793" s="82" t="s">
        <v>190</v>
      </c>
      <c r="E793" s="82" t="s">
        <v>28</v>
      </c>
      <c r="F793" s="82" t="s">
        <v>144</v>
      </c>
      <c r="G793" s="82" t="s">
        <v>147</v>
      </c>
      <c r="H793" s="82" t="s">
        <v>235</v>
      </c>
      <c r="I793" s="83">
        <v>42967.797824074078</v>
      </c>
      <c r="J793" s="82" t="s">
        <v>179</v>
      </c>
      <c r="K793" s="82" t="s">
        <v>331</v>
      </c>
      <c r="L793" s="82" t="s">
        <v>2628</v>
      </c>
      <c r="M793" s="83">
        <v>42964.755972222221</v>
      </c>
      <c r="N793" s="82" t="s">
        <v>237</v>
      </c>
      <c r="O793" s="82" t="s">
        <v>206</v>
      </c>
      <c r="Q793" s="82" t="str">
        <f t="shared" ref="Q793:Q853" si="13">CONCATENATE(A793," ",F793)</f>
        <v xml:space="preserve">Production </v>
      </c>
      <c r="R793" s="29">
        <f>VLOOKUP(Q793,EffortByCategory!B:C,2,FALSE)</f>
        <v>4</v>
      </c>
    </row>
    <row r="794" spans="1:18" x14ac:dyDescent="0.2">
      <c r="A794" s="82" t="s">
        <v>160</v>
      </c>
      <c r="B794" s="82" t="s">
        <v>2629</v>
      </c>
      <c r="C794" s="82" t="s">
        <v>212</v>
      </c>
      <c r="D794" s="82" t="s">
        <v>190</v>
      </c>
      <c r="E794" s="82" t="s">
        <v>28</v>
      </c>
      <c r="F794" s="82" t="s">
        <v>144</v>
      </c>
      <c r="G794" s="82" t="s">
        <v>147</v>
      </c>
      <c r="H794" s="82" t="s">
        <v>235</v>
      </c>
      <c r="I794" s="83">
        <v>42957.2890625</v>
      </c>
      <c r="J794" s="82" t="s">
        <v>179</v>
      </c>
      <c r="K794" s="82" t="s">
        <v>331</v>
      </c>
      <c r="L794" s="82" t="s">
        <v>1997</v>
      </c>
      <c r="M794" s="83">
        <v>42957.037534722222</v>
      </c>
      <c r="N794" s="82" t="s">
        <v>237</v>
      </c>
      <c r="O794" s="82" t="s">
        <v>206</v>
      </c>
      <c r="Q794" s="82" t="str">
        <f t="shared" si="13"/>
        <v xml:space="preserve">Production </v>
      </c>
      <c r="R794" s="29">
        <f>VLOOKUP(Q794,EffortByCategory!B:C,2,FALSE)</f>
        <v>4</v>
      </c>
    </row>
    <row r="795" spans="1:18" x14ac:dyDescent="0.2">
      <c r="A795" s="82" t="s">
        <v>160</v>
      </c>
      <c r="B795" s="82" t="s">
        <v>2630</v>
      </c>
      <c r="C795" s="82" t="s">
        <v>202</v>
      </c>
      <c r="D795" s="82" t="s">
        <v>190</v>
      </c>
      <c r="E795" s="82" t="s">
        <v>28</v>
      </c>
      <c r="F795" s="82" t="s">
        <v>144</v>
      </c>
      <c r="G795" s="82" t="s">
        <v>147</v>
      </c>
      <c r="H795" s="82" t="s">
        <v>235</v>
      </c>
      <c r="I795" s="83">
        <v>42968.235648148147</v>
      </c>
      <c r="J795" s="82" t="s">
        <v>179</v>
      </c>
      <c r="K795" s="82" t="s">
        <v>363</v>
      </c>
      <c r="L795" s="82" t="s">
        <v>2610</v>
      </c>
      <c r="M795" s="83">
        <v>42964.757696759261</v>
      </c>
      <c r="N795" s="82" t="s">
        <v>237</v>
      </c>
      <c r="O795" s="82" t="s">
        <v>206</v>
      </c>
      <c r="Q795" s="82" t="str">
        <f t="shared" si="13"/>
        <v xml:space="preserve">Production </v>
      </c>
      <c r="R795" s="29">
        <f>VLOOKUP(Q795,EffortByCategory!B:C,2,FALSE)</f>
        <v>4</v>
      </c>
    </row>
    <row r="796" spans="1:18" x14ac:dyDescent="0.2">
      <c r="A796" s="82" t="s">
        <v>160</v>
      </c>
      <c r="B796" s="82" t="s">
        <v>2631</v>
      </c>
      <c r="C796" s="82" t="s">
        <v>211</v>
      </c>
      <c r="D796" s="82" t="s">
        <v>190</v>
      </c>
      <c r="E796" s="82" t="s">
        <v>4</v>
      </c>
      <c r="F796" s="82" t="s">
        <v>155</v>
      </c>
      <c r="G796" s="82" t="s">
        <v>147</v>
      </c>
      <c r="H796" s="82" t="s">
        <v>235</v>
      </c>
      <c r="I796" s="83">
        <v>42967.864166666666</v>
      </c>
      <c r="J796" s="82" t="s">
        <v>179</v>
      </c>
      <c r="K796" s="82" t="s">
        <v>261</v>
      </c>
      <c r="L796" s="82" t="s">
        <v>2632</v>
      </c>
      <c r="M796" s="83">
        <v>42964.756793981483</v>
      </c>
      <c r="N796" s="82" t="s">
        <v>237</v>
      </c>
      <c r="O796" s="82" t="s">
        <v>206</v>
      </c>
      <c r="Q796" s="82" t="str">
        <f t="shared" si="13"/>
        <v>Production Monitoring</v>
      </c>
      <c r="R796" s="29">
        <f>VLOOKUP(Q796,EffortByCategory!B:C,2,FALSE)</f>
        <v>4</v>
      </c>
    </row>
    <row r="797" spans="1:18" x14ac:dyDescent="0.2">
      <c r="A797" s="82" t="s">
        <v>160</v>
      </c>
      <c r="B797" s="82" t="s">
        <v>2633</v>
      </c>
      <c r="C797" s="82" t="s">
        <v>202</v>
      </c>
      <c r="D797" s="82" t="s">
        <v>190</v>
      </c>
      <c r="E797" s="82" t="s">
        <v>28</v>
      </c>
      <c r="F797" s="82" t="s">
        <v>144</v>
      </c>
      <c r="G797" s="82" t="s">
        <v>147</v>
      </c>
      <c r="H797" s="82" t="s">
        <v>235</v>
      </c>
      <c r="I797" s="83">
        <v>42968.234652777777</v>
      </c>
      <c r="J797" s="82" t="s">
        <v>179</v>
      </c>
      <c r="K797" s="82" t="s">
        <v>2634</v>
      </c>
      <c r="L797" s="82" t="s">
        <v>2610</v>
      </c>
      <c r="M797" s="83">
        <v>42964.756388888891</v>
      </c>
      <c r="N797" s="82" t="s">
        <v>237</v>
      </c>
      <c r="O797" s="82" t="s">
        <v>206</v>
      </c>
      <c r="Q797" s="82" t="str">
        <f t="shared" si="13"/>
        <v xml:space="preserve">Production </v>
      </c>
      <c r="R797" s="29">
        <f>VLOOKUP(Q797,EffortByCategory!B:C,2,FALSE)</f>
        <v>4</v>
      </c>
    </row>
    <row r="798" spans="1:18" x14ac:dyDescent="0.2">
      <c r="A798" s="82" t="s">
        <v>160</v>
      </c>
      <c r="B798" s="82" t="s">
        <v>2635</v>
      </c>
      <c r="C798" s="82" t="s">
        <v>223</v>
      </c>
      <c r="D798" s="82" t="s">
        <v>190</v>
      </c>
      <c r="E798" s="82" t="s">
        <v>28</v>
      </c>
      <c r="F798" s="82" t="s">
        <v>144</v>
      </c>
      <c r="G798" s="82" t="s">
        <v>147</v>
      </c>
      <c r="H798" s="82" t="s">
        <v>235</v>
      </c>
      <c r="I798" s="83">
        <v>42967.800474537034</v>
      </c>
      <c r="J798" s="82" t="s">
        <v>179</v>
      </c>
      <c r="K798" s="82" t="s">
        <v>332</v>
      </c>
      <c r="L798" s="82" t="s">
        <v>2636</v>
      </c>
      <c r="M798" s="83">
        <v>42964.757488425923</v>
      </c>
      <c r="N798" s="82" t="s">
        <v>237</v>
      </c>
      <c r="O798" s="82" t="s">
        <v>206</v>
      </c>
      <c r="Q798" s="82" t="str">
        <f t="shared" si="13"/>
        <v xml:space="preserve">Production </v>
      </c>
      <c r="R798" s="29">
        <f>VLOOKUP(Q798,EffortByCategory!B:C,2,FALSE)</f>
        <v>4</v>
      </c>
    </row>
    <row r="799" spans="1:18" x14ac:dyDescent="0.2">
      <c r="A799" s="82" t="s">
        <v>160</v>
      </c>
      <c r="B799" s="82" t="s">
        <v>2637</v>
      </c>
      <c r="C799" s="82" t="s">
        <v>202</v>
      </c>
      <c r="D799" s="82" t="s">
        <v>190</v>
      </c>
      <c r="E799" s="82" t="s">
        <v>28</v>
      </c>
      <c r="F799" s="82" t="s">
        <v>144</v>
      </c>
      <c r="G799" s="82" t="s">
        <v>147</v>
      </c>
      <c r="H799" s="82" t="s">
        <v>235</v>
      </c>
      <c r="I799" s="83">
        <v>42968.233865740738</v>
      </c>
      <c r="J799" s="82" t="s">
        <v>179</v>
      </c>
      <c r="K799" s="82" t="s">
        <v>367</v>
      </c>
      <c r="L799" s="82" t="s">
        <v>2610</v>
      </c>
      <c r="M799" s="83">
        <v>42964.756597222222</v>
      </c>
      <c r="N799" s="82" t="s">
        <v>237</v>
      </c>
      <c r="O799" s="82" t="s">
        <v>206</v>
      </c>
      <c r="Q799" s="82" t="str">
        <f t="shared" si="13"/>
        <v xml:space="preserve">Production </v>
      </c>
      <c r="R799" s="29">
        <f>VLOOKUP(Q799,EffortByCategory!B:C,2,FALSE)</f>
        <v>4</v>
      </c>
    </row>
    <row r="800" spans="1:18" x14ac:dyDescent="0.2">
      <c r="A800" s="82" t="s">
        <v>160</v>
      </c>
      <c r="B800" s="82" t="s">
        <v>2638</v>
      </c>
      <c r="C800" s="82" t="s">
        <v>202</v>
      </c>
      <c r="D800" s="82" t="s">
        <v>190</v>
      </c>
      <c r="E800" s="82" t="s">
        <v>28</v>
      </c>
      <c r="F800" s="82" t="s">
        <v>144</v>
      </c>
      <c r="G800" s="82" t="s">
        <v>147</v>
      </c>
      <c r="H800" s="82" t="s">
        <v>235</v>
      </c>
      <c r="I800" s="83">
        <v>42968.235578703701</v>
      </c>
      <c r="J800" s="82" t="s">
        <v>179</v>
      </c>
      <c r="K800" s="82" t="s">
        <v>2639</v>
      </c>
      <c r="L800" s="82" t="s">
        <v>2610</v>
      </c>
      <c r="M800" s="83">
        <v>42964.75644675926</v>
      </c>
      <c r="N800" s="82" t="s">
        <v>237</v>
      </c>
      <c r="O800" s="82" t="s">
        <v>206</v>
      </c>
      <c r="Q800" s="82" t="str">
        <f t="shared" si="13"/>
        <v xml:space="preserve">Production </v>
      </c>
      <c r="R800" s="29">
        <f>VLOOKUP(Q800,EffortByCategory!B:C,2,FALSE)</f>
        <v>4</v>
      </c>
    </row>
    <row r="801" spans="1:18" x14ac:dyDescent="0.2">
      <c r="A801" s="82" t="s">
        <v>160</v>
      </c>
      <c r="B801" s="82" t="s">
        <v>2640</v>
      </c>
      <c r="C801" s="82" t="s">
        <v>202</v>
      </c>
      <c r="D801" s="82" t="s">
        <v>190</v>
      </c>
      <c r="E801" s="82" t="s">
        <v>28</v>
      </c>
      <c r="F801" s="82" t="s">
        <v>144</v>
      </c>
      <c r="G801" s="82" t="s">
        <v>147</v>
      </c>
      <c r="H801" s="82" t="s">
        <v>235</v>
      </c>
      <c r="I801" s="83">
        <v>42968.235752314817</v>
      </c>
      <c r="J801" s="82" t="s">
        <v>179</v>
      </c>
      <c r="K801" s="82" t="s">
        <v>2641</v>
      </c>
      <c r="L801" s="82" t="s">
        <v>2610</v>
      </c>
      <c r="M801" s="83">
        <v>42964.757048611114</v>
      </c>
      <c r="N801" s="82" t="s">
        <v>237</v>
      </c>
      <c r="O801" s="82" t="s">
        <v>206</v>
      </c>
      <c r="Q801" s="82" t="str">
        <f t="shared" si="13"/>
        <v xml:space="preserve">Production </v>
      </c>
      <c r="R801" s="29">
        <f>VLOOKUP(Q801,EffortByCategory!B:C,2,FALSE)</f>
        <v>4</v>
      </c>
    </row>
    <row r="802" spans="1:18" x14ac:dyDescent="0.2">
      <c r="A802" s="82" t="s">
        <v>160</v>
      </c>
      <c r="B802" s="82" t="s">
        <v>2642</v>
      </c>
      <c r="C802" s="82" t="s">
        <v>212</v>
      </c>
      <c r="D802" s="82" t="s">
        <v>190</v>
      </c>
      <c r="E802" s="82" t="s">
        <v>28</v>
      </c>
      <c r="F802" s="82" t="s">
        <v>144</v>
      </c>
      <c r="G802" s="82" t="s">
        <v>147</v>
      </c>
      <c r="H802" s="82" t="s">
        <v>235</v>
      </c>
      <c r="I802" s="83">
        <v>42957.287152777775</v>
      </c>
      <c r="J802" s="82" t="s">
        <v>179</v>
      </c>
      <c r="K802" s="82" t="s">
        <v>241</v>
      </c>
      <c r="L802" s="82" t="s">
        <v>2643</v>
      </c>
      <c r="M802" s="83">
        <v>42956.964016203703</v>
      </c>
      <c r="N802" s="82" t="s">
        <v>237</v>
      </c>
      <c r="O802" s="82" t="s">
        <v>206</v>
      </c>
      <c r="Q802" s="82" t="str">
        <f t="shared" si="13"/>
        <v xml:space="preserve">Production </v>
      </c>
      <c r="R802" s="29">
        <f>VLOOKUP(Q802,EffortByCategory!B:C,2,FALSE)</f>
        <v>4</v>
      </c>
    </row>
    <row r="803" spans="1:18" x14ac:dyDescent="0.2">
      <c r="A803" s="82" t="s">
        <v>160</v>
      </c>
      <c r="B803" s="82" t="s">
        <v>2644</v>
      </c>
      <c r="C803" s="82" t="s">
        <v>223</v>
      </c>
      <c r="D803" s="82" t="s">
        <v>190</v>
      </c>
      <c r="E803" s="82" t="s">
        <v>28</v>
      </c>
      <c r="F803" s="82" t="s">
        <v>144</v>
      </c>
      <c r="G803" s="82" t="s">
        <v>147</v>
      </c>
      <c r="H803" s="82" t="s">
        <v>235</v>
      </c>
      <c r="I803" s="83">
        <v>42967.796296296299</v>
      </c>
      <c r="J803" s="82" t="s">
        <v>179</v>
      </c>
      <c r="K803" s="82" t="s">
        <v>241</v>
      </c>
      <c r="L803" s="82" t="s">
        <v>2645</v>
      </c>
      <c r="M803" s="83">
        <v>42964.75818287037</v>
      </c>
      <c r="N803" s="82" t="s">
        <v>237</v>
      </c>
      <c r="O803" s="82" t="s">
        <v>206</v>
      </c>
      <c r="Q803" s="82" t="str">
        <f t="shared" si="13"/>
        <v xml:space="preserve">Production </v>
      </c>
      <c r="R803" s="29">
        <f>VLOOKUP(Q803,EffortByCategory!B:C,2,FALSE)</f>
        <v>4</v>
      </c>
    </row>
    <row r="804" spans="1:18" x14ac:dyDescent="0.2">
      <c r="A804" s="82" t="s">
        <v>160</v>
      </c>
      <c r="B804" s="82" t="s">
        <v>2646</v>
      </c>
      <c r="C804" s="82" t="s">
        <v>202</v>
      </c>
      <c r="D804" s="82" t="s">
        <v>190</v>
      </c>
      <c r="E804" s="82" t="s">
        <v>28</v>
      </c>
      <c r="F804" s="82" t="s">
        <v>144</v>
      </c>
      <c r="G804" s="82" t="s">
        <v>147</v>
      </c>
      <c r="H804" s="82" t="s">
        <v>235</v>
      </c>
      <c r="I804" s="83">
        <v>42977.440370370372</v>
      </c>
      <c r="J804" s="82" t="s">
        <v>179</v>
      </c>
      <c r="K804" s="82" t="s">
        <v>241</v>
      </c>
      <c r="L804" s="82" t="s">
        <v>2647</v>
      </c>
      <c r="M804" s="83">
        <v>42968.668020833335</v>
      </c>
      <c r="N804" s="82" t="s">
        <v>237</v>
      </c>
      <c r="O804" s="82" t="s">
        <v>206</v>
      </c>
      <c r="Q804" s="82" t="str">
        <f t="shared" si="13"/>
        <v xml:space="preserve">Production </v>
      </c>
      <c r="R804" s="29">
        <f>VLOOKUP(Q804,EffortByCategory!B:C,2,FALSE)</f>
        <v>4</v>
      </c>
    </row>
    <row r="805" spans="1:18" x14ac:dyDescent="0.2">
      <c r="A805" s="82" t="s">
        <v>160</v>
      </c>
      <c r="B805" s="82" t="s">
        <v>2648</v>
      </c>
      <c r="C805" s="82" t="s">
        <v>212</v>
      </c>
      <c r="D805" s="82" t="s">
        <v>190</v>
      </c>
      <c r="E805" s="82" t="s">
        <v>28</v>
      </c>
      <c r="F805" s="82" t="s">
        <v>144</v>
      </c>
      <c r="G805" s="82" t="s">
        <v>145</v>
      </c>
      <c r="H805" s="82" t="s">
        <v>235</v>
      </c>
      <c r="I805" s="83">
        <v>42978.424039351848</v>
      </c>
      <c r="J805" s="82" t="s">
        <v>179</v>
      </c>
      <c r="K805" s="82" t="s">
        <v>241</v>
      </c>
      <c r="L805" s="82" t="s">
        <v>2649</v>
      </c>
      <c r="M805" s="83">
        <v>42977.460740740738</v>
      </c>
      <c r="N805" s="82" t="s">
        <v>237</v>
      </c>
      <c r="O805" s="82" t="s">
        <v>206</v>
      </c>
      <c r="Q805" s="82" t="str">
        <f t="shared" si="13"/>
        <v xml:space="preserve">Production </v>
      </c>
      <c r="R805" s="29">
        <f>VLOOKUP(Q805,EffortByCategory!B:C,2,FALSE)</f>
        <v>4</v>
      </c>
    </row>
    <row r="806" spans="1:18" x14ac:dyDescent="0.2">
      <c r="A806" s="82" t="s">
        <v>160</v>
      </c>
      <c r="B806" s="82" t="s">
        <v>2650</v>
      </c>
      <c r="C806" s="82" t="s">
        <v>223</v>
      </c>
      <c r="D806" s="82" t="s">
        <v>190</v>
      </c>
      <c r="E806" s="82" t="s">
        <v>28</v>
      </c>
      <c r="F806" s="82" t="s">
        <v>144</v>
      </c>
      <c r="G806" s="82" t="s">
        <v>147</v>
      </c>
      <c r="H806" s="82" t="s">
        <v>235</v>
      </c>
      <c r="I806" s="83">
        <v>42976.007465277777</v>
      </c>
      <c r="J806" s="82" t="s">
        <v>179</v>
      </c>
      <c r="K806" s="82" t="s">
        <v>241</v>
      </c>
      <c r="L806" s="82" t="s">
        <v>2651</v>
      </c>
      <c r="M806" s="83">
        <v>42975.55709490741</v>
      </c>
      <c r="N806" s="82" t="s">
        <v>237</v>
      </c>
      <c r="O806" s="82" t="s">
        <v>206</v>
      </c>
      <c r="Q806" s="82" t="str">
        <f t="shared" si="13"/>
        <v xml:space="preserve">Production </v>
      </c>
      <c r="R806" s="29">
        <f>VLOOKUP(Q806,EffortByCategory!B:C,2,FALSE)</f>
        <v>4</v>
      </c>
    </row>
    <row r="807" spans="1:18" x14ac:dyDescent="0.2">
      <c r="A807" s="82" t="s">
        <v>160</v>
      </c>
      <c r="B807" s="82" t="s">
        <v>2652</v>
      </c>
      <c r="C807" s="82" t="s">
        <v>223</v>
      </c>
      <c r="D807" s="82" t="s">
        <v>190</v>
      </c>
      <c r="E807" s="82" t="s">
        <v>28</v>
      </c>
      <c r="F807" s="82" t="s">
        <v>144</v>
      </c>
      <c r="G807" s="82" t="s">
        <v>147</v>
      </c>
      <c r="H807" s="82" t="s">
        <v>235</v>
      </c>
      <c r="I807" s="83">
        <v>42968.009513888886</v>
      </c>
      <c r="J807" s="82" t="s">
        <v>179</v>
      </c>
      <c r="K807" s="82" t="s">
        <v>241</v>
      </c>
      <c r="L807" s="82" t="s">
        <v>2653</v>
      </c>
      <c r="M807" s="83">
        <v>42967.873020833336</v>
      </c>
      <c r="N807" s="82" t="s">
        <v>237</v>
      </c>
      <c r="O807" s="82" t="s">
        <v>206</v>
      </c>
      <c r="Q807" s="82" t="str">
        <f t="shared" si="13"/>
        <v xml:space="preserve">Production </v>
      </c>
      <c r="R807" s="29">
        <f>VLOOKUP(Q807,EffortByCategory!B:C,2,FALSE)</f>
        <v>4</v>
      </c>
    </row>
    <row r="808" spans="1:18" x14ac:dyDescent="0.2">
      <c r="A808" s="82" t="s">
        <v>160</v>
      </c>
      <c r="B808" s="82" t="s">
        <v>2654</v>
      </c>
      <c r="C808" s="82" t="s">
        <v>223</v>
      </c>
      <c r="D808" s="82" t="s">
        <v>190</v>
      </c>
      <c r="E808" s="82" t="s">
        <v>28</v>
      </c>
      <c r="F808" s="82" t="s">
        <v>144</v>
      </c>
      <c r="G808" s="82" t="s">
        <v>147</v>
      </c>
      <c r="H808" s="82" t="s">
        <v>283</v>
      </c>
      <c r="I808" s="83">
        <v>42968.008958333332</v>
      </c>
      <c r="J808" s="82" t="s">
        <v>180</v>
      </c>
      <c r="K808" s="82" t="s">
        <v>347</v>
      </c>
      <c r="L808" s="82" t="s">
        <v>2655</v>
      </c>
      <c r="M808" s="83">
        <v>42966.063622685186</v>
      </c>
      <c r="N808" s="82" t="s">
        <v>284</v>
      </c>
      <c r="O808" s="82" t="s">
        <v>206</v>
      </c>
      <c r="Q808" s="82" t="str">
        <f t="shared" si="13"/>
        <v xml:space="preserve">Production </v>
      </c>
      <c r="R808" s="29">
        <f>VLOOKUP(Q808,EffortByCategory!B:C,2,FALSE)</f>
        <v>4</v>
      </c>
    </row>
    <row r="809" spans="1:18" x14ac:dyDescent="0.2">
      <c r="A809" s="82" t="s">
        <v>160</v>
      </c>
      <c r="B809" s="82" t="s">
        <v>2656</v>
      </c>
      <c r="C809" s="82" t="s">
        <v>202</v>
      </c>
      <c r="D809" s="82" t="s">
        <v>190</v>
      </c>
      <c r="E809" s="82" t="s">
        <v>28</v>
      </c>
      <c r="F809" s="82" t="s">
        <v>144</v>
      </c>
      <c r="G809" s="82" t="s">
        <v>147</v>
      </c>
      <c r="H809" s="82" t="s">
        <v>235</v>
      </c>
      <c r="I809" s="83">
        <v>42977.439722222225</v>
      </c>
      <c r="J809" s="82" t="s">
        <v>179</v>
      </c>
      <c r="K809" s="82" t="s">
        <v>236</v>
      </c>
      <c r="L809" s="82" t="s">
        <v>2647</v>
      </c>
      <c r="M809" s="83">
        <v>42968.451493055552</v>
      </c>
      <c r="N809" s="82" t="s">
        <v>237</v>
      </c>
      <c r="O809" s="82" t="s">
        <v>206</v>
      </c>
      <c r="Q809" s="82" t="str">
        <f t="shared" si="13"/>
        <v xml:space="preserve">Production </v>
      </c>
      <c r="R809" s="29">
        <f>VLOOKUP(Q809,EffortByCategory!B:C,2,FALSE)</f>
        <v>4</v>
      </c>
    </row>
    <row r="810" spans="1:18" x14ac:dyDescent="0.2">
      <c r="A810" s="82" t="s">
        <v>160</v>
      </c>
      <c r="B810" s="82" t="s">
        <v>2657</v>
      </c>
      <c r="C810" s="82" t="s">
        <v>211</v>
      </c>
      <c r="D810" s="82" t="s">
        <v>190</v>
      </c>
      <c r="E810" s="82" t="s">
        <v>4</v>
      </c>
      <c r="F810" s="82" t="s">
        <v>155</v>
      </c>
      <c r="G810" s="82" t="s">
        <v>147</v>
      </c>
      <c r="H810" s="82" t="s">
        <v>235</v>
      </c>
      <c r="I810" s="83">
        <v>42967.90115740741</v>
      </c>
      <c r="J810" s="82" t="s">
        <v>179</v>
      </c>
      <c r="K810" s="82" t="s">
        <v>236</v>
      </c>
      <c r="L810" s="82" t="s">
        <v>2658</v>
      </c>
      <c r="M810" s="83">
        <v>42967.819687499999</v>
      </c>
      <c r="N810" s="82" t="s">
        <v>237</v>
      </c>
      <c r="O810" s="82" t="s">
        <v>206</v>
      </c>
      <c r="Q810" s="82" t="str">
        <f t="shared" si="13"/>
        <v>Production Monitoring</v>
      </c>
      <c r="R810" s="29">
        <f>VLOOKUP(Q810,EffortByCategory!B:C,2,FALSE)</f>
        <v>4</v>
      </c>
    </row>
    <row r="811" spans="1:18" x14ac:dyDescent="0.2">
      <c r="A811" s="82" t="s">
        <v>160</v>
      </c>
      <c r="B811" s="82" t="s">
        <v>2659</v>
      </c>
      <c r="C811" s="82" t="s">
        <v>212</v>
      </c>
      <c r="D811" s="82" t="s">
        <v>190</v>
      </c>
      <c r="E811" s="82" t="s">
        <v>28</v>
      </c>
      <c r="F811" s="82" t="s">
        <v>144</v>
      </c>
      <c r="G811" s="82" t="s">
        <v>147</v>
      </c>
      <c r="H811" s="82" t="s">
        <v>235</v>
      </c>
      <c r="I811" s="83">
        <v>42976.133321759262</v>
      </c>
      <c r="J811" s="82" t="s">
        <v>179</v>
      </c>
      <c r="K811" s="82" t="s">
        <v>236</v>
      </c>
      <c r="L811" s="82" t="s">
        <v>2660</v>
      </c>
      <c r="M811" s="83">
        <v>42975.400937500002</v>
      </c>
      <c r="N811" s="82" t="s">
        <v>237</v>
      </c>
      <c r="O811" s="82" t="s">
        <v>206</v>
      </c>
      <c r="Q811" s="82" t="str">
        <f t="shared" si="13"/>
        <v xml:space="preserve">Production </v>
      </c>
      <c r="R811" s="29">
        <f>VLOOKUP(Q811,EffortByCategory!B:C,2,FALSE)</f>
        <v>4</v>
      </c>
    </row>
    <row r="812" spans="1:18" x14ac:dyDescent="0.2">
      <c r="A812" s="82" t="s">
        <v>160</v>
      </c>
      <c r="B812" s="82" t="s">
        <v>2661</v>
      </c>
      <c r="C812" s="82" t="s">
        <v>223</v>
      </c>
      <c r="D812" s="82" t="s">
        <v>190</v>
      </c>
      <c r="E812" s="82" t="s">
        <v>28</v>
      </c>
      <c r="F812" s="82" t="s">
        <v>144</v>
      </c>
      <c r="G812" s="82" t="s">
        <v>147</v>
      </c>
      <c r="H812" s="82" t="s">
        <v>235</v>
      </c>
      <c r="I812" s="83">
        <v>42967.799837962964</v>
      </c>
      <c r="J812" s="82" t="s">
        <v>179</v>
      </c>
      <c r="K812" s="82" t="s">
        <v>236</v>
      </c>
      <c r="L812" s="82" t="s">
        <v>2662</v>
      </c>
      <c r="M812" s="83">
        <v>42964.758344907408</v>
      </c>
      <c r="N812" s="82" t="s">
        <v>237</v>
      </c>
      <c r="O812" s="82" t="s">
        <v>206</v>
      </c>
      <c r="Q812" s="82" t="str">
        <f t="shared" si="13"/>
        <v xml:space="preserve">Production </v>
      </c>
      <c r="R812" s="29">
        <f>VLOOKUP(Q812,EffortByCategory!B:C,2,FALSE)</f>
        <v>4</v>
      </c>
    </row>
    <row r="813" spans="1:18" x14ac:dyDescent="0.2">
      <c r="A813" s="82" t="s">
        <v>160</v>
      </c>
      <c r="B813" s="82" t="s">
        <v>2663</v>
      </c>
      <c r="C813" s="82" t="s">
        <v>223</v>
      </c>
      <c r="D813" s="82" t="s">
        <v>243</v>
      </c>
      <c r="E813" s="82" t="s">
        <v>28</v>
      </c>
      <c r="F813" s="82" t="s">
        <v>144</v>
      </c>
      <c r="G813" s="82" t="s">
        <v>147</v>
      </c>
      <c r="H813" s="82" t="s">
        <v>244</v>
      </c>
      <c r="I813" s="83">
        <v>42956.011423611111</v>
      </c>
      <c r="J813" s="82" t="s">
        <v>179</v>
      </c>
      <c r="K813" s="82" t="s">
        <v>2664</v>
      </c>
      <c r="L813" s="82" t="s">
        <v>2665</v>
      </c>
      <c r="M813" s="83">
        <v>42955.60733796296</v>
      </c>
      <c r="N813" s="82" t="s">
        <v>246</v>
      </c>
      <c r="O813" s="82" t="s">
        <v>206</v>
      </c>
      <c r="Q813" s="82" t="str">
        <f t="shared" si="13"/>
        <v xml:space="preserve">Production </v>
      </c>
      <c r="R813" s="29">
        <f>VLOOKUP(Q813,EffortByCategory!B:C,2,FALSE)</f>
        <v>4</v>
      </c>
    </row>
    <row r="814" spans="1:18" x14ac:dyDescent="0.2">
      <c r="A814" s="82" t="s">
        <v>160</v>
      </c>
      <c r="B814" s="82" t="s">
        <v>2666</v>
      </c>
      <c r="C814" s="82" t="s">
        <v>212</v>
      </c>
      <c r="D814" s="82" t="s">
        <v>243</v>
      </c>
      <c r="E814" s="82" t="s">
        <v>4</v>
      </c>
      <c r="F814" s="82" t="s">
        <v>155</v>
      </c>
      <c r="G814" s="82" t="s">
        <v>147</v>
      </c>
      <c r="H814" s="82" t="s">
        <v>244</v>
      </c>
      <c r="I814" s="83">
        <v>42965.25577546296</v>
      </c>
      <c r="J814" s="82" t="s">
        <v>179</v>
      </c>
      <c r="K814" s="82" t="s">
        <v>2664</v>
      </c>
      <c r="L814" s="82" t="s">
        <v>2667</v>
      </c>
      <c r="M814" s="83">
        <v>42965.023587962962</v>
      </c>
      <c r="N814" s="82" t="s">
        <v>246</v>
      </c>
      <c r="O814" s="82" t="s">
        <v>206</v>
      </c>
      <c r="Q814" s="82" t="str">
        <f t="shared" si="13"/>
        <v>Production Monitoring</v>
      </c>
      <c r="R814" s="29">
        <f>VLOOKUP(Q814,EffortByCategory!B:C,2,FALSE)</f>
        <v>4</v>
      </c>
    </row>
    <row r="815" spans="1:18" x14ac:dyDescent="0.2">
      <c r="A815" s="82" t="s">
        <v>160</v>
      </c>
      <c r="B815" s="82" t="s">
        <v>2668</v>
      </c>
      <c r="C815" s="82" t="s">
        <v>223</v>
      </c>
      <c r="D815" s="82" t="s">
        <v>243</v>
      </c>
      <c r="E815" s="82" t="s">
        <v>28</v>
      </c>
      <c r="F815" s="82" t="s">
        <v>144</v>
      </c>
      <c r="G815" s="82" t="s">
        <v>147</v>
      </c>
      <c r="H815" s="82" t="s">
        <v>244</v>
      </c>
      <c r="I815" s="83">
        <v>42956.010659722226</v>
      </c>
      <c r="J815" s="82" t="s">
        <v>179</v>
      </c>
      <c r="K815" s="82" t="s">
        <v>2669</v>
      </c>
      <c r="L815" s="82" t="s">
        <v>2670</v>
      </c>
      <c r="M815" s="83">
        <v>42955.607812499999</v>
      </c>
      <c r="N815" s="82" t="s">
        <v>246</v>
      </c>
      <c r="O815" s="82" t="s">
        <v>206</v>
      </c>
      <c r="Q815" s="82" t="str">
        <f t="shared" si="13"/>
        <v xml:space="preserve">Production </v>
      </c>
      <c r="R815" s="29">
        <f>VLOOKUP(Q815,EffortByCategory!B:C,2,FALSE)</f>
        <v>4</v>
      </c>
    </row>
    <row r="816" spans="1:18" x14ac:dyDescent="0.2">
      <c r="A816" s="82" t="s">
        <v>160</v>
      </c>
      <c r="B816" s="82" t="s">
        <v>2671</v>
      </c>
      <c r="C816" s="82" t="s">
        <v>212</v>
      </c>
      <c r="D816" s="82" t="s">
        <v>243</v>
      </c>
      <c r="E816" s="82" t="s">
        <v>4</v>
      </c>
      <c r="F816" s="82" t="s">
        <v>155</v>
      </c>
      <c r="G816" s="82" t="s">
        <v>147</v>
      </c>
      <c r="H816" s="82" t="s">
        <v>244</v>
      </c>
      <c r="I816" s="83">
        <v>42965.254120370373</v>
      </c>
      <c r="J816" s="82" t="s">
        <v>179</v>
      </c>
      <c r="K816" s="82" t="s">
        <v>2669</v>
      </c>
      <c r="L816" s="82" t="s">
        <v>2667</v>
      </c>
      <c r="M816" s="83">
        <v>42965.029143518521</v>
      </c>
      <c r="N816" s="82" t="s">
        <v>246</v>
      </c>
      <c r="O816" s="82" t="s">
        <v>206</v>
      </c>
      <c r="Q816" s="82" t="str">
        <f t="shared" si="13"/>
        <v>Production Monitoring</v>
      </c>
      <c r="R816" s="29">
        <f>VLOOKUP(Q816,EffortByCategory!B:C,2,FALSE)</f>
        <v>4</v>
      </c>
    </row>
    <row r="817" spans="1:18" x14ac:dyDescent="0.2">
      <c r="A817" s="82" t="s">
        <v>160</v>
      </c>
      <c r="B817" s="82" t="s">
        <v>2672</v>
      </c>
      <c r="C817" s="82" t="s">
        <v>223</v>
      </c>
      <c r="D817" s="82" t="s">
        <v>243</v>
      </c>
      <c r="E817" s="82" t="s">
        <v>28</v>
      </c>
      <c r="F817" s="82" t="s">
        <v>144</v>
      </c>
      <c r="G817" s="82" t="s">
        <v>147</v>
      </c>
      <c r="H817" s="82" t="s">
        <v>244</v>
      </c>
      <c r="I817" s="83">
        <v>42956.007789351854</v>
      </c>
      <c r="J817" s="82" t="s">
        <v>179</v>
      </c>
      <c r="K817" s="82" t="s">
        <v>2673</v>
      </c>
      <c r="L817" s="82" t="s">
        <v>2674</v>
      </c>
      <c r="M817" s="83">
        <v>42955.610451388886</v>
      </c>
      <c r="N817" s="82" t="s">
        <v>246</v>
      </c>
      <c r="O817" s="82" t="s">
        <v>206</v>
      </c>
      <c r="Q817" s="82" t="str">
        <f t="shared" si="13"/>
        <v xml:space="preserve">Production </v>
      </c>
      <c r="R817" s="29">
        <f>VLOOKUP(Q817,EffortByCategory!B:C,2,FALSE)</f>
        <v>4</v>
      </c>
    </row>
    <row r="818" spans="1:18" x14ac:dyDescent="0.2">
      <c r="A818" s="82" t="s">
        <v>160</v>
      </c>
      <c r="B818" s="82" t="s">
        <v>2675</v>
      </c>
      <c r="C818" s="82" t="s">
        <v>212</v>
      </c>
      <c r="D818" s="82" t="s">
        <v>243</v>
      </c>
      <c r="E818" s="82" t="s">
        <v>4</v>
      </c>
      <c r="F818" s="82" t="s">
        <v>155</v>
      </c>
      <c r="G818" s="82" t="s">
        <v>147</v>
      </c>
      <c r="H818" s="82" t="s">
        <v>244</v>
      </c>
      <c r="I818" s="83">
        <v>42965.256273148145</v>
      </c>
      <c r="J818" s="82" t="s">
        <v>179</v>
      </c>
      <c r="K818" s="82" t="s">
        <v>2673</v>
      </c>
      <c r="L818" s="82" t="s">
        <v>2667</v>
      </c>
      <c r="M818" s="83">
        <v>42965.022557870368</v>
      </c>
      <c r="N818" s="82" t="s">
        <v>246</v>
      </c>
      <c r="O818" s="82" t="s">
        <v>206</v>
      </c>
      <c r="Q818" s="82" t="str">
        <f t="shared" si="13"/>
        <v>Production Monitoring</v>
      </c>
      <c r="R818" s="29">
        <f>VLOOKUP(Q818,EffortByCategory!B:C,2,FALSE)</f>
        <v>4</v>
      </c>
    </row>
    <row r="819" spans="1:18" x14ac:dyDescent="0.2">
      <c r="A819" s="82" t="s">
        <v>160</v>
      </c>
      <c r="B819" s="82" t="s">
        <v>2676</v>
      </c>
      <c r="C819" s="82" t="s">
        <v>212</v>
      </c>
      <c r="D819" s="82" t="s">
        <v>243</v>
      </c>
      <c r="E819" s="82" t="s">
        <v>4</v>
      </c>
      <c r="F819" s="82" t="s">
        <v>155</v>
      </c>
      <c r="G819" s="82" t="s">
        <v>147</v>
      </c>
      <c r="H819" s="82" t="s">
        <v>244</v>
      </c>
      <c r="I819" s="83">
        <v>42965.256666666668</v>
      </c>
      <c r="J819" s="82" t="s">
        <v>179</v>
      </c>
      <c r="K819" s="82" t="s">
        <v>253</v>
      </c>
      <c r="L819" s="82" t="s">
        <v>2667</v>
      </c>
      <c r="M819" s="83">
        <v>42965.019745370373</v>
      </c>
      <c r="N819" s="82" t="s">
        <v>246</v>
      </c>
      <c r="O819" s="82" t="s">
        <v>206</v>
      </c>
      <c r="Q819" s="82" t="str">
        <f t="shared" si="13"/>
        <v>Production Monitoring</v>
      </c>
      <c r="R819" s="29">
        <f>VLOOKUP(Q819,EffortByCategory!B:C,2,FALSE)</f>
        <v>4</v>
      </c>
    </row>
    <row r="820" spans="1:18" x14ac:dyDescent="0.2">
      <c r="A820" s="82" t="s">
        <v>160</v>
      </c>
      <c r="B820" s="82" t="s">
        <v>2677</v>
      </c>
      <c r="C820" s="82" t="s">
        <v>212</v>
      </c>
      <c r="D820" s="82" t="s">
        <v>243</v>
      </c>
      <c r="E820" s="82" t="s">
        <v>4</v>
      </c>
      <c r="F820" s="82" t="s">
        <v>155</v>
      </c>
      <c r="G820" s="82" t="s">
        <v>147</v>
      </c>
      <c r="H820" s="82" t="s">
        <v>244</v>
      </c>
      <c r="I820" s="83">
        <v>42965.254756944443</v>
      </c>
      <c r="J820" s="82" t="s">
        <v>179</v>
      </c>
      <c r="K820" s="82" t="s">
        <v>255</v>
      </c>
      <c r="L820" s="82" t="s">
        <v>2667</v>
      </c>
      <c r="M820" s="83">
        <v>42965.019560185188</v>
      </c>
      <c r="N820" s="82" t="s">
        <v>246</v>
      </c>
      <c r="O820" s="82" t="s">
        <v>206</v>
      </c>
      <c r="Q820" s="82" t="str">
        <f t="shared" si="13"/>
        <v>Production Monitoring</v>
      </c>
      <c r="R820" s="29">
        <f>VLOOKUP(Q820,EffortByCategory!B:C,2,FALSE)</f>
        <v>4</v>
      </c>
    </row>
    <row r="821" spans="1:18" x14ac:dyDescent="0.2">
      <c r="A821" s="82" t="s">
        <v>160</v>
      </c>
      <c r="B821" s="82" t="s">
        <v>2678</v>
      </c>
      <c r="C821" s="82" t="s">
        <v>212</v>
      </c>
      <c r="D821" s="82" t="s">
        <v>243</v>
      </c>
      <c r="E821" s="82" t="s">
        <v>4</v>
      </c>
      <c r="F821" s="82" t="s">
        <v>155</v>
      </c>
      <c r="G821" s="82" t="s">
        <v>147</v>
      </c>
      <c r="H821" s="82" t="s">
        <v>244</v>
      </c>
      <c r="I821" s="83">
        <v>42965.255497685182</v>
      </c>
      <c r="J821" s="82" t="s">
        <v>179</v>
      </c>
      <c r="K821" s="82" t="s">
        <v>249</v>
      </c>
      <c r="L821" s="82" t="s">
        <v>2667</v>
      </c>
      <c r="M821" s="83">
        <v>42965.028912037036</v>
      </c>
      <c r="N821" s="82" t="s">
        <v>246</v>
      </c>
      <c r="O821" s="82" t="s">
        <v>206</v>
      </c>
      <c r="Q821" s="82" t="str">
        <f t="shared" si="13"/>
        <v>Production Monitoring</v>
      </c>
      <c r="R821" s="29">
        <f>VLOOKUP(Q821,EffortByCategory!B:C,2,FALSE)</f>
        <v>4</v>
      </c>
    </row>
    <row r="822" spans="1:18" x14ac:dyDescent="0.2">
      <c r="A822" s="82" t="s">
        <v>160</v>
      </c>
      <c r="B822" s="82" t="s">
        <v>2679</v>
      </c>
      <c r="C822" s="82" t="s">
        <v>212</v>
      </c>
      <c r="D822" s="82" t="s">
        <v>243</v>
      </c>
      <c r="E822" s="82" t="s">
        <v>4</v>
      </c>
      <c r="F822" s="82" t="s">
        <v>155</v>
      </c>
      <c r="G822" s="82" t="s">
        <v>147</v>
      </c>
      <c r="H822" s="82" t="s">
        <v>244</v>
      </c>
      <c r="I822" s="83">
        <v>42965.255208333336</v>
      </c>
      <c r="J822" s="82" t="s">
        <v>179</v>
      </c>
      <c r="K822" s="82" t="s">
        <v>254</v>
      </c>
      <c r="L822" s="82" t="s">
        <v>2667</v>
      </c>
      <c r="M822" s="83">
        <v>42965.029652777775</v>
      </c>
      <c r="N822" s="82" t="s">
        <v>246</v>
      </c>
      <c r="O822" s="82" t="s">
        <v>206</v>
      </c>
      <c r="Q822" s="82" t="str">
        <f t="shared" si="13"/>
        <v>Production Monitoring</v>
      </c>
      <c r="R822" s="29">
        <f>VLOOKUP(Q822,EffortByCategory!B:C,2,FALSE)</f>
        <v>4</v>
      </c>
    </row>
    <row r="823" spans="1:18" x14ac:dyDescent="0.2">
      <c r="A823" s="82" t="s">
        <v>160</v>
      </c>
      <c r="B823" s="82" t="s">
        <v>2680</v>
      </c>
      <c r="C823" s="82" t="s">
        <v>212</v>
      </c>
      <c r="D823" s="82" t="s">
        <v>243</v>
      </c>
      <c r="E823" s="82" t="s">
        <v>4</v>
      </c>
      <c r="F823" s="82" t="s">
        <v>155</v>
      </c>
      <c r="G823" s="82" t="s">
        <v>147</v>
      </c>
      <c r="H823" s="82" t="s">
        <v>244</v>
      </c>
      <c r="I823" s="83">
        <v>42965.253229166665</v>
      </c>
      <c r="J823" s="82" t="s">
        <v>179</v>
      </c>
      <c r="K823" s="82" t="s">
        <v>245</v>
      </c>
      <c r="L823" s="82" t="s">
        <v>2667</v>
      </c>
      <c r="M823" s="83">
        <v>42965.028958333336</v>
      </c>
      <c r="N823" s="82" t="s">
        <v>246</v>
      </c>
      <c r="O823" s="82" t="s">
        <v>206</v>
      </c>
      <c r="Q823" s="82" t="str">
        <f t="shared" si="13"/>
        <v>Production Monitoring</v>
      </c>
      <c r="R823" s="29">
        <f>VLOOKUP(Q823,EffortByCategory!B:C,2,FALSE)</f>
        <v>4</v>
      </c>
    </row>
    <row r="824" spans="1:18" x14ac:dyDescent="0.2">
      <c r="A824" s="82" t="s">
        <v>160</v>
      </c>
      <c r="B824" s="82" t="s">
        <v>2681</v>
      </c>
      <c r="C824" s="82" t="s">
        <v>377</v>
      </c>
      <c r="D824" s="82" t="s">
        <v>152</v>
      </c>
      <c r="E824" s="82" t="s">
        <v>4</v>
      </c>
      <c r="F824" s="82" t="s">
        <v>151</v>
      </c>
      <c r="G824" s="82" t="s">
        <v>147</v>
      </c>
      <c r="H824" s="82" t="s">
        <v>583</v>
      </c>
      <c r="I824" s="83">
        <v>42976.93141203704</v>
      </c>
      <c r="J824" s="82" t="s">
        <v>180</v>
      </c>
      <c r="K824" s="82" t="s">
        <v>234</v>
      </c>
      <c r="L824" s="82" t="s">
        <v>2682</v>
      </c>
      <c r="M824" s="83">
        <v>42974.051689814813</v>
      </c>
      <c r="N824" s="82" t="s">
        <v>586</v>
      </c>
      <c r="O824" s="82" t="s">
        <v>436</v>
      </c>
      <c r="Q824" s="82" t="str">
        <f t="shared" si="13"/>
        <v>Production Proactive Maintenance</v>
      </c>
      <c r="R824" s="29">
        <f>VLOOKUP(Q824,EffortByCategory!B:C,2,FALSE)</f>
        <v>4</v>
      </c>
    </row>
    <row r="825" spans="1:18" x14ac:dyDescent="0.2">
      <c r="A825" s="82" t="s">
        <v>160</v>
      </c>
      <c r="B825" s="82" t="s">
        <v>2683</v>
      </c>
      <c r="C825" s="82" t="s">
        <v>441</v>
      </c>
      <c r="D825" s="82" t="s">
        <v>152</v>
      </c>
      <c r="E825" s="82" t="s">
        <v>4</v>
      </c>
      <c r="F825" s="82" t="s">
        <v>473</v>
      </c>
      <c r="G825" s="82" t="s">
        <v>147</v>
      </c>
      <c r="H825" s="82" t="s">
        <v>553</v>
      </c>
      <c r="I825" s="83">
        <v>42976.927048611113</v>
      </c>
      <c r="J825" s="82" t="s">
        <v>180</v>
      </c>
      <c r="K825" s="82" t="s">
        <v>231</v>
      </c>
      <c r="L825" s="82" t="s">
        <v>2684</v>
      </c>
      <c r="M825" s="83">
        <v>42974.053622685184</v>
      </c>
      <c r="N825" s="82" t="s">
        <v>556</v>
      </c>
      <c r="O825" s="82" t="s">
        <v>436</v>
      </c>
      <c r="Q825" s="82" t="str">
        <f t="shared" si="13"/>
        <v>Production Alert</v>
      </c>
      <c r="R825" s="29">
        <f>VLOOKUP(Q825,EffortByCategory!B:C,2,FALSE)</f>
        <v>4</v>
      </c>
    </row>
    <row r="826" spans="1:18" x14ac:dyDescent="0.2">
      <c r="A826" s="82" t="s">
        <v>2743</v>
      </c>
      <c r="B826" s="82" t="s">
        <v>2685</v>
      </c>
      <c r="C826" s="82" t="s">
        <v>400</v>
      </c>
      <c r="D826" s="82" t="s">
        <v>152</v>
      </c>
      <c r="E826" s="82" t="s">
        <v>4</v>
      </c>
      <c r="F826" s="82" t="s">
        <v>155</v>
      </c>
      <c r="G826" s="82" t="s">
        <v>147</v>
      </c>
      <c r="H826" s="82" t="s">
        <v>227</v>
      </c>
      <c r="I826" s="83">
        <v>42976.890925925924</v>
      </c>
      <c r="J826" s="82" t="s">
        <v>180</v>
      </c>
      <c r="K826" s="82" t="s">
        <v>2686</v>
      </c>
      <c r="L826" s="82" t="s">
        <v>2682</v>
      </c>
      <c r="M826" s="83">
        <v>42974.051053240742</v>
      </c>
      <c r="N826" s="82" t="s">
        <v>144</v>
      </c>
      <c r="O826" s="82" t="s">
        <v>436</v>
      </c>
      <c r="Q826" s="82" t="str">
        <f t="shared" si="13"/>
        <v>Sub Prod - KBR Monitoring</v>
      </c>
      <c r="R826" s="29">
        <f>VLOOKUP(Q826,EffortByCategory!B:C,2,FALSE)</f>
        <v>0</v>
      </c>
    </row>
    <row r="827" spans="1:18" x14ac:dyDescent="0.2">
      <c r="A827" s="82" t="s">
        <v>160</v>
      </c>
      <c r="B827" s="82" t="s">
        <v>2687</v>
      </c>
      <c r="C827" s="82" t="s">
        <v>507</v>
      </c>
      <c r="D827" s="82" t="s">
        <v>152</v>
      </c>
      <c r="E827" s="82" t="s">
        <v>4</v>
      </c>
      <c r="F827" s="82" t="s">
        <v>151</v>
      </c>
      <c r="G827" s="82" t="s">
        <v>147</v>
      </c>
      <c r="H827" s="82" t="s">
        <v>583</v>
      </c>
      <c r="I827" s="83">
        <v>42977.018125000002</v>
      </c>
      <c r="J827" s="82" t="s">
        <v>180</v>
      </c>
      <c r="K827" s="82" t="s">
        <v>2688</v>
      </c>
      <c r="L827" s="82" t="s">
        <v>2684</v>
      </c>
      <c r="M827" s="83">
        <v>42974.051481481481</v>
      </c>
      <c r="N827" s="82" t="s">
        <v>586</v>
      </c>
      <c r="O827" s="82" t="s">
        <v>436</v>
      </c>
      <c r="Q827" s="82" t="str">
        <f t="shared" si="13"/>
        <v>Production Proactive Maintenance</v>
      </c>
      <c r="R827" s="29">
        <f>VLOOKUP(Q827,EffortByCategory!B:C,2,FALSE)</f>
        <v>4</v>
      </c>
    </row>
    <row r="828" spans="1:18" x14ac:dyDescent="0.2">
      <c r="A828" s="82" t="s">
        <v>160</v>
      </c>
      <c r="B828" s="82" t="s">
        <v>2689</v>
      </c>
      <c r="C828" s="82" t="s">
        <v>507</v>
      </c>
      <c r="D828" s="82" t="s">
        <v>152</v>
      </c>
      <c r="E828" s="82" t="s">
        <v>4</v>
      </c>
      <c r="F828" s="82" t="s">
        <v>151</v>
      </c>
      <c r="G828" s="82" t="s">
        <v>147</v>
      </c>
      <c r="H828" s="82" t="s">
        <v>583</v>
      </c>
      <c r="I828" s="83">
        <v>42977.017939814818</v>
      </c>
      <c r="J828" s="82" t="s">
        <v>180</v>
      </c>
      <c r="K828" s="82" t="s">
        <v>2690</v>
      </c>
      <c r="L828" s="82" t="s">
        <v>2684</v>
      </c>
      <c r="M828" s="83">
        <v>42973.058240740742</v>
      </c>
      <c r="N828" s="82" t="s">
        <v>586</v>
      </c>
      <c r="O828" s="82" t="s">
        <v>436</v>
      </c>
      <c r="Q828" s="82" t="str">
        <f t="shared" si="13"/>
        <v>Production Proactive Maintenance</v>
      </c>
      <c r="R828" s="29">
        <f>VLOOKUP(Q828,EffortByCategory!B:C,2,FALSE)</f>
        <v>4</v>
      </c>
    </row>
    <row r="829" spans="1:18" x14ac:dyDescent="0.2">
      <c r="A829" s="82" t="s">
        <v>160</v>
      </c>
      <c r="B829" s="82" t="s">
        <v>2691</v>
      </c>
      <c r="C829" s="82" t="s">
        <v>377</v>
      </c>
      <c r="D829" s="82" t="s">
        <v>152</v>
      </c>
      <c r="E829" s="82" t="s">
        <v>4</v>
      </c>
      <c r="F829" s="82" t="s">
        <v>151</v>
      </c>
      <c r="G829" s="82" t="s">
        <v>147</v>
      </c>
      <c r="H829" s="82" t="s">
        <v>583</v>
      </c>
      <c r="I829" s="83">
        <v>42976.932650462964</v>
      </c>
      <c r="J829" s="82" t="s">
        <v>180</v>
      </c>
      <c r="K829" s="82" t="s">
        <v>272</v>
      </c>
      <c r="L829" s="82" t="s">
        <v>2682</v>
      </c>
      <c r="M829" s="83">
        <v>42973.057256944441</v>
      </c>
      <c r="N829" s="82" t="s">
        <v>586</v>
      </c>
      <c r="O829" s="82" t="s">
        <v>436</v>
      </c>
      <c r="Q829" s="82" t="str">
        <f t="shared" si="13"/>
        <v>Production Proactive Maintenance</v>
      </c>
      <c r="R829" s="29">
        <f>VLOOKUP(Q829,EffortByCategory!B:C,2,FALSE)</f>
        <v>4</v>
      </c>
    </row>
    <row r="830" spans="1:18" x14ac:dyDescent="0.2">
      <c r="A830" s="82" t="s">
        <v>160</v>
      </c>
      <c r="B830" s="82" t="s">
        <v>2692</v>
      </c>
      <c r="C830" s="82" t="s">
        <v>441</v>
      </c>
      <c r="D830" s="82" t="s">
        <v>152</v>
      </c>
      <c r="E830" s="82" t="s">
        <v>4</v>
      </c>
      <c r="F830" s="82" t="s">
        <v>473</v>
      </c>
      <c r="G830" s="82" t="s">
        <v>147</v>
      </c>
      <c r="H830" s="82" t="s">
        <v>1931</v>
      </c>
      <c r="I830" s="83">
        <v>42976.92732638889</v>
      </c>
      <c r="J830" s="82" t="s">
        <v>180</v>
      </c>
      <c r="K830" s="82" t="s">
        <v>271</v>
      </c>
      <c r="L830" s="82" t="s">
        <v>2684</v>
      </c>
      <c r="M830" s="83">
        <v>42973.057071759256</v>
      </c>
      <c r="N830" s="82" t="s">
        <v>1933</v>
      </c>
      <c r="O830" s="82" t="s">
        <v>436</v>
      </c>
      <c r="Q830" s="82" t="str">
        <f t="shared" si="13"/>
        <v>Production Alert</v>
      </c>
      <c r="R830" s="29">
        <f>VLOOKUP(Q830,EffortByCategory!B:C,2,FALSE)</f>
        <v>4</v>
      </c>
    </row>
    <row r="831" spans="1:18" x14ac:dyDescent="0.2">
      <c r="A831" s="82" t="s">
        <v>2743</v>
      </c>
      <c r="B831" s="82" t="s">
        <v>2693</v>
      </c>
      <c r="C831" s="82" t="s">
        <v>400</v>
      </c>
      <c r="D831" s="82" t="s">
        <v>152</v>
      </c>
      <c r="E831" s="82" t="s">
        <v>4</v>
      </c>
      <c r="F831" s="82" t="s">
        <v>155</v>
      </c>
      <c r="G831" s="82" t="s">
        <v>147</v>
      </c>
      <c r="H831" s="82" t="s">
        <v>227</v>
      </c>
      <c r="I831" s="83">
        <v>42976.889317129629</v>
      </c>
      <c r="J831" s="82" t="s">
        <v>180</v>
      </c>
      <c r="K831" s="82" t="s">
        <v>228</v>
      </c>
      <c r="L831" s="82" t="s">
        <v>2682</v>
      </c>
      <c r="M831" s="83">
        <v>42974.050138888888</v>
      </c>
      <c r="N831" s="82" t="s">
        <v>144</v>
      </c>
      <c r="O831" s="82" t="s">
        <v>436</v>
      </c>
      <c r="Q831" s="82" t="str">
        <f t="shared" si="13"/>
        <v>Sub Prod - KBR Monitoring</v>
      </c>
      <c r="R831" s="29">
        <f>VLOOKUP(Q831,EffortByCategory!B:C,2,FALSE)</f>
        <v>0</v>
      </c>
    </row>
    <row r="832" spans="1:18" x14ac:dyDescent="0.2">
      <c r="A832" s="82" t="s">
        <v>160</v>
      </c>
      <c r="B832" s="82" t="s">
        <v>2694</v>
      </c>
      <c r="C832" s="82" t="s">
        <v>377</v>
      </c>
      <c r="D832" s="82" t="s">
        <v>152</v>
      </c>
      <c r="E832" s="82" t="s">
        <v>4</v>
      </c>
      <c r="F832" s="82" t="s">
        <v>151</v>
      </c>
      <c r="G832" s="82" t="s">
        <v>147</v>
      </c>
      <c r="H832" s="82" t="s">
        <v>583</v>
      </c>
      <c r="I832" s="83">
        <v>42976.934074074074</v>
      </c>
      <c r="J832" s="82" t="s">
        <v>180</v>
      </c>
      <c r="K832" s="82" t="s">
        <v>230</v>
      </c>
      <c r="L832" s="82" t="s">
        <v>2682</v>
      </c>
      <c r="M832" s="83">
        <v>42974.050578703704</v>
      </c>
      <c r="N832" s="82" t="s">
        <v>586</v>
      </c>
      <c r="O832" s="82" t="s">
        <v>436</v>
      </c>
      <c r="Q832" s="82" t="str">
        <f t="shared" si="13"/>
        <v>Production Proactive Maintenance</v>
      </c>
      <c r="R832" s="29">
        <f>VLOOKUP(Q832,EffortByCategory!B:C,2,FALSE)</f>
        <v>4</v>
      </c>
    </row>
    <row r="833" spans="1:18" x14ac:dyDescent="0.2">
      <c r="A833" s="82" t="s">
        <v>160</v>
      </c>
      <c r="B833" s="82" t="s">
        <v>2695</v>
      </c>
      <c r="C833" s="82" t="s">
        <v>507</v>
      </c>
      <c r="D833" s="82" t="s">
        <v>152</v>
      </c>
      <c r="E833" s="82" t="s">
        <v>4</v>
      </c>
      <c r="F833" s="82" t="s">
        <v>148</v>
      </c>
      <c r="G833" s="82" t="s">
        <v>147</v>
      </c>
      <c r="H833" s="82" t="s">
        <v>266</v>
      </c>
      <c r="I833" s="83">
        <v>42973.214618055557</v>
      </c>
      <c r="J833" s="82" t="s">
        <v>180</v>
      </c>
      <c r="K833" s="82" t="s">
        <v>2696</v>
      </c>
      <c r="L833" s="82" t="s">
        <v>2697</v>
      </c>
      <c r="M833" s="83">
        <v>42972.878564814811</v>
      </c>
      <c r="N833" s="82" t="s">
        <v>267</v>
      </c>
      <c r="O833" s="82" t="s">
        <v>375</v>
      </c>
      <c r="Q833" s="82" t="str">
        <f t="shared" si="13"/>
        <v xml:space="preserve">Production Request for Information </v>
      </c>
      <c r="R833" s="29">
        <f>VLOOKUP(Q833,EffortByCategory!B:C,2,FALSE)</f>
        <v>4</v>
      </c>
    </row>
    <row r="834" spans="1:18" x14ac:dyDescent="0.2">
      <c r="A834" s="82" t="s">
        <v>160</v>
      </c>
      <c r="B834" s="82" t="s">
        <v>2698</v>
      </c>
      <c r="C834" s="82" t="s">
        <v>507</v>
      </c>
      <c r="D834" s="82" t="s">
        <v>152</v>
      </c>
      <c r="E834" s="82" t="s">
        <v>4</v>
      </c>
      <c r="F834" s="82" t="s">
        <v>148</v>
      </c>
      <c r="G834" s="82" t="s">
        <v>147</v>
      </c>
      <c r="H834" s="82" t="s">
        <v>266</v>
      </c>
      <c r="I834" s="83">
        <v>42973.214930555558</v>
      </c>
      <c r="J834" s="82" t="s">
        <v>180</v>
      </c>
      <c r="K834" s="82" t="s">
        <v>2699</v>
      </c>
      <c r="L834" s="82" t="s">
        <v>2697</v>
      </c>
      <c r="M834" s="83">
        <v>42972.878750000003</v>
      </c>
      <c r="N834" s="82" t="s">
        <v>267</v>
      </c>
      <c r="O834" s="82" t="s">
        <v>375</v>
      </c>
      <c r="Q834" s="82" t="str">
        <f t="shared" si="13"/>
        <v xml:space="preserve">Production Request for Information </v>
      </c>
      <c r="R834" s="29">
        <f>VLOOKUP(Q834,EffortByCategory!B:C,2,FALSE)</f>
        <v>4</v>
      </c>
    </row>
    <row r="835" spans="1:18" x14ac:dyDescent="0.2">
      <c r="A835" s="82" t="s">
        <v>160</v>
      </c>
      <c r="B835" s="82" t="s">
        <v>2700</v>
      </c>
      <c r="C835" s="82" t="s">
        <v>377</v>
      </c>
      <c r="D835" s="82" t="s">
        <v>152</v>
      </c>
      <c r="E835" s="82" t="s">
        <v>4</v>
      </c>
      <c r="F835" s="82" t="s">
        <v>151</v>
      </c>
      <c r="G835" s="82" t="s">
        <v>147</v>
      </c>
      <c r="H835" s="82" t="s">
        <v>583</v>
      </c>
      <c r="I835" s="83">
        <v>42976.931979166664</v>
      </c>
      <c r="J835" s="82" t="s">
        <v>180</v>
      </c>
      <c r="K835" s="82" t="s">
        <v>273</v>
      </c>
      <c r="L835" s="82" t="s">
        <v>2682</v>
      </c>
      <c r="M835" s="83">
        <v>42973.057673611111</v>
      </c>
      <c r="N835" s="82" t="s">
        <v>586</v>
      </c>
      <c r="O835" s="82" t="s">
        <v>436</v>
      </c>
      <c r="Q835" s="82" t="str">
        <f t="shared" si="13"/>
        <v>Production Proactive Maintenance</v>
      </c>
      <c r="R835" s="29">
        <f>VLOOKUP(Q835,EffortByCategory!B:C,2,FALSE)</f>
        <v>4</v>
      </c>
    </row>
    <row r="836" spans="1:18" x14ac:dyDescent="0.2">
      <c r="A836" s="82" t="s">
        <v>160</v>
      </c>
      <c r="B836" s="82" t="s">
        <v>2701</v>
      </c>
      <c r="C836" s="82" t="s">
        <v>441</v>
      </c>
      <c r="D836" s="82" t="s">
        <v>152</v>
      </c>
      <c r="E836" s="82" t="s">
        <v>4</v>
      </c>
      <c r="F836" s="82" t="s">
        <v>473</v>
      </c>
      <c r="G836" s="82" t="s">
        <v>147</v>
      </c>
      <c r="H836" s="82" t="s">
        <v>511</v>
      </c>
      <c r="I836" s="83">
        <v>42976.927187499998</v>
      </c>
      <c r="J836" s="82" t="s">
        <v>180</v>
      </c>
      <c r="K836" s="82" t="s">
        <v>274</v>
      </c>
      <c r="L836" s="82" t="s">
        <v>2684</v>
      </c>
      <c r="M836" s="83">
        <v>42973.057118055556</v>
      </c>
      <c r="N836" s="82" t="s">
        <v>514</v>
      </c>
      <c r="O836" s="82" t="s">
        <v>436</v>
      </c>
      <c r="Q836" s="82" t="str">
        <f t="shared" si="13"/>
        <v>Production Alert</v>
      </c>
      <c r="R836" s="29">
        <f>VLOOKUP(Q836,EffortByCategory!B:C,2,FALSE)</f>
        <v>4</v>
      </c>
    </row>
    <row r="837" spans="1:18" x14ac:dyDescent="0.2">
      <c r="A837" s="82" t="s">
        <v>160</v>
      </c>
      <c r="B837" s="82" t="s">
        <v>2702</v>
      </c>
      <c r="C837" s="82" t="s">
        <v>400</v>
      </c>
      <c r="D837" s="82" t="s">
        <v>152</v>
      </c>
      <c r="E837" s="82" t="s">
        <v>4</v>
      </c>
      <c r="F837" s="82" t="s">
        <v>155</v>
      </c>
      <c r="G837" s="82" t="s">
        <v>147</v>
      </c>
      <c r="H837" s="82" t="s">
        <v>227</v>
      </c>
      <c r="I837" s="83">
        <v>42976.891608796293</v>
      </c>
      <c r="J837" s="82" t="s">
        <v>180</v>
      </c>
      <c r="K837" s="82" t="s">
        <v>232</v>
      </c>
      <c r="L837" s="82" t="s">
        <v>2682</v>
      </c>
      <c r="M837" s="83">
        <v>42974.05091435185</v>
      </c>
      <c r="N837" s="82" t="s">
        <v>144</v>
      </c>
      <c r="O837" s="82" t="s">
        <v>436</v>
      </c>
      <c r="Q837" s="82" t="str">
        <f t="shared" si="13"/>
        <v>Production Monitoring</v>
      </c>
      <c r="R837" s="29">
        <f>VLOOKUP(Q837,EffortByCategory!B:C,2,FALSE)</f>
        <v>4</v>
      </c>
    </row>
    <row r="838" spans="1:18" x14ac:dyDescent="0.2">
      <c r="A838" s="82" t="s">
        <v>160</v>
      </c>
      <c r="B838" s="82" t="s">
        <v>2703</v>
      </c>
      <c r="C838" s="82" t="s">
        <v>400</v>
      </c>
      <c r="D838" s="82" t="s">
        <v>152</v>
      </c>
      <c r="E838" s="82" t="s">
        <v>4</v>
      </c>
      <c r="F838" s="82" t="s">
        <v>155</v>
      </c>
      <c r="G838" s="82" t="s">
        <v>147</v>
      </c>
      <c r="H838" s="82" t="s">
        <v>227</v>
      </c>
      <c r="I838" s="83">
        <v>42976.890092592592</v>
      </c>
      <c r="J838" s="82" t="s">
        <v>180</v>
      </c>
      <c r="K838" s="82" t="s">
        <v>233</v>
      </c>
      <c r="L838" s="82" t="s">
        <v>2682</v>
      </c>
      <c r="M838" s="83">
        <v>42974.053784722222</v>
      </c>
      <c r="N838" s="82" t="s">
        <v>144</v>
      </c>
      <c r="O838" s="82" t="s">
        <v>436</v>
      </c>
      <c r="Q838" s="82" t="str">
        <f t="shared" si="13"/>
        <v>Production Monitoring</v>
      </c>
      <c r="R838" s="29">
        <f>VLOOKUP(Q838,EffortByCategory!B:C,2,FALSE)</f>
        <v>4</v>
      </c>
    </row>
    <row r="839" spans="1:18" x14ac:dyDescent="0.2">
      <c r="A839" s="82" t="s">
        <v>160</v>
      </c>
      <c r="B839" s="82" t="s">
        <v>2704</v>
      </c>
      <c r="C839" s="82" t="s">
        <v>400</v>
      </c>
      <c r="D839" s="82" t="s">
        <v>152</v>
      </c>
      <c r="E839" s="82" t="s">
        <v>4</v>
      </c>
      <c r="F839" s="82" t="s">
        <v>155</v>
      </c>
      <c r="G839" s="82" t="s">
        <v>147</v>
      </c>
      <c r="H839" s="82" t="s">
        <v>266</v>
      </c>
      <c r="I839" s="83">
        <v>42975.040949074071</v>
      </c>
      <c r="J839" s="82" t="s">
        <v>179</v>
      </c>
      <c r="K839" s="82" t="s">
        <v>282</v>
      </c>
      <c r="L839" s="82" t="s">
        <v>2705</v>
      </c>
      <c r="M839" s="83">
        <v>42972.877071759256</v>
      </c>
      <c r="N839" s="82" t="s">
        <v>267</v>
      </c>
      <c r="O839" s="82" t="s">
        <v>375</v>
      </c>
      <c r="Q839" s="82" t="str">
        <f t="shared" si="13"/>
        <v>Production Monitoring</v>
      </c>
      <c r="R839" s="29">
        <f>VLOOKUP(Q839,EffortByCategory!B:C,2,FALSE)</f>
        <v>4</v>
      </c>
    </row>
    <row r="840" spans="1:18" x14ac:dyDescent="0.2">
      <c r="A840" s="82" t="s">
        <v>160</v>
      </c>
      <c r="B840" s="82" t="s">
        <v>2706</v>
      </c>
      <c r="C840" s="82" t="s">
        <v>507</v>
      </c>
      <c r="D840" s="82" t="s">
        <v>152</v>
      </c>
      <c r="E840" s="82" t="s">
        <v>4</v>
      </c>
      <c r="F840" s="82" t="s">
        <v>148</v>
      </c>
      <c r="G840" s="82" t="s">
        <v>147</v>
      </c>
      <c r="H840" s="82" t="s">
        <v>266</v>
      </c>
      <c r="I840" s="83">
        <v>42973.215196759258</v>
      </c>
      <c r="J840" s="82" t="s">
        <v>180</v>
      </c>
      <c r="K840" s="82" t="s">
        <v>2707</v>
      </c>
      <c r="L840" s="82" t="s">
        <v>2697</v>
      </c>
      <c r="M840" s="83">
        <v>42972.879131944443</v>
      </c>
      <c r="N840" s="82" t="s">
        <v>267</v>
      </c>
      <c r="O840" s="82" t="s">
        <v>375</v>
      </c>
      <c r="Q840" s="82" t="str">
        <f t="shared" si="13"/>
        <v xml:space="preserve">Production Request for Information </v>
      </c>
      <c r="R840" s="29">
        <f>VLOOKUP(Q840,EffortByCategory!B:C,2,FALSE)</f>
        <v>4</v>
      </c>
    </row>
    <row r="841" spans="1:18" x14ac:dyDescent="0.2">
      <c r="A841" s="82" t="s">
        <v>160</v>
      </c>
      <c r="B841" s="82" t="s">
        <v>2708</v>
      </c>
      <c r="C841" s="82" t="s">
        <v>441</v>
      </c>
      <c r="D841" s="82" t="s">
        <v>152</v>
      </c>
      <c r="E841" s="82" t="s">
        <v>4</v>
      </c>
      <c r="F841" s="82" t="s">
        <v>473</v>
      </c>
      <c r="G841" s="82" t="s">
        <v>147</v>
      </c>
      <c r="H841" s="82" t="s">
        <v>266</v>
      </c>
      <c r="I841" s="83">
        <v>42960.85019675926</v>
      </c>
      <c r="J841" s="82" t="s">
        <v>180</v>
      </c>
      <c r="K841" s="82" t="s">
        <v>2707</v>
      </c>
      <c r="L841" s="82" t="s">
        <v>2709</v>
      </c>
      <c r="M841" s="83">
        <v>42959.104930555557</v>
      </c>
      <c r="N841" s="82" t="s">
        <v>267</v>
      </c>
      <c r="O841" s="82" t="s">
        <v>375</v>
      </c>
      <c r="Q841" s="82" t="str">
        <f t="shared" si="13"/>
        <v>Production Alert</v>
      </c>
      <c r="R841" s="29">
        <f>VLOOKUP(Q841,EffortByCategory!B:C,2,FALSE)</f>
        <v>4</v>
      </c>
    </row>
    <row r="842" spans="1:18" x14ac:dyDescent="0.2">
      <c r="A842" s="82" t="s">
        <v>160</v>
      </c>
      <c r="B842" s="82" t="s">
        <v>2710</v>
      </c>
      <c r="C842" s="82" t="s">
        <v>507</v>
      </c>
      <c r="D842" s="82" t="s">
        <v>152</v>
      </c>
      <c r="E842" s="82" t="s">
        <v>4</v>
      </c>
      <c r="F842" s="82" t="s">
        <v>148</v>
      </c>
      <c r="G842" s="82" t="s">
        <v>147</v>
      </c>
      <c r="H842" s="82" t="s">
        <v>266</v>
      </c>
      <c r="I842" s="83">
        <v>42973.213599537034</v>
      </c>
      <c r="J842" s="82" t="s">
        <v>180</v>
      </c>
      <c r="K842" s="82" t="s">
        <v>2711</v>
      </c>
      <c r="L842" s="82" t="s">
        <v>2697</v>
      </c>
      <c r="M842" s="83">
        <v>42972.877615740741</v>
      </c>
      <c r="N842" s="82" t="s">
        <v>267</v>
      </c>
      <c r="O842" s="82" t="s">
        <v>375</v>
      </c>
      <c r="Q842" s="82" t="str">
        <f t="shared" si="13"/>
        <v xml:space="preserve">Production Request for Information </v>
      </c>
      <c r="R842" s="29">
        <f>VLOOKUP(Q842,EffortByCategory!B:C,2,FALSE)</f>
        <v>4</v>
      </c>
    </row>
    <row r="843" spans="1:18" x14ac:dyDescent="0.2">
      <c r="A843" s="82" t="s">
        <v>160</v>
      </c>
      <c r="B843" s="82" t="s">
        <v>2712</v>
      </c>
      <c r="C843" s="82" t="s">
        <v>507</v>
      </c>
      <c r="D843" s="82" t="s">
        <v>152</v>
      </c>
      <c r="E843" s="82" t="s">
        <v>4</v>
      </c>
      <c r="F843" s="82" t="s">
        <v>148</v>
      </c>
      <c r="G843" s="82" t="s">
        <v>147</v>
      </c>
      <c r="H843" s="82" t="s">
        <v>266</v>
      </c>
      <c r="I843" s="83">
        <v>42973.214398148149</v>
      </c>
      <c r="J843" s="82" t="s">
        <v>180</v>
      </c>
      <c r="K843" s="82" t="s">
        <v>2713</v>
      </c>
      <c r="L843" s="82" t="s">
        <v>2697</v>
      </c>
      <c r="M843" s="83">
        <v>42972.87840277778</v>
      </c>
      <c r="N843" s="82" t="s">
        <v>267</v>
      </c>
      <c r="O843" s="82" t="s">
        <v>375</v>
      </c>
      <c r="Q843" s="82" t="str">
        <f t="shared" si="13"/>
        <v xml:space="preserve">Production Request for Information </v>
      </c>
      <c r="R843" s="29">
        <f>VLOOKUP(Q843,EffortByCategory!B:C,2,FALSE)</f>
        <v>4</v>
      </c>
    </row>
    <row r="844" spans="1:18" x14ac:dyDescent="0.2">
      <c r="A844" s="82" t="s">
        <v>160</v>
      </c>
      <c r="B844" s="82" t="s">
        <v>2714</v>
      </c>
      <c r="C844" s="82" t="s">
        <v>202</v>
      </c>
      <c r="D844" s="82" t="s">
        <v>250</v>
      </c>
      <c r="E844" s="82" t="s">
        <v>28</v>
      </c>
      <c r="F844" s="82" t="s">
        <v>144</v>
      </c>
      <c r="G844" s="82" t="s">
        <v>147</v>
      </c>
      <c r="H844" s="82" t="s">
        <v>251</v>
      </c>
      <c r="I844" s="83">
        <v>42950.446655092594</v>
      </c>
      <c r="J844" s="82" t="s">
        <v>179</v>
      </c>
      <c r="K844" s="82" t="s">
        <v>2715</v>
      </c>
      <c r="L844" s="82" t="s">
        <v>2716</v>
      </c>
      <c r="M844" s="83">
        <v>42949.441307870373</v>
      </c>
      <c r="N844" s="82" t="s">
        <v>149</v>
      </c>
      <c r="O844" s="82" t="s">
        <v>206</v>
      </c>
      <c r="Q844" s="82" t="str">
        <f t="shared" si="13"/>
        <v xml:space="preserve">Production </v>
      </c>
      <c r="R844" s="29">
        <f>VLOOKUP(Q844,EffortByCategory!B:C,2,FALSE)</f>
        <v>4</v>
      </c>
    </row>
    <row r="845" spans="1:18" x14ac:dyDescent="0.2">
      <c r="A845" s="82" t="s">
        <v>160</v>
      </c>
      <c r="B845" s="82" t="s">
        <v>2717</v>
      </c>
      <c r="C845" s="82" t="s">
        <v>202</v>
      </c>
      <c r="D845" s="82" t="s">
        <v>250</v>
      </c>
      <c r="E845" s="82" t="s">
        <v>28</v>
      </c>
      <c r="F845" s="82" t="s">
        <v>144</v>
      </c>
      <c r="G845" s="82" t="s">
        <v>147</v>
      </c>
      <c r="H845" s="82" t="s">
        <v>251</v>
      </c>
      <c r="I845" s="83">
        <v>42950.445868055554</v>
      </c>
      <c r="J845" s="82" t="s">
        <v>179</v>
      </c>
      <c r="K845" s="82" t="s">
        <v>2718</v>
      </c>
      <c r="L845" s="82" t="s">
        <v>2716</v>
      </c>
      <c r="M845" s="83">
        <v>42949.500833333332</v>
      </c>
      <c r="N845" s="82" t="s">
        <v>149</v>
      </c>
      <c r="O845" s="82" t="s">
        <v>206</v>
      </c>
      <c r="Q845" s="82" t="str">
        <f t="shared" si="13"/>
        <v xml:space="preserve">Production </v>
      </c>
      <c r="R845" s="29">
        <f>VLOOKUP(Q845,EffortByCategory!B:C,2,FALSE)</f>
        <v>4</v>
      </c>
    </row>
    <row r="846" spans="1:18" x14ac:dyDescent="0.2">
      <c r="A846" s="82" t="s">
        <v>160</v>
      </c>
      <c r="B846" s="82" t="s">
        <v>2719</v>
      </c>
      <c r="C846" s="82" t="s">
        <v>394</v>
      </c>
      <c r="D846" s="82" t="s">
        <v>152</v>
      </c>
      <c r="E846" s="82" t="s">
        <v>4</v>
      </c>
      <c r="F846" s="82" t="s">
        <v>473</v>
      </c>
      <c r="G846" s="82" t="s">
        <v>147</v>
      </c>
      <c r="H846" s="82" t="s">
        <v>583</v>
      </c>
      <c r="I846" s="83">
        <v>42977.543819444443</v>
      </c>
      <c r="J846" s="82" t="s">
        <v>179</v>
      </c>
      <c r="K846" s="82" t="s">
        <v>2720</v>
      </c>
      <c r="L846" s="82" t="s">
        <v>2721</v>
      </c>
      <c r="M846" s="83">
        <v>42977.42597222222</v>
      </c>
      <c r="N846" s="82" t="s">
        <v>586</v>
      </c>
      <c r="O846" s="82" t="s">
        <v>375</v>
      </c>
      <c r="Q846" s="82" t="str">
        <f t="shared" si="13"/>
        <v>Production Alert</v>
      </c>
      <c r="R846" s="29">
        <f>VLOOKUP(Q846,EffortByCategory!B:C,2,FALSE)</f>
        <v>4</v>
      </c>
    </row>
    <row r="847" spans="1:18" x14ac:dyDescent="0.2">
      <c r="A847" s="82" t="s">
        <v>160</v>
      </c>
      <c r="B847" s="82" t="s">
        <v>2722</v>
      </c>
      <c r="C847" s="82" t="s">
        <v>466</v>
      </c>
      <c r="D847" s="82" t="s">
        <v>152</v>
      </c>
      <c r="E847" s="82" t="s">
        <v>4</v>
      </c>
      <c r="F847" s="82" t="s">
        <v>148</v>
      </c>
      <c r="G847" s="82" t="s">
        <v>147</v>
      </c>
      <c r="H847" s="82" t="s">
        <v>215</v>
      </c>
      <c r="I847" s="83">
        <v>42969.211261574077</v>
      </c>
      <c r="J847" s="82" t="s">
        <v>180</v>
      </c>
      <c r="K847" s="82" t="s">
        <v>2723</v>
      </c>
      <c r="L847" s="82" t="s">
        <v>1520</v>
      </c>
      <c r="M847" s="83">
        <v>42969.17287037037</v>
      </c>
      <c r="N847" s="82" t="s">
        <v>216</v>
      </c>
      <c r="O847" s="82" t="s">
        <v>375</v>
      </c>
      <c r="Q847" s="82" t="str">
        <f t="shared" si="13"/>
        <v xml:space="preserve">Production Request for Information </v>
      </c>
      <c r="R847" s="29">
        <f>VLOOKUP(Q847,EffortByCategory!B:C,2,FALSE)</f>
        <v>4</v>
      </c>
    </row>
    <row r="848" spans="1:18" x14ac:dyDescent="0.2">
      <c r="A848" s="82" t="s">
        <v>2743</v>
      </c>
      <c r="B848" s="82" t="s">
        <v>2724</v>
      </c>
      <c r="C848" s="82" t="s">
        <v>507</v>
      </c>
      <c r="D848" s="82" t="s">
        <v>1109</v>
      </c>
      <c r="E848" s="82" t="s">
        <v>4</v>
      </c>
      <c r="F848" s="82" t="s">
        <v>151</v>
      </c>
      <c r="G848" s="82" t="s">
        <v>147</v>
      </c>
      <c r="H848" s="82" t="s">
        <v>1829</v>
      </c>
      <c r="I848" s="83">
        <v>42965.368958333333</v>
      </c>
      <c r="J848" s="82" t="s">
        <v>180</v>
      </c>
      <c r="K848" s="82" t="s">
        <v>2725</v>
      </c>
      <c r="L848" s="82" t="s">
        <v>2726</v>
      </c>
      <c r="M848" s="83">
        <v>42965.336759259262</v>
      </c>
      <c r="N848" s="82" t="s">
        <v>1832</v>
      </c>
      <c r="O848" s="82" t="s">
        <v>375</v>
      </c>
      <c r="Q848" s="82" t="str">
        <f t="shared" si="13"/>
        <v>Sub Prod - KBR Proactive Maintenance</v>
      </c>
      <c r="R848" s="29">
        <f>VLOOKUP(Q848,EffortByCategory!B:C,2,FALSE)</f>
        <v>0</v>
      </c>
    </row>
    <row r="849" spans="1:18" x14ac:dyDescent="0.2">
      <c r="A849" s="82" t="s">
        <v>160</v>
      </c>
      <c r="B849" s="82" t="s">
        <v>2727</v>
      </c>
      <c r="C849" s="82" t="s">
        <v>400</v>
      </c>
      <c r="D849" s="82" t="s">
        <v>152</v>
      </c>
      <c r="E849" s="82" t="s">
        <v>4</v>
      </c>
      <c r="F849" s="82" t="s">
        <v>984</v>
      </c>
      <c r="G849" s="82" t="s">
        <v>147</v>
      </c>
      <c r="H849" s="82" t="s">
        <v>340</v>
      </c>
      <c r="I849" s="83">
        <v>42976.846909722219</v>
      </c>
      <c r="J849" s="82" t="s">
        <v>180</v>
      </c>
      <c r="K849" s="82" t="s">
        <v>2728</v>
      </c>
      <c r="L849" s="82" t="s">
        <v>2729</v>
      </c>
      <c r="M849" s="83">
        <v>42975.971018518518</v>
      </c>
      <c r="N849" s="82" t="s">
        <v>341</v>
      </c>
      <c r="O849" s="82" t="s">
        <v>375</v>
      </c>
      <c r="Q849" s="82" t="str">
        <f t="shared" si="13"/>
        <v>Production Data Request</v>
      </c>
      <c r="R849" s="29">
        <f>VLOOKUP(Q849,EffortByCategory!B:C,2,FALSE)</f>
        <v>4</v>
      </c>
    </row>
    <row r="850" spans="1:18" x14ac:dyDescent="0.2">
      <c r="A850" s="82" t="s">
        <v>2743</v>
      </c>
      <c r="B850" s="82" t="s">
        <v>2730</v>
      </c>
      <c r="C850" s="82" t="s">
        <v>418</v>
      </c>
      <c r="D850" s="82" t="s">
        <v>2731</v>
      </c>
      <c r="E850" s="82" t="s">
        <v>4</v>
      </c>
      <c r="F850" s="82" t="s">
        <v>27</v>
      </c>
      <c r="G850" s="82" t="s">
        <v>147</v>
      </c>
      <c r="H850" s="82" t="s">
        <v>456</v>
      </c>
      <c r="I850" s="83">
        <v>42969.218715277777</v>
      </c>
      <c r="J850" s="82" t="s">
        <v>180</v>
      </c>
      <c r="K850" s="82" t="s">
        <v>2732</v>
      </c>
      <c r="L850" s="82" t="s">
        <v>2733</v>
      </c>
      <c r="M850" s="83">
        <v>42968.218946759262</v>
      </c>
      <c r="N850" s="82" t="s">
        <v>459</v>
      </c>
      <c r="O850" s="82" t="s">
        <v>375</v>
      </c>
      <c r="Q850" s="82" t="str">
        <f t="shared" si="13"/>
        <v>Sub Prod - KBR Request for Change</v>
      </c>
      <c r="R850" s="29">
        <f>VLOOKUP(Q850,EffortByCategory!B:C,2,FALSE)</f>
        <v>0</v>
      </c>
    </row>
    <row r="851" spans="1:18" x14ac:dyDescent="0.2">
      <c r="A851" s="82" t="s">
        <v>160</v>
      </c>
      <c r="B851" s="82" t="s">
        <v>2734</v>
      </c>
      <c r="C851" s="82" t="s">
        <v>394</v>
      </c>
      <c r="D851" s="82" t="s">
        <v>405</v>
      </c>
      <c r="E851" s="82" t="s">
        <v>4</v>
      </c>
      <c r="F851" s="82" t="s">
        <v>148</v>
      </c>
      <c r="G851" s="82" t="s">
        <v>147</v>
      </c>
      <c r="H851" s="82" t="s">
        <v>371</v>
      </c>
      <c r="I851" s="83">
        <v>42968.442025462966</v>
      </c>
      <c r="J851" s="82" t="s">
        <v>180</v>
      </c>
      <c r="K851" s="82" t="s">
        <v>2735</v>
      </c>
      <c r="L851" s="82" t="s">
        <v>2736</v>
      </c>
      <c r="M851" s="83">
        <v>42957.443877314814</v>
      </c>
      <c r="N851" s="82" t="s">
        <v>374</v>
      </c>
      <c r="O851" s="82" t="s">
        <v>375</v>
      </c>
      <c r="Q851" s="82" t="str">
        <f t="shared" si="13"/>
        <v xml:space="preserve">Production Request for Information </v>
      </c>
      <c r="R851" s="29">
        <f>VLOOKUP(Q851,EffortByCategory!B:C,2,FALSE)</f>
        <v>4</v>
      </c>
    </row>
    <row r="852" spans="1:18" x14ac:dyDescent="0.2">
      <c r="A852" s="82" t="s">
        <v>160</v>
      </c>
      <c r="B852" s="82" t="s">
        <v>2737</v>
      </c>
      <c r="C852" s="82" t="s">
        <v>466</v>
      </c>
      <c r="D852" s="82" t="s">
        <v>152</v>
      </c>
      <c r="E852" s="82" t="s">
        <v>4</v>
      </c>
      <c r="F852" s="82" t="s">
        <v>148</v>
      </c>
      <c r="G852" s="82" t="s">
        <v>147</v>
      </c>
      <c r="H852" s="82" t="s">
        <v>215</v>
      </c>
      <c r="I852" s="83">
        <v>42976.168622685182</v>
      </c>
      <c r="J852" s="82" t="s">
        <v>180</v>
      </c>
      <c r="K852" s="82" t="s">
        <v>2738</v>
      </c>
      <c r="L852" s="82" t="s">
        <v>2739</v>
      </c>
      <c r="M852" s="83">
        <v>42975.074178240742</v>
      </c>
      <c r="N852" s="82" t="s">
        <v>216</v>
      </c>
      <c r="O852" s="82" t="s">
        <v>375</v>
      </c>
      <c r="Q852" s="82" t="str">
        <f t="shared" si="13"/>
        <v xml:space="preserve">Production Request for Information </v>
      </c>
      <c r="R852" s="29">
        <f>VLOOKUP(Q852,EffortByCategory!B:C,2,FALSE)</f>
        <v>4</v>
      </c>
    </row>
    <row r="853" spans="1:18" x14ac:dyDescent="0.2">
      <c r="A853" s="82" t="s">
        <v>2745</v>
      </c>
      <c r="B853" s="82" t="s">
        <v>2740</v>
      </c>
      <c r="C853" s="82" t="s">
        <v>431</v>
      </c>
      <c r="D853" s="82" t="s">
        <v>495</v>
      </c>
      <c r="E853" s="82" t="s">
        <v>4</v>
      </c>
      <c r="F853" s="82" t="s">
        <v>27</v>
      </c>
      <c r="G853" s="82" t="s">
        <v>147</v>
      </c>
      <c r="H853" s="82" t="s">
        <v>490</v>
      </c>
      <c r="I853" s="83">
        <v>42970.204768518517</v>
      </c>
      <c r="J853" s="82" t="s">
        <v>180</v>
      </c>
      <c r="K853" s="82" t="s">
        <v>2741</v>
      </c>
      <c r="L853" s="82" t="s">
        <v>2742</v>
      </c>
      <c r="M853" s="83">
        <v>42970.115856481483</v>
      </c>
      <c r="N853" s="82" t="s">
        <v>493</v>
      </c>
      <c r="O853" s="82" t="s">
        <v>375</v>
      </c>
      <c r="Q853" s="82" t="str">
        <f t="shared" si="13"/>
        <v>Sub Prod - C4C Project Request for Change</v>
      </c>
      <c r="R853" s="29">
        <f>VLOOKUP(Q853,EffortByCategory!B:C,2,FALSE)</f>
        <v>0</v>
      </c>
    </row>
  </sheetData>
  <autoFilter ref="A1:R854"/>
  <pageMargins left="0.75" right="0.75" top="1" bottom="1" header="0.5" footer="0.5"/>
  <pageSetup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workbookViewId="0">
      <selection activeCell="C19" sqref="C19"/>
    </sheetView>
  </sheetViews>
  <sheetFormatPr defaultRowHeight="12.75" x14ac:dyDescent="0.2"/>
  <cols>
    <col min="1" max="1" width="9.140625" style="10"/>
    <col min="2" max="2" width="41.85546875" style="11" customWidth="1"/>
    <col min="3" max="3" width="13" style="10" customWidth="1"/>
    <col min="4" max="4" width="11.7109375" style="10" customWidth="1"/>
    <col min="5" max="5" width="17" style="10" customWidth="1"/>
    <col min="6" max="6" width="19" style="10" customWidth="1"/>
    <col min="7" max="7" width="11.7109375" style="10" customWidth="1"/>
    <col min="8" max="8" width="11" style="10" customWidth="1"/>
    <col min="9" max="10" width="11.7109375" style="10" customWidth="1"/>
    <col min="11" max="13" width="24.5703125" style="10" bestFit="1" customWidth="1"/>
    <col min="14" max="14" width="27.140625" style="10" bestFit="1" customWidth="1"/>
    <col min="15" max="15" width="30" style="10" bestFit="1" customWidth="1"/>
    <col min="16" max="254" width="9.140625" style="10"/>
    <col min="255" max="255" width="17.5703125" style="10" customWidth="1"/>
    <col min="256" max="256" width="32.5703125" style="10" customWidth="1"/>
    <col min="257" max="257" width="23.5703125" style="10" bestFit="1" customWidth="1"/>
    <col min="258" max="258" width="19.28515625" style="10" customWidth="1"/>
    <col min="259" max="259" width="44.5703125" style="10" bestFit="1" customWidth="1"/>
    <col min="260" max="260" width="10.5703125" style="10" bestFit="1" customWidth="1"/>
    <col min="261" max="510" width="9.140625" style="10"/>
    <col min="511" max="511" width="17.5703125" style="10" customWidth="1"/>
    <col min="512" max="512" width="32.5703125" style="10" customWidth="1"/>
    <col min="513" max="513" width="23.5703125" style="10" bestFit="1" customWidth="1"/>
    <col min="514" max="514" width="19.28515625" style="10" customWidth="1"/>
    <col min="515" max="515" width="44.5703125" style="10" bestFit="1" customWidth="1"/>
    <col min="516" max="516" width="10.5703125" style="10" bestFit="1" customWidth="1"/>
    <col min="517" max="766" width="9.140625" style="10"/>
    <col min="767" max="767" width="17.5703125" style="10" customWidth="1"/>
    <col min="768" max="768" width="32.5703125" style="10" customWidth="1"/>
    <col min="769" max="769" width="23.5703125" style="10" bestFit="1" customWidth="1"/>
    <col min="770" max="770" width="19.28515625" style="10" customWidth="1"/>
    <col min="771" max="771" width="44.5703125" style="10" bestFit="1" customWidth="1"/>
    <col min="772" max="772" width="10.5703125" style="10" bestFit="1" customWidth="1"/>
    <col min="773" max="1022" width="9.140625" style="10"/>
    <col min="1023" max="1023" width="17.5703125" style="10" customWidth="1"/>
    <col min="1024" max="1024" width="32.5703125" style="10" customWidth="1"/>
    <col min="1025" max="1025" width="23.5703125" style="10" bestFit="1" customWidth="1"/>
    <col min="1026" max="1026" width="19.28515625" style="10" customWidth="1"/>
    <col min="1027" max="1027" width="44.5703125" style="10" bestFit="1" customWidth="1"/>
    <col min="1028" max="1028" width="10.5703125" style="10" bestFit="1" customWidth="1"/>
    <col min="1029" max="1278" width="9.140625" style="10"/>
    <col min="1279" max="1279" width="17.5703125" style="10" customWidth="1"/>
    <col min="1280" max="1280" width="32.5703125" style="10" customWidth="1"/>
    <col min="1281" max="1281" width="23.5703125" style="10" bestFit="1" customWidth="1"/>
    <col min="1282" max="1282" width="19.28515625" style="10" customWidth="1"/>
    <col min="1283" max="1283" width="44.5703125" style="10" bestFit="1" customWidth="1"/>
    <col min="1284" max="1284" width="10.5703125" style="10" bestFit="1" customWidth="1"/>
    <col min="1285" max="1534" width="9.140625" style="10"/>
    <col min="1535" max="1535" width="17.5703125" style="10" customWidth="1"/>
    <col min="1536" max="1536" width="32.5703125" style="10" customWidth="1"/>
    <col min="1537" max="1537" width="23.5703125" style="10" bestFit="1" customWidth="1"/>
    <col min="1538" max="1538" width="19.28515625" style="10" customWidth="1"/>
    <col min="1539" max="1539" width="44.5703125" style="10" bestFit="1" customWidth="1"/>
    <col min="1540" max="1540" width="10.5703125" style="10" bestFit="1" customWidth="1"/>
    <col min="1541" max="1790" width="9.140625" style="10"/>
    <col min="1791" max="1791" width="17.5703125" style="10" customWidth="1"/>
    <col min="1792" max="1792" width="32.5703125" style="10" customWidth="1"/>
    <col min="1793" max="1793" width="23.5703125" style="10" bestFit="1" customWidth="1"/>
    <col min="1794" max="1794" width="19.28515625" style="10" customWidth="1"/>
    <col min="1795" max="1795" width="44.5703125" style="10" bestFit="1" customWidth="1"/>
    <col min="1796" max="1796" width="10.5703125" style="10" bestFit="1" customWidth="1"/>
    <col min="1797" max="2046" width="9.140625" style="10"/>
    <col min="2047" max="2047" width="17.5703125" style="10" customWidth="1"/>
    <col min="2048" max="2048" width="32.5703125" style="10" customWidth="1"/>
    <col min="2049" max="2049" width="23.5703125" style="10" bestFit="1" customWidth="1"/>
    <col min="2050" max="2050" width="19.28515625" style="10" customWidth="1"/>
    <col min="2051" max="2051" width="44.5703125" style="10" bestFit="1" customWidth="1"/>
    <col min="2052" max="2052" width="10.5703125" style="10" bestFit="1" customWidth="1"/>
    <col min="2053" max="2302" width="9.140625" style="10"/>
    <col min="2303" max="2303" width="17.5703125" style="10" customWidth="1"/>
    <col min="2304" max="2304" width="32.5703125" style="10" customWidth="1"/>
    <col min="2305" max="2305" width="23.5703125" style="10" bestFit="1" customWidth="1"/>
    <col min="2306" max="2306" width="19.28515625" style="10" customWidth="1"/>
    <col min="2307" max="2307" width="44.5703125" style="10" bestFit="1" customWidth="1"/>
    <col min="2308" max="2308" width="10.5703125" style="10" bestFit="1" customWidth="1"/>
    <col min="2309" max="2558" width="9.140625" style="10"/>
    <col min="2559" max="2559" width="17.5703125" style="10" customWidth="1"/>
    <col min="2560" max="2560" width="32.5703125" style="10" customWidth="1"/>
    <col min="2561" max="2561" width="23.5703125" style="10" bestFit="1" customWidth="1"/>
    <col min="2562" max="2562" width="19.28515625" style="10" customWidth="1"/>
    <col min="2563" max="2563" width="44.5703125" style="10" bestFit="1" customWidth="1"/>
    <col min="2564" max="2564" width="10.5703125" style="10" bestFit="1" customWidth="1"/>
    <col min="2565" max="2814" width="9.140625" style="10"/>
    <col min="2815" max="2815" width="17.5703125" style="10" customWidth="1"/>
    <col min="2816" max="2816" width="32.5703125" style="10" customWidth="1"/>
    <col min="2817" max="2817" width="23.5703125" style="10" bestFit="1" customWidth="1"/>
    <col min="2818" max="2818" width="19.28515625" style="10" customWidth="1"/>
    <col min="2819" max="2819" width="44.5703125" style="10" bestFit="1" customWidth="1"/>
    <col min="2820" max="2820" width="10.5703125" style="10" bestFit="1" customWidth="1"/>
    <col min="2821" max="3070" width="9.140625" style="10"/>
    <col min="3071" max="3071" width="17.5703125" style="10" customWidth="1"/>
    <col min="3072" max="3072" width="32.5703125" style="10" customWidth="1"/>
    <col min="3073" max="3073" width="23.5703125" style="10" bestFit="1" customWidth="1"/>
    <col min="3074" max="3074" width="19.28515625" style="10" customWidth="1"/>
    <col min="3075" max="3075" width="44.5703125" style="10" bestFit="1" customWidth="1"/>
    <col min="3076" max="3076" width="10.5703125" style="10" bestFit="1" customWidth="1"/>
    <col min="3077" max="3326" width="9.140625" style="10"/>
    <col min="3327" max="3327" width="17.5703125" style="10" customWidth="1"/>
    <col min="3328" max="3328" width="32.5703125" style="10" customWidth="1"/>
    <col min="3329" max="3329" width="23.5703125" style="10" bestFit="1" customWidth="1"/>
    <col min="3330" max="3330" width="19.28515625" style="10" customWidth="1"/>
    <col min="3331" max="3331" width="44.5703125" style="10" bestFit="1" customWidth="1"/>
    <col min="3332" max="3332" width="10.5703125" style="10" bestFit="1" customWidth="1"/>
    <col min="3333" max="3582" width="9.140625" style="10"/>
    <col min="3583" max="3583" width="17.5703125" style="10" customWidth="1"/>
    <col min="3584" max="3584" width="32.5703125" style="10" customWidth="1"/>
    <col min="3585" max="3585" width="23.5703125" style="10" bestFit="1" customWidth="1"/>
    <col min="3586" max="3586" width="19.28515625" style="10" customWidth="1"/>
    <col min="3587" max="3587" width="44.5703125" style="10" bestFit="1" customWidth="1"/>
    <col min="3588" max="3588" width="10.5703125" style="10" bestFit="1" customWidth="1"/>
    <col min="3589" max="3838" width="9.140625" style="10"/>
    <col min="3839" max="3839" width="17.5703125" style="10" customWidth="1"/>
    <col min="3840" max="3840" width="32.5703125" style="10" customWidth="1"/>
    <col min="3841" max="3841" width="23.5703125" style="10" bestFit="1" customWidth="1"/>
    <col min="3842" max="3842" width="19.28515625" style="10" customWidth="1"/>
    <col min="3843" max="3843" width="44.5703125" style="10" bestFit="1" customWidth="1"/>
    <col min="3844" max="3844" width="10.5703125" style="10" bestFit="1" customWidth="1"/>
    <col min="3845" max="4094" width="9.140625" style="10"/>
    <col min="4095" max="4095" width="17.5703125" style="10" customWidth="1"/>
    <col min="4096" max="4096" width="32.5703125" style="10" customWidth="1"/>
    <col min="4097" max="4097" width="23.5703125" style="10" bestFit="1" customWidth="1"/>
    <col min="4098" max="4098" width="19.28515625" style="10" customWidth="1"/>
    <col min="4099" max="4099" width="44.5703125" style="10" bestFit="1" customWidth="1"/>
    <col min="4100" max="4100" width="10.5703125" style="10" bestFit="1" customWidth="1"/>
    <col min="4101" max="4350" width="9.140625" style="10"/>
    <col min="4351" max="4351" width="17.5703125" style="10" customWidth="1"/>
    <col min="4352" max="4352" width="32.5703125" style="10" customWidth="1"/>
    <col min="4353" max="4353" width="23.5703125" style="10" bestFit="1" customWidth="1"/>
    <col min="4354" max="4354" width="19.28515625" style="10" customWidth="1"/>
    <col min="4355" max="4355" width="44.5703125" style="10" bestFit="1" customWidth="1"/>
    <col min="4356" max="4356" width="10.5703125" style="10" bestFit="1" customWidth="1"/>
    <col min="4357" max="4606" width="9.140625" style="10"/>
    <col min="4607" max="4607" width="17.5703125" style="10" customWidth="1"/>
    <col min="4608" max="4608" width="32.5703125" style="10" customWidth="1"/>
    <col min="4609" max="4609" width="23.5703125" style="10" bestFit="1" customWidth="1"/>
    <col min="4610" max="4610" width="19.28515625" style="10" customWidth="1"/>
    <col min="4611" max="4611" width="44.5703125" style="10" bestFit="1" customWidth="1"/>
    <col min="4612" max="4612" width="10.5703125" style="10" bestFit="1" customWidth="1"/>
    <col min="4613" max="4862" width="9.140625" style="10"/>
    <col min="4863" max="4863" width="17.5703125" style="10" customWidth="1"/>
    <col min="4864" max="4864" width="32.5703125" style="10" customWidth="1"/>
    <col min="4865" max="4865" width="23.5703125" style="10" bestFit="1" customWidth="1"/>
    <col min="4866" max="4866" width="19.28515625" style="10" customWidth="1"/>
    <col min="4867" max="4867" width="44.5703125" style="10" bestFit="1" customWidth="1"/>
    <col min="4868" max="4868" width="10.5703125" style="10" bestFit="1" customWidth="1"/>
    <col min="4869" max="5118" width="9.140625" style="10"/>
    <col min="5119" max="5119" width="17.5703125" style="10" customWidth="1"/>
    <col min="5120" max="5120" width="32.5703125" style="10" customWidth="1"/>
    <col min="5121" max="5121" width="23.5703125" style="10" bestFit="1" customWidth="1"/>
    <col min="5122" max="5122" width="19.28515625" style="10" customWidth="1"/>
    <col min="5123" max="5123" width="44.5703125" style="10" bestFit="1" customWidth="1"/>
    <col min="5124" max="5124" width="10.5703125" style="10" bestFit="1" customWidth="1"/>
    <col min="5125" max="5374" width="9.140625" style="10"/>
    <col min="5375" max="5375" width="17.5703125" style="10" customWidth="1"/>
    <col min="5376" max="5376" width="32.5703125" style="10" customWidth="1"/>
    <col min="5377" max="5377" width="23.5703125" style="10" bestFit="1" customWidth="1"/>
    <col min="5378" max="5378" width="19.28515625" style="10" customWidth="1"/>
    <col min="5379" max="5379" width="44.5703125" style="10" bestFit="1" customWidth="1"/>
    <col min="5380" max="5380" width="10.5703125" style="10" bestFit="1" customWidth="1"/>
    <col min="5381" max="5630" width="9.140625" style="10"/>
    <col min="5631" max="5631" width="17.5703125" style="10" customWidth="1"/>
    <col min="5632" max="5632" width="32.5703125" style="10" customWidth="1"/>
    <col min="5633" max="5633" width="23.5703125" style="10" bestFit="1" customWidth="1"/>
    <col min="5634" max="5634" width="19.28515625" style="10" customWidth="1"/>
    <col min="5635" max="5635" width="44.5703125" style="10" bestFit="1" customWidth="1"/>
    <col min="5636" max="5636" width="10.5703125" style="10" bestFit="1" customWidth="1"/>
    <col min="5637" max="5886" width="9.140625" style="10"/>
    <col min="5887" max="5887" width="17.5703125" style="10" customWidth="1"/>
    <col min="5888" max="5888" width="32.5703125" style="10" customWidth="1"/>
    <col min="5889" max="5889" width="23.5703125" style="10" bestFit="1" customWidth="1"/>
    <col min="5890" max="5890" width="19.28515625" style="10" customWidth="1"/>
    <col min="5891" max="5891" width="44.5703125" style="10" bestFit="1" customWidth="1"/>
    <col min="5892" max="5892" width="10.5703125" style="10" bestFit="1" customWidth="1"/>
    <col min="5893" max="6142" width="9.140625" style="10"/>
    <col min="6143" max="6143" width="17.5703125" style="10" customWidth="1"/>
    <col min="6144" max="6144" width="32.5703125" style="10" customWidth="1"/>
    <col min="6145" max="6145" width="23.5703125" style="10" bestFit="1" customWidth="1"/>
    <col min="6146" max="6146" width="19.28515625" style="10" customWidth="1"/>
    <col min="6147" max="6147" width="44.5703125" style="10" bestFit="1" customWidth="1"/>
    <col min="6148" max="6148" width="10.5703125" style="10" bestFit="1" customWidth="1"/>
    <col min="6149" max="6398" width="9.140625" style="10"/>
    <col min="6399" max="6399" width="17.5703125" style="10" customWidth="1"/>
    <col min="6400" max="6400" width="32.5703125" style="10" customWidth="1"/>
    <col min="6401" max="6401" width="23.5703125" style="10" bestFit="1" customWidth="1"/>
    <col min="6402" max="6402" width="19.28515625" style="10" customWidth="1"/>
    <col min="6403" max="6403" width="44.5703125" style="10" bestFit="1" customWidth="1"/>
    <col min="6404" max="6404" width="10.5703125" style="10" bestFit="1" customWidth="1"/>
    <col min="6405" max="6654" width="9.140625" style="10"/>
    <col min="6655" max="6655" width="17.5703125" style="10" customWidth="1"/>
    <col min="6656" max="6656" width="32.5703125" style="10" customWidth="1"/>
    <col min="6657" max="6657" width="23.5703125" style="10" bestFit="1" customWidth="1"/>
    <col min="6658" max="6658" width="19.28515625" style="10" customWidth="1"/>
    <col min="6659" max="6659" width="44.5703125" style="10" bestFit="1" customWidth="1"/>
    <col min="6660" max="6660" width="10.5703125" style="10" bestFit="1" customWidth="1"/>
    <col min="6661" max="6910" width="9.140625" style="10"/>
    <col min="6911" max="6911" width="17.5703125" style="10" customWidth="1"/>
    <col min="6912" max="6912" width="32.5703125" style="10" customWidth="1"/>
    <col min="6913" max="6913" width="23.5703125" style="10" bestFit="1" customWidth="1"/>
    <col min="6914" max="6914" width="19.28515625" style="10" customWidth="1"/>
    <col min="6915" max="6915" width="44.5703125" style="10" bestFit="1" customWidth="1"/>
    <col min="6916" max="6916" width="10.5703125" style="10" bestFit="1" customWidth="1"/>
    <col min="6917" max="7166" width="9.140625" style="10"/>
    <col min="7167" max="7167" width="17.5703125" style="10" customWidth="1"/>
    <col min="7168" max="7168" width="32.5703125" style="10" customWidth="1"/>
    <col min="7169" max="7169" width="23.5703125" style="10" bestFit="1" customWidth="1"/>
    <col min="7170" max="7170" width="19.28515625" style="10" customWidth="1"/>
    <col min="7171" max="7171" width="44.5703125" style="10" bestFit="1" customWidth="1"/>
    <col min="7172" max="7172" width="10.5703125" style="10" bestFit="1" customWidth="1"/>
    <col min="7173" max="7422" width="9.140625" style="10"/>
    <col min="7423" max="7423" width="17.5703125" style="10" customWidth="1"/>
    <col min="7424" max="7424" width="32.5703125" style="10" customWidth="1"/>
    <col min="7425" max="7425" width="23.5703125" style="10" bestFit="1" customWidth="1"/>
    <col min="7426" max="7426" width="19.28515625" style="10" customWidth="1"/>
    <col min="7427" max="7427" width="44.5703125" style="10" bestFit="1" customWidth="1"/>
    <col min="7428" max="7428" width="10.5703125" style="10" bestFit="1" customWidth="1"/>
    <col min="7429" max="7678" width="9.140625" style="10"/>
    <col min="7679" max="7679" width="17.5703125" style="10" customWidth="1"/>
    <col min="7680" max="7680" width="32.5703125" style="10" customWidth="1"/>
    <col min="7681" max="7681" width="23.5703125" style="10" bestFit="1" customWidth="1"/>
    <col min="7682" max="7682" width="19.28515625" style="10" customWidth="1"/>
    <col min="7683" max="7683" width="44.5703125" style="10" bestFit="1" customWidth="1"/>
    <col min="7684" max="7684" width="10.5703125" style="10" bestFit="1" customWidth="1"/>
    <col min="7685" max="7934" width="9.140625" style="10"/>
    <col min="7935" max="7935" width="17.5703125" style="10" customWidth="1"/>
    <col min="7936" max="7936" width="32.5703125" style="10" customWidth="1"/>
    <col min="7937" max="7937" width="23.5703125" style="10" bestFit="1" customWidth="1"/>
    <col min="7938" max="7938" width="19.28515625" style="10" customWidth="1"/>
    <col min="7939" max="7939" width="44.5703125" style="10" bestFit="1" customWidth="1"/>
    <col min="7940" max="7940" width="10.5703125" style="10" bestFit="1" customWidth="1"/>
    <col min="7941" max="8190" width="9.140625" style="10"/>
    <col min="8191" max="8191" width="17.5703125" style="10" customWidth="1"/>
    <col min="8192" max="8192" width="32.5703125" style="10" customWidth="1"/>
    <col min="8193" max="8193" width="23.5703125" style="10" bestFit="1" customWidth="1"/>
    <col min="8194" max="8194" width="19.28515625" style="10" customWidth="1"/>
    <col min="8195" max="8195" width="44.5703125" style="10" bestFit="1" customWidth="1"/>
    <col min="8196" max="8196" width="10.5703125" style="10" bestFit="1" customWidth="1"/>
    <col min="8197" max="8446" width="9.140625" style="10"/>
    <col min="8447" max="8447" width="17.5703125" style="10" customWidth="1"/>
    <col min="8448" max="8448" width="32.5703125" style="10" customWidth="1"/>
    <col min="8449" max="8449" width="23.5703125" style="10" bestFit="1" customWidth="1"/>
    <col min="8450" max="8450" width="19.28515625" style="10" customWidth="1"/>
    <col min="8451" max="8451" width="44.5703125" style="10" bestFit="1" customWidth="1"/>
    <col min="8452" max="8452" width="10.5703125" style="10" bestFit="1" customWidth="1"/>
    <col min="8453" max="8702" width="9.140625" style="10"/>
    <col min="8703" max="8703" width="17.5703125" style="10" customWidth="1"/>
    <col min="8704" max="8704" width="32.5703125" style="10" customWidth="1"/>
    <col min="8705" max="8705" width="23.5703125" style="10" bestFit="1" customWidth="1"/>
    <col min="8706" max="8706" width="19.28515625" style="10" customWidth="1"/>
    <col min="8707" max="8707" width="44.5703125" style="10" bestFit="1" customWidth="1"/>
    <col min="8708" max="8708" width="10.5703125" style="10" bestFit="1" customWidth="1"/>
    <col min="8709" max="8958" width="9.140625" style="10"/>
    <col min="8959" max="8959" width="17.5703125" style="10" customWidth="1"/>
    <col min="8960" max="8960" width="32.5703125" style="10" customWidth="1"/>
    <col min="8961" max="8961" width="23.5703125" style="10" bestFit="1" customWidth="1"/>
    <col min="8962" max="8962" width="19.28515625" style="10" customWidth="1"/>
    <col min="8963" max="8963" width="44.5703125" style="10" bestFit="1" customWidth="1"/>
    <col min="8964" max="8964" width="10.5703125" style="10" bestFit="1" customWidth="1"/>
    <col min="8965" max="9214" width="9.140625" style="10"/>
    <col min="9215" max="9215" width="17.5703125" style="10" customWidth="1"/>
    <col min="9216" max="9216" width="32.5703125" style="10" customWidth="1"/>
    <col min="9217" max="9217" width="23.5703125" style="10" bestFit="1" customWidth="1"/>
    <col min="9218" max="9218" width="19.28515625" style="10" customWidth="1"/>
    <col min="9219" max="9219" width="44.5703125" style="10" bestFit="1" customWidth="1"/>
    <col min="9220" max="9220" width="10.5703125" style="10" bestFit="1" customWidth="1"/>
    <col min="9221" max="9470" width="9.140625" style="10"/>
    <col min="9471" max="9471" width="17.5703125" style="10" customWidth="1"/>
    <col min="9472" max="9472" width="32.5703125" style="10" customWidth="1"/>
    <col min="9473" max="9473" width="23.5703125" style="10" bestFit="1" customWidth="1"/>
    <col min="9474" max="9474" width="19.28515625" style="10" customWidth="1"/>
    <col min="9475" max="9475" width="44.5703125" style="10" bestFit="1" customWidth="1"/>
    <col min="9476" max="9476" width="10.5703125" style="10" bestFit="1" customWidth="1"/>
    <col min="9477" max="9726" width="9.140625" style="10"/>
    <col min="9727" max="9727" width="17.5703125" style="10" customWidth="1"/>
    <col min="9728" max="9728" width="32.5703125" style="10" customWidth="1"/>
    <col min="9729" max="9729" width="23.5703125" style="10" bestFit="1" customWidth="1"/>
    <col min="9730" max="9730" width="19.28515625" style="10" customWidth="1"/>
    <col min="9731" max="9731" width="44.5703125" style="10" bestFit="1" customWidth="1"/>
    <col min="9732" max="9732" width="10.5703125" style="10" bestFit="1" customWidth="1"/>
    <col min="9733" max="9982" width="9.140625" style="10"/>
    <col min="9983" max="9983" width="17.5703125" style="10" customWidth="1"/>
    <col min="9984" max="9984" width="32.5703125" style="10" customWidth="1"/>
    <col min="9985" max="9985" width="23.5703125" style="10" bestFit="1" customWidth="1"/>
    <col min="9986" max="9986" width="19.28515625" style="10" customWidth="1"/>
    <col min="9987" max="9987" width="44.5703125" style="10" bestFit="1" customWidth="1"/>
    <col min="9988" max="9988" width="10.5703125" style="10" bestFit="1" customWidth="1"/>
    <col min="9989" max="10238" width="9.140625" style="10"/>
    <col min="10239" max="10239" width="17.5703125" style="10" customWidth="1"/>
    <col min="10240" max="10240" width="32.5703125" style="10" customWidth="1"/>
    <col min="10241" max="10241" width="23.5703125" style="10" bestFit="1" customWidth="1"/>
    <col min="10242" max="10242" width="19.28515625" style="10" customWidth="1"/>
    <col min="10243" max="10243" width="44.5703125" style="10" bestFit="1" customWidth="1"/>
    <col min="10244" max="10244" width="10.5703125" style="10" bestFit="1" customWidth="1"/>
    <col min="10245" max="10494" width="9.140625" style="10"/>
    <col min="10495" max="10495" width="17.5703125" style="10" customWidth="1"/>
    <col min="10496" max="10496" width="32.5703125" style="10" customWidth="1"/>
    <col min="10497" max="10497" width="23.5703125" style="10" bestFit="1" customWidth="1"/>
    <col min="10498" max="10498" width="19.28515625" style="10" customWidth="1"/>
    <col min="10499" max="10499" width="44.5703125" style="10" bestFit="1" customWidth="1"/>
    <col min="10500" max="10500" width="10.5703125" style="10" bestFit="1" customWidth="1"/>
    <col min="10501" max="10750" width="9.140625" style="10"/>
    <col min="10751" max="10751" width="17.5703125" style="10" customWidth="1"/>
    <col min="10752" max="10752" width="32.5703125" style="10" customWidth="1"/>
    <col min="10753" max="10753" width="23.5703125" style="10" bestFit="1" customWidth="1"/>
    <col min="10754" max="10754" width="19.28515625" style="10" customWidth="1"/>
    <col min="10755" max="10755" width="44.5703125" style="10" bestFit="1" customWidth="1"/>
    <col min="10756" max="10756" width="10.5703125" style="10" bestFit="1" customWidth="1"/>
    <col min="10757" max="11006" width="9.140625" style="10"/>
    <col min="11007" max="11007" width="17.5703125" style="10" customWidth="1"/>
    <col min="11008" max="11008" width="32.5703125" style="10" customWidth="1"/>
    <col min="11009" max="11009" width="23.5703125" style="10" bestFit="1" customWidth="1"/>
    <col min="11010" max="11010" width="19.28515625" style="10" customWidth="1"/>
    <col min="11011" max="11011" width="44.5703125" style="10" bestFit="1" customWidth="1"/>
    <col min="11012" max="11012" width="10.5703125" style="10" bestFit="1" customWidth="1"/>
    <col min="11013" max="11262" width="9.140625" style="10"/>
    <col min="11263" max="11263" width="17.5703125" style="10" customWidth="1"/>
    <col min="11264" max="11264" width="32.5703125" style="10" customWidth="1"/>
    <col min="11265" max="11265" width="23.5703125" style="10" bestFit="1" customWidth="1"/>
    <col min="11266" max="11266" width="19.28515625" style="10" customWidth="1"/>
    <col min="11267" max="11267" width="44.5703125" style="10" bestFit="1" customWidth="1"/>
    <col min="11268" max="11268" width="10.5703125" style="10" bestFit="1" customWidth="1"/>
    <col min="11269" max="11518" width="9.140625" style="10"/>
    <col min="11519" max="11519" width="17.5703125" style="10" customWidth="1"/>
    <col min="11520" max="11520" width="32.5703125" style="10" customWidth="1"/>
    <col min="11521" max="11521" width="23.5703125" style="10" bestFit="1" customWidth="1"/>
    <col min="11522" max="11522" width="19.28515625" style="10" customWidth="1"/>
    <col min="11523" max="11523" width="44.5703125" style="10" bestFit="1" customWidth="1"/>
    <col min="11524" max="11524" width="10.5703125" style="10" bestFit="1" customWidth="1"/>
    <col min="11525" max="11774" width="9.140625" style="10"/>
    <col min="11775" max="11775" width="17.5703125" style="10" customWidth="1"/>
    <col min="11776" max="11776" width="32.5703125" style="10" customWidth="1"/>
    <col min="11777" max="11777" width="23.5703125" style="10" bestFit="1" customWidth="1"/>
    <col min="11778" max="11778" width="19.28515625" style="10" customWidth="1"/>
    <col min="11779" max="11779" width="44.5703125" style="10" bestFit="1" customWidth="1"/>
    <col min="11780" max="11780" width="10.5703125" style="10" bestFit="1" customWidth="1"/>
    <col min="11781" max="12030" width="9.140625" style="10"/>
    <col min="12031" max="12031" width="17.5703125" style="10" customWidth="1"/>
    <col min="12032" max="12032" width="32.5703125" style="10" customWidth="1"/>
    <col min="12033" max="12033" width="23.5703125" style="10" bestFit="1" customWidth="1"/>
    <col min="12034" max="12034" width="19.28515625" style="10" customWidth="1"/>
    <col min="12035" max="12035" width="44.5703125" style="10" bestFit="1" customWidth="1"/>
    <col min="12036" max="12036" width="10.5703125" style="10" bestFit="1" customWidth="1"/>
    <col min="12037" max="12286" width="9.140625" style="10"/>
    <col min="12287" max="12287" width="17.5703125" style="10" customWidth="1"/>
    <col min="12288" max="12288" width="32.5703125" style="10" customWidth="1"/>
    <col min="12289" max="12289" width="23.5703125" style="10" bestFit="1" customWidth="1"/>
    <col min="12290" max="12290" width="19.28515625" style="10" customWidth="1"/>
    <col min="12291" max="12291" width="44.5703125" style="10" bestFit="1" customWidth="1"/>
    <col min="12292" max="12292" width="10.5703125" style="10" bestFit="1" customWidth="1"/>
    <col min="12293" max="12542" width="9.140625" style="10"/>
    <col min="12543" max="12543" width="17.5703125" style="10" customWidth="1"/>
    <col min="12544" max="12544" width="32.5703125" style="10" customWidth="1"/>
    <col min="12545" max="12545" width="23.5703125" style="10" bestFit="1" customWidth="1"/>
    <col min="12546" max="12546" width="19.28515625" style="10" customWidth="1"/>
    <col min="12547" max="12547" width="44.5703125" style="10" bestFit="1" customWidth="1"/>
    <col min="12548" max="12548" width="10.5703125" style="10" bestFit="1" customWidth="1"/>
    <col min="12549" max="12798" width="9.140625" style="10"/>
    <col min="12799" max="12799" width="17.5703125" style="10" customWidth="1"/>
    <col min="12800" max="12800" width="32.5703125" style="10" customWidth="1"/>
    <col min="12801" max="12801" width="23.5703125" style="10" bestFit="1" customWidth="1"/>
    <col min="12802" max="12802" width="19.28515625" style="10" customWidth="1"/>
    <col min="12803" max="12803" width="44.5703125" style="10" bestFit="1" customWidth="1"/>
    <col min="12804" max="12804" width="10.5703125" style="10" bestFit="1" customWidth="1"/>
    <col min="12805" max="13054" width="9.140625" style="10"/>
    <col min="13055" max="13055" width="17.5703125" style="10" customWidth="1"/>
    <col min="13056" max="13056" width="32.5703125" style="10" customWidth="1"/>
    <col min="13057" max="13057" width="23.5703125" style="10" bestFit="1" customWidth="1"/>
    <col min="13058" max="13058" width="19.28515625" style="10" customWidth="1"/>
    <col min="13059" max="13059" width="44.5703125" style="10" bestFit="1" customWidth="1"/>
    <col min="13060" max="13060" width="10.5703125" style="10" bestFit="1" customWidth="1"/>
    <col min="13061" max="13310" width="9.140625" style="10"/>
    <col min="13311" max="13311" width="17.5703125" style="10" customWidth="1"/>
    <col min="13312" max="13312" width="32.5703125" style="10" customWidth="1"/>
    <col min="13313" max="13313" width="23.5703125" style="10" bestFit="1" customWidth="1"/>
    <col min="13314" max="13314" width="19.28515625" style="10" customWidth="1"/>
    <col min="13315" max="13315" width="44.5703125" style="10" bestFit="1" customWidth="1"/>
    <col min="13316" max="13316" width="10.5703125" style="10" bestFit="1" customWidth="1"/>
    <col min="13317" max="13566" width="9.140625" style="10"/>
    <col min="13567" max="13567" width="17.5703125" style="10" customWidth="1"/>
    <col min="13568" max="13568" width="32.5703125" style="10" customWidth="1"/>
    <col min="13569" max="13569" width="23.5703125" style="10" bestFit="1" customWidth="1"/>
    <col min="13570" max="13570" width="19.28515625" style="10" customWidth="1"/>
    <col min="13571" max="13571" width="44.5703125" style="10" bestFit="1" customWidth="1"/>
    <col min="13572" max="13572" width="10.5703125" style="10" bestFit="1" customWidth="1"/>
    <col min="13573" max="13822" width="9.140625" style="10"/>
    <col min="13823" max="13823" width="17.5703125" style="10" customWidth="1"/>
    <col min="13824" max="13824" width="32.5703125" style="10" customWidth="1"/>
    <col min="13825" max="13825" width="23.5703125" style="10" bestFit="1" customWidth="1"/>
    <col min="13826" max="13826" width="19.28515625" style="10" customWidth="1"/>
    <col min="13827" max="13827" width="44.5703125" style="10" bestFit="1" customWidth="1"/>
    <col min="13828" max="13828" width="10.5703125" style="10" bestFit="1" customWidth="1"/>
    <col min="13829" max="14078" width="9.140625" style="10"/>
    <col min="14079" max="14079" width="17.5703125" style="10" customWidth="1"/>
    <col min="14080" max="14080" width="32.5703125" style="10" customWidth="1"/>
    <col min="14081" max="14081" width="23.5703125" style="10" bestFit="1" customWidth="1"/>
    <col min="14082" max="14082" width="19.28515625" style="10" customWidth="1"/>
    <col min="14083" max="14083" width="44.5703125" style="10" bestFit="1" customWidth="1"/>
    <col min="14084" max="14084" width="10.5703125" style="10" bestFit="1" customWidth="1"/>
    <col min="14085" max="14334" width="9.140625" style="10"/>
    <col min="14335" max="14335" width="17.5703125" style="10" customWidth="1"/>
    <col min="14336" max="14336" width="32.5703125" style="10" customWidth="1"/>
    <col min="14337" max="14337" width="23.5703125" style="10" bestFit="1" customWidth="1"/>
    <col min="14338" max="14338" width="19.28515625" style="10" customWidth="1"/>
    <col min="14339" max="14339" width="44.5703125" style="10" bestFit="1" customWidth="1"/>
    <col min="14340" max="14340" width="10.5703125" style="10" bestFit="1" customWidth="1"/>
    <col min="14341" max="14590" width="9.140625" style="10"/>
    <col min="14591" max="14591" width="17.5703125" style="10" customWidth="1"/>
    <col min="14592" max="14592" width="32.5703125" style="10" customWidth="1"/>
    <col min="14593" max="14593" width="23.5703125" style="10" bestFit="1" customWidth="1"/>
    <col min="14594" max="14594" width="19.28515625" style="10" customWidth="1"/>
    <col min="14595" max="14595" width="44.5703125" style="10" bestFit="1" customWidth="1"/>
    <col min="14596" max="14596" width="10.5703125" style="10" bestFit="1" customWidth="1"/>
    <col min="14597" max="14846" width="9.140625" style="10"/>
    <col min="14847" max="14847" width="17.5703125" style="10" customWidth="1"/>
    <col min="14848" max="14848" width="32.5703125" style="10" customWidth="1"/>
    <col min="14849" max="14849" width="23.5703125" style="10" bestFit="1" customWidth="1"/>
    <col min="14850" max="14850" width="19.28515625" style="10" customWidth="1"/>
    <col min="14851" max="14851" width="44.5703125" style="10" bestFit="1" customWidth="1"/>
    <col min="14852" max="14852" width="10.5703125" style="10" bestFit="1" customWidth="1"/>
    <col min="14853" max="15102" width="9.140625" style="10"/>
    <col min="15103" max="15103" width="17.5703125" style="10" customWidth="1"/>
    <col min="15104" max="15104" width="32.5703125" style="10" customWidth="1"/>
    <col min="15105" max="15105" width="23.5703125" style="10" bestFit="1" customWidth="1"/>
    <col min="15106" max="15106" width="19.28515625" style="10" customWidth="1"/>
    <col min="15107" max="15107" width="44.5703125" style="10" bestFit="1" customWidth="1"/>
    <col min="15108" max="15108" width="10.5703125" style="10" bestFit="1" customWidth="1"/>
    <col min="15109" max="15358" width="9.140625" style="10"/>
    <col min="15359" max="15359" width="17.5703125" style="10" customWidth="1"/>
    <col min="15360" max="15360" width="32.5703125" style="10" customWidth="1"/>
    <col min="15361" max="15361" width="23.5703125" style="10" bestFit="1" customWidth="1"/>
    <col min="15362" max="15362" width="19.28515625" style="10" customWidth="1"/>
    <col min="15363" max="15363" width="44.5703125" style="10" bestFit="1" customWidth="1"/>
    <col min="15364" max="15364" width="10.5703125" style="10" bestFit="1" customWidth="1"/>
    <col min="15365" max="15614" width="9.140625" style="10"/>
    <col min="15615" max="15615" width="17.5703125" style="10" customWidth="1"/>
    <col min="15616" max="15616" width="32.5703125" style="10" customWidth="1"/>
    <col min="15617" max="15617" width="23.5703125" style="10" bestFit="1" customWidth="1"/>
    <col min="15618" max="15618" width="19.28515625" style="10" customWidth="1"/>
    <col min="15619" max="15619" width="44.5703125" style="10" bestFit="1" customWidth="1"/>
    <col min="15620" max="15620" width="10.5703125" style="10" bestFit="1" customWidth="1"/>
    <col min="15621" max="15870" width="9.140625" style="10"/>
    <col min="15871" max="15871" width="17.5703125" style="10" customWidth="1"/>
    <col min="15872" max="15872" width="32.5703125" style="10" customWidth="1"/>
    <col min="15873" max="15873" width="23.5703125" style="10" bestFit="1" customWidth="1"/>
    <col min="15874" max="15874" width="19.28515625" style="10" customWidth="1"/>
    <col min="15875" max="15875" width="44.5703125" style="10" bestFit="1" customWidth="1"/>
    <col min="15876" max="15876" width="10.5703125" style="10" bestFit="1" customWidth="1"/>
    <col min="15877" max="16126" width="9.140625" style="10"/>
    <col min="16127" max="16127" width="17.5703125" style="10" customWidth="1"/>
    <col min="16128" max="16128" width="32.5703125" style="10" customWidth="1"/>
    <col min="16129" max="16129" width="23.5703125" style="10" bestFit="1" customWidth="1"/>
    <col min="16130" max="16130" width="19.28515625" style="10" customWidth="1"/>
    <col min="16131" max="16131" width="44.5703125" style="10" bestFit="1" customWidth="1"/>
    <col min="16132" max="16132" width="10.5703125" style="10" bestFit="1" customWidth="1"/>
    <col min="16133" max="16384" width="9.140625" style="10"/>
  </cols>
  <sheetData>
    <row r="1" spans="2:9" ht="27" customHeight="1" x14ac:dyDescent="0.2">
      <c r="B1" s="12" t="s">
        <v>16</v>
      </c>
      <c r="C1" s="20" t="s">
        <v>17</v>
      </c>
      <c r="D1" s="10" t="s">
        <v>199</v>
      </c>
      <c r="E1" s="10">
        <v>4</v>
      </c>
    </row>
    <row r="2" spans="2:9" ht="13.5" thickBot="1" x14ac:dyDescent="0.25">
      <c r="B2" s="17" t="s">
        <v>24</v>
      </c>
      <c r="C2" s="13">
        <f>SUM('Shared Apps Data'!R2:R111023)</f>
        <v>2032</v>
      </c>
      <c r="D2" s="24"/>
    </row>
    <row r="3" spans="2:9" ht="14.25" thickTop="1" thickBot="1" x14ac:dyDescent="0.25">
      <c r="B3" s="17" t="s">
        <v>201</v>
      </c>
      <c r="C3" s="27">
        <v>60</v>
      </c>
      <c r="E3" s="100"/>
      <c r="F3" s="101"/>
      <c r="G3" s="101"/>
      <c r="H3" s="101"/>
      <c r="I3" s="101"/>
    </row>
    <row r="4" spans="2:9" ht="14.25" thickTop="1" thickBot="1" x14ac:dyDescent="0.25">
      <c r="B4" s="17" t="s">
        <v>197</v>
      </c>
      <c r="C4" s="27">
        <v>0</v>
      </c>
    </row>
    <row r="5" spans="2:9" ht="14.25" thickTop="1" thickBot="1" x14ac:dyDescent="0.25">
      <c r="B5" s="17" t="s">
        <v>198</v>
      </c>
      <c r="C5" s="90">
        <v>120</v>
      </c>
    </row>
    <row r="6" spans="2:9" ht="14.25" thickTop="1" thickBot="1" x14ac:dyDescent="0.25">
      <c r="B6" s="17" t="s">
        <v>200</v>
      </c>
      <c r="C6" s="27">
        <v>70</v>
      </c>
    </row>
    <row r="7" spans="2:9" ht="14.25" thickTop="1" thickBot="1" x14ac:dyDescent="0.25">
      <c r="B7" s="17" t="s">
        <v>18</v>
      </c>
      <c r="C7" s="27">
        <v>173</v>
      </c>
    </row>
    <row r="8" spans="2:9" ht="12.75" customHeight="1" thickTop="1" x14ac:dyDescent="0.2">
      <c r="B8" s="91" t="s">
        <v>19</v>
      </c>
      <c r="C8" s="92">
        <f>IF(SUBTOTAL(109,Table2[Effort])&lt;408,408,SUBTOTAL(109,Table2[Effort]))</f>
        <v>2455</v>
      </c>
      <c r="D8" s="14"/>
      <c r="E8" s="19">
        <f>Table2[[#Totals],[Effort]]/176</f>
        <v>13.948863636363637</v>
      </c>
      <c r="F8" s="10" t="s">
        <v>21</v>
      </c>
    </row>
    <row r="10" spans="2:9" x14ac:dyDescent="0.2">
      <c r="D10" s="10" t="s">
        <v>19</v>
      </c>
      <c r="E10" s="10">
        <v>2288</v>
      </c>
    </row>
    <row r="12" spans="2:9" x14ac:dyDescent="0.2">
      <c r="E12" s="10">
        <f>13*8*23</f>
        <v>2392</v>
      </c>
    </row>
  </sheetData>
  <mergeCells count="1">
    <mergeCell ref="E3:I3"/>
  </mergeCell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topLeftCell="A61" workbookViewId="0">
      <selection activeCell="E36" sqref="E36"/>
    </sheetView>
  </sheetViews>
  <sheetFormatPr defaultRowHeight="12.75" x14ac:dyDescent="0.2"/>
  <cols>
    <col min="1" max="1" width="13.28515625" bestFit="1" customWidth="1"/>
    <col min="2" max="2" width="46.5703125" bestFit="1" customWidth="1"/>
    <col min="3" max="3" width="14.28515625" bestFit="1" customWidth="1"/>
    <col min="4" max="4" width="35.42578125" bestFit="1" customWidth="1"/>
  </cols>
  <sheetData>
    <row r="1" spans="1:4" ht="13.5" thickBot="1" x14ac:dyDescent="0.25">
      <c r="A1" s="1" t="s">
        <v>7</v>
      </c>
      <c r="B1" s="2" t="s">
        <v>5</v>
      </c>
      <c r="C1" s="3" t="s">
        <v>8</v>
      </c>
      <c r="D1" s="2" t="s">
        <v>13</v>
      </c>
    </row>
    <row r="2" spans="1:4" s="25" customFormat="1" ht="13.5" thickBot="1" x14ac:dyDescent="0.25">
      <c r="A2" s="80" t="s">
        <v>301</v>
      </c>
      <c r="B2" s="4" t="s">
        <v>166</v>
      </c>
      <c r="C2" s="79">
        <v>4</v>
      </c>
      <c r="D2" s="2"/>
    </row>
    <row r="3" spans="1:4" s="25" customFormat="1" ht="13.5" thickBot="1" x14ac:dyDescent="0.25">
      <c r="A3" s="80" t="s">
        <v>301</v>
      </c>
      <c r="B3" s="4" t="s">
        <v>161</v>
      </c>
      <c r="C3" s="79">
        <v>4</v>
      </c>
      <c r="D3" s="2"/>
    </row>
    <row r="4" spans="1:4" s="25" customFormat="1" ht="13.5" thickBot="1" x14ac:dyDescent="0.25">
      <c r="A4" s="80" t="s">
        <v>301</v>
      </c>
      <c r="B4" s="4" t="s">
        <v>162</v>
      </c>
      <c r="C4" s="79">
        <v>4</v>
      </c>
      <c r="D4" s="2"/>
    </row>
    <row r="5" spans="1:4" s="25" customFormat="1" ht="13.5" thickBot="1" x14ac:dyDescent="0.25">
      <c r="A5" s="80" t="s">
        <v>301</v>
      </c>
      <c r="B5" s="4" t="s">
        <v>163</v>
      </c>
      <c r="C5" s="79">
        <v>4</v>
      </c>
      <c r="D5" s="2"/>
    </row>
    <row r="6" spans="1:4" s="25" customFormat="1" ht="13.5" thickBot="1" x14ac:dyDescent="0.25">
      <c r="A6" s="80" t="s">
        <v>301</v>
      </c>
      <c r="B6" s="4" t="s">
        <v>164</v>
      </c>
      <c r="C6" s="79">
        <v>4</v>
      </c>
      <c r="D6" s="2"/>
    </row>
    <row r="7" spans="1:4" s="25" customFormat="1" ht="13.5" thickBot="1" x14ac:dyDescent="0.25">
      <c r="A7" s="80" t="s">
        <v>301</v>
      </c>
      <c r="B7" s="4" t="s">
        <v>167</v>
      </c>
      <c r="C7" s="79">
        <v>4</v>
      </c>
      <c r="D7" s="2"/>
    </row>
    <row r="8" spans="1:4" s="25" customFormat="1" ht="13.5" thickBot="1" x14ac:dyDescent="0.25">
      <c r="A8" s="80" t="s">
        <v>301</v>
      </c>
      <c r="B8" s="4" t="s">
        <v>168</v>
      </c>
      <c r="C8" s="79">
        <v>4</v>
      </c>
      <c r="D8" s="2"/>
    </row>
    <row r="9" spans="1:4" s="25" customFormat="1" ht="13.5" thickBot="1" x14ac:dyDescent="0.25">
      <c r="A9" s="80" t="s">
        <v>301</v>
      </c>
      <c r="B9" s="4" t="s">
        <v>169</v>
      </c>
      <c r="C9" s="79">
        <v>4</v>
      </c>
      <c r="D9" s="2"/>
    </row>
    <row r="10" spans="1:4" s="25" customFormat="1" ht="13.5" thickBot="1" x14ac:dyDescent="0.25">
      <c r="A10" s="80" t="s">
        <v>301</v>
      </c>
      <c r="B10" s="4" t="s">
        <v>170</v>
      </c>
      <c r="C10" s="79">
        <v>4</v>
      </c>
      <c r="D10" s="2"/>
    </row>
    <row r="11" spans="1:4" s="25" customFormat="1" ht="13.5" thickBot="1" x14ac:dyDescent="0.25">
      <c r="A11" s="80" t="s">
        <v>301</v>
      </c>
      <c r="B11" s="4" t="s">
        <v>171</v>
      </c>
      <c r="C11" s="79">
        <v>4</v>
      </c>
      <c r="D11" s="2"/>
    </row>
    <row r="12" spans="1:4" s="25" customFormat="1" ht="13.5" thickBot="1" x14ac:dyDescent="0.25">
      <c r="A12" s="80" t="s">
        <v>301</v>
      </c>
      <c r="B12" s="4" t="s">
        <v>165</v>
      </c>
      <c r="C12" s="79">
        <v>4</v>
      </c>
      <c r="D12" s="2"/>
    </row>
    <row r="13" spans="1:4" s="25" customFormat="1" ht="13.5" thickBot="1" x14ac:dyDescent="0.25">
      <c r="A13" s="80" t="s">
        <v>301</v>
      </c>
      <c r="B13" s="4" t="s">
        <v>172</v>
      </c>
      <c r="C13" s="79">
        <v>4</v>
      </c>
      <c r="D13" s="2"/>
    </row>
    <row r="14" spans="1:4" s="25" customFormat="1" ht="13.5" thickBot="1" x14ac:dyDescent="0.25">
      <c r="A14" s="80" t="s">
        <v>301</v>
      </c>
      <c r="B14" s="4" t="s">
        <v>2743</v>
      </c>
      <c r="C14" s="79">
        <v>4</v>
      </c>
      <c r="D14" s="2"/>
    </row>
    <row r="15" spans="1:4" ht="13.5" thickBot="1" x14ac:dyDescent="0.25">
      <c r="A15" s="80" t="s">
        <v>301</v>
      </c>
      <c r="B15" s="6" t="s">
        <v>173</v>
      </c>
      <c r="C15" s="79">
        <v>4</v>
      </c>
      <c r="D15" s="4"/>
    </row>
    <row r="16" spans="1:4" ht="13.5" thickBot="1" x14ac:dyDescent="0.25">
      <c r="A16" s="80" t="s">
        <v>301</v>
      </c>
      <c r="B16" s="4" t="s">
        <v>174</v>
      </c>
      <c r="C16" s="79">
        <v>4</v>
      </c>
      <c r="D16" s="18"/>
    </row>
    <row r="17" spans="1:4" ht="13.5" thickBot="1" x14ac:dyDescent="0.25">
      <c r="A17" s="80" t="s">
        <v>301</v>
      </c>
      <c r="B17" s="8" t="s">
        <v>175</v>
      </c>
      <c r="C17" s="79">
        <v>4</v>
      </c>
    </row>
    <row r="18" spans="1:4" ht="13.5" thickBot="1" x14ac:dyDescent="0.25">
      <c r="A18" s="80" t="s">
        <v>301</v>
      </c>
      <c r="B18" s="4" t="s">
        <v>176</v>
      </c>
      <c r="C18" s="79">
        <v>4</v>
      </c>
      <c r="D18" s="8"/>
    </row>
    <row r="19" spans="1:4" ht="13.5" thickBot="1" x14ac:dyDescent="0.25">
      <c r="A19" s="80" t="s">
        <v>301</v>
      </c>
      <c r="B19" s="4" t="s">
        <v>177</v>
      </c>
      <c r="C19" s="79">
        <v>4</v>
      </c>
      <c r="D19" s="4"/>
    </row>
    <row r="20" spans="1:4" ht="13.5" thickBot="1" x14ac:dyDescent="0.25">
      <c r="A20" s="80" t="s">
        <v>301</v>
      </c>
      <c r="B20" s="8" t="s">
        <v>178</v>
      </c>
      <c r="C20" s="79">
        <v>4</v>
      </c>
      <c r="D20" s="4"/>
    </row>
    <row r="21" spans="1:4" s="23" customFormat="1" ht="13.5" thickBot="1" x14ac:dyDescent="0.25">
      <c r="A21" s="80" t="s">
        <v>301</v>
      </c>
      <c r="B21" s="8" t="s">
        <v>191</v>
      </c>
      <c r="C21" s="79">
        <v>4</v>
      </c>
      <c r="D21" s="6"/>
    </row>
    <row r="22" spans="1:4" s="22" customFormat="1" ht="13.5" thickBot="1" x14ac:dyDescent="0.25">
      <c r="A22" s="80" t="s">
        <v>301</v>
      </c>
      <c r="B22" s="8" t="s">
        <v>192</v>
      </c>
      <c r="C22" s="79">
        <v>4</v>
      </c>
      <c r="D22" s="6"/>
    </row>
    <row r="23" spans="1:4" ht="13.5" thickBot="1" x14ac:dyDescent="0.25">
      <c r="A23" s="80" t="s">
        <v>301</v>
      </c>
      <c r="B23" s="21" t="s">
        <v>193</v>
      </c>
      <c r="C23" s="79">
        <v>4</v>
      </c>
      <c r="D23" s="8"/>
    </row>
    <row r="24" spans="1:4" s="23" customFormat="1" ht="13.5" thickBot="1" x14ac:dyDescent="0.25">
      <c r="A24" s="80" t="s">
        <v>301</v>
      </c>
      <c r="B24" s="8" t="s">
        <v>194</v>
      </c>
      <c r="C24" s="79">
        <v>4</v>
      </c>
      <c r="D24" s="8"/>
    </row>
    <row r="25" spans="1:4" ht="13.5" thickBot="1" x14ac:dyDescent="0.25">
      <c r="A25" s="80" t="s">
        <v>301</v>
      </c>
      <c r="B25" s="16" t="s">
        <v>195</v>
      </c>
      <c r="C25" s="79">
        <v>4</v>
      </c>
      <c r="D25" s="8"/>
    </row>
    <row r="26" spans="1:4" ht="13.5" thickBot="1" x14ac:dyDescent="0.25">
      <c r="A26" s="80" t="s">
        <v>301</v>
      </c>
      <c r="B26" s="8" t="s">
        <v>193</v>
      </c>
      <c r="C26" s="79">
        <v>4</v>
      </c>
      <c r="D26" s="6"/>
    </row>
    <row r="27" spans="1:4" ht="13.5" thickBot="1" x14ac:dyDescent="0.25">
      <c r="A27" s="80" t="s">
        <v>301</v>
      </c>
      <c r="B27" s="8" t="s">
        <v>194</v>
      </c>
      <c r="C27" s="79">
        <v>4</v>
      </c>
      <c r="D27" s="6"/>
    </row>
    <row r="28" spans="1:4" ht="13.5" thickBot="1" x14ac:dyDescent="0.25">
      <c r="A28" s="80" t="s">
        <v>301</v>
      </c>
      <c r="B28" s="21" t="s">
        <v>196</v>
      </c>
      <c r="C28" s="79">
        <v>4</v>
      </c>
      <c r="D28" s="6"/>
    </row>
    <row r="29" spans="1:4" ht="13.5" thickBot="1" x14ac:dyDescent="0.25">
      <c r="A29" s="80" t="s">
        <v>301</v>
      </c>
      <c r="B29" s="8" t="s">
        <v>300</v>
      </c>
      <c r="C29" s="79">
        <v>4</v>
      </c>
      <c r="D29" s="6"/>
    </row>
    <row r="30" spans="1:4" ht="13.5" thickBot="1" x14ac:dyDescent="0.25">
      <c r="A30" s="15" t="s">
        <v>10</v>
      </c>
      <c r="B30" s="4" t="s">
        <v>166</v>
      </c>
      <c r="C30" s="79">
        <v>8</v>
      </c>
      <c r="D30" s="4"/>
    </row>
    <row r="31" spans="1:4" ht="13.5" thickBot="1" x14ac:dyDescent="0.25">
      <c r="A31" s="15" t="s">
        <v>10</v>
      </c>
      <c r="B31" s="4" t="s">
        <v>161</v>
      </c>
      <c r="C31" s="79">
        <v>4</v>
      </c>
      <c r="D31" s="4"/>
    </row>
    <row r="32" spans="1:4" ht="13.5" thickBot="1" x14ac:dyDescent="0.25">
      <c r="A32" s="15" t="s">
        <v>10</v>
      </c>
      <c r="B32" s="4" t="s">
        <v>162</v>
      </c>
      <c r="C32" s="79">
        <v>4</v>
      </c>
      <c r="D32" s="6"/>
    </row>
    <row r="33" spans="1:4" ht="13.5" thickBot="1" x14ac:dyDescent="0.25">
      <c r="A33" s="15" t="s">
        <v>10</v>
      </c>
      <c r="B33" s="4" t="s">
        <v>163</v>
      </c>
      <c r="C33" s="79">
        <v>4</v>
      </c>
      <c r="D33" s="6"/>
    </row>
    <row r="34" spans="1:4" ht="13.5" thickBot="1" x14ac:dyDescent="0.25">
      <c r="A34" s="15" t="s">
        <v>10</v>
      </c>
      <c r="B34" s="4" t="s">
        <v>164</v>
      </c>
      <c r="C34" s="79">
        <v>6</v>
      </c>
      <c r="D34" s="6"/>
    </row>
    <row r="35" spans="1:4" ht="13.5" thickBot="1" x14ac:dyDescent="0.25">
      <c r="A35" s="15" t="s">
        <v>10</v>
      </c>
      <c r="B35" s="4" t="s">
        <v>167</v>
      </c>
      <c r="C35" s="79">
        <v>2</v>
      </c>
      <c r="D35" s="6"/>
    </row>
    <row r="36" spans="1:4" ht="13.5" thickBot="1" x14ac:dyDescent="0.25">
      <c r="A36" s="15" t="s">
        <v>10</v>
      </c>
      <c r="B36" s="4" t="s">
        <v>168</v>
      </c>
      <c r="C36" s="79">
        <v>4</v>
      </c>
      <c r="D36" s="4"/>
    </row>
    <row r="37" spans="1:4" ht="13.5" thickBot="1" x14ac:dyDescent="0.25">
      <c r="A37" s="15" t="s">
        <v>10</v>
      </c>
      <c r="B37" s="4" t="s">
        <v>169</v>
      </c>
      <c r="C37" s="79">
        <v>4</v>
      </c>
      <c r="D37" s="4"/>
    </row>
    <row r="38" spans="1:4" ht="13.5" thickBot="1" x14ac:dyDescent="0.25">
      <c r="A38" s="15" t="s">
        <v>10</v>
      </c>
      <c r="B38" s="4" t="s">
        <v>170</v>
      </c>
      <c r="C38" s="79">
        <v>4</v>
      </c>
      <c r="D38" s="8"/>
    </row>
    <row r="39" spans="1:4" ht="13.5" thickBot="1" x14ac:dyDescent="0.25">
      <c r="A39" s="15" t="s">
        <v>10</v>
      </c>
      <c r="B39" s="4" t="s">
        <v>171</v>
      </c>
      <c r="C39" s="79">
        <v>4</v>
      </c>
      <c r="D39" s="8"/>
    </row>
    <row r="40" spans="1:4" ht="13.5" thickBot="1" x14ac:dyDescent="0.25">
      <c r="A40" s="15" t="s">
        <v>10</v>
      </c>
      <c r="B40" s="4" t="s">
        <v>165</v>
      </c>
      <c r="C40" s="79">
        <v>4</v>
      </c>
      <c r="D40" s="18"/>
    </row>
    <row r="41" spans="1:4" ht="13.5" thickBot="1" x14ac:dyDescent="0.25">
      <c r="A41" s="15" t="s">
        <v>10</v>
      </c>
      <c r="B41" s="4" t="s">
        <v>172</v>
      </c>
      <c r="C41" s="79">
        <v>4</v>
      </c>
      <c r="D41" s="18"/>
    </row>
    <row r="42" spans="1:4" ht="13.5" thickBot="1" x14ac:dyDescent="0.25">
      <c r="A42" s="15" t="s">
        <v>10</v>
      </c>
      <c r="B42" s="6" t="s">
        <v>173</v>
      </c>
      <c r="C42" s="79">
        <v>4</v>
      </c>
      <c r="D42" s="6"/>
    </row>
    <row r="43" spans="1:4" ht="13.5" thickBot="1" x14ac:dyDescent="0.25">
      <c r="A43" s="15" t="s">
        <v>10</v>
      </c>
      <c r="B43" s="4" t="s">
        <v>174</v>
      </c>
      <c r="C43" s="79">
        <v>2</v>
      </c>
      <c r="D43" s="18"/>
    </row>
    <row r="44" spans="1:4" ht="13.5" thickBot="1" x14ac:dyDescent="0.25">
      <c r="A44" s="15" t="s">
        <v>10</v>
      </c>
      <c r="B44" s="8" t="s">
        <v>175</v>
      </c>
      <c r="C44" s="79">
        <v>4</v>
      </c>
      <c r="D44" s="18"/>
    </row>
    <row r="45" spans="1:4" ht="13.5" thickBot="1" x14ac:dyDescent="0.25">
      <c r="A45" s="15" t="s">
        <v>10</v>
      </c>
      <c r="B45" s="4" t="s">
        <v>176</v>
      </c>
      <c r="C45" s="79">
        <v>4</v>
      </c>
      <c r="D45" s="18"/>
    </row>
    <row r="46" spans="1:4" ht="13.5" thickBot="1" x14ac:dyDescent="0.25">
      <c r="A46" s="15" t="s">
        <v>10</v>
      </c>
      <c r="B46" s="4" t="s">
        <v>177</v>
      </c>
      <c r="C46" s="79">
        <v>5</v>
      </c>
      <c r="D46" s="18"/>
    </row>
    <row r="47" spans="1:4" ht="13.5" thickBot="1" x14ac:dyDescent="0.25">
      <c r="A47" s="9" t="s">
        <v>10</v>
      </c>
      <c r="B47" s="8" t="s">
        <v>178</v>
      </c>
      <c r="C47" s="79">
        <v>4</v>
      </c>
      <c r="D47" s="18"/>
    </row>
    <row r="48" spans="1:4" ht="13.5" thickBot="1" x14ac:dyDescent="0.25">
      <c r="A48" s="93" t="s">
        <v>10</v>
      </c>
      <c r="B48" s="25" t="s">
        <v>2756</v>
      </c>
      <c r="C48" s="25">
        <v>4</v>
      </c>
      <c r="D48" s="18"/>
    </row>
    <row r="49" spans="1:4" ht="13.5" thickBot="1" x14ac:dyDescent="0.25">
      <c r="A49" s="93" t="s">
        <v>10</v>
      </c>
      <c r="B49" s="94" t="s">
        <v>2757</v>
      </c>
      <c r="C49" s="95">
        <v>0</v>
      </c>
      <c r="D49" s="18"/>
    </row>
    <row r="50" spans="1:4" ht="13.5" thickBot="1" x14ac:dyDescent="0.25">
      <c r="A50" s="93" t="s">
        <v>10</v>
      </c>
      <c r="B50" s="96" t="s">
        <v>2758</v>
      </c>
      <c r="C50" s="95">
        <v>0</v>
      </c>
      <c r="D50" s="18"/>
    </row>
    <row r="51" spans="1:4" ht="13.5" thickBot="1" x14ac:dyDescent="0.25">
      <c r="A51" s="93" t="s">
        <v>10</v>
      </c>
      <c r="B51" s="94" t="s">
        <v>2747</v>
      </c>
      <c r="C51" s="95">
        <v>0</v>
      </c>
      <c r="D51" s="18"/>
    </row>
    <row r="52" spans="1:4" ht="13.5" thickBot="1" x14ac:dyDescent="0.25">
      <c r="A52" s="93" t="s">
        <v>10</v>
      </c>
      <c r="B52" s="97" t="s">
        <v>2781</v>
      </c>
      <c r="C52" s="95">
        <v>0</v>
      </c>
      <c r="D52" s="18"/>
    </row>
    <row r="53" spans="1:4" ht="13.5" thickBot="1" x14ac:dyDescent="0.25">
      <c r="A53" s="93" t="s">
        <v>10</v>
      </c>
      <c r="B53" s="94" t="s">
        <v>2749</v>
      </c>
      <c r="C53" s="95">
        <v>0</v>
      </c>
      <c r="D53" s="18"/>
    </row>
    <row r="54" spans="1:4" ht="13.5" thickBot="1" x14ac:dyDescent="0.25">
      <c r="A54" s="93" t="s">
        <v>10</v>
      </c>
      <c r="B54" s="94" t="s">
        <v>2770</v>
      </c>
      <c r="C54" s="95">
        <v>0</v>
      </c>
      <c r="D54" s="18"/>
    </row>
    <row r="55" spans="1:4" ht="13.5" thickBot="1" x14ac:dyDescent="0.25">
      <c r="A55" s="93" t="s">
        <v>10</v>
      </c>
      <c r="B55" s="96" t="s">
        <v>2750</v>
      </c>
      <c r="C55" s="95">
        <v>0</v>
      </c>
      <c r="D55" s="18"/>
    </row>
    <row r="56" spans="1:4" ht="13.5" thickBot="1" x14ac:dyDescent="0.25">
      <c r="A56" s="93" t="s">
        <v>10</v>
      </c>
      <c r="B56" s="94" t="s">
        <v>2751</v>
      </c>
      <c r="C56" s="95">
        <v>0</v>
      </c>
      <c r="D56" s="18"/>
    </row>
    <row r="57" spans="1:4" ht="13.5" thickBot="1" x14ac:dyDescent="0.25">
      <c r="A57" s="93" t="s">
        <v>10</v>
      </c>
      <c r="B57" s="98" t="s">
        <v>300</v>
      </c>
      <c r="C57" s="95">
        <v>0</v>
      </c>
      <c r="D57" s="18"/>
    </row>
    <row r="58" spans="1:4" ht="13.5" thickBot="1" x14ac:dyDescent="0.25">
      <c r="A58" s="93" t="s">
        <v>10</v>
      </c>
      <c r="B58" s="98" t="s">
        <v>2752</v>
      </c>
      <c r="C58" s="95">
        <v>0</v>
      </c>
      <c r="D58" s="18"/>
    </row>
    <row r="59" spans="1:4" ht="13.5" thickBot="1" x14ac:dyDescent="0.25">
      <c r="A59" s="93" t="s">
        <v>10</v>
      </c>
      <c r="B59" s="94" t="s">
        <v>2753</v>
      </c>
      <c r="C59" s="95">
        <v>0</v>
      </c>
      <c r="D59" s="18"/>
    </row>
    <row r="60" spans="1:4" x14ac:dyDescent="0.2">
      <c r="A60" s="15"/>
      <c r="B60" s="99" t="s">
        <v>2754</v>
      </c>
      <c r="C60" s="7" t="s">
        <v>2782</v>
      </c>
      <c r="D60" s="18"/>
    </row>
    <row r="61" spans="1:4" x14ac:dyDescent="0.2">
      <c r="B61" t="s">
        <v>2755</v>
      </c>
      <c r="C61">
        <v>0</v>
      </c>
    </row>
    <row r="62" spans="1:4" x14ac:dyDescent="0.2">
      <c r="B62" t="s">
        <v>2759</v>
      </c>
      <c r="C62" s="25">
        <v>0</v>
      </c>
    </row>
    <row r="63" spans="1:4" x14ac:dyDescent="0.2">
      <c r="B63" s="25" t="s">
        <v>2760</v>
      </c>
      <c r="C63" s="25">
        <v>0</v>
      </c>
    </row>
    <row r="64" spans="1:4" x14ac:dyDescent="0.2">
      <c r="B64" s="25" t="s">
        <v>2761</v>
      </c>
      <c r="C64" s="25">
        <v>0</v>
      </c>
    </row>
    <row r="65" spans="2:3" x14ac:dyDescent="0.2">
      <c r="B65" s="25" t="s">
        <v>2762</v>
      </c>
      <c r="C65" s="25">
        <v>0</v>
      </c>
    </row>
    <row r="66" spans="2:3" x14ac:dyDescent="0.2">
      <c r="B66" s="25" t="s">
        <v>2763</v>
      </c>
      <c r="C66" s="25">
        <v>0</v>
      </c>
    </row>
    <row r="67" spans="2:3" x14ac:dyDescent="0.2">
      <c r="B67" s="25" t="s">
        <v>2764</v>
      </c>
      <c r="C67" s="25">
        <v>0</v>
      </c>
    </row>
    <row r="68" spans="2:3" x14ac:dyDescent="0.2">
      <c r="B68" s="25" t="s">
        <v>2765</v>
      </c>
      <c r="C68" s="25">
        <v>0</v>
      </c>
    </row>
    <row r="69" spans="2:3" x14ac:dyDescent="0.2">
      <c r="B69" s="25" t="s">
        <v>2766</v>
      </c>
      <c r="C69" s="25">
        <v>0</v>
      </c>
    </row>
    <row r="70" spans="2:3" x14ac:dyDescent="0.2">
      <c r="B70" t="s">
        <v>2767</v>
      </c>
      <c r="C70" s="25">
        <v>0</v>
      </c>
    </row>
    <row r="71" spans="2:3" x14ac:dyDescent="0.2">
      <c r="B71" t="s">
        <v>2768</v>
      </c>
      <c r="C71" s="25">
        <v>0</v>
      </c>
    </row>
    <row r="72" spans="2:3" x14ac:dyDescent="0.2">
      <c r="B72" t="s">
        <v>2769</v>
      </c>
      <c r="C72" s="25">
        <v>0</v>
      </c>
    </row>
    <row r="73" spans="2:3" x14ac:dyDescent="0.2">
      <c r="B73" t="s">
        <v>2771</v>
      </c>
      <c r="C73" s="25">
        <v>0</v>
      </c>
    </row>
    <row r="74" spans="2:3" x14ac:dyDescent="0.2">
      <c r="B74" t="s">
        <v>2772</v>
      </c>
      <c r="C74">
        <v>4</v>
      </c>
    </row>
    <row r="75" spans="2:3" x14ac:dyDescent="0.2">
      <c r="B75" t="s">
        <v>2773</v>
      </c>
      <c r="C75">
        <v>4</v>
      </c>
    </row>
    <row r="76" spans="2:3" x14ac:dyDescent="0.2">
      <c r="B76" t="s">
        <v>2774</v>
      </c>
      <c r="C76">
        <v>4</v>
      </c>
    </row>
    <row r="77" spans="2:3" x14ac:dyDescent="0.2">
      <c r="B77" t="s">
        <v>2775</v>
      </c>
      <c r="C77" s="25">
        <v>0</v>
      </c>
    </row>
    <row r="78" spans="2:3" x14ac:dyDescent="0.2">
      <c r="B78" t="s">
        <v>2776</v>
      </c>
      <c r="C78" s="25">
        <v>0</v>
      </c>
    </row>
    <row r="79" spans="2:3" x14ac:dyDescent="0.2">
      <c r="B79" t="s">
        <v>2777</v>
      </c>
      <c r="C79" s="25">
        <v>0</v>
      </c>
    </row>
    <row r="80" spans="2:3" x14ac:dyDescent="0.2">
      <c r="B80" t="s">
        <v>2778</v>
      </c>
      <c r="C80" s="25">
        <v>0</v>
      </c>
    </row>
    <row r="81" spans="2:3" x14ac:dyDescent="0.2">
      <c r="B81" s="25" t="s">
        <v>2779</v>
      </c>
      <c r="C81" s="25">
        <v>0</v>
      </c>
    </row>
    <row r="82" spans="2:3" x14ac:dyDescent="0.2">
      <c r="B82" t="s">
        <v>2780</v>
      </c>
      <c r="C82">
        <v>4</v>
      </c>
    </row>
    <row r="83" spans="2:3" x14ac:dyDescent="0.2">
      <c r="B83" t="s">
        <v>2745</v>
      </c>
      <c r="C83">
        <v>0</v>
      </c>
    </row>
    <row r="84" spans="2:3" x14ac:dyDescent="0.2">
      <c r="B84" t="s">
        <v>2767</v>
      </c>
      <c r="C84" s="25">
        <v>0</v>
      </c>
    </row>
    <row r="85" spans="2:3" x14ac:dyDescent="0.2">
      <c r="B85" t="s">
        <v>2766</v>
      </c>
      <c r="C85" s="25">
        <v>0</v>
      </c>
    </row>
    <row r="86" spans="2:3" x14ac:dyDescent="0.2">
      <c r="B86" t="s">
        <v>2765</v>
      </c>
      <c r="C86" s="25">
        <v>0</v>
      </c>
    </row>
    <row r="87" spans="2:3" x14ac:dyDescent="0.2">
      <c r="B87" t="s">
        <v>2748</v>
      </c>
      <c r="C87" s="25">
        <v>0</v>
      </c>
    </row>
    <row r="88" spans="2:3" x14ac:dyDescent="0.2">
      <c r="B88" t="s">
        <v>2783</v>
      </c>
      <c r="C88">
        <v>4</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9"/>
  <sheetViews>
    <sheetView topLeftCell="A65" workbookViewId="0">
      <selection activeCell="B120" sqref="A120:XFD120"/>
    </sheetView>
  </sheetViews>
  <sheetFormatPr defaultRowHeight="12.75" x14ac:dyDescent="0.2"/>
  <cols>
    <col min="1" max="1" width="31.42578125" style="25" customWidth="1"/>
    <col min="2" max="2" width="13.28515625" style="25" bestFit="1" customWidth="1"/>
    <col min="3" max="3" width="52.85546875" style="25" customWidth="1"/>
    <col min="4" max="4" width="26.5703125" style="25" bestFit="1" customWidth="1"/>
    <col min="5" max="16384" width="9.140625" style="25"/>
  </cols>
  <sheetData>
    <row r="1" spans="1:4" x14ac:dyDescent="0.2">
      <c r="A1" s="106" t="s">
        <v>29</v>
      </c>
      <c r="B1" s="107"/>
      <c r="C1" s="108"/>
      <c r="D1" s="35"/>
    </row>
    <row r="2" spans="1:4" ht="13.5" thickBot="1" x14ac:dyDescent="0.25">
      <c r="A2" s="36" t="s">
        <v>30</v>
      </c>
      <c r="B2" s="36" t="s">
        <v>31</v>
      </c>
      <c r="C2" s="36" t="s">
        <v>32</v>
      </c>
      <c r="D2" s="36" t="s">
        <v>33</v>
      </c>
    </row>
    <row r="3" spans="1:4" x14ac:dyDescent="0.2">
      <c r="A3" s="113" t="s">
        <v>34</v>
      </c>
      <c r="B3" s="37" t="s">
        <v>35</v>
      </c>
      <c r="C3" s="37" t="s">
        <v>36</v>
      </c>
      <c r="D3" s="38" t="s">
        <v>37</v>
      </c>
    </row>
    <row r="4" spans="1:4" x14ac:dyDescent="0.2">
      <c r="A4" s="112"/>
      <c r="B4" s="39" t="s">
        <v>35</v>
      </c>
      <c r="C4" s="39" t="s">
        <v>38</v>
      </c>
      <c r="D4" s="40">
        <v>10</v>
      </c>
    </row>
    <row r="5" spans="1:4" x14ac:dyDescent="0.2">
      <c r="A5" s="112"/>
      <c r="B5" s="39" t="s">
        <v>35</v>
      </c>
      <c r="C5" s="39" t="s">
        <v>39</v>
      </c>
      <c r="D5" s="40">
        <v>10</v>
      </c>
    </row>
    <row r="6" spans="1:4" x14ac:dyDescent="0.2">
      <c r="A6" s="112"/>
      <c r="B6" s="39" t="s">
        <v>35</v>
      </c>
      <c r="C6" s="39" t="s">
        <v>40</v>
      </c>
      <c r="D6" s="40">
        <v>10</v>
      </c>
    </row>
    <row r="7" spans="1:4" x14ac:dyDescent="0.2">
      <c r="A7" s="112"/>
      <c r="B7" s="39" t="s">
        <v>35</v>
      </c>
      <c r="C7" s="39" t="s">
        <v>41</v>
      </c>
      <c r="D7" s="40">
        <v>10</v>
      </c>
    </row>
    <row r="8" spans="1:4" ht="13.5" thickBot="1" x14ac:dyDescent="0.25">
      <c r="A8" s="114"/>
      <c r="B8" s="41" t="s">
        <v>35</v>
      </c>
      <c r="C8" s="42" t="s">
        <v>42</v>
      </c>
      <c r="D8" s="43">
        <v>10</v>
      </c>
    </row>
    <row r="9" spans="1:4" x14ac:dyDescent="0.2">
      <c r="A9" s="102" t="s">
        <v>43</v>
      </c>
      <c r="B9" s="37" t="s">
        <v>35</v>
      </c>
      <c r="C9" s="44" t="s">
        <v>44</v>
      </c>
      <c r="D9" s="38">
        <v>20</v>
      </c>
    </row>
    <row r="10" spans="1:4" x14ac:dyDescent="0.2">
      <c r="A10" s="103"/>
      <c r="B10" s="39" t="s">
        <v>35</v>
      </c>
      <c r="C10" s="45" t="s">
        <v>40</v>
      </c>
      <c r="D10" s="40">
        <v>8</v>
      </c>
    </row>
    <row r="11" spans="1:4" x14ac:dyDescent="0.2">
      <c r="A11" s="103"/>
      <c r="B11" s="39" t="s">
        <v>35</v>
      </c>
      <c r="C11" s="39" t="s">
        <v>41</v>
      </c>
      <c r="D11" s="40">
        <v>8</v>
      </c>
    </row>
    <row r="12" spans="1:4" ht="13.5" thickBot="1" x14ac:dyDescent="0.25">
      <c r="A12" s="115"/>
      <c r="B12" s="42" t="s">
        <v>45</v>
      </c>
      <c r="C12" s="42" t="s">
        <v>42</v>
      </c>
      <c r="D12" s="43">
        <v>8</v>
      </c>
    </row>
    <row r="13" spans="1:4" x14ac:dyDescent="0.2">
      <c r="A13" s="102" t="s">
        <v>46</v>
      </c>
      <c r="B13" s="37" t="s">
        <v>35</v>
      </c>
      <c r="C13" s="44" t="s">
        <v>47</v>
      </c>
      <c r="D13" s="38">
        <v>5</v>
      </c>
    </row>
    <row r="14" spans="1:4" x14ac:dyDescent="0.2">
      <c r="A14" s="103"/>
      <c r="B14" s="39" t="s">
        <v>35</v>
      </c>
      <c r="C14" s="45" t="s">
        <v>48</v>
      </c>
      <c r="D14" s="40">
        <v>10</v>
      </c>
    </row>
    <row r="15" spans="1:4" x14ac:dyDescent="0.2">
      <c r="A15" s="103"/>
      <c r="B15" s="39" t="s">
        <v>35</v>
      </c>
      <c r="C15" s="39" t="s">
        <v>40</v>
      </c>
      <c r="D15" s="40">
        <v>5</v>
      </c>
    </row>
    <row r="16" spans="1:4" ht="13.5" thickBot="1" x14ac:dyDescent="0.25">
      <c r="A16" s="115"/>
      <c r="B16" s="42" t="s">
        <v>35</v>
      </c>
      <c r="C16" s="42" t="s">
        <v>41</v>
      </c>
      <c r="D16" s="43">
        <v>10</v>
      </c>
    </row>
    <row r="17" spans="1:4" x14ac:dyDescent="0.2">
      <c r="A17" s="113" t="s">
        <v>49</v>
      </c>
      <c r="B17" s="46" t="s">
        <v>35</v>
      </c>
      <c r="C17" s="44" t="s">
        <v>50</v>
      </c>
      <c r="D17" s="47">
        <v>15</v>
      </c>
    </row>
    <row r="18" spans="1:4" x14ac:dyDescent="0.2">
      <c r="A18" s="112"/>
      <c r="B18" s="48" t="s">
        <v>35</v>
      </c>
      <c r="C18" s="45" t="s">
        <v>51</v>
      </c>
      <c r="D18" s="49">
        <v>15</v>
      </c>
    </row>
    <row r="19" spans="1:4" x14ac:dyDescent="0.2">
      <c r="A19" s="112"/>
      <c r="B19" s="50" t="s">
        <v>35</v>
      </c>
      <c r="C19" s="45" t="s">
        <v>52</v>
      </c>
      <c r="D19" s="49">
        <v>15</v>
      </c>
    </row>
    <row r="20" spans="1:4" x14ac:dyDescent="0.2">
      <c r="A20" s="112"/>
      <c r="B20" s="48" t="s">
        <v>35</v>
      </c>
      <c r="C20" s="45" t="s">
        <v>53</v>
      </c>
      <c r="D20" s="49">
        <v>5</v>
      </c>
    </row>
    <row r="21" spans="1:4" ht="13.5" thickBot="1" x14ac:dyDescent="0.25">
      <c r="A21" s="114"/>
      <c r="B21" s="51" t="s">
        <v>35</v>
      </c>
      <c r="C21" s="42" t="s">
        <v>41</v>
      </c>
      <c r="D21" s="52">
        <v>10</v>
      </c>
    </row>
    <row r="22" spans="1:4" x14ac:dyDescent="0.2">
      <c r="A22" s="102" t="s">
        <v>54</v>
      </c>
      <c r="B22" s="44" t="s">
        <v>35</v>
      </c>
      <c r="C22" s="44" t="s">
        <v>55</v>
      </c>
      <c r="D22" s="38">
        <v>10</v>
      </c>
    </row>
    <row r="23" spans="1:4" x14ac:dyDescent="0.2">
      <c r="A23" s="103"/>
      <c r="B23" s="45" t="s">
        <v>35</v>
      </c>
      <c r="C23" s="45" t="s">
        <v>56</v>
      </c>
      <c r="D23" s="40">
        <v>30</v>
      </c>
    </row>
    <row r="24" spans="1:4" x14ac:dyDescent="0.2">
      <c r="A24" s="103"/>
      <c r="B24" s="45" t="s">
        <v>35</v>
      </c>
      <c r="C24" s="45" t="s">
        <v>57</v>
      </c>
      <c r="D24" s="40">
        <v>30</v>
      </c>
    </row>
    <row r="25" spans="1:4" x14ac:dyDescent="0.2">
      <c r="A25" s="103"/>
      <c r="B25" s="45" t="s">
        <v>35</v>
      </c>
      <c r="C25" s="45" t="s">
        <v>58</v>
      </c>
      <c r="D25" s="40">
        <v>20</v>
      </c>
    </row>
    <row r="26" spans="1:4" ht="13.5" thickBot="1" x14ac:dyDescent="0.25">
      <c r="A26" s="103"/>
      <c r="B26" s="53" t="s">
        <v>35</v>
      </c>
      <c r="C26" s="53" t="s">
        <v>59</v>
      </c>
      <c r="D26" s="54">
        <v>30</v>
      </c>
    </row>
    <row r="27" spans="1:4" x14ac:dyDescent="0.2">
      <c r="A27" s="102" t="s">
        <v>60</v>
      </c>
      <c r="B27" s="44" t="s">
        <v>35</v>
      </c>
      <c r="C27" s="44" t="s">
        <v>61</v>
      </c>
      <c r="D27" s="38">
        <v>360</v>
      </c>
    </row>
    <row r="28" spans="1:4" x14ac:dyDescent="0.2">
      <c r="A28" s="103"/>
      <c r="B28" s="45" t="s">
        <v>35</v>
      </c>
      <c r="C28" s="50" t="s">
        <v>62</v>
      </c>
      <c r="D28" s="40">
        <v>30</v>
      </c>
    </row>
    <row r="29" spans="1:4" x14ac:dyDescent="0.2">
      <c r="A29" s="103"/>
      <c r="B29" s="45" t="s">
        <v>63</v>
      </c>
      <c r="C29" s="50" t="s">
        <v>64</v>
      </c>
      <c r="D29" s="40">
        <v>240</v>
      </c>
    </row>
    <row r="30" spans="1:4" x14ac:dyDescent="0.2">
      <c r="A30" s="103"/>
      <c r="B30" s="45" t="s">
        <v>35</v>
      </c>
      <c r="C30" s="50" t="s">
        <v>65</v>
      </c>
      <c r="D30" s="40">
        <v>60</v>
      </c>
    </row>
    <row r="31" spans="1:4" x14ac:dyDescent="0.2">
      <c r="A31" s="103"/>
      <c r="B31" s="45" t="s">
        <v>35</v>
      </c>
      <c r="C31" s="50" t="s">
        <v>66</v>
      </c>
      <c r="D31" s="40">
        <v>60</v>
      </c>
    </row>
    <row r="32" spans="1:4" ht="13.5" thickBot="1" x14ac:dyDescent="0.25">
      <c r="A32" s="115"/>
      <c r="B32" s="41" t="s">
        <v>35</v>
      </c>
      <c r="C32" s="55" t="s">
        <v>67</v>
      </c>
      <c r="D32" s="43">
        <v>60</v>
      </c>
    </row>
    <row r="33" spans="1:4" ht="13.5" thickBot="1" x14ac:dyDescent="0.25">
      <c r="A33" s="56"/>
      <c r="B33" s="57"/>
      <c r="C33" s="58"/>
      <c r="D33" s="18"/>
    </row>
    <row r="34" spans="1:4" x14ac:dyDescent="0.2">
      <c r="A34" s="116" t="s">
        <v>68</v>
      </c>
      <c r="B34" s="117"/>
      <c r="C34" s="118"/>
      <c r="D34" s="59"/>
    </row>
    <row r="35" spans="1:4" ht="13.5" thickBot="1" x14ac:dyDescent="0.25">
      <c r="A35" s="60" t="s">
        <v>30</v>
      </c>
      <c r="B35" s="61" t="s">
        <v>31</v>
      </c>
      <c r="C35" s="61" t="s">
        <v>32</v>
      </c>
      <c r="D35" s="62" t="s">
        <v>69</v>
      </c>
    </row>
    <row r="36" spans="1:4" x14ac:dyDescent="0.2">
      <c r="A36" s="104" t="s">
        <v>70</v>
      </c>
      <c r="B36" s="63" t="s">
        <v>35</v>
      </c>
      <c r="C36" s="63" t="s">
        <v>71</v>
      </c>
      <c r="D36" s="64">
        <v>12</v>
      </c>
    </row>
    <row r="37" spans="1:4" x14ac:dyDescent="0.2">
      <c r="A37" s="104"/>
      <c r="B37" s="50" t="s">
        <v>35</v>
      </c>
      <c r="C37" s="50" t="s">
        <v>72</v>
      </c>
      <c r="D37" s="65">
        <v>8</v>
      </c>
    </row>
    <row r="38" spans="1:4" x14ac:dyDescent="0.2">
      <c r="A38" s="104"/>
      <c r="B38" s="50" t="s">
        <v>35</v>
      </c>
      <c r="C38" s="50" t="s">
        <v>73</v>
      </c>
      <c r="D38" s="65">
        <v>2</v>
      </c>
    </row>
    <row r="39" spans="1:4" x14ac:dyDescent="0.2">
      <c r="A39" s="104"/>
      <c r="B39" s="50" t="s">
        <v>35</v>
      </c>
      <c r="C39" s="50" t="s">
        <v>74</v>
      </c>
      <c r="D39" s="65">
        <v>12</v>
      </c>
    </row>
    <row r="40" spans="1:4" ht="13.5" thickBot="1" x14ac:dyDescent="0.25">
      <c r="A40" s="104"/>
      <c r="B40" s="66" t="s">
        <v>35</v>
      </c>
      <c r="C40" s="66" t="s">
        <v>75</v>
      </c>
      <c r="D40" s="67">
        <v>2</v>
      </c>
    </row>
    <row r="41" spans="1:4" x14ac:dyDescent="0.2">
      <c r="A41" s="110" t="s">
        <v>76</v>
      </c>
      <c r="B41" s="68" t="s">
        <v>35</v>
      </c>
      <c r="C41" s="68" t="s">
        <v>71</v>
      </c>
      <c r="D41" s="69">
        <v>40</v>
      </c>
    </row>
    <row r="42" spans="1:4" x14ac:dyDescent="0.2">
      <c r="A42" s="111"/>
      <c r="B42" s="50" t="s">
        <v>35</v>
      </c>
      <c r="C42" s="50" t="s">
        <v>77</v>
      </c>
      <c r="D42" s="70">
        <v>60</v>
      </c>
    </row>
    <row r="43" spans="1:4" x14ac:dyDescent="0.2">
      <c r="A43" s="111"/>
      <c r="B43" s="50" t="s">
        <v>35</v>
      </c>
      <c r="C43" s="50" t="s">
        <v>78</v>
      </c>
      <c r="D43" s="70">
        <v>20</v>
      </c>
    </row>
    <row r="44" spans="1:4" x14ac:dyDescent="0.2">
      <c r="A44" s="111"/>
      <c r="B44" s="50" t="s">
        <v>35</v>
      </c>
      <c r="C44" s="50" t="s">
        <v>79</v>
      </c>
      <c r="D44" s="70">
        <v>56</v>
      </c>
    </row>
    <row r="45" spans="1:4" x14ac:dyDescent="0.2">
      <c r="A45" s="111"/>
      <c r="B45" s="50" t="s">
        <v>35</v>
      </c>
      <c r="C45" s="50" t="s">
        <v>80</v>
      </c>
      <c r="D45" s="65">
        <v>8</v>
      </c>
    </row>
    <row r="46" spans="1:4" x14ac:dyDescent="0.2">
      <c r="A46" s="111"/>
      <c r="B46" s="50" t="s">
        <v>35</v>
      </c>
      <c r="C46" s="50" t="s">
        <v>74</v>
      </c>
      <c r="D46" s="65">
        <v>64</v>
      </c>
    </row>
    <row r="47" spans="1:4" x14ac:dyDescent="0.2">
      <c r="A47" s="111"/>
      <c r="B47" s="50" t="s">
        <v>81</v>
      </c>
      <c r="C47" s="50" t="s">
        <v>82</v>
      </c>
      <c r="D47" s="65">
        <v>2</v>
      </c>
    </row>
    <row r="48" spans="1:4" ht="13.5" thickBot="1" x14ac:dyDescent="0.25">
      <c r="A48" s="119"/>
      <c r="B48" s="55" t="s">
        <v>35</v>
      </c>
      <c r="C48" s="55" t="s">
        <v>75</v>
      </c>
      <c r="D48" s="71">
        <v>2</v>
      </c>
    </row>
    <row r="50" spans="1:4" x14ac:dyDescent="0.2">
      <c r="A50" s="106" t="s">
        <v>83</v>
      </c>
      <c r="B50" s="107"/>
      <c r="C50" s="107"/>
      <c r="D50" s="108"/>
    </row>
    <row r="51" spans="1:4" ht="13.5" thickBot="1" x14ac:dyDescent="0.25">
      <c r="A51" s="36" t="s">
        <v>30</v>
      </c>
      <c r="B51" s="36" t="s">
        <v>31</v>
      </c>
      <c r="C51" s="36" t="s">
        <v>32</v>
      </c>
      <c r="D51" s="36" t="s">
        <v>69</v>
      </c>
    </row>
    <row r="52" spans="1:4" x14ac:dyDescent="0.2">
      <c r="A52" s="102" t="s">
        <v>9</v>
      </c>
      <c r="B52" s="45" t="s">
        <v>10</v>
      </c>
      <c r="C52" s="44" t="s">
        <v>84</v>
      </c>
      <c r="D52" s="72">
        <v>120</v>
      </c>
    </row>
    <row r="53" spans="1:4" ht="13.5" thickBot="1" x14ac:dyDescent="0.25">
      <c r="A53" s="112"/>
      <c r="B53" s="53" t="s">
        <v>10</v>
      </c>
      <c r="C53" s="53" t="s">
        <v>85</v>
      </c>
      <c r="D53" s="73">
        <v>30</v>
      </c>
    </row>
    <row r="54" spans="1:4" x14ac:dyDescent="0.2">
      <c r="A54" s="109" t="s">
        <v>86</v>
      </c>
      <c r="B54" s="44" t="s">
        <v>10</v>
      </c>
      <c r="C54" s="68" t="s">
        <v>71</v>
      </c>
      <c r="D54" s="69">
        <v>12</v>
      </c>
    </row>
    <row r="55" spans="1:4" x14ac:dyDescent="0.2">
      <c r="A55" s="104"/>
      <c r="B55" s="45" t="s">
        <v>10</v>
      </c>
      <c r="C55" s="50" t="s">
        <v>72</v>
      </c>
      <c r="D55" s="65">
        <v>8</v>
      </c>
    </row>
    <row r="56" spans="1:4" x14ac:dyDescent="0.2">
      <c r="A56" s="104"/>
      <c r="B56" s="45" t="s">
        <v>10</v>
      </c>
      <c r="C56" s="50" t="s">
        <v>73</v>
      </c>
      <c r="D56" s="65">
        <v>2</v>
      </c>
    </row>
    <row r="57" spans="1:4" x14ac:dyDescent="0.2">
      <c r="A57" s="104"/>
      <c r="B57" s="45" t="s">
        <v>10</v>
      </c>
      <c r="C57" s="50" t="s">
        <v>74</v>
      </c>
      <c r="D57" s="65">
        <v>12</v>
      </c>
    </row>
    <row r="58" spans="1:4" ht="13.5" thickBot="1" x14ac:dyDescent="0.25">
      <c r="A58" s="105"/>
      <c r="B58" s="41" t="s">
        <v>10</v>
      </c>
      <c r="C58" s="55" t="s">
        <v>75</v>
      </c>
      <c r="D58" s="71">
        <v>2</v>
      </c>
    </row>
    <row r="59" spans="1:4" x14ac:dyDescent="0.2">
      <c r="A59" s="110" t="s">
        <v>87</v>
      </c>
      <c r="B59" s="44" t="s">
        <v>10</v>
      </c>
      <c r="C59" s="68" t="s">
        <v>71</v>
      </c>
      <c r="D59" s="69">
        <v>40</v>
      </c>
    </row>
    <row r="60" spans="1:4" x14ac:dyDescent="0.2">
      <c r="A60" s="111"/>
      <c r="B60" s="45" t="s">
        <v>10</v>
      </c>
      <c r="C60" s="50" t="s">
        <v>88</v>
      </c>
      <c r="D60" s="70">
        <v>20</v>
      </c>
    </row>
    <row r="61" spans="1:4" x14ac:dyDescent="0.2">
      <c r="A61" s="111"/>
      <c r="B61" s="45" t="s">
        <v>10</v>
      </c>
      <c r="C61" s="50" t="s">
        <v>79</v>
      </c>
      <c r="D61" s="70">
        <v>32</v>
      </c>
    </row>
    <row r="62" spans="1:4" x14ac:dyDescent="0.2">
      <c r="A62" s="111"/>
      <c r="B62" s="45" t="s">
        <v>10</v>
      </c>
      <c r="C62" s="50" t="s">
        <v>89</v>
      </c>
      <c r="D62" s="65">
        <v>4</v>
      </c>
    </row>
    <row r="63" spans="1:4" x14ac:dyDescent="0.2">
      <c r="A63" s="111"/>
      <c r="B63" s="45" t="s">
        <v>10</v>
      </c>
      <c r="C63" s="50" t="s">
        <v>74</v>
      </c>
      <c r="D63" s="65">
        <v>36</v>
      </c>
    </row>
    <row r="64" spans="1:4" ht="13.5" thickBot="1" x14ac:dyDescent="0.25">
      <c r="A64" s="119"/>
      <c r="B64" s="41" t="s">
        <v>10</v>
      </c>
      <c r="C64" s="55" t="s">
        <v>75</v>
      </c>
      <c r="D64" s="71">
        <v>2</v>
      </c>
    </row>
    <row r="65" spans="1:4" ht="13.5" thickBot="1" x14ac:dyDescent="0.25">
      <c r="A65" s="102" t="s">
        <v>90</v>
      </c>
      <c r="B65" s="44" t="s">
        <v>10</v>
      </c>
      <c r="C65" s="44" t="s">
        <v>91</v>
      </c>
      <c r="D65" s="38">
        <v>0</v>
      </c>
    </row>
    <row r="66" spans="1:4" ht="13.5" thickBot="1" x14ac:dyDescent="0.25">
      <c r="A66" s="103"/>
      <c r="B66" s="44" t="s">
        <v>10</v>
      </c>
      <c r="C66" s="50" t="s">
        <v>92</v>
      </c>
      <c r="D66" s="40">
        <v>0</v>
      </c>
    </row>
    <row r="67" spans="1:4" ht="13.5" thickBot="1" x14ac:dyDescent="0.25">
      <c r="A67" s="103"/>
      <c r="B67" s="44" t="s">
        <v>10</v>
      </c>
      <c r="C67" s="50" t="s">
        <v>93</v>
      </c>
      <c r="D67" s="40">
        <v>0</v>
      </c>
    </row>
    <row r="68" spans="1:4" ht="13.5" thickBot="1" x14ac:dyDescent="0.25">
      <c r="A68" s="103"/>
      <c r="B68" s="74" t="s">
        <v>10</v>
      </c>
      <c r="C68" s="66" t="s">
        <v>94</v>
      </c>
      <c r="D68" s="54">
        <v>0</v>
      </c>
    </row>
    <row r="69" spans="1:4" ht="13.5" thickBot="1" x14ac:dyDescent="0.25">
      <c r="A69" s="75" t="s">
        <v>11</v>
      </c>
      <c r="B69" s="68" t="s">
        <v>10</v>
      </c>
      <c r="C69" s="68" t="s">
        <v>95</v>
      </c>
      <c r="D69" s="69">
        <v>6</v>
      </c>
    </row>
    <row r="70" spans="1:4" x14ac:dyDescent="0.2">
      <c r="A70" s="102" t="s">
        <v>12</v>
      </c>
      <c r="B70" s="44" t="s">
        <v>10</v>
      </c>
      <c r="C70" s="44" t="s">
        <v>61</v>
      </c>
      <c r="D70" s="38">
        <v>2.5</v>
      </c>
    </row>
    <row r="71" spans="1:4" x14ac:dyDescent="0.2">
      <c r="A71" s="103"/>
      <c r="B71" s="45" t="s">
        <v>10</v>
      </c>
      <c r="C71" s="50" t="s">
        <v>64</v>
      </c>
      <c r="D71" s="40">
        <v>1</v>
      </c>
    </row>
    <row r="72" spans="1:4" x14ac:dyDescent="0.2">
      <c r="A72" s="103"/>
      <c r="B72" s="45" t="s">
        <v>10</v>
      </c>
      <c r="C72" s="50" t="s">
        <v>65</v>
      </c>
      <c r="D72" s="40">
        <v>1</v>
      </c>
    </row>
    <row r="73" spans="1:4" x14ac:dyDescent="0.2">
      <c r="A73" s="103"/>
      <c r="B73" s="45" t="s">
        <v>10</v>
      </c>
      <c r="C73" s="50" t="s">
        <v>66</v>
      </c>
      <c r="D73" s="40">
        <v>0.5</v>
      </c>
    </row>
    <row r="74" spans="1:4" ht="13.5" thickBot="1" x14ac:dyDescent="0.25">
      <c r="A74" s="115"/>
      <c r="B74" s="41" t="s">
        <v>10</v>
      </c>
      <c r="C74" s="55" t="s">
        <v>67</v>
      </c>
      <c r="D74" s="43">
        <v>1</v>
      </c>
    </row>
    <row r="77" spans="1:4" x14ac:dyDescent="0.2">
      <c r="A77" s="106" t="s">
        <v>96</v>
      </c>
      <c r="B77" s="107"/>
      <c r="C77" s="107"/>
      <c r="D77" s="108"/>
    </row>
    <row r="78" spans="1:4" ht="13.5" thickBot="1" x14ac:dyDescent="0.25">
      <c r="A78" s="36" t="s">
        <v>30</v>
      </c>
      <c r="B78" s="36" t="s">
        <v>31</v>
      </c>
      <c r="C78" s="36" t="s">
        <v>32</v>
      </c>
      <c r="D78" s="36" t="s">
        <v>69</v>
      </c>
    </row>
    <row r="79" spans="1:4" ht="13.5" thickBot="1" x14ac:dyDescent="0.25">
      <c r="A79" s="102" t="s">
        <v>97</v>
      </c>
      <c r="B79" s="44" t="s">
        <v>81</v>
      </c>
      <c r="C79" s="44" t="s">
        <v>61</v>
      </c>
      <c r="D79" s="38">
        <v>2</v>
      </c>
    </row>
    <row r="80" spans="1:4" ht="13.5" thickBot="1" x14ac:dyDescent="0.25">
      <c r="A80" s="103"/>
      <c r="B80" s="44" t="s">
        <v>81</v>
      </c>
      <c r="C80" s="50" t="s">
        <v>98</v>
      </c>
      <c r="D80" s="40">
        <v>1</v>
      </c>
    </row>
    <row r="81" spans="1:4" ht="13.5" thickBot="1" x14ac:dyDescent="0.25">
      <c r="A81" s="103"/>
      <c r="B81" s="44" t="s">
        <v>81</v>
      </c>
      <c r="C81" s="50" t="s">
        <v>65</v>
      </c>
      <c r="D81" s="40">
        <v>0.5</v>
      </c>
    </row>
    <row r="82" spans="1:4" ht="13.5" thickBot="1" x14ac:dyDescent="0.25">
      <c r="A82" s="103"/>
      <c r="B82" s="44" t="s">
        <v>81</v>
      </c>
      <c r="C82" s="50" t="s">
        <v>99</v>
      </c>
      <c r="D82" s="40">
        <v>0.5</v>
      </c>
    </row>
    <row r="83" spans="1:4" ht="13.5" thickBot="1" x14ac:dyDescent="0.25">
      <c r="A83" s="110" t="s">
        <v>100</v>
      </c>
      <c r="B83" s="44" t="s">
        <v>81</v>
      </c>
      <c r="C83" s="68" t="s">
        <v>101</v>
      </c>
      <c r="D83" s="69">
        <v>2</v>
      </c>
    </row>
    <row r="84" spans="1:4" ht="13.5" thickBot="1" x14ac:dyDescent="0.25">
      <c r="A84" s="111"/>
      <c r="B84" s="44" t="s">
        <v>81</v>
      </c>
      <c r="C84" s="50" t="s">
        <v>102</v>
      </c>
      <c r="D84" s="70">
        <v>0.5</v>
      </c>
    </row>
    <row r="85" spans="1:4" ht="13.5" thickBot="1" x14ac:dyDescent="0.25">
      <c r="A85" s="111"/>
      <c r="B85" s="44" t="s">
        <v>81</v>
      </c>
      <c r="C85" s="50" t="s">
        <v>103</v>
      </c>
      <c r="D85" s="70">
        <v>3</v>
      </c>
    </row>
    <row r="86" spans="1:4" ht="13.5" thickBot="1" x14ac:dyDescent="0.25">
      <c r="A86" s="111"/>
      <c r="B86" s="44" t="s">
        <v>81</v>
      </c>
      <c r="C86" s="50" t="s">
        <v>104</v>
      </c>
      <c r="D86" s="65">
        <v>0.5</v>
      </c>
    </row>
    <row r="87" spans="1:4" ht="13.5" thickBot="1" x14ac:dyDescent="0.25">
      <c r="A87" s="102" t="s">
        <v>105</v>
      </c>
      <c r="B87" s="44" t="s">
        <v>81</v>
      </c>
      <c r="C87" s="44" t="s">
        <v>61</v>
      </c>
      <c r="D87" s="38">
        <v>2</v>
      </c>
    </row>
    <row r="88" spans="1:4" ht="13.5" thickBot="1" x14ac:dyDescent="0.25">
      <c r="A88" s="103"/>
      <c r="B88" s="44" t="s">
        <v>81</v>
      </c>
      <c r="C88" s="50" t="s">
        <v>98</v>
      </c>
      <c r="D88" s="40">
        <v>1</v>
      </c>
    </row>
    <row r="89" spans="1:4" ht="13.5" thickBot="1" x14ac:dyDescent="0.25">
      <c r="A89" s="103"/>
      <c r="B89" s="44" t="s">
        <v>81</v>
      </c>
      <c r="C89" s="50" t="s">
        <v>65</v>
      </c>
      <c r="D89" s="40">
        <v>0.5</v>
      </c>
    </row>
    <row r="90" spans="1:4" ht="13.5" thickBot="1" x14ac:dyDescent="0.25">
      <c r="A90" s="103"/>
      <c r="B90" s="44" t="s">
        <v>81</v>
      </c>
      <c r="C90" s="50" t="s">
        <v>66</v>
      </c>
      <c r="D90" s="40">
        <v>0.5</v>
      </c>
    </row>
    <row r="91" spans="1:4" ht="13.5" thickBot="1" x14ac:dyDescent="0.25">
      <c r="A91" s="102" t="s">
        <v>106</v>
      </c>
      <c r="B91" s="44" t="s">
        <v>81</v>
      </c>
      <c r="C91" s="50" t="s">
        <v>107</v>
      </c>
      <c r="D91" s="38">
        <v>1</v>
      </c>
    </row>
    <row r="92" spans="1:4" ht="13.5" thickBot="1" x14ac:dyDescent="0.25">
      <c r="A92" s="103"/>
      <c r="B92" s="44" t="s">
        <v>81</v>
      </c>
      <c r="C92" s="76" t="s">
        <v>108</v>
      </c>
      <c r="D92" s="40">
        <v>1</v>
      </c>
    </row>
    <row r="93" spans="1:4" ht="13.5" thickBot="1" x14ac:dyDescent="0.25">
      <c r="A93" s="103"/>
      <c r="B93" s="44" t="s">
        <v>81</v>
      </c>
      <c r="C93" s="50" t="s">
        <v>109</v>
      </c>
      <c r="D93" s="40">
        <v>0.5</v>
      </c>
    </row>
    <row r="94" spans="1:4" ht="13.5" thickBot="1" x14ac:dyDescent="0.25">
      <c r="A94" s="103"/>
      <c r="B94" s="44" t="s">
        <v>81</v>
      </c>
      <c r="C94" s="50" t="s">
        <v>110</v>
      </c>
      <c r="D94" s="40">
        <v>0.25</v>
      </c>
    </row>
    <row r="95" spans="1:4" ht="13.5" thickBot="1" x14ac:dyDescent="0.25">
      <c r="A95" s="103"/>
      <c r="B95" s="44" t="s">
        <v>81</v>
      </c>
      <c r="C95" s="55" t="s">
        <v>111</v>
      </c>
      <c r="D95" s="54">
        <v>0.5</v>
      </c>
    </row>
    <row r="96" spans="1:4" ht="13.5" thickBot="1" x14ac:dyDescent="0.25">
      <c r="A96" s="115"/>
      <c r="B96" s="44" t="s">
        <v>81</v>
      </c>
      <c r="C96" s="55" t="s">
        <v>112</v>
      </c>
      <c r="D96" s="43">
        <v>0.5</v>
      </c>
    </row>
    <row r="97" spans="1:4" ht="13.5" thickBot="1" x14ac:dyDescent="0.25">
      <c r="A97" s="120" t="s">
        <v>113</v>
      </c>
      <c r="B97" s="77" t="s">
        <v>81</v>
      </c>
      <c r="C97" s="44" t="s">
        <v>114</v>
      </c>
      <c r="D97" s="38">
        <v>0.5</v>
      </c>
    </row>
    <row r="98" spans="1:4" ht="13.5" thickBot="1" x14ac:dyDescent="0.25">
      <c r="A98" s="121"/>
      <c r="B98" s="77" t="s">
        <v>81</v>
      </c>
      <c r="C98" s="50" t="s">
        <v>115</v>
      </c>
      <c r="D98" s="40">
        <v>0.5</v>
      </c>
    </row>
    <row r="99" spans="1:4" ht="13.5" thickBot="1" x14ac:dyDescent="0.25">
      <c r="A99" s="122"/>
      <c r="B99" s="77" t="s">
        <v>81</v>
      </c>
      <c r="C99" s="50" t="s">
        <v>99</v>
      </c>
      <c r="D99" s="40">
        <v>0.5</v>
      </c>
    </row>
    <row r="101" spans="1:4" x14ac:dyDescent="0.2">
      <c r="A101" s="106" t="s">
        <v>302</v>
      </c>
      <c r="B101" s="107"/>
      <c r="C101" s="107"/>
      <c r="D101" s="108"/>
    </row>
    <row r="102" spans="1:4" ht="13.5" thickBot="1" x14ac:dyDescent="0.25">
      <c r="A102" s="36" t="s">
        <v>30</v>
      </c>
      <c r="B102" s="36" t="s">
        <v>31</v>
      </c>
      <c r="C102" s="36" t="s">
        <v>32</v>
      </c>
      <c r="D102" s="36" t="s">
        <v>69</v>
      </c>
    </row>
    <row r="103" spans="1:4" x14ac:dyDescent="0.2">
      <c r="A103" s="102" t="s">
        <v>303</v>
      </c>
      <c r="B103" s="45" t="s">
        <v>309</v>
      </c>
      <c r="C103" s="44" t="s">
        <v>311</v>
      </c>
      <c r="D103" s="72">
        <v>60</v>
      </c>
    </row>
    <row r="104" spans="1:4" ht="13.5" thickBot="1" x14ac:dyDescent="0.25">
      <c r="A104" s="103"/>
      <c r="B104" s="45" t="s">
        <v>309</v>
      </c>
      <c r="C104" s="85" t="s">
        <v>312</v>
      </c>
      <c r="D104" s="86">
        <v>60</v>
      </c>
    </row>
    <row r="105" spans="1:4" x14ac:dyDescent="0.2">
      <c r="A105" s="109" t="s">
        <v>304</v>
      </c>
      <c r="B105" s="45" t="s">
        <v>310</v>
      </c>
      <c r="C105" s="68" t="s">
        <v>315</v>
      </c>
      <c r="D105" s="69">
        <v>15</v>
      </c>
    </row>
    <row r="106" spans="1:4" x14ac:dyDescent="0.2">
      <c r="A106" s="104"/>
      <c r="B106" s="45" t="s">
        <v>310</v>
      </c>
      <c r="C106" s="50" t="s">
        <v>313</v>
      </c>
      <c r="D106" s="65">
        <v>30</v>
      </c>
    </row>
    <row r="107" spans="1:4" ht="13.5" thickBot="1" x14ac:dyDescent="0.25">
      <c r="A107" s="104"/>
      <c r="B107" s="45" t="s">
        <v>310</v>
      </c>
      <c r="C107" s="50" t="s">
        <v>314</v>
      </c>
      <c r="D107" s="65">
        <v>15</v>
      </c>
    </row>
    <row r="108" spans="1:4" x14ac:dyDescent="0.2">
      <c r="A108" s="110" t="s">
        <v>305</v>
      </c>
      <c r="B108" s="45" t="s">
        <v>309</v>
      </c>
      <c r="C108" s="68" t="s">
        <v>316</v>
      </c>
      <c r="D108" s="69">
        <v>15</v>
      </c>
    </row>
    <row r="109" spans="1:4" x14ac:dyDescent="0.2">
      <c r="A109" s="111"/>
      <c r="B109" s="45" t="s">
        <v>309</v>
      </c>
      <c r="C109" s="50" t="s">
        <v>317</v>
      </c>
      <c r="D109" s="70">
        <v>30</v>
      </c>
    </row>
    <row r="110" spans="1:4" ht="13.5" thickBot="1" x14ac:dyDescent="0.25">
      <c r="A110" s="111"/>
      <c r="B110" s="45" t="s">
        <v>309</v>
      </c>
      <c r="C110" s="50" t="s">
        <v>318</v>
      </c>
      <c r="D110" s="70">
        <v>15</v>
      </c>
    </row>
    <row r="111" spans="1:4" x14ac:dyDescent="0.2">
      <c r="A111" s="102" t="s">
        <v>306</v>
      </c>
      <c r="B111" s="45" t="s">
        <v>309</v>
      </c>
      <c r="C111" s="44" t="s">
        <v>319</v>
      </c>
      <c r="D111" s="38">
        <v>30</v>
      </c>
    </row>
    <row r="112" spans="1:4" x14ac:dyDescent="0.2">
      <c r="A112" s="103"/>
      <c r="B112" s="45" t="s">
        <v>309</v>
      </c>
      <c r="C112" s="50" t="s">
        <v>320</v>
      </c>
      <c r="D112" s="40">
        <v>120</v>
      </c>
    </row>
    <row r="113" spans="1:4" ht="13.5" thickBot="1" x14ac:dyDescent="0.25">
      <c r="A113" s="103"/>
      <c r="B113" s="45" t="s">
        <v>309</v>
      </c>
      <c r="C113" s="50" t="s">
        <v>321</v>
      </c>
      <c r="D113" s="40">
        <v>30</v>
      </c>
    </row>
    <row r="114" spans="1:4" x14ac:dyDescent="0.2">
      <c r="A114" s="104" t="s">
        <v>307</v>
      </c>
      <c r="B114" s="45" t="s">
        <v>309</v>
      </c>
      <c r="C114" s="44" t="s">
        <v>322</v>
      </c>
      <c r="D114" s="87">
        <v>30</v>
      </c>
    </row>
    <row r="115" spans="1:4" ht="13.5" thickBot="1" x14ac:dyDescent="0.25">
      <c r="A115" s="104"/>
      <c r="B115" s="45" t="s">
        <v>309</v>
      </c>
      <c r="C115" s="63" t="s">
        <v>323</v>
      </c>
      <c r="D115" s="87">
        <v>20</v>
      </c>
    </row>
    <row r="116" spans="1:4" ht="13.5" thickBot="1" x14ac:dyDescent="0.25">
      <c r="A116" s="105"/>
      <c r="B116" s="45" t="s">
        <v>309</v>
      </c>
      <c r="C116" s="68" t="s">
        <v>324</v>
      </c>
      <c r="D116" s="69">
        <v>10</v>
      </c>
    </row>
    <row r="117" spans="1:4" x14ac:dyDescent="0.2">
      <c r="A117" s="102" t="s">
        <v>308</v>
      </c>
      <c r="B117" s="45" t="s">
        <v>310</v>
      </c>
      <c r="C117" s="44" t="s">
        <v>325</v>
      </c>
      <c r="D117" s="38">
        <v>15</v>
      </c>
    </row>
    <row r="118" spans="1:4" x14ac:dyDescent="0.2">
      <c r="A118" s="103"/>
      <c r="B118" s="45" t="s">
        <v>310</v>
      </c>
      <c r="C118" s="50" t="s">
        <v>326</v>
      </c>
      <c r="D118" s="40">
        <v>30</v>
      </c>
    </row>
    <row r="119" spans="1:4" x14ac:dyDescent="0.2">
      <c r="A119" s="103"/>
      <c r="B119" s="45" t="s">
        <v>310</v>
      </c>
      <c r="C119" s="50" t="s">
        <v>327</v>
      </c>
      <c r="D119" s="40">
        <v>15</v>
      </c>
    </row>
  </sheetData>
  <mergeCells count="29">
    <mergeCell ref="A83:A86"/>
    <mergeCell ref="A87:A90"/>
    <mergeCell ref="A91:A96"/>
    <mergeCell ref="A97:A99"/>
    <mergeCell ref="A54:A58"/>
    <mergeCell ref="A59:A64"/>
    <mergeCell ref="A65:A68"/>
    <mergeCell ref="A70:A74"/>
    <mergeCell ref="A77:D77"/>
    <mergeCell ref="A79:A82"/>
    <mergeCell ref="A52:A53"/>
    <mergeCell ref="A1:C1"/>
    <mergeCell ref="A3:A8"/>
    <mergeCell ref="A9:A12"/>
    <mergeCell ref="A13:A16"/>
    <mergeCell ref="A17:A21"/>
    <mergeCell ref="A22:A26"/>
    <mergeCell ref="A27:A32"/>
    <mergeCell ref="A34:C34"/>
    <mergeCell ref="A36:A40"/>
    <mergeCell ref="A41:A48"/>
    <mergeCell ref="A50:D50"/>
    <mergeCell ref="A117:A119"/>
    <mergeCell ref="A114:A116"/>
    <mergeCell ref="A101:D101"/>
    <mergeCell ref="A103:A104"/>
    <mergeCell ref="A105:A107"/>
    <mergeCell ref="A108:A110"/>
    <mergeCell ref="A111:A1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39"/>
  <sheetViews>
    <sheetView workbookViewId="0">
      <selection activeCell="G8" sqref="G8"/>
    </sheetView>
  </sheetViews>
  <sheetFormatPr defaultRowHeight="12.75" x14ac:dyDescent="0.2"/>
  <cols>
    <col min="1" max="1" width="13.28515625" style="25" bestFit="1" customWidth="1"/>
    <col min="2" max="2" width="36.85546875" style="25" customWidth="1"/>
    <col min="3" max="3" width="14.28515625" style="25" bestFit="1" customWidth="1"/>
    <col min="4" max="4" width="10.85546875" style="25" customWidth="1"/>
    <col min="5" max="16384" width="9.140625" style="25"/>
  </cols>
  <sheetData>
    <row r="1" spans="1:4" ht="13.5" thickBot="1" x14ac:dyDescent="0.25">
      <c r="A1" s="1" t="s">
        <v>7</v>
      </c>
      <c r="B1" s="2" t="s">
        <v>5</v>
      </c>
      <c r="C1" s="3" t="s">
        <v>8</v>
      </c>
      <c r="D1" s="2" t="s">
        <v>13</v>
      </c>
    </row>
    <row r="2" spans="1:4" ht="13.5" thickBot="1" x14ac:dyDescent="0.25">
      <c r="A2" s="9" t="s">
        <v>35</v>
      </c>
      <c r="B2" s="4" t="s">
        <v>34</v>
      </c>
      <c r="C2" s="5">
        <f>50/60</f>
        <v>0.83333333333333337</v>
      </c>
    </row>
    <row r="3" spans="1:4" ht="13.5" thickBot="1" x14ac:dyDescent="0.25">
      <c r="A3" s="9" t="s">
        <v>35</v>
      </c>
      <c r="B3" s="4" t="s">
        <v>43</v>
      </c>
      <c r="C3" s="5">
        <f>44/60</f>
        <v>0.73333333333333328</v>
      </c>
    </row>
    <row r="4" spans="1:4" ht="13.5" thickBot="1" x14ac:dyDescent="0.25">
      <c r="A4" s="9" t="s">
        <v>35</v>
      </c>
      <c r="B4" s="4" t="s">
        <v>46</v>
      </c>
      <c r="C4" s="5">
        <f>30/60</f>
        <v>0.5</v>
      </c>
    </row>
    <row r="5" spans="1:4" ht="13.5" thickBot="1" x14ac:dyDescent="0.25">
      <c r="A5" s="9" t="s">
        <v>35</v>
      </c>
      <c r="B5" s="4" t="s">
        <v>49</v>
      </c>
      <c r="C5" s="5">
        <f>60/60</f>
        <v>1</v>
      </c>
    </row>
    <row r="6" spans="1:4" ht="13.5" thickBot="1" x14ac:dyDescent="0.25">
      <c r="A6" s="9" t="s">
        <v>35</v>
      </c>
      <c r="B6" s="4" t="s">
        <v>54</v>
      </c>
      <c r="C6" s="5">
        <f>120/60</f>
        <v>2</v>
      </c>
    </row>
    <row r="7" spans="1:4" ht="13.5" thickBot="1" x14ac:dyDescent="0.25">
      <c r="A7" s="9" t="s">
        <v>35</v>
      </c>
      <c r="B7" s="4" t="s">
        <v>60</v>
      </c>
      <c r="C7" s="5">
        <f>810/60</f>
        <v>13.5</v>
      </c>
    </row>
    <row r="8" spans="1:4" ht="13.5" thickBot="1" x14ac:dyDescent="0.25">
      <c r="A8" s="9" t="s">
        <v>35</v>
      </c>
      <c r="B8" s="4" t="s">
        <v>70</v>
      </c>
      <c r="C8" s="78">
        <v>36</v>
      </c>
    </row>
    <row r="9" spans="1:4" ht="13.5" thickBot="1" x14ac:dyDescent="0.25">
      <c r="A9" s="9" t="s">
        <v>35</v>
      </c>
      <c r="B9" s="6" t="s">
        <v>76</v>
      </c>
      <c r="C9" s="34">
        <v>252</v>
      </c>
    </row>
    <row r="10" spans="1:4" ht="13.5" thickBot="1" x14ac:dyDescent="0.25">
      <c r="A10" s="9" t="s">
        <v>10</v>
      </c>
      <c r="B10" s="8" t="s">
        <v>9</v>
      </c>
      <c r="C10" s="5">
        <f>150/60</f>
        <v>2.5</v>
      </c>
    </row>
    <row r="11" spans="1:4" ht="13.5" thickBot="1" x14ac:dyDescent="0.25">
      <c r="A11" s="9" t="s">
        <v>10</v>
      </c>
      <c r="B11" s="4" t="s">
        <v>86</v>
      </c>
      <c r="C11" s="5">
        <v>36</v>
      </c>
    </row>
    <row r="12" spans="1:4" ht="13.5" thickBot="1" x14ac:dyDescent="0.25">
      <c r="A12" s="9" t="s">
        <v>10</v>
      </c>
      <c r="B12" s="4" t="s">
        <v>87</v>
      </c>
      <c r="C12" s="5">
        <v>134</v>
      </c>
    </row>
    <row r="13" spans="1:4" ht="13.5" thickBot="1" x14ac:dyDescent="0.25">
      <c r="A13" s="9" t="s">
        <v>10</v>
      </c>
      <c r="B13" s="8" t="s">
        <v>90</v>
      </c>
      <c r="C13" s="5">
        <v>0.25</v>
      </c>
    </row>
    <row r="14" spans="1:4" ht="13.5" thickBot="1" x14ac:dyDescent="0.25">
      <c r="A14" s="9" t="s">
        <v>10</v>
      </c>
      <c r="B14" s="4" t="s">
        <v>11</v>
      </c>
      <c r="C14" s="5">
        <v>6</v>
      </c>
    </row>
    <row r="15" spans="1:4" ht="13.5" thickBot="1" x14ac:dyDescent="0.25">
      <c r="A15" s="9" t="s">
        <v>10</v>
      </c>
      <c r="B15" s="6" t="s">
        <v>12</v>
      </c>
      <c r="C15" s="7">
        <v>6</v>
      </c>
    </row>
    <row r="16" spans="1:4" ht="13.5" thickBot="1" x14ac:dyDescent="0.25">
      <c r="A16" s="9" t="s">
        <v>10</v>
      </c>
      <c r="B16" s="8" t="s">
        <v>116</v>
      </c>
      <c r="C16" s="5">
        <v>1</v>
      </c>
    </row>
    <row r="17" spans="1:4" ht="13.5" thickBot="1" x14ac:dyDescent="0.25">
      <c r="A17" s="9" t="s">
        <v>10</v>
      </c>
      <c r="B17" s="8" t="s">
        <v>14</v>
      </c>
      <c r="C17" s="5">
        <v>2</v>
      </c>
    </row>
    <row r="18" spans="1:4" ht="13.5" thickBot="1" x14ac:dyDescent="0.25">
      <c r="A18" s="9" t="s">
        <v>10</v>
      </c>
      <c r="B18" s="8" t="s">
        <v>117</v>
      </c>
      <c r="C18" s="79">
        <v>40</v>
      </c>
    </row>
    <row r="19" spans="1:4" ht="13.5" thickBot="1" x14ac:dyDescent="0.25">
      <c r="A19" s="9" t="s">
        <v>10</v>
      </c>
      <c r="B19" s="8" t="s">
        <v>118</v>
      </c>
      <c r="C19" s="79">
        <v>2</v>
      </c>
    </row>
    <row r="20" spans="1:4" ht="13.5" thickBot="1" x14ac:dyDescent="0.25">
      <c r="A20" s="9" t="s">
        <v>81</v>
      </c>
      <c r="B20" s="4" t="s">
        <v>113</v>
      </c>
      <c r="C20" s="5">
        <v>1.5</v>
      </c>
    </row>
    <row r="21" spans="1:4" ht="13.5" thickBot="1" x14ac:dyDescent="0.25">
      <c r="A21" s="9" t="s">
        <v>81</v>
      </c>
      <c r="B21" s="4" t="s">
        <v>119</v>
      </c>
      <c r="C21" s="5">
        <v>12</v>
      </c>
    </row>
    <row r="22" spans="1:4" ht="13.5" thickBot="1" x14ac:dyDescent="0.25">
      <c r="A22" s="9" t="s">
        <v>81</v>
      </c>
      <c r="B22" s="4" t="s">
        <v>100</v>
      </c>
      <c r="C22" s="5">
        <v>6</v>
      </c>
    </row>
    <row r="23" spans="1:4" ht="13.5" thickBot="1" x14ac:dyDescent="0.25">
      <c r="A23" s="9" t="s">
        <v>81</v>
      </c>
      <c r="B23" s="4" t="s">
        <v>120</v>
      </c>
      <c r="C23" s="79">
        <v>6</v>
      </c>
      <c r="D23" s="25" t="s">
        <v>121</v>
      </c>
    </row>
    <row r="24" spans="1:4" ht="13.5" thickBot="1" x14ac:dyDescent="0.25">
      <c r="A24" s="9" t="s">
        <v>81</v>
      </c>
      <c r="B24" s="4" t="s">
        <v>122</v>
      </c>
      <c r="C24" s="5">
        <v>2</v>
      </c>
    </row>
    <row r="25" spans="1:4" ht="13.5" thickBot="1" x14ac:dyDescent="0.25">
      <c r="A25" s="9" t="s">
        <v>81</v>
      </c>
      <c r="B25" s="4" t="s">
        <v>123</v>
      </c>
      <c r="C25" s="5">
        <v>1.5</v>
      </c>
    </row>
    <row r="26" spans="1:4" ht="13.5" thickBot="1" x14ac:dyDescent="0.25">
      <c r="A26" s="9" t="s">
        <v>81</v>
      </c>
      <c r="B26" s="21" t="s">
        <v>22</v>
      </c>
      <c r="C26" s="7">
        <v>1.5</v>
      </c>
    </row>
    <row r="27" spans="1:4" ht="13.5" thickBot="1" x14ac:dyDescent="0.25">
      <c r="A27" s="80" t="s">
        <v>81</v>
      </c>
      <c r="B27" s="21" t="s">
        <v>124</v>
      </c>
      <c r="C27" s="81">
        <v>5</v>
      </c>
      <c r="D27" s="25" t="s">
        <v>121</v>
      </c>
    </row>
    <row r="28" spans="1:4" ht="13.5" thickBot="1" x14ac:dyDescent="0.25">
      <c r="A28" s="9" t="s">
        <v>81</v>
      </c>
      <c r="B28" s="8" t="s">
        <v>125</v>
      </c>
      <c r="C28" s="79">
        <v>2.5</v>
      </c>
    </row>
    <row r="29" spans="1:4" ht="13.5" thickBot="1" x14ac:dyDescent="0.25">
      <c r="A29" s="9" t="s">
        <v>81</v>
      </c>
      <c r="B29" s="8" t="s">
        <v>126</v>
      </c>
      <c r="C29" s="79">
        <v>2.5</v>
      </c>
    </row>
    <row r="30" spans="1:4" ht="13.5" thickBot="1" x14ac:dyDescent="0.25">
      <c r="A30" s="9" t="s">
        <v>81</v>
      </c>
      <c r="B30" s="8" t="s">
        <v>127</v>
      </c>
      <c r="C30" s="79">
        <v>0</v>
      </c>
    </row>
    <row r="31" spans="1:4" ht="13.5" thickBot="1" x14ac:dyDescent="0.25">
      <c r="A31" s="80" t="s">
        <v>128</v>
      </c>
      <c r="B31" s="21" t="s">
        <v>129</v>
      </c>
      <c r="C31" s="7">
        <v>36</v>
      </c>
    </row>
    <row r="32" spans="1:4" ht="13.5" thickBot="1" x14ac:dyDescent="0.25">
      <c r="A32" s="80" t="s">
        <v>45</v>
      </c>
      <c r="B32" s="21" t="s">
        <v>130</v>
      </c>
      <c r="C32" s="7">
        <f>120/60</f>
        <v>2</v>
      </c>
    </row>
    <row r="33" spans="1:4" ht="13.5" thickBot="1" x14ac:dyDescent="0.25">
      <c r="A33" s="80" t="s">
        <v>45</v>
      </c>
      <c r="B33" s="21" t="s">
        <v>113</v>
      </c>
      <c r="C33" s="7">
        <f>120/60</f>
        <v>2</v>
      </c>
    </row>
    <row r="34" spans="1:4" ht="13.5" thickBot="1" x14ac:dyDescent="0.25">
      <c r="A34" s="80" t="s">
        <v>45</v>
      </c>
      <c r="B34" s="21" t="s">
        <v>131</v>
      </c>
      <c r="C34" s="7">
        <f>360/60</f>
        <v>6</v>
      </c>
    </row>
    <row r="35" spans="1:4" ht="13.5" thickBot="1" x14ac:dyDescent="0.25">
      <c r="A35" s="80" t="s">
        <v>45</v>
      </c>
      <c r="B35" s="21" t="s">
        <v>132</v>
      </c>
      <c r="C35" s="7">
        <f>15/60</f>
        <v>0.25</v>
      </c>
    </row>
    <row r="36" spans="1:4" ht="13.5" thickBot="1" x14ac:dyDescent="0.25">
      <c r="A36" s="15" t="s">
        <v>133</v>
      </c>
      <c r="B36" s="6" t="s">
        <v>15</v>
      </c>
      <c r="C36" s="7">
        <v>0</v>
      </c>
    </row>
    <row r="37" spans="1:4" ht="13.5" thickBot="1" x14ac:dyDescent="0.25">
      <c r="A37" s="15" t="s">
        <v>128</v>
      </c>
      <c r="B37" s="6" t="s">
        <v>134</v>
      </c>
      <c r="C37" s="7">
        <v>6</v>
      </c>
      <c r="D37" s="18"/>
    </row>
    <row r="38" spans="1:4" ht="13.5" thickBot="1" x14ac:dyDescent="0.25">
      <c r="A38" s="15" t="s">
        <v>128</v>
      </c>
      <c r="B38" s="6" t="s">
        <v>135</v>
      </c>
      <c r="C38" s="7">
        <v>12</v>
      </c>
      <c r="D38" s="18"/>
    </row>
    <row r="39" spans="1:4" x14ac:dyDescent="0.2">
      <c r="A39" s="15" t="s">
        <v>128</v>
      </c>
      <c r="B39" s="6" t="s">
        <v>136</v>
      </c>
      <c r="C39" s="7">
        <v>40</v>
      </c>
      <c r="D39" s="18"/>
    </row>
  </sheetData>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Shared Apps Data</vt:lpstr>
      <vt:lpstr> Aug'17</vt:lpstr>
      <vt:lpstr>EffortByCategory</vt:lpstr>
      <vt:lpstr>WorkBreakdown</vt:lpstr>
      <vt:lpstr>OtherSamplefor EffortbyCategory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Bansal</dc:creator>
  <cp:lastModifiedBy>Piush Mishra</cp:lastModifiedBy>
  <dcterms:created xsi:type="dcterms:W3CDTF">2013-06-11T03:52:00Z</dcterms:created>
  <dcterms:modified xsi:type="dcterms:W3CDTF">2017-09-27T15:12:26Z</dcterms:modified>
</cp:coreProperties>
</file>