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votbio-my.sharepoint.com/personal/rmartinez-feria_pivotbio_com/Documents/projects/MOA Paper Analysis Repo/1_LAB_ASSAYS/datasets/"/>
    </mc:Choice>
  </mc:AlternateContent>
  <xr:revisionPtr revIDLastSave="28" documentId="8_{A8E04FC4-6391-4E43-A4F4-A1428115D0C1}" xr6:coauthVersionLast="47" xr6:coauthVersionMax="47" xr10:uidLastSave="{3434BA49-86D4-427F-9548-91A159B47111}"/>
  <bookViews>
    <workbookView xWindow="-120" yWindow="-120" windowWidth="38640" windowHeight="21120" xr2:uid="{3FD5C510-62AC-4DE1-AE34-E89D4C87F2B0}"/>
  </bookViews>
  <sheets>
    <sheet name="ARA" sheetId="1" r:id="rId1"/>
    <sheet name="AMM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J2" i="3"/>
  <c r="J57" i="3"/>
  <c r="L57" i="3" s="1"/>
  <c r="E57" i="3"/>
  <c r="J56" i="3"/>
  <c r="L56" i="3" s="1"/>
  <c r="E56" i="3"/>
  <c r="J55" i="3"/>
  <c r="L55" i="3" s="1"/>
  <c r="E55" i="3"/>
  <c r="J54" i="3"/>
  <c r="L54" i="3" s="1"/>
  <c r="E54" i="3"/>
  <c r="J53" i="3"/>
  <c r="L53" i="3" s="1"/>
  <c r="E53" i="3"/>
  <c r="J52" i="3"/>
  <c r="L52" i="3" s="1"/>
  <c r="E52" i="3"/>
  <c r="J51" i="3"/>
  <c r="L51" i="3" s="1"/>
  <c r="E51" i="3"/>
  <c r="J50" i="3"/>
  <c r="L50" i="3" s="1"/>
  <c r="E50" i="3"/>
  <c r="J49" i="3"/>
  <c r="L49" i="3" s="1"/>
  <c r="E49" i="3"/>
  <c r="J48" i="3"/>
  <c r="L48" i="3" s="1"/>
  <c r="E48" i="3"/>
  <c r="J47" i="3"/>
  <c r="L47" i="3" s="1"/>
  <c r="E47" i="3"/>
  <c r="J46" i="3"/>
  <c r="L46" i="3" s="1"/>
  <c r="E46" i="3"/>
  <c r="J45" i="3"/>
  <c r="L45" i="3" s="1"/>
  <c r="E45" i="3"/>
  <c r="J44" i="3"/>
  <c r="L44" i="3" s="1"/>
  <c r="E44" i="3"/>
  <c r="J43" i="3"/>
  <c r="L43" i="3" s="1"/>
  <c r="E43" i="3"/>
  <c r="J42" i="3"/>
  <c r="L42" i="3" s="1"/>
  <c r="E42" i="3"/>
  <c r="J41" i="3"/>
  <c r="L41" i="3" s="1"/>
  <c r="E41" i="3"/>
  <c r="J40" i="3"/>
  <c r="L40" i="3" s="1"/>
  <c r="E40" i="3"/>
  <c r="J39" i="3"/>
  <c r="L39" i="3" s="1"/>
  <c r="E39" i="3"/>
  <c r="J38" i="3"/>
  <c r="L38" i="3" s="1"/>
  <c r="E38" i="3"/>
  <c r="J37" i="3"/>
  <c r="L37" i="3" s="1"/>
  <c r="E37" i="3"/>
  <c r="J36" i="3"/>
  <c r="L36" i="3" s="1"/>
  <c r="E36" i="3"/>
  <c r="J35" i="3"/>
  <c r="L35" i="3" s="1"/>
  <c r="E35" i="3"/>
  <c r="J34" i="3"/>
  <c r="L34" i="3" s="1"/>
  <c r="E34" i="3"/>
  <c r="J33" i="3"/>
  <c r="L33" i="3" s="1"/>
  <c r="E33" i="3"/>
  <c r="J32" i="3"/>
  <c r="L32" i="3" s="1"/>
  <c r="E32" i="3"/>
  <c r="J31" i="3"/>
  <c r="L31" i="3" s="1"/>
  <c r="E31" i="3"/>
  <c r="J30" i="3"/>
  <c r="L30" i="3" s="1"/>
  <c r="E30" i="3"/>
  <c r="J29" i="3"/>
  <c r="L29" i="3" s="1"/>
  <c r="E29" i="3"/>
  <c r="J28" i="3"/>
  <c r="L28" i="3" s="1"/>
  <c r="E28" i="3"/>
  <c r="J27" i="3"/>
  <c r="L27" i="3" s="1"/>
  <c r="E27" i="3"/>
  <c r="J26" i="3"/>
  <c r="L26" i="3" s="1"/>
  <c r="E26" i="3"/>
  <c r="J25" i="3"/>
  <c r="L25" i="3" s="1"/>
  <c r="E25" i="3"/>
  <c r="J24" i="3"/>
  <c r="L24" i="3" s="1"/>
  <c r="E24" i="3"/>
  <c r="J23" i="3"/>
  <c r="L23" i="3" s="1"/>
  <c r="E23" i="3"/>
  <c r="J22" i="3"/>
  <c r="L22" i="3" s="1"/>
  <c r="E22" i="3"/>
  <c r="J21" i="3"/>
  <c r="L21" i="3" s="1"/>
  <c r="E21" i="3"/>
  <c r="J20" i="3"/>
  <c r="L20" i="3" s="1"/>
  <c r="E20" i="3"/>
  <c r="J19" i="3"/>
  <c r="L19" i="3" s="1"/>
  <c r="E19" i="3"/>
  <c r="J18" i="3"/>
  <c r="L18" i="3" s="1"/>
  <c r="E18" i="3"/>
  <c r="J17" i="3"/>
  <c r="L17" i="3" s="1"/>
  <c r="E17" i="3"/>
  <c r="J16" i="3"/>
  <c r="L16" i="3" s="1"/>
  <c r="E16" i="3"/>
  <c r="J15" i="3"/>
  <c r="L15" i="3" s="1"/>
  <c r="E15" i="3"/>
  <c r="J14" i="3"/>
  <c r="L14" i="3" s="1"/>
  <c r="E14" i="3"/>
  <c r="J13" i="3"/>
  <c r="L13" i="3" s="1"/>
  <c r="E13" i="3"/>
  <c r="J12" i="3"/>
  <c r="L12" i="3" s="1"/>
  <c r="E12" i="3"/>
  <c r="J11" i="3"/>
  <c r="L11" i="3" s="1"/>
  <c r="E11" i="3"/>
  <c r="J10" i="3"/>
  <c r="L10" i="3" s="1"/>
  <c r="E10" i="3"/>
  <c r="J9" i="3"/>
  <c r="L9" i="3" s="1"/>
  <c r="E9" i="3"/>
  <c r="J8" i="3"/>
  <c r="L8" i="3" s="1"/>
  <c r="E8" i="3"/>
  <c r="J7" i="3"/>
  <c r="L7" i="3" s="1"/>
  <c r="E7" i="3"/>
  <c r="J6" i="3"/>
  <c r="L6" i="3" s="1"/>
  <c r="E6" i="3"/>
  <c r="J5" i="3"/>
  <c r="L5" i="3" s="1"/>
  <c r="E5" i="3"/>
  <c r="J4" i="3"/>
  <c r="L4" i="3" s="1"/>
  <c r="E4" i="3"/>
  <c r="J3" i="3"/>
  <c r="L3" i="3" s="1"/>
  <c r="E3" i="3"/>
  <c r="E2" i="3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  <c r="O2" i="1"/>
  <c r="L2" i="1"/>
  <c r="M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B3" i="1"/>
  <c r="B2" i="1"/>
  <c r="P2" i="1" l="1"/>
  <c r="L5" i="1"/>
  <c r="L4" i="1"/>
  <c r="L3" i="1"/>
  <c r="M3" i="1" l="1"/>
  <c r="O3" i="1" s="1"/>
  <c r="M4" i="1"/>
  <c r="O4" i="1" s="1"/>
  <c r="M5" i="1"/>
  <c r="O5" i="1" s="1"/>
  <c r="L6" i="1"/>
  <c r="P3" i="1" l="1"/>
  <c r="P4" i="1"/>
  <c r="P5" i="1"/>
  <c r="M6" i="1"/>
  <c r="O6" i="1" s="1"/>
  <c r="L7" i="1"/>
  <c r="P6" i="1" l="1"/>
  <c r="M7" i="1"/>
  <c r="O7" i="1" s="1"/>
  <c r="L8" i="1"/>
  <c r="P7" i="1" l="1"/>
  <c r="M8" i="1"/>
  <c r="O8" i="1" s="1"/>
  <c r="L9" i="1"/>
  <c r="P8" i="1" l="1"/>
  <c r="M9" i="1"/>
  <c r="O9" i="1" s="1"/>
  <c r="L10" i="1"/>
  <c r="P9" i="1" l="1"/>
  <c r="M10" i="1"/>
  <c r="O10" i="1" s="1"/>
  <c r="L11" i="1"/>
  <c r="P10" i="1" l="1"/>
  <c r="M11" i="1"/>
  <c r="O11" i="1" s="1"/>
  <c r="L12" i="1"/>
  <c r="P11" i="1" l="1"/>
  <c r="M12" i="1"/>
  <c r="O12" i="1" s="1"/>
  <c r="L13" i="1"/>
  <c r="P12" i="1" l="1"/>
  <c r="M13" i="1"/>
  <c r="O13" i="1" s="1"/>
  <c r="L14" i="1"/>
  <c r="P13" i="1" l="1"/>
  <c r="M14" i="1"/>
  <c r="O14" i="1"/>
  <c r="L15" i="1"/>
  <c r="P14" i="1" l="1"/>
  <c r="M15" i="1"/>
  <c r="O15" i="1" s="1"/>
  <c r="L16" i="1"/>
  <c r="P15" i="1" l="1"/>
  <c r="M16" i="1"/>
  <c r="O16" i="1" s="1"/>
  <c r="L17" i="1"/>
  <c r="P16" i="1" l="1"/>
  <c r="M17" i="1"/>
  <c r="O17" i="1" s="1"/>
  <c r="L18" i="1"/>
  <c r="P17" i="1" l="1"/>
  <c r="M18" i="1"/>
  <c r="O18" i="1" s="1"/>
  <c r="L19" i="1"/>
  <c r="P18" i="1" l="1"/>
  <c r="M19" i="1"/>
  <c r="O19" i="1" s="1"/>
  <c r="L20" i="1"/>
  <c r="P19" i="1" l="1"/>
  <c r="M20" i="1"/>
  <c r="O20" i="1" s="1"/>
  <c r="L21" i="1"/>
  <c r="P20" i="1" l="1"/>
  <c r="M21" i="1"/>
  <c r="O21" i="1" s="1"/>
  <c r="L22" i="1"/>
  <c r="P21" i="1" l="1"/>
  <c r="M22" i="1"/>
  <c r="O22" i="1" s="1"/>
  <c r="L23" i="1"/>
  <c r="P22" i="1" l="1"/>
  <c r="M23" i="1"/>
  <c r="O23" i="1" s="1"/>
  <c r="L24" i="1"/>
  <c r="P23" i="1" l="1"/>
  <c r="M24" i="1"/>
  <c r="O24" i="1" s="1"/>
  <c r="L25" i="1"/>
  <c r="P24" i="1" l="1"/>
  <c r="M25" i="1"/>
  <c r="O25" i="1" s="1"/>
  <c r="L26" i="1"/>
  <c r="P25" i="1" l="1"/>
  <c r="M26" i="1"/>
  <c r="O26" i="1" s="1"/>
  <c r="L27" i="1"/>
  <c r="P26" i="1" l="1"/>
  <c r="M27" i="1"/>
  <c r="O27" i="1" s="1"/>
  <c r="L28" i="1"/>
  <c r="P27" i="1" l="1"/>
  <c r="M28" i="1"/>
  <c r="O28" i="1" s="1"/>
  <c r="L29" i="1"/>
  <c r="P28" i="1" l="1"/>
  <c r="M29" i="1"/>
  <c r="O29" i="1" s="1"/>
  <c r="L30" i="1"/>
  <c r="P29" i="1" l="1"/>
  <c r="M30" i="1"/>
  <c r="O30" i="1" s="1"/>
  <c r="L31" i="1"/>
  <c r="P30" i="1" l="1"/>
  <c r="M31" i="1"/>
  <c r="O31" i="1" s="1"/>
  <c r="L32" i="1"/>
  <c r="P31" i="1" l="1"/>
  <c r="M32" i="1"/>
  <c r="O32" i="1" s="1"/>
  <c r="L33" i="1"/>
  <c r="P32" i="1" l="1"/>
  <c r="M33" i="1"/>
  <c r="O33" i="1" s="1"/>
  <c r="L34" i="1"/>
  <c r="P33" i="1" l="1"/>
  <c r="M34" i="1"/>
  <c r="O34" i="1" s="1"/>
  <c r="L35" i="1"/>
  <c r="P34" i="1" l="1"/>
  <c r="M35" i="1"/>
  <c r="O35" i="1" s="1"/>
  <c r="L36" i="1"/>
  <c r="P35" i="1" l="1"/>
  <c r="M36" i="1"/>
  <c r="O36" i="1" s="1"/>
  <c r="L37" i="1"/>
  <c r="P36" i="1" l="1"/>
  <c r="M37" i="1"/>
  <c r="O37" i="1" s="1"/>
  <c r="L38" i="1"/>
  <c r="P37" i="1" l="1"/>
  <c r="M38" i="1"/>
  <c r="O38" i="1" s="1"/>
  <c r="L39" i="1"/>
  <c r="P38" i="1" l="1"/>
  <c r="M39" i="1"/>
  <c r="O39" i="1" s="1"/>
  <c r="L40" i="1"/>
  <c r="P39" i="1" l="1"/>
  <c r="M40" i="1"/>
  <c r="O40" i="1" s="1"/>
  <c r="L41" i="1"/>
  <c r="P40" i="1" l="1"/>
  <c r="M41" i="1"/>
  <c r="O41" i="1" s="1"/>
  <c r="L42" i="1"/>
  <c r="P41" i="1" l="1"/>
  <c r="M42" i="1"/>
  <c r="O42" i="1" s="1"/>
  <c r="L43" i="1"/>
  <c r="P42" i="1" l="1"/>
  <c r="M43" i="1"/>
  <c r="O43" i="1" s="1"/>
  <c r="L44" i="1"/>
  <c r="P43" i="1" l="1"/>
  <c r="M44" i="1"/>
  <c r="O44" i="1" s="1"/>
  <c r="L45" i="1"/>
  <c r="P44" i="1" l="1"/>
  <c r="M45" i="1"/>
  <c r="O45" i="1" s="1"/>
  <c r="L46" i="1"/>
  <c r="P45" i="1" l="1"/>
  <c r="M46" i="1"/>
  <c r="O46" i="1" s="1"/>
  <c r="L47" i="1"/>
  <c r="P46" i="1" l="1"/>
  <c r="M47" i="1"/>
  <c r="O47" i="1" s="1"/>
  <c r="L48" i="1"/>
  <c r="P47" i="1" l="1"/>
  <c r="M48" i="1"/>
  <c r="O48" i="1" s="1"/>
  <c r="L49" i="1"/>
  <c r="P48" i="1" l="1"/>
  <c r="M49" i="1"/>
  <c r="O49" i="1" s="1"/>
  <c r="L50" i="1"/>
  <c r="P49" i="1" l="1"/>
  <c r="M50" i="1"/>
  <c r="O50" i="1" s="1"/>
  <c r="L51" i="1"/>
  <c r="P50" i="1" l="1"/>
  <c r="M51" i="1"/>
  <c r="O51" i="1" s="1"/>
  <c r="L52" i="1"/>
  <c r="P51" i="1" l="1"/>
  <c r="M52" i="1"/>
  <c r="O52" i="1" s="1"/>
  <c r="L53" i="1"/>
  <c r="P52" i="1" l="1"/>
  <c r="M53" i="1"/>
  <c r="O53" i="1" s="1"/>
  <c r="L54" i="1"/>
  <c r="P53" i="1" l="1"/>
  <c r="M54" i="1"/>
  <c r="O54" i="1" s="1"/>
  <c r="L55" i="1"/>
  <c r="P54" i="1" l="1"/>
  <c r="M55" i="1"/>
  <c r="O55" i="1" s="1"/>
  <c r="L56" i="1"/>
  <c r="L57" i="1"/>
  <c r="P55" i="1" l="1"/>
  <c r="M56" i="1"/>
  <c r="O56" i="1" s="1"/>
  <c r="M57" i="1"/>
  <c r="O57" i="1" s="1"/>
  <c r="P57" i="1" l="1"/>
  <c r="P56" i="1"/>
</calcChain>
</file>

<file path=xl/sharedStrings.xml><?xml version="1.0" encoding="utf-8"?>
<sst xmlns="http://schemas.openxmlformats.org/spreadsheetml/2006/main" count="368" uniqueCount="47">
  <si>
    <t>Strain</t>
  </si>
  <si>
    <t>Assay ID</t>
  </si>
  <si>
    <t>Sample ID</t>
  </si>
  <si>
    <t>Parent</t>
  </si>
  <si>
    <t>Genotype</t>
  </si>
  <si>
    <t>QC score</t>
  </si>
  <si>
    <t>QC Notes</t>
  </si>
  <si>
    <t>Replicate</t>
  </si>
  <si>
    <t>Starting OD590</t>
  </si>
  <si>
    <t>Ending OD590</t>
  </si>
  <si>
    <t>Assay N source</t>
  </si>
  <si>
    <t>mM ethylene</t>
  </si>
  <si>
    <t>mmol ethylene</t>
  </si>
  <si>
    <t>mmol ethylene/CFU hr</t>
  </si>
  <si>
    <t>Ethylene|Area</t>
  </si>
  <si>
    <t>Ethylene Standard Exponent</t>
  </si>
  <si>
    <t>Ethylene Standard Slope</t>
  </si>
  <si>
    <t>Headspace Volume (L)</t>
  </si>
  <si>
    <t>Liquid Volume (mL)</t>
  </si>
  <si>
    <t>mmol ethylene/CFU</t>
  </si>
  <si>
    <t>Exposure period (hr)</t>
  </si>
  <si>
    <t>6-5687</t>
  </si>
  <si>
    <t>Green</t>
  </si>
  <si>
    <t>A</t>
  </si>
  <si>
    <t>B</t>
  </si>
  <si>
    <t>C</t>
  </si>
  <si>
    <t>D</t>
  </si>
  <si>
    <t>6-7023</t>
  </si>
  <si>
    <t>6</t>
  </si>
  <si>
    <t>137-2253</t>
  </si>
  <si>
    <t>Red</t>
  </si>
  <si>
    <t>GC Vial Leak</t>
  </si>
  <si>
    <t>137-1036</t>
  </si>
  <si>
    <t>137-7036</t>
  </si>
  <si>
    <t>137</t>
  </si>
  <si>
    <t>Sample received 2x amount of media</t>
  </si>
  <si>
    <t>mmol ethylene/OD</t>
  </si>
  <si>
    <t>[NH4+] (mM)</t>
  </si>
  <si>
    <t>[NH4+]/OD (mM/OD)</t>
  </si>
  <si>
    <t>Duration (Hours)</t>
  </si>
  <si>
    <t>[NH4+]/OD'hr (mM/OD'hr)</t>
  </si>
  <si>
    <t>E</t>
  </si>
  <si>
    <t>F</t>
  </si>
  <si>
    <t>G</t>
  </si>
  <si>
    <t>H</t>
  </si>
  <si>
    <t>0 mM AmCl</t>
  </si>
  <si>
    <t>10 mM AmCl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</si>
</sst>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/>
    </border>
  </borders>
  <cellStyleXfs count="3">
    <xf numFmtId="0" fontId="0" fillId="0" borderId="0"/>
    <xf numFmtId="0" fontId="6" fillId="0" borderId="1"/>
    <xf numFmtId="0" fontId="1" fillId="0" borderId="0"/>
  </cellStyleXfs>
  <cellXfs count="10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2"/>
    <xf numFmtId="0" fontId="6" fillId="3" borderId="1" xfId="1" applyFill="1"/>
    <xf numFmtId="0" fontId="5" fillId="0" borderId="0" xfId="0" applyFont="1"/>
    <xf numFmtId="0" fontId="0" fillId="2" borderId="0" xfId="0" applyFill="1"/>
    <xf numFmtId="0" fontId="2" fillId="2" borderId="0" xfId="0" applyFont="1" applyFill="1"/>
  </cellXfs>
  <cellStyles count="3">
    <cellStyle name="Normal" xfId="0" builtinId="0"/>
    <cellStyle name="Normal 2 2" xfId="2" xr:uid="{7EBD11B8-AB07-4FA7-A1B4-9D73E1A50D27}"/>
    <cellStyle name="Normal 3" xfId="1" xr:uid="{01D4F764-2E14-4655-A094-2A27CEA67A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ivotbio-my.sharepoint.com/personal/rmartinez-feria_pivotbio_com/Documents/projects/MOA%20Paper%20Analysis%20Repo/1_LAB_ASSAYS/not_share/20221114_ARA_AMM_gen2_paper.xlsx" TargetMode="External"/><Relationship Id="rId1" Type="http://schemas.openxmlformats.org/officeDocument/2006/relationships/externalLinkPath" Target="/personal/rmartinez-feria_pivotbio_com/Documents/projects/MOA%20Paper%20Analysis%20Repo/1_LAB_ASSAYS/not_share/20221114_ARA_AMM_gen2_pap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aelMartinez-Feria\OneDrive%20-%20Pivot%20Bio\projects\MOA%20Paper%20Analysis%20Repo\1_LAB_ASSAYS\not_share\20221114_ARA_AMM_gen2_paper.xlsx" TargetMode="External"/><Relationship Id="rId1" Type="http://schemas.openxmlformats.org/officeDocument/2006/relationships/externalLinkPath" Target="file:///C:\Users\RafaelMartinez-Feria\OneDrive%20-%20Pivot%20Bio\projects\MOA%20Paper%20Analysis%20Repo\1_LAB_ASSAYS\not_share\20221114_ARA_AMM_gen2_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"/>
      <sheetName val="OSB"/>
      <sheetName val="Plate maps"/>
      <sheetName val="Notes"/>
      <sheetName val="Liquid ARA Method"/>
      <sheetName val="AMM Method"/>
      <sheetName val="Labels"/>
      <sheetName val="ARA"/>
      <sheetName val="ssARA"/>
      <sheetName val="AMM"/>
      <sheetName val="AMM OD Raw data"/>
      <sheetName val="AMM Raw Data Enzyme"/>
      <sheetName val="AMM Enzyme Data Alignmnet"/>
      <sheetName val="ARA GC Data"/>
      <sheetName val="ARA OD Raw data"/>
      <sheetName val="Hidden"/>
    </sheetNames>
    <sheetDataSet>
      <sheetData sheetId="0">
        <row r="8">
          <cell r="A8" t="str">
            <v>6-5687</v>
          </cell>
          <cell r="B8">
            <v>4</v>
          </cell>
          <cell r="C8">
            <v>8</v>
          </cell>
          <cell r="E8" t="str">
            <v>ΔnifL-Prm5-nifA,ΔglnD,glnE-ΔAR_rebuild,hp-4088_G238T,czcS-T98A</v>
          </cell>
          <cell r="G8" t="str">
            <v>None</v>
          </cell>
          <cell r="K8" t="str">
            <v>ANA0006</v>
          </cell>
          <cell r="L8" t="str">
            <v>ANA0005</v>
          </cell>
        </row>
        <row r="9">
          <cell r="A9" t="str">
            <v>6-7023</v>
          </cell>
          <cell r="B9">
            <v>4</v>
          </cell>
          <cell r="C9">
            <v>8</v>
          </cell>
          <cell r="E9" t="str">
            <v>ΔnifL-Prm5-nifA,ΔglnD,glnE-ΔAR_rebuild,hp-4088_G238T,czcS-T98A,ΔnifH</v>
          </cell>
          <cell r="G9" t="str">
            <v>None</v>
          </cell>
          <cell r="K9" t="str">
            <v>ANA0006</v>
          </cell>
          <cell r="L9" t="str">
            <v>ANA0005</v>
          </cell>
        </row>
        <row r="10">
          <cell r="A10" t="str">
            <v>6</v>
          </cell>
          <cell r="B10">
            <v>4</v>
          </cell>
          <cell r="C10">
            <v>8</v>
          </cell>
          <cell r="E10" t="str">
            <v>wildtype</v>
          </cell>
          <cell r="G10" t="str">
            <v>None</v>
          </cell>
          <cell r="K10" t="str">
            <v>ANA0006</v>
          </cell>
          <cell r="L10" t="str">
            <v>ANA0005</v>
          </cell>
        </row>
        <row r="11">
          <cell r="A11" t="str">
            <v>137-2253</v>
          </cell>
          <cell r="B11">
            <v>4</v>
          </cell>
          <cell r="C11">
            <v>8</v>
          </cell>
          <cell r="E11" t="str">
            <v>ΔnifL::PinfC,glnD-ΔUTase</v>
          </cell>
          <cell r="G11" t="str">
            <v>None</v>
          </cell>
          <cell r="K11" t="str">
            <v>ANA0006</v>
          </cell>
          <cell r="L11" t="str">
            <v>ANA0005</v>
          </cell>
        </row>
        <row r="12">
          <cell r="A12" t="str">
            <v>137-1036</v>
          </cell>
          <cell r="B12">
            <v>4</v>
          </cell>
          <cell r="C12">
            <v>8</v>
          </cell>
          <cell r="E12" t="str">
            <v>ΔnifL::PinfC</v>
          </cell>
          <cell r="G12" t="str">
            <v>None</v>
          </cell>
          <cell r="K12" t="str">
            <v>ANA0006</v>
          </cell>
          <cell r="L12" t="str">
            <v>ANA0005</v>
          </cell>
        </row>
        <row r="13">
          <cell r="A13" t="str">
            <v>137-7036</v>
          </cell>
          <cell r="B13">
            <v>4</v>
          </cell>
          <cell r="C13">
            <v>8</v>
          </cell>
          <cell r="E13" t="str">
            <v>ΔnifL::PinfC,glnD-ΔUTase,ΔnifH</v>
          </cell>
          <cell r="G13" t="str">
            <v>None</v>
          </cell>
          <cell r="K13" t="str">
            <v>ANA0006</v>
          </cell>
          <cell r="L13" t="str">
            <v>ANA0005</v>
          </cell>
        </row>
        <row r="14">
          <cell r="A14" t="str">
            <v>137</v>
          </cell>
          <cell r="B14">
            <v>4</v>
          </cell>
          <cell r="C14">
            <v>8</v>
          </cell>
          <cell r="E14" t="str">
            <v>wildtype</v>
          </cell>
          <cell r="G14" t="str">
            <v>None</v>
          </cell>
          <cell r="K14" t="str">
            <v>ANA0006</v>
          </cell>
          <cell r="L14" t="str">
            <v>ANA0005</v>
          </cell>
        </row>
        <row r="15">
          <cell r="A15" t="str">
            <v>6-5687</v>
          </cell>
          <cell r="B15">
            <v>4</v>
          </cell>
          <cell r="E15" t="str">
            <v>ΔnifL-Prm5-nifA,ΔglnD,glnE-ΔAR_rebuild,hp-4088_G238T,czcS-T98A</v>
          </cell>
          <cell r="G15" t="str">
            <v>None</v>
          </cell>
          <cell r="K15" t="str">
            <v>ANA0006</v>
          </cell>
        </row>
        <row r="16">
          <cell r="A16" t="str">
            <v>6-7023</v>
          </cell>
          <cell r="B16">
            <v>4</v>
          </cell>
          <cell r="E16" t="str">
            <v>ΔnifL-Prm5-nifA,ΔglnD,glnE-ΔAR_rebuild,hp-4088_G238T,czcS-T98A,ΔnifH</v>
          </cell>
          <cell r="G16" t="str">
            <v>None</v>
          </cell>
          <cell r="K16" t="str">
            <v>ANA0006</v>
          </cell>
        </row>
        <row r="17">
          <cell r="A17" t="str">
            <v>6</v>
          </cell>
          <cell r="B17">
            <v>4</v>
          </cell>
          <cell r="E17" t="str">
            <v>wildtype</v>
          </cell>
          <cell r="G17" t="str">
            <v>None</v>
          </cell>
          <cell r="K17" t="str">
            <v>ANA0006</v>
          </cell>
        </row>
        <row r="18">
          <cell r="A18" t="str">
            <v>137-2253</v>
          </cell>
          <cell r="B18">
            <v>4</v>
          </cell>
          <cell r="E18" t="str">
            <v>ΔnifL::PinfC,glnD-ΔUTase</v>
          </cell>
          <cell r="G18" t="str">
            <v>None</v>
          </cell>
          <cell r="K18" t="str">
            <v>ANA0006</v>
          </cell>
        </row>
        <row r="19">
          <cell r="A19" t="str">
            <v>137-1036</v>
          </cell>
          <cell r="B19">
            <v>4</v>
          </cell>
          <cell r="E19" t="str">
            <v>ΔnifL::PinfC</v>
          </cell>
          <cell r="G19" t="str">
            <v>None</v>
          </cell>
          <cell r="K19" t="str">
            <v>ANA0006</v>
          </cell>
        </row>
        <row r="20">
          <cell r="A20" t="str">
            <v>137-7036</v>
          </cell>
          <cell r="B20">
            <v>4</v>
          </cell>
          <cell r="E20" t="str">
            <v>ΔnifL::PinfC,glnD-ΔUTase,ΔnifH</v>
          </cell>
          <cell r="G20" t="str">
            <v>None</v>
          </cell>
          <cell r="K20" t="str">
            <v>ANA0006</v>
          </cell>
        </row>
        <row r="21">
          <cell r="A21" t="str">
            <v>137</v>
          </cell>
          <cell r="B21">
            <v>4</v>
          </cell>
          <cell r="E21" t="str">
            <v>wildtype</v>
          </cell>
          <cell r="G21" t="str">
            <v>None</v>
          </cell>
          <cell r="K21" t="str">
            <v>ANA0006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"/>
      <sheetName val="OSB"/>
      <sheetName val="Plate maps"/>
      <sheetName val="Notes"/>
      <sheetName val="Liquid ARA Method"/>
      <sheetName val="AMM Method"/>
      <sheetName val="Labels"/>
      <sheetName val="ARA"/>
      <sheetName val="ssARA"/>
      <sheetName val="AMM"/>
      <sheetName val="AMM OD Raw data"/>
      <sheetName val="AMM Raw Data Enzyme"/>
      <sheetName val="AMM Enzyme Data Alignmnet"/>
      <sheetName val="ARA GC Data"/>
      <sheetName val="ARA OD Raw data"/>
      <sheetName val="Hidden"/>
    </sheetNames>
    <sheetDataSet>
      <sheetData sheetId="0">
        <row r="8">
          <cell r="A8" t="str">
            <v>6-5687</v>
          </cell>
          <cell r="B8">
            <v>4</v>
          </cell>
          <cell r="C8">
            <v>8</v>
          </cell>
          <cell r="E8" t="str">
            <v>ΔnifL-Prm5-nifA,ΔglnD,glnE-ΔAR_rebuild,hp-4088_G238T,czcS-T98A</v>
          </cell>
          <cell r="G8" t="str">
            <v>None</v>
          </cell>
          <cell r="K8" t="str">
            <v>ANA0006</v>
          </cell>
          <cell r="L8" t="str">
            <v>ANA0005</v>
          </cell>
        </row>
        <row r="9">
          <cell r="A9" t="str">
            <v>6-7023</v>
          </cell>
          <cell r="B9">
            <v>4</v>
          </cell>
          <cell r="C9">
            <v>8</v>
          </cell>
          <cell r="E9" t="str">
            <v>ΔnifL-Prm5-nifA,ΔglnD,glnE-ΔAR_rebuild,hp-4088_G238T,czcS-T98A,ΔnifH</v>
          </cell>
          <cell r="G9" t="str">
            <v>None</v>
          </cell>
          <cell r="K9" t="str">
            <v>ANA0006</v>
          </cell>
          <cell r="L9" t="str">
            <v>ANA0005</v>
          </cell>
        </row>
        <row r="10">
          <cell r="A10" t="str">
            <v>6</v>
          </cell>
          <cell r="B10">
            <v>4</v>
          </cell>
          <cell r="C10">
            <v>8</v>
          </cell>
          <cell r="E10" t="str">
            <v>wildtype</v>
          </cell>
          <cell r="G10" t="str">
            <v>None</v>
          </cell>
          <cell r="K10" t="str">
            <v>ANA0006</v>
          </cell>
          <cell r="L10" t="str">
            <v>ANA0005</v>
          </cell>
        </row>
        <row r="11">
          <cell r="A11" t="str">
            <v>137-2253</v>
          </cell>
          <cell r="B11">
            <v>4</v>
          </cell>
          <cell r="C11">
            <v>8</v>
          </cell>
          <cell r="E11" t="str">
            <v>ΔnifL::PinfC,glnD-ΔUTase</v>
          </cell>
          <cell r="G11" t="str">
            <v>None</v>
          </cell>
          <cell r="K11" t="str">
            <v>ANA0006</v>
          </cell>
          <cell r="L11" t="str">
            <v>ANA0005</v>
          </cell>
        </row>
        <row r="12">
          <cell r="A12" t="str">
            <v>137-1036</v>
          </cell>
          <cell r="B12">
            <v>4</v>
          </cell>
          <cell r="C12">
            <v>8</v>
          </cell>
          <cell r="E12" t="str">
            <v>ΔnifL::PinfC</v>
          </cell>
          <cell r="G12" t="str">
            <v>None</v>
          </cell>
          <cell r="K12" t="str">
            <v>ANA0006</v>
          </cell>
          <cell r="L12" t="str">
            <v>ANA0005</v>
          </cell>
        </row>
        <row r="13">
          <cell r="A13" t="str">
            <v>137-7036</v>
          </cell>
          <cell r="B13">
            <v>4</v>
          </cell>
          <cell r="C13">
            <v>8</v>
          </cell>
          <cell r="E13" t="str">
            <v>ΔnifL::PinfC,glnD-ΔUTase,ΔnifH</v>
          </cell>
          <cell r="G13" t="str">
            <v>None</v>
          </cell>
          <cell r="K13" t="str">
            <v>ANA0006</v>
          </cell>
          <cell r="L13" t="str">
            <v>ANA0005</v>
          </cell>
        </row>
        <row r="14">
          <cell r="A14" t="str">
            <v>137</v>
          </cell>
          <cell r="B14">
            <v>4</v>
          </cell>
          <cell r="C14">
            <v>8</v>
          </cell>
          <cell r="E14" t="str">
            <v>wildtype</v>
          </cell>
          <cell r="G14" t="str">
            <v>None</v>
          </cell>
          <cell r="K14" t="str">
            <v>ANA0006</v>
          </cell>
          <cell r="L14" t="str">
            <v>ANA0005</v>
          </cell>
        </row>
        <row r="15">
          <cell r="A15" t="str">
            <v>6-5687</v>
          </cell>
          <cell r="B15">
            <v>4</v>
          </cell>
          <cell r="E15" t="str">
            <v>ΔnifL-Prm5-nifA,ΔglnD,glnE-ΔAR_rebuild,hp-4088_G238T,czcS-T98A</v>
          </cell>
          <cell r="G15" t="str">
            <v>None</v>
          </cell>
          <cell r="K15" t="str">
            <v>ANA0006</v>
          </cell>
        </row>
        <row r="16">
          <cell r="A16" t="str">
            <v>6-7023</v>
          </cell>
          <cell r="B16">
            <v>4</v>
          </cell>
          <cell r="E16" t="str">
            <v>ΔnifL-Prm5-nifA,ΔglnD,glnE-ΔAR_rebuild,hp-4088_G238T,czcS-T98A,ΔnifH</v>
          </cell>
          <cell r="G16" t="str">
            <v>None</v>
          </cell>
          <cell r="K16" t="str">
            <v>ANA0006</v>
          </cell>
        </row>
        <row r="17">
          <cell r="A17" t="str">
            <v>6</v>
          </cell>
          <cell r="B17">
            <v>4</v>
          </cell>
          <cell r="E17" t="str">
            <v>wildtype</v>
          </cell>
          <cell r="G17" t="str">
            <v>None</v>
          </cell>
          <cell r="K17" t="str">
            <v>ANA0006</v>
          </cell>
        </row>
        <row r="18">
          <cell r="A18" t="str">
            <v>137-2253</v>
          </cell>
          <cell r="B18">
            <v>4</v>
          </cell>
          <cell r="E18" t="str">
            <v>ΔnifL::PinfC,glnD-ΔUTase</v>
          </cell>
          <cell r="G18" t="str">
            <v>None</v>
          </cell>
          <cell r="K18" t="str">
            <v>ANA0006</v>
          </cell>
        </row>
        <row r="19">
          <cell r="A19" t="str">
            <v>137-1036</v>
          </cell>
          <cell r="B19">
            <v>4</v>
          </cell>
          <cell r="E19" t="str">
            <v>ΔnifL::PinfC</v>
          </cell>
          <cell r="G19" t="str">
            <v>None</v>
          </cell>
          <cell r="K19" t="str">
            <v>ANA0006</v>
          </cell>
        </row>
        <row r="20">
          <cell r="A20" t="str">
            <v>137-7036</v>
          </cell>
          <cell r="B20">
            <v>4</v>
          </cell>
          <cell r="E20" t="str">
            <v>ΔnifL::PinfC,glnD-ΔUTase,ΔnifH</v>
          </cell>
          <cell r="G20" t="str">
            <v>None</v>
          </cell>
          <cell r="K20" t="str">
            <v>ANA0006</v>
          </cell>
        </row>
        <row r="21">
          <cell r="A21" t="str">
            <v>137</v>
          </cell>
          <cell r="B21">
            <v>4</v>
          </cell>
          <cell r="E21" t="str">
            <v>wildtype</v>
          </cell>
          <cell r="G21" t="str">
            <v>None</v>
          </cell>
          <cell r="K21" t="str">
            <v>ANA0006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215A-1F95-4FA3-856D-6B43CA2103C1}">
  <dimension ref="A1:R57"/>
  <sheetViews>
    <sheetView tabSelected="1" topLeftCell="A8" workbookViewId="0">
      <selection activeCell="D46" sqref="D46"/>
    </sheetView>
  </sheetViews>
  <sheetFormatPr defaultRowHeight="15" x14ac:dyDescent="0.25"/>
  <cols>
    <col min="1" max="1" width="9.140625" style="4"/>
    <col min="2" max="2" width="67.28515625" style="4" bestFit="1" customWidth="1"/>
    <col min="3" max="3" width="14.28515625" bestFit="1" customWidth="1"/>
    <col min="4" max="4" width="9.28515625" bestFit="1" customWidth="1"/>
    <col min="5" max="5" width="13.42578125" customWidth="1"/>
    <col min="6" max="6" width="15" customWidth="1"/>
    <col min="7" max="7" width="16.85546875" customWidth="1"/>
    <col min="8" max="8" width="8" style="4" bestFit="1" customWidth="1"/>
    <col min="9" max="9" width="9.140625" style="4"/>
    <col min="10" max="10" width="12" style="4" bestFit="1" customWidth="1"/>
    <col min="11" max="11" width="12" customWidth="1"/>
    <col min="12" max="12" width="13.140625" bestFit="1" customWidth="1"/>
    <col min="13" max="13" width="14.7109375" style="4" bestFit="1" customWidth="1"/>
    <col min="14" max="14" width="18.42578125" style="4" bestFit="1" customWidth="1"/>
    <col min="15" max="15" width="13.5703125" style="4" bestFit="1" customWidth="1"/>
    <col min="16" max="16" width="19.28515625" style="4" bestFit="1" customWidth="1"/>
    <col min="17" max="17" width="8.7109375" bestFit="1" customWidth="1"/>
    <col min="18" max="18" width="34.5703125" bestFit="1" customWidth="1"/>
  </cols>
  <sheetData>
    <row r="1" spans="1:18" s="1" customFormat="1" ht="45" x14ac:dyDescent="0.25">
      <c r="A1" s="2" t="s">
        <v>0</v>
      </c>
      <c r="B1" s="2" t="s">
        <v>4</v>
      </c>
      <c r="C1" s="1" t="s">
        <v>10</v>
      </c>
      <c r="D1" s="1" t="s">
        <v>7</v>
      </c>
      <c r="E1" s="1" t="s">
        <v>15</v>
      </c>
      <c r="F1" s="1" t="s">
        <v>16</v>
      </c>
      <c r="G1" s="1" t="s">
        <v>17</v>
      </c>
      <c r="H1" s="2" t="s">
        <v>18</v>
      </c>
      <c r="I1" s="2" t="s">
        <v>20</v>
      </c>
      <c r="J1" s="2" t="s">
        <v>9</v>
      </c>
      <c r="K1" s="1" t="s">
        <v>14</v>
      </c>
      <c r="L1" s="1" t="s">
        <v>11</v>
      </c>
      <c r="M1" s="2" t="s">
        <v>12</v>
      </c>
      <c r="N1" s="2" t="s">
        <v>36</v>
      </c>
      <c r="O1" s="2" t="s">
        <v>19</v>
      </c>
      <c r="P1" s="2" t="s">
        <v>13</v>
      </c>
      <c r="Q1" s="1" t="s">
        <v>5</v>
      </c>
      <c r="R1" s="1" t="s">
        <v>6</v>
      </c>
    </row>
    <row r="2" spans="1:18" x14ac:dyDescent="0.25">
      <c r="A2" s="3" t="s">
        <v>21</v>
      </c>
      <c r="B2" s="4" t="str">
        <f>VLOOKUP(A2,[1]Request!$A$8:$L$27,5,FALSE)</f>
        <v>ΔnifL-Prm5-nifA,ΔglnD,glnE-ΔAR_rebuild,hp-4088_G238T,czcS-T98A</v>
      </c>
      <c r="C2" s="5" t="s">
        <v>46</v>
      </c>
      <c r="D2" t="s">
        <v>23</v>
      </c>
      <c r="E2" s="7">
        <v>1.1237999999999999</v>
      </c>
      <c r="F2" s="7">
        <v>3.4047500000000002E-4</v>
      </c>
      <c r="G2" s="8">
        <v>7.0000000000000001E-3</v>
      </c>
      <c r="H2" s="4">
        <v>3</v>
      </c>
      <c r="I2" s="9">
        <v>1</v>
      </c>
      <c r="J2" s="4">
        <v>3.3781142857142807</v>
      </c>
      <c r="K2" s="6">
        <v>1066.7286376953125</v>
      </c>
      <c r="L2">
        <f t="shared" ref="L2:L33" si="0">F2*(K2^E2)</f>
        <v>0.86101806317305507</v>
      </c>
      <c r="M2" s="4">
        <f t="shared" ref="M2:M33" si="1">L2*G2</f>
        <v>6.0271264422113854E-3</v>
      </c>
      <c r="N2" s="4">
        <f>L2/J2</f>
        <v>0.25488127113230519</v>
      </c>
      <c r="O2" s="4">
        <f t="shared" ref="O2:O33" si="2">M2/(J2*H2*1000000000)</f>
        <v>5.9472296597537885E-13</v>
      </c>
      <c r="P2" s="4">
        <f t="shared" ref="P2:P33" si="3">O2/I2</f>
        <v>5.9472296597537885E-13</v>
      </c>
      <c r="Q2" t="s">
        <v>22</v>
      </c>
    </row>
    <row r="3" spans="1:18" x14ac:dyDescent="0.25">
      <c r="A3" s="3" t="s">
        <v>21</v>
      </c>
      <c r="B3" s="4" t="str">
        <f>VLOOKUP(A3,[1]Request!$A$8:$L$27,5,FALSE)</f>
        <v>ΔnifL-Prm5-nifA,ΔglnD,glnE-ΔAR_rebuild,hp-4088_G238T,czcS-T98A</v>
      </c>
      <c r="C3" s="5" t="s">
        <v>46</v>
      </c>
      <c r="D3" t="s">
        <v>24</v>
      </c>
      <c r="E3">
        <f t="shared" ref="E3:H18" si="4">E2</f>
        <v>1.1237999999999999</v>
      </c>
      <c r="F3">
        <f t="shared" si="4"/>
        <v>3.4047500000000002E-4</v>
      </c>
      <c r="G3">
        <f t="shared" si="4"/>
        <v>7.0000000000000001E-3</v>
      </c>
      <c r="H3" s="4">
        <f t="shared" si="4"/>
        <v>3</v>
      </c>
      <c r="I3" s="4">
        <v>1</v>
      </c>
      <c r="J3" s="4">
        <v>3.4903342857142809</v>
      </c>
      <c r="K3" s="6">
        <v>921.321044921875</v>
      </c>
      <c r="L3">
        <f t="shared" si="0"/>
        <v>0.73028150310784457</v>
      </c>
      <c r="M3" s="4">
        <f t="shared" si="1"/>
        <v>5.1119705217549122E-3</v>
      </c>
      <c r="N3" s="4">
        <f t="shared" ref="N3:N57" si="5">L3/J3</f>
        <v>0.20922967352922064</v>
      </c>
      <c r="O3" s="4">
        <f t="shared" si="2"/>
        <v>4.8820257156818158E-13</v>
      </c>
      <c r="P3" s="4">
        <f t="shared" si="3"/>
        <v>4.8820257156818158E-13</v>
      </c>
      <c r="Q3" t="s">
        <v>22</v>
      </c>
    </row>
    <row r="4" spans="1:18" x14ac:dyDescent="0.25">
      <c r="A4" s="3" t="s">
        <v>21</v>
      </c>
      <c r="B4" s="4" t="str">
        <f>VLOOKUP(A4,[1]Request!$A$8:$L$27,5,FALSE)</f>
        <v>ΔnifL-Prm5-nifA,ΔglnD,glnE-ΔAR_rebuild,hp-4088_G238T,czcS-T98A</v>
      </c>
      <c r="C4" s="5" t="s">
        <v>46</v>
      </c>
      <c r="D4" t="s">
        <v>25</v>
      </c>
      <c r="E4">
        <f t="shared" si="4"/>
        <v>1.1237999999999999</v>
      </c>
      <c r="F4">
        <f t="shared" si="4"/>
        <v>3.4047500000000002E-4</v>
      </c>
      <c r="G4">
        <f t="shared" si="4"/>
        <v>7.0000000000000001E-3</v>
      </c>
      <c r="H4" s="4">
        <f t="shared" si="4"/>
        <v>3</v>
      </c>
      <c r="I4" s="4">
        <v>1</v>
      </c>
      <c r="J4" s="4">
        <v>5.3143742857142806</v>
      </c>
      <c r="K4" s="6">
        <v>908.642333984375</v>
      </c>
      <c r="L4">
        <f t="shared" si="0"/>
        <v>0.71899727555499204</v>
      </c>
      <c r="M4" s="4">
        <f t="shared" si="1"/>
        <v>5.0329809288849441E-3</v>
      </c>
      <c r="N4" s="4">
        <f t="shared" si="5"/>
        <v>0.13529293137815845</v>
      </c>
      <c r="O4" s="4">
        <f t="shared" si="2"/>
        <v>3.1568350654903637E-13</v>
      </c>
      <c r="P4" s="4">
        <f t="shared" si="3"/>
        <v>3.1568350654903637E-13</v>
      </c>
      <c r="Q4" t="s">
        <v>22</v>
      </c>
    </row>
    <row r="5" spans="1:18" x14ac:dyDescent="0.25">
      <c r="A5" s="3" t="s">
        <v>21</v>
      </c>
      <c r="B5" s="4" t="str">
        <f>VLOOKUP(A5,[1]Request!$A$8:$L$27,5,FALSE)</f>
        <v>ΔnifL-Prm5-nifA,ΔglnD,glnE-ΔAR_rebuild,hp-4088_G238T,czcS-T98A</v>
      </c>
      <c r="C5" s="5" t="s">
        <v>46</v>
      </c>
      <c r="D5" t="s">
        <v>26</v>
      </c>
      <c r="E5">
        <f t="shared" si="4"/>
        <v>1.1237999999999999</v>
      </c>
      <c r="F5">
        <f t="shared" si="4"/>
        <v>3.4047500000000002E-4</v>
      </c>
      <c r="G5">
        <f t="shared" si="4"/>
        <v>7.0000000000000001E-3</v>
      </c>
      <c r="H5" s="4">
        <f t="shared" si="4"/>
        <v>3</v>
      </c>
      <c r="I5" s="4">
        <v>1</v>
      </c>
      <c r="J5" s="4">
        <v>2.7891142857142808</v>
      </c>
      <c r="K5" s="6">
        <v>735.17254638671875</v>
      </c>
      <c r="L5">
        <f t="shared" si="0"/>
        <v>0.56667428104846485</v>
      </c>
      <c r="M5" s="4">
        <f t="shared" si="1"/>
        <v>3.9667199673392543E-3</v>
      </c>
      <c r="N5" s="4">
        <f t="shared" si="5"/>
        <v>0.20317356085082111</v>
      </c>
      <c r="O5" s="4">
        <f t="shared" si="2"/>
        <v>4.740716419852493E-13</v>
      </c>
      <c r="P5" s="4">
        <f t="shared" si="3"/>
        <v>4.740716419852493E-13</v>
      </c>
      <c r="Q5" t="s">
        <v>22</v>
      </c>
    </row>
    <row r="6" spans="1:18" x14ac:dyDescent="0.25">
      <c r="A6" s="3" t="s">
        <v>27</v>
      </c>
      <c r="B6" s="4" t="str">
        <f>VLOOKUP(A6,[1]Request!$A$8:$L$27,5,FALSE)</f>
        <v>ΔnifL-Prm5-nifA,ΔglnD,glnE-ΔAR_rebuild,hp-4088_G238T,czcS-T98A,ΔnifH</v>
      </c>
      <c r="C6" s="5" t="s">
        <v>46</v>
      </c>
      <c r="D6" t="s">
        <v>23</v>
      </c>
      <c r="E6">
        <f t="shared" si="4"/>
        <v>1.1237999999999999</v>
      </c>
      <c r="F6">
        <f t="shared" si="4"/>
        <v>3.4047500000000002E-4</v>
      </c>
      <c r="G6">
        <f t="shared" si="4"/>
        <v>7.0000000000000001E-3</v>
      </c>
      <c r="H6" s="4">
        <f t="shared" si="4"/>
        <v>3</v>
      </c>
      <c r="I6" s="4">
        <v>1</v>
      </c>
      <c r="J6" s="4">
        <v>4.2597542857142798</v>
      </c>
      <c r="K6" s="6">
        <v>0</v>
      </c>
      <c r="L6">
        <f t="shared" si="0"/>
        <v>0</v>
      </c>
      <c r="M6" s="4">
        <f t="shared" si="1"/>
        <v>0</v>
      </c>
      <c r="N6" s="4">
        <f t="shared" si="5"/>
        <v>0</v>
      </c>
      <c r="O6" s="4">
        <f t="shared" si="2"/>
        <v>0</v>
      </c>
      <c r="P6" s="4">
        <f t="shared" si="3"/>
        <v>0</v>
      </c>
      <c r="Q6" t="s">
        <v>22</v>
      </c>
    </row>
    <row r="7" spans="1:18" x14ac:dyDescent="0.25">
      <c r="A7" s="3" t="s">
        <v>27</v>
      </c>
      <c r="B7" s="4" t="str">
        <f>VLOOKUP(A7,[1]Request!$A$8:$L$27,5,FALSE)</f>
        <v>ΔnifL-Prm5-nifA,ΔglnD,glnE-ΔAR_rebuild,hp-4088_G238T,czcS-T98A,ΔnifH</v>
      </c>
      <c r="C7" s="5" t="s">
        <v>46</v>
      </c>
      <c r="D7" t="s">
        <v>24</v>
      </c>
      <c r="E7">
        <f t="shared" si="4"/>
        <v>1.1237999999999999</v>
      </c>
      <c r="F7">
        <f t="shared" si="4"/>
        <v>3.4047500000000002E-4</v>
      </c>
      <c r="G7">
        <f t="shared" si="4"/>
        <v>7.0000000000000001E-3</v>
      </c>
      <c r="H7" s="4">
        <f t="shared" si="4"/>
        <v>3</v>
      </c>
      <c r="I7" s="4">
        <v>1</v>
      </c>
      <c r="J7" s="4">
        <v>3.5820942857142808</v>
      </c>
      <c r="K7" s="6">
        <v>0</v>
      </c>
      <c r="L7">
        <f t="shared" si="0"/>
        <v>0</v>
      </c>
      <c r="M7" s="4">
        <f t="shared" si="1"/>
        <v>0</v>
      </c>
      <c r="N7" s="4">
        <f t="shared" si="5"/>
        <v>0</v>
      </c>
      <c r="O7" s="4">
        <f t="shared" si="2"/>
        <v>0</v>
      </c>
      <c r="P7" s="4">
        <f t="shared" si="3"/>
        <v>0</v>
      </c>
      <c r="Q7" t="s">
        <v>22</v>
      </c>
    </row>
    <row r="8" spans="1:18" x14ac:dyDescent="0.25">
      <c r="A8" s="3" t="s">
        <v>27</v>
      </c>
      <c r="B8" s="4" t="str">
        <f>VLOOKUP(A8,[1]Request!$A$8:$L$27,5,FALSE)</f>
        <v>ΔnifL-Prm5-nifA,ΔglnD,glnE-ΔAR_rebuild,hp-4088_G238T,czcS-T98A,ΔnifH</v>
      </c>
      <c r="C8" s="5" t="s">
        <v>46</v>
      </c>
      <c r="D8" t="s">
        <v>25</v>
      </c>
      <c r="E8">
        <f t="shared" si="4"/>
        <v>1.1237999999999999</v>
      </c>
      <c r="F8">
        <f t="shared" si="4"/>
        <v>3.4047500000000002E-4</v>
      </c>
      <c r="G8">
        <f t="shared" si="4"/>
        <v>7.0000000000000001E-3</v>
      </c>
      <c r="H8" s="4">
        <f t="shared" si="4"/>
        <v>3</v>
      </c>
      <c r="I8" s="4">
        <v>1</v>
      </c>
      <c r="J8" s="4">
        <v>3.6744742857142807</v>
      </c>
      <c r="K8" s="6">
        <v>0</v>
      </c>
      <c r="L8">
        <f t="shared" si="0"/>
        <v>0</v>
      </c>
      <c r="M8" s="4">
        <f t="shared" si="1"/>
        <v>0</v>
      </c>
      <c r="N8" s="4">
        <f t="shared" si="5"/>
        <v>0</v>
      </c>
      <c r="O8" s="4">
        <f t="shared" si="2"/>
        <v>0</v>
      </c>
      <c r="P8" s="4">
        <f t="shared" si="3"/>
        <v>0</v>
      </c>
      <c r="Q8" t="s">
        <v>22</v>
      </c>
    </row>
    <row r="9" spans="1:18" x14ac:dyDescent="0.25">
      <c r="A9" s="3" t="s">
        <v>27</v>
      </c>
      <c r="B9" s="4" t="str">
        <f>VLOOKUP(A9,[1]Request!$A$8:$L$27,5,FALSE)</f>
        <v>ΔnifL-Prm5-nifA,ΔglnD,glnE-ΔAR_rebuild,hp-4088_G238T,czcS-T98A,ΔnifH</v>
      </c>
      <c r="C9" s="5" t="s">
        <v>46</v>
      </c>
      <c r="D9" t="s">
        <v>26</v>
      </c>
      <c r="E9">
        <f t="shared" si="4"/>
        <v>1.1237999999999999</v>
      </c>
      <c r="F9">
        <f t="shared" si="4"/>
        <v>3.4047500000000002E-4</v>
      </c>
      <c r="G9">
        <f t="shared" si="4"/>
        <v>7.0000000000000001E-3</v>
      </c>
      <c r="H9" s="4">
        <f t="shared" si="4"/>
        <v>3</v>
      </c>
      <c r="I9" s="4">
        <v>1</v>
      </c>
      <c r="J9" s="4">
        <v>2.2732742857142805</v>
      </c>
      <c r="K9" s="6">
        <v>0</v>
      </c>
      <c r="L9">
        <f t="shared" si="0"/>
        <v>0</v>
      </c>
      <c r="M9" s="4">
        <f t="shared" si="1"/>
        <v>0</v>
      </c>
      <c r="N9" s="4">
        <f t="shared" si="5"/>
        <v>0</v>
      </c>
      <c r="O9" s="4">
        <f t="shared" si="2"/>
        <v>0</v>
      </c>
      <c r="P9" s="4">
        <f t="shared" si="3"/>
        <v>0</v>
      </c>
      <c r="Q9" t="s">
        <v>22</v>
      </c>
    </row>
    <row r="10" spans="1:18" x14ac:dyDescent="0.25">
      <c r="A10" s="3" t="s">
        <v>28</v>
      </c>
      <c r="B10" s="4" t="str">
        <f>VLOOKUP(A10,[1]Request!$A$8:$L$27,5,FALSE)</f>
        <v>wildtype</v>
      </c>
      <c r="C10" s="5" t="s">
        <v>46</v>
      </c>
      <c r="D10" t="s">
        <v>23</v>
      </c>
      <c r="E10">
        <f t="shared" si="4"/>
        <v>1.1237999999999999</v>
      </c>
      <c r="F10">
        <f t="shared" si="4"/>
        <v>3.4047500000000002E-4</v>
      </c>
      <c r="G10">
        <f t="shared" si="4"/>
        <v>7.0000000000000001E-3</v>
      </c>
      <c r="H10" s="4">
        <f t="shared" si="4"/>
        <v>3</v>
      </c>
      <c r="I10" s="4">
        <v>1</v>
      </c>
      <c r="J10" s="4">
        <v>5.3404142857142816</v>
      </c>
      <c r="K10" s="6">
        <v>0</v>
      </c>
      <c r="L10">
        <f t="shared" si="0"/>
        <v>0</v>
      </c>
      <c r="M10" s="4">
        <f t="shared" si="1"/>
        <v>0</v>
      </c>
      <c r="N10" s="4">
        <f t="shared" si="5"/>
        <v>0</v>
      </c>
      <c r="O10" s="4">
        <f t="shared" si="2"/>
        <v>0</v>
      </c>
      <c r="P10" s="4">
        <f t="shared" si="3"/>
        <v>0</v>
      </c>
      <c r="Q10" t="s">
        <v>22</v>
      </c>
    </row>
    <row r="11" spans="1:18" x14ac:dyDescent="0.25">
      <c r="A11" s="3" t="s">
        <v>28</v>
      </c>
      <c r="B11" s="4" t="str">
        <f>VLOOKUP(A11,[1]Request!$A$8:$L$27,5,FALSE)</f>
        <v>wildtype</v>
      </c>
      <c r="C11" s="5" t="s">
        <v>46</v>
      </c>
      <c r="D11" t="s">
        <v>24</v>
      </c>
      <c r="E11">
        <f t="shared" si="4"/>
        <v>1.1237999999999999</v>
      </c>
      <c r="F11">
        <f t="shared" si="4"/>
        <v>3.4047500000000002E-4</v>
      </c>
      <c r="G11">
        <f t="shared" si="4"/>
        <v>7.0000000000000001E-3</v>
      </c>
      <c r="H11" s="4">
        <f t="shared" si="4"/>
        <v>3</v>
      </c>
      <c r="I11" s="4">
        <v>1</v>
      </c>
      <c r="J11" s="4">
        <v>4.931834285714281</v>
      </c>
      <c r="K11" s="6">
        <v>0</v>
      </c>
      <c r="L11">
        <f t="shared" si="0"/>
        <v>0</v>
      </c>
      <c r="M11" s="4">
        <f t="shared" si="1"/>
        <v>0</v>
      </c>
      <c r="N11" s="4">
        <f t="shared" si="5"/>
        <v>0</v>
      </c>
      <c r="O11" s="4">
        <f t="shared" si="2"/>
        <v>0</v>
      </c>
      <c r="P11" s="4">
        <f t="shared" si="3"/>
        <v>0</v>
      </c>
      <c r="Q11" t="s">
        <v>22</v>
      </c>
    </row>
    <row r="12" spans="1:18" x14ac:dyDescent="0.25">
      <c r="A12" s="3" t="s">
        <v>28</v>
      </c>
      <c r="B12" s="4" t="str">
        <f>VLOOKUP(A12,[1]Request!$A$8:$L$27,5,FALSE)</f>
        <v>wildtype</v>
      </c>
      <c r="C12" s="5" t="s">
        <v>46</v>
      </c>
      <c r="D12" t="s">
        <v>25</v>
      </c>
      <c r="E12">
        <f t="shared" si="4"/>
        <v>1.1237999999999999</v>
      </c>
      <c r="F12">
        <f t="shared" si="4"/>
        <v>3.4047500000000002E-4</v>
      </c>
      <c r="G12">
        <f t="shared" si="4"/>
        <v>7.0000000000000001E-3</v>
      </c>
      <c r="H12" s="4">
        <f t="shared" si="4"/>
        <v>3</v>
      </c>
      <c r="I12" s="4">
        <v>1</v>
      </c>
      <c r="J12" s="4">
        <v>4.8617742857142803</v>
      </c>
      <c r="K12" s="6">
        <v>0</v>
      </c>
      <c r="L12">
        <f t="shared" si="0"/>
        <v>0</v>
      </c>
      <c r="M12" s="4">
        <f t="shared" si="1"/>
        <v>0</v>
      </c>
      <c r="N12" s="4">
        <f t="shared" si="5"/>
        <v>0</v>
      </c>
      <c r="O12" s="4">
        <f t="shared" si="2"/>
        <v>0</v>
      </c>
      <c r="P12" s="4">
        <f t="shared" si="3"/>
        <v>0</v>
      </c>
      <c r="Q12" t="s">
        <v>22</v>
      </c>
    </row>
    <row r="13" spans="1:18" x14ac:dyDescent="0.25">
      <c r="A13" s="3" t="s">
        <v>28</v>
      </c>
      <c r="B13" s="4" t="str">
        <f>VLOOKUP(A13,[1]Request!$A$8:$L$27,5,FALSE)</f>
        <v>wildtype</v>
      </c>
      <c r="C13" s="5" t="s">
        <v>46</v>
      </c>
      <c r="D13" t="s">
        <v>26</v>
      </c>
      <c r="E13">
        <f t="shared" si="4"/>
        <v>1.1237999999999999</v>
      </c>
      <c r="F13">
        <f t="shared" si="4"/>
        <v>3.4047500000000002E-4</v>
      </c>
      <c r="G13">
        <f t="shared" si="4"/>
        <v>7.0000000000000001E-3</v>
      </c>
      <c r="H13" s="4">
        <f t="shared" si="4"/>
        <v>3</v>
      </c>
      <c r="I13" s="4">
        <v>1</v>
      </c>
      <c r="J13" s="4">
        <v>4.9219142857142808</v>
      </c>
      <c r="K13" s="6">
        <v>0</v>
      </c>
      <c r="L13">
        <f t="shared" si="0"/>
        <v>0</v>
      </c>
      <c r="M13" s="4">
        <f t="shared" si="1"/>
        <v>0</v>
      </c>
      <c r="N13" s="4">
        <f t="shared" si="5"/>
        <v>0</v>
      </c>
      <c r="O13" s="4">
        <f t="shared" si="2"/>
        <v>0</v>
      </c>
      <c r="P13" s="4">
        <f t="shared" si="3"/>
        <v>0</v>
      </c>
      <c r="Q13" t="s">
        <v>22</v>
      </c>
    </row>
    <row r="14" spans="1:18" x14ac:dyDescent="0.25">
      <c r="A14" s="3" t="s">
        <v>29</v>
      </c>
      <c r="B14" s="4" t="str">
        <f>VLOOKUP(A14,[1]Request!$A$8:$L$27,5,FALSE)</f>
        <v>ΔnifL::PinfC,glnD-ΔUTase</v>
      </c>
      <c r="C14" s="5" t="s">
        <v>46</v>
      </c>
      <c r="D14" t="s">
        <v>23</v>
      </c>
      <c r="E14">
        <f t="shared" si="4"/>
        <v>1.1237999999999999</v>
      </c>
      <c r="F14">
        <f t="shared" si="4"/>
        <v>3.4047500000000002E-4</v>
      </c>
      <c r="G14">
        <f t="shared" si="4"/>
        <v>7.0000000000000001E-3</v>
      </c>
      <c r="H14" s="4">
        <f t="shared" si="4"/>
        <v>3</v>
      </c>
      <c r="I14" s="4">
        <v>1</v>
      </c>
      <c r="J14" s="4">
        <v>4.2541742857142815</v>
      </c>
      <c r="K14" s="6">
        <v>1202.271240234375</v>
      </c>
      <c r="L14">
        <f t="shared" si="0"/>
        <v>0.98489966853778987</v>
      </c>
      <c r="M14" s="4">
        <f t="shared" si="1"/>
        <v>6.8942976797645291E-3</v>
      </c>
      <c r="N14" s="4">
        <f t="shared" si="5"/>
        <v>0.23151370921617612</v>
      </c>
      <c r="O14" s="4">
        <f t="shared" si="2"/>
        <v>5.4019865483774419E-13</v>
      </c>
      <c r="P14" s="4">
        <f t="shared" si="3"/>
        <v>5.4019865483774419E-13</v>
      </c>
      <c r="Q14" t="s">
        <v>22</v>
      </c>
    </row>
    <row r="15" spans="1:18" x14ac:dyDescent="0.25">
      <c r="A15" s="3" t="s">
        <v>29</v>
      </c>
      <c r="B15" s="4" t="str">
        <f>VLOOKUP(A15,[1]Request!$A$8:$L$27,5,FALSE)</f>
        <v>ΔnifL::PinfC,glnD-ΔUTase</v>
      </c>
      <c r="C15" s="5" t="s">
        <v>46</v>
      </c>
      <c r="D15" t="s">
        <v>24</v>
      </c>
      <c r="E15">
        <f t="shared" si="4"/>
        <v>1.1237999999999999</v>
      </c>
      <c r="F15">
        <f t="shared" si="4"/>
        <v>3.4047500000000002E-4</v>
      </c>
      <c r="G15">
        <f t="shared" si="4"/>
        <v>7.0000000000000001E-3</v>
      </c>
      <c r="H15" s="4">
        <f t="shared" si="4"/>
        <v>3</v>
      </c>
      <c r="I15" s="4">
        <v>1</v>
      </c>
      <c r="J15" s="4">
        <v>5.2126942857142815</v>
      </c>
      <c r="K15" s="6">
        <v>515.78369140625</v>
      </c>
      <c r="L15">
        <f t="shared" si="0"/>
        <v>0.38050145710968153</v>
      </c>
      <c r="M15" s="4">
        <f t="shared" si="1"/>
        <v>2.6635101997677709E-3</v>
      </c>
      <c r="N15" s="4">
        <f t="shared" si="5"/>
        <v>7.2995160708440129E-2</v>
      </c>
      <c r="O15" s="4">
        <f t="shared" si="2"/>
        <v>1.7032204165302699E-13</v>
      </c>
      <c r="P15" s="4">
        <f t="shared" si="3"/>
        <v>1.7032204165302699E-13</v>
      </c>
      <c r="Q15" t="s">
        <v>30</v>
      </c>
      <c r="R15" t="s">
        <v>31</v>
      </c>
    </row>
    <row r="16" spans="1:18" x14ac:dyDescent="0.25">
      <c r="A16" s="3" t="s">
        <v>29</v>
      </c>
      <c r="B16" s="4" t="str">
        <f>VLOOKUP(A16,[1]Request!$A$8:$L$27,5,FALSE)</f>
        <v>ΔnifL::PinfC,glnD-ΔUTase</v>
      </c>
      <c r="C16" s="5" t="s">
        <v>46</v>
      </c>
      <c r="D16" t="s">
        <v>25</v>
      </c>
      <c r="E16">
        <f t="shared" si="4"/>
        <v>1.1237999999999999</v>
      </c>
      <c r="F16">
        <f t="shared" si="4"/>
        <v>3.4047500000000002E-4</v>
      </c>
      <c r="G16">
        <f t="shared" si="4"/>
        <v>7.0000000000000001E-3</v>
      </c>
      <c r="H16" s="4">
        <f t="shared" si="4"/>
        <v>3</v>
      </c>
      <c r="I16" s="4">
        <v>1</v>
      </c>
      <c r="J16" s="4">
        <v>3.4487942857142806</v>
      </c>
      <c r="K16" s="6">
        <v>2172.432861328125</v>
      </c>
      <c r="L16">
        <f t="shared" si="0"/>
        <v>1.9148975870035334</v>
      </c>
      <c r="M16" s="4">
        <f t="shared" si="1"/>
        <v>1.3404283109024735E-2</v>
      </c>
      <c r="N16" s="4">
        <f t="shared" si="5"/>
        <v>0.55523682434046329</v>
      </c>
      <c r="O16" s="4">
        <f t="shared" si="2"/>
        <v>1.2955525901277478E-12</v>
      </c>
      <c r="P16" s="4">
        <f t="shared" si="3"/>
        <v>1.2955525901277478E-12</v>
      </c>
      <c r="Q16" t="s">
        <v>22</v>
      </c>
    </row>
    <row r="17" spans="1:18" x14ac:dyDescent="0.25">
      <c r="A17" s="3" t="s">
        <v>29</v>
      </c>
      <c r="B17" s="4" t="str">
        <f>VLOOKUP(A17,[1]Request!$A$8:$L$27,5,FALSE)</f>
        <v>ΔnifL::PinfC,glnD-ΔUTase</v>
      </c>
      <c r="C17" s="5" t="s">
        <v>46</v>
      </c>
      <c r="D17" t="s">
        <v>26</v>
      </c>
      <c r="E17">
        <f t="shared" si="4"/>
        <v>1.1237999999999999</v>
      </c>
      <c r="F17">
        <f t="shared" si="4"/>
        <v>3.4047500000000002E-4</v>
      </c>
      <c r="G17">
        <f t="shared" si="4"/>
        <v>7.0000000000000001E-3</v>
      </c>
      <c r="H17" s="4">
        <f t="shared" si="4"/>
        <v>3</v>
      </c>
      <c r="I17" s="4">
        <v>1</v>
      </c>
      <c r="J17" s="4">
        <v>3.6800542857142804</v>
      </c>
      <c r="K17" s="6">
        <v>1528.362548828125</v>
      </c>
      <c r="L17">
        <f t="shared" si="0"/>
        <v>1.2897895158646804</v>
      </c>
      <c r="M17" s="4">
        <f t="shared" si="1"/>
        <v>9.0285266110527625E-3</v>
      </c>
      <c r="N17" s="4">
        <f t="shared" si="5"/>
        <v>0.35048111134435034</v>
      </c>
      <c r="O17" s="4">
        <f t="shared" si="2"/>
        <v>8.1778925980348407E-13</v>
      </c>
      <c r="P17" s="4">
        <f t="shared" si="3"/>
        <v>8.1778925980348407E-13</v>
      </c>
      <c r="Q17" t="s">
        <v>22</v>
      </c>
    </row>
    <row r="18" spans="1:18" x14ac:dyDescent="0.25">
      <c r="A18" s="3" t="s">
        <v>32</v>
      </c>
      <c r="B18" s="4" t="str">
        <f>VLOOKUP(A18,[1]Request!$A$8:$L$27,5,FALSE)</f>
        <v>ΔnifL::PinfC</v>
      </c>
      <c r="C18" s="5" t="s">
        <v>46</v>
      </c>
      <c r="D18" t="s">
        <v>23</v>
      </c>
      <c r="E18">
        <f t="shared" si="4"/>
        <v>1.1237999999999999</v>
      </c>
      <c r="F18">
        <f t="shared" si="4"/>
        <v>3.4047500000000002E-4</v>
      </c>
      <c r="G18">
        <f t="shared" si="4"/>
        <v>7.0000000000000001E-3</v>
      </c>
      <c r="H18" s="4">
        <f t="shared" si="4"/>
        <v>3</v>
      </c>
      <c r="I18" s="4">
        <v>1</v>
      </c>
      <c r="J18" s="4">
        <v>5.1990542857142792</v>
      </c>
      <c r="K18" s="6">
        <v>1014.742431640625</v>
      </c>
      <c r="L18">
        <f t="shared" si="0"/>
        <v>0.81400655098749608</v>
      </c>
      <c r="M18" s="4">
        <f t="shared" si="1"/>
        <v>5.6980458569124729E-3</v>
      </c>
      <c r="N18" s="4">
        <f t="shared" si="5"/>
        <v>0.15656819610908576</v>
      </c>
      <c r="O18" s="4">
        <f t="shared" si="2"/>
        <v>3.6532579092120014E-13</v>
      </c>
      <c r="P18" s="4">
        <f t="shared" si="3"/>
        <v>3.6532579092120014E-13</v>
      </c>
      <c r="Q18" t="s">
        <v>22</v>
      </c>
    </row>
    <row r="19" spans="1:18" x14ac:dyDescent="0.25">
      <c r="A19" s="3" t="s">
        <v>32</v>
      </c>
      <c r="B19" s="4" t="str">
        <f>VLOOKUP(A19,[1]Request!$A$8:$L$27,5,FALSE)</f>
        <v>ΔnifL::PinfC</v>
      </c>
      <c r="C19" s="5" t="s">
        <v>46</v>
      </c>
      <c r="D19" t="s">
        <v>24</v>
      </c>
      <c r="E19">
        <f t="shared" ref="E19:H34" si="6">E18</f>
        <v>1.1237999999999999</v>
      </c>
      <c r="F19">
        <f t="shared" si="6"/>
        <v>3.4047500000000002E-4</v>
      </c>
      <c r="G19">
        <f t="shared" si="6"/>
        <v>7.0000000000000001E-3</v>
      </c>
      <c r="H19" s="4">
        <f t="shared" si="6"/>
        <v>3</v>
      </c>
      <c r="I19" s="4">
        <v>1</v>
      </c>
      <c r="J19" s="4">
        <v>5.8283542857142798</v>
      </c>
      <c r="K19" s="6">
        <v>961.513916015625</v>
      </c>
      <c r="L19">
        <f t="shared" si="0"/>
        <v>0.76617980881943937</v>
      </c>
      <c r="M19" s="4">
        <f t="shared" si="1"/>
        <v>5.3632586617360757E-3</v>
      </c>
      <c r="N19" s="4">
        <f t="shared" si="5"/>
        <v>0.13145731560921095</v>
      </c>
      <c r="O19" s="4">
        <f t="shared" si="2"/>
        <v>3.0673373642149222E-13</v>
      </c>
      <c r="P19" s="4">
        <f t="shared" si="3"/>
        <v>3.0673373642149222E-13</v>
      </c>
      <c r="Q19" t="s">
        <v>22</v>
      </c>
    </row>
    <row r="20" spans="1:18" x14ac:dyDescent="0.25">
      <c r="A20" s="3" t="s">
        <v>32</v>
      </c>
      <c r="B20" s="4" t="str">
        <f>VLOOKUP(A20,[1]Request!$A$8:$L$27,5,FALSE)</f>
        <v>ΔnifL::PinfC</v>
      </c>
      <c r="C20" s="5" t="s">
        <v>46</v>
      </c>
      <c r="D20" t="s">
        <v>25</v>
      </c>
      <c r="E20">
        <f t="shared" si="6"/>
        <v>1.1237999999999999</v>
      </c>
      <c r="F20">
        <f t="shared" si="6"/>
        <v>3.4047500000000002E-4</v>
      </c>
      <c r="G20">
        <f t="shared" si="6"/>
        <v>7.0000000000000001E-3</v>
      </c>
      <c r="H20" s="4">
        <f t="shared" si="6"/>
        <v>3</v>
      </c>
      <c r="I20" s="4">
        <v>1</v>
      </c>
      <c r="J20" s="4">
        <v>5.7874342857142818</v>
      </c>
      <c r="K20" s="6">
        <v>908.58917236328125</v>
      </c>
      <c r="L20">
        <f t="shared" si="0"/>
        <v>0.71895000181649737</v>
      </c>
      <c r="M20" s="4">
        <f t="shared" si="1"/>
        <v>5.0326500127154819E-3</v>
      </c>
      <c r="N20" s="4">
        <f t="shared" si="5"/>
        <v>0.12422603287110412</v>
      </c>
      <c r="O20" s="4">
        <f t="shared" si="2"/>
        <v>2.8986074336590962E-13</v>
      </c>
      <c r="P20" s="4">
        <f t="shared" si="3"/>
        <v>2.8986074336590962E-13</v>
      </c>
      <c r="Q20" t="s">
        <v>22</v>
      </c>
    </row>
    <row r="21" spans="1:18" x14ac:dyDescent="0.25">
      <c r="A21" s="3" t="s">
        <v>32</v>
      </c>
      <c r="B21" s="4" t="str">
        <f>VLOOKUP(A21,[1]Request!$A$8:$L$27,5,FALSE)</f>
        <v>ΔnifL::PinfC</v>
      </c>
      <c r="C21" s="5" t="s">
        <v>46</v>
      </c>
      <c r="D21" t="s">
        <v>26</v>
      </c>
      <c r="E21">
        <f t="shared" si="6"/>
        <v>1.1237999999999999</v>
      </c>
      <c r="F21">
        <f t="shared" si="6"/>
        <v>3.4047500000000002E-4</v>
      </c>
      <c r="G21">
        <f t="shared" si="6"/>
        <v>7.0000000000000001E-3</v>
      </c>
      <c r="H21" s="4">
        <f t="shared" si="6"/>
        <v>3</v>
      </c>
      <c r="I21" s="4">
        <v>1</v>
      </c>
      <c r="J21" s="4">
        <v>4.5654142857142812</v>
      </c>
      <c r="K21" s="6">
        <v>764.1204833984375</v>
      </c>
      <c r="L21">
        <f t="shared" si="0"/>
        <v>0.59181028210516784</v>
      </c>
      <c r="M21" s="4">
        <f t="shared" si="1"/>
        <v>4.1426719747361751E-3</v>
      </c>
      <c r="N21" s="4">
        <f t="shared" si="5"/>
        <v>0.12962904241943868</v>
      </c>
      <c r="O21" s="4">
        <f t="shared" si="2"/>
        <v>3.024677656453569E-13</v>
      </c>
      <c r="P21" s="4">
        <f t="shared" si="3"/>
        <v>3.024677656453569E-13</v>
      </c>
      <c r="Q21" t="s">
        <v>22</v>
      </c>
    </row>
    <row r="22" spans="1:18" x14ac:dyDescent="0.25">
      <c r="A22" s="3" t="s">
        <v>33</v>
      </c>
      <c r="B22" s="4" t="str">
        <f>VLOOKUP(A22,[1]Request!$A$8:$L$27,5,FALSE)</f>
        <v>ΔnifL::PinfC,glnD-ΔUTase,ΔnifH</v>
      </c>
      <c r="C22" s="5" t="s">
        <v>46</v>
      </c>
      <c r="D22" t="s">
        <v>23</v>
      </c>
      <c r="E22">
        <f t="shared" si="6"/>
        <v>1.1237999999999999</v>
      </c>
      <c r="F22">
        <f t="shared" si="6"/>
        <v>3.4047500000000002E-4</v>
      </c>
      <c r="G22">
        <f t="shared" si="6"/>
        <v>7.0000000000000001E-3</v>
      </c>
      <c r="H22" s="4">
        <f t="shared" si="6"/>
        <v>3</v>
      </c>
      <c r="I22" s="4">
        <v>1</v>
      </c>
      <c r="J22" s="4">
        <v>4.5009342857142807</v>
      </c>
      <c r="K22" s="6">
        <v>0</v>
      </c>
      <c r="L22">
        <f t="shared" si="0"/>
        <v>0</v>
      </c>
      <c r="M22" s="4">
        <f t="shared" si="1"/>
        <v>0</v>
      </c>
      <c r="N22" s="4">
        <f t="shared" si="5"/>
        <v>0</v>
      </c>
      <c r="O22" s="4">
        <f t="shared" si="2"/>
        <v>0</v>
      </c>
      <c r="P22" s="4">
        <f t="shared" si="3"/>
        <v>0</v>
      </c>
      <c r="Q22" t="s">
        <v>22</v>
      </c>
    </row>
    <row r="23" spans="1:18" x14ac:dyDescent="0.25">
      <c r="A23" s="3" t="s">
        <v>33</v>
      </c>
      <c r="B23" s="4" t="str">
        <f>VLOOKUP(A23,[1]Request!$A$8:$L$27,5,FALSE)</f>
        <v>ΔnifL::PinfC,glnD-ΔUTase,ΔnifH</v>
      </c>
      <c r="C23" s="5" t="s">
        <v>46</v>
      </c>
      <c r="D23" t="s">
        <v>24</v>
      </c>
      <c r="E23">
        <f t="shared" si="6"/>
        <v>1.1237999999999999</v>
      </c>
      <c r="F23">
        <f t="shared" si="6"/>
        <v>3.4047500000000002E-4</v>
      </c>
      <c r="G23">
        <f t="shared" si="6"/>
        <v>7.0000000000000001E-3</v>
      </c>
      <c r="H23" s="4">
        <f t="shared" si="6"/>
        <v>3</v>
      </c>
      <c r="I23" s="4">
        <v>1</v>
      </c>
      <c r="J23" s="4">
        <v>4.4947342857142818</v>
      </c>
      <c r="K23" s="6">
        <v>0</v>
      </c>
      <c r="L23">
        <f t="shared" si="0"/>
        <v>0</v>
      </c>
      <c r="M23" s="4">
        <f t="shared" si="1"/>
        <v>0</v>
      </c>
      <c r="N23" s="4">
        <f t="shared" si="5"/>
        <v>0</v>
      </c>
      <c r="O23" s="4">
        <f t="shared" si="2"/>
        <v>0</v>
      </c>
      <c r="P23" s="4">
        <f t="shared" si="3"/>
        <v>0</v>
      </c>
      <c r="Q23" t="s">
        <v>22</v>
      </c>
    </row>
    <row r="24" spans="1:18" x14ac:dyDescent="0.25">
      <c r="A24" s="3" t="s">
        <v>33</v>
      </c>
      <c r="B24" s="4" t="str">
        <f>VLOOKUP(A24,[1]Request!$A$8:$L$27,5,FALSE)</f>
        <v>ΔnifL::PinfC,glnD-ΔUTase,ΔnifH</v>
      </c>
      <c r="C24" s="5" t="s">
        <v>46</v>
      </c>
      <c r="D24" t="s">
        <v>25</v>
      </c>
      <c r="E24">
        <f t="shared" si="6"/>
        <v>1.1237999999999999</v>
      </c>
      <c r="F24">
        <f t="shared" si="6"/>
        <v>3.4047500000000002E-4</v>
      </c>
      <c r="G24">
        <f t="shared" si="6"/>
        <v>7.0000000000000001E-3</v>
      </c>
      <c r="H24" s="4">
        <f t="shared" si="6"/>
        <v>3</v>
      </c>
      <c r="I24" s="4">
        <v>1</v>
      </c>
      <c r="J24" s="4">
        <v>4.74893428571428</v>
      </c>
      <c r="K24" s="6">
        <v>0</v>
      </c>
      <c r="L24">
        <f t="shared" si="0"/>
        <v>0</v>
      </c>
      <c r="M24" s="4">
        <f t="shared" si="1"/>
        <v>0</v>
      </c>
      <c r="N24" s="4">
        <f t="shared" si="5"/>
        <v>0</v>
      </c>
      <c r="O24" s="4">
        <f t="shared" si="2"/>
        <v>0</v>
      </c>
      <c r="P24" s="4">
        <f t="shared" si="3"/>
        <v>0</v>
      </c>
      <c r="Q24" t="s">
        <v>22</v>
      </c>
    </row>
    <row r="25" spans="1:18" x14ac:dyDescent="0.25">
      <c r="A25" s="3" t="s">
        <v>33</v>
      </c>
      <c r="B25" s="4" t="str">
        <f>VLOOKUP(A25,[1]Request!$A$8:$L$27,5,FALSE)</f>
        <v>ΔnifL::PinfC,glnD-ΔUTase,ΔnifH</v>
      </c>
      <c r="C25" s="5" t="s">
        <v>46</v>
      </c>
      <c r="D25" t="s">
        <v>26</v>
      </c>
      <c r="E25">
        <f t="shared" si="6"/>
        <v>1.1237999999999999</v>
      </c>
      <c r="F25">
        <f t="shared" si="6"/>
        <v>3.4047500000000002E-4</v>
      </c>
      <c r="G25">
        <f t="shared" si="6"/>
        <v>7.0000000000000001E-3</v>
      </c>
      <c r="H25" s="4">
        <f t="shared" si="6"/>
        <v>3</v>
      </c>
      <c r="I25" s="4">
        <v>1</v>
      </c>
      <c r="J25" s="4">
        <v>4.5083742857142806</v>
      </c>
      <c r="K25" s="6">
        <v>0</v>
      </c>
      <c r="L25">
        <f t="shared" si="0"/>
        <v>0</v>
      </c>
      <c r="M25" s="4">
        <f t="shared" si="1"/>
        <v>0</v>
      </c>
      <c r="N25" s="4">
        <f t="shared" si="5"/>
        <v>0</v>
      </c>
      <c r="O25" s="4">
        <f t="shared" si="2"/>
        <v>0</v>
      </c>
      <c r="P25" s="4">
        <f t="shared" si="3"/>
        <v>0</v>
      </c>
      <c r="Q25" t="s">
        <v>22</v>
      </c>
    </row>
    <row r="26" spans="1:18" x14ac:dyDescent="0.25">
      <c r="A26" s="3" t="s">
        <v>34</v>
      </c>
      <c r="B26" s="4" t="str">
        <f>VLOOKUP(A26,[1]Request!$A$8:$L$27,5,FALSE)</f>
        <v>wildtype</v>
      </c>
      <c r="C26" s="5" t="s">
        <v>46</v>
      </c>
      <c r="D26" t="s">
        <v>23</v>
      </c>
      <c r="E26">
        <f t="shared" si="6"/>
        <v>1.1237999999999999</v>
      </c>
      <c r="F26">
        <f t="shared" si="6"/>
        <v>3.4047500000000002E-4</v>
      </c>
      <c r="G26">
        <f t="shared" si="6"/>
        <v>7.0000000000000001E-3</v>
      </c>
      <c r="H26" s="4">
        <f t="shared" si="6"/>
        <v>3</v>
      </c>
      <c r="I26" s="4">
        <v>1</v>
      </c>
      <c r="J26" s="4">
        <v>4.4283942857142815</v>
      </c>
      <c r="K26" s="6">
        <v>0</v>
      </c>
      <c r="L26">
        <f t="shared" si="0"/>
        <v>0</v>
      </c>
      <c r="M26" s="4">
        <f t="shared" si="1"/>
        <v>0</v>
      </c>
      <c r="N26" s="4">
        <f t="shared" si="5"/>
        <v>0</v>
      </c>
      <c r="O26" s="4">
        <f t="shared" si="2"/>
        <v>0</v>
      </c>
      <c r="P26" s="4">
        <f t="shared" si="3"/>
        <v>0</v>
      </c>
      <c r="Q26" t="s">
        <v>30</v>
      </c>
      <c r="R26" t="s">
        <v>35</v>
      </c>
    </row>
    <row r="27" spans="1:18" x14ac:dyDescent="0.25">
      <c r="A27" s="3" t="s">
        <v>34</v>
      </c>
      <c r="B27" s="4" t="str">
        <f>VLOOKUP(A27,[1]Request!$A$8:$L$27,5,FALSE)</f>
        <v>wildtype</v>
      </c>
      <c r="C27" s="5" t="s">
        <v>46</v>
      </c>
      <c r="D27" t="s">
        <v>24</v>
      </c>
      <c r="E27">
        <f t="shared" si="6"/>
        <v>1.1237999999999999</v>
      </c>
      <c r="F27">
        <f t="shared" si="6"/>
        <v>3.4047500000000002E-4</v>
      </c>
      <c r="G27">
        <f t="shared" si="6"/>
        <v>7.0000000000000001E-3</v>
      </c>
      <c r="H27" s="4">
        <f t="shared" si="6"/>
        <v>3</v>
      </c>
      <c r="I27" s="4">
        <v>1</v>
      </c>
      <c r="J27" s="4">
        <v>4.83759428571428</v>
      </c>
      <c r="K27" s="6">
        <v>0</v>
      </c>
      <c r="L27">
        <f t="shared" si="0"/>
        <v>0</v>
      </c>
      <c r="M27" s="4">
        <f t="shared" si="1"/>
        <v>0</v>
      </c>
      <c r="N27" s="4">
        <f t="shared" si="5"/>
        <v>0</v>
      </c>
      <c r="O27" s="4">
        <f t="shared" si="2"/>
        <v>0</v>
      </c>
      <c r="P27" s="4">
        <f t="shared" si="3"/>
        <v>0</v>
      </c>
      <c r="Q27" t="s">
        <v>22</v>
      </c>
    </row>
    <row r="28" spans="1:18" x14ac:dyDescent="0.25">
      <c r="A28" s="3" t="s">
        <v>34</v>
      </c>
      <c r="B28" s="4" t="str">
        <f>VLOOKUP(A28,[1]Request!$A$8:$L$27,5,FALSE)</f>
        <v>wildtype</v>
      </c>
      <c r="C28" s="5" t="s">
        <v>46</v>
      </c>
      <c r="D28" t="s">
        <v>25</v>
      </c>
      <c r="E28">
        <f t="shared" si="6"/>
        <v>1.1237999999999999</v>
      </c>
      <c r="F28">
        <f t="shared" si="6"/>
        <v>3.4047500000000002E-4</v>
      </c>
      <c r="G28">
        <f t="shared" si="6"/>
        <v>7.0000000000000001E-3</v>
      </c>
      <c r="H28" s="4">
        <f t="shared" si="6"/>
        <v>3</v>
      </c>
      <c r="I28" s="4">
        <v>1</v>
      </c>
      <c r="J28" s="4">
        <v>4.8320142857142807</v>
      </c>
      <c r="K28" s="6">
        <v>0</v>
      </c>
      <c r="L28">
        <f t="shared" si="0"/>
        <v>0</v>
      </c>
      <c r="M28" s="4">
        <f t="shared" si="1"/>
        <v>0</v>
      </c>
      <c r="N28" s="4">
        <f t="shared" si="5"/>
        <v>0</v>
      </c>
      <c r="O28" s="4">
        <f t="shared" si="2"/>
        <v>0</v>
      </c>
      <c r="P28" s="4">
        <f t="shared" si="3"/>
        <v>0</v>
      </c>
      <c r="Q28" t="s">
        <v>22</v>
      </c>
    </row>
    <row r="29" spans="1:18" x14ac:dyDescent="0.25">
      <c r="A29" s="3" t="s">
        <v>34</v>
      </c>
      <c r="B29" s="4" t="str">
        <f>VLOOKUP(A29,[1]Request!$A$8:$L$27,5,FALSE)</f>
        <v>wildtype</v>
      </c>
      <c r="C29" s="5" t="s">
        <v>46</v>
      </c>
      <c r="D29" t="s">
        <v>26</v>
      </c>
      <c r="E29">
        <f t="shared" si="6"/>
        <v>1.1237999999999999</v>
      </c>
      <c r="F29">
        <f t="shared" si="6"/>
        <v>3.4047500000000002E-4</v>
      </c>
      <c r="G29">
        <f t="shared" si="6"/>
        <v>7.0000000000000001E-3</v>
      </c>
      <c r="H29" s="4">
        <f t="shared" si="6"/>
        <v>3</v>
      </c>
      <c r="I29" s="4">
        <v>1</v>
      </c>
      <c r="J29" s="4">
        <v>4.6559342857142809</v>
      </c>
      <c r="K29" s="6">
        <v>0</v>
      </c>
      <c r="L29">
        <f t="shared" si="0"/>
        <v>0</v>
      </c>
      <c r="M29" s="4">
        <f t="shared" si="1"/>
        <v>0</v>
      </c>
      <c r="N29" s="4">
        <f t="shared" si="5"/>
        <v>0</v>
      </c>
      <c r="O29" s="4">
        <f t="shared" si="2"/>
        <v>0</v>
      </c>
      <c r="P29" s="4">
        <f t="shared" si="3"/>
        <v>0</v>
      </c>
      <c r="Q29" t="s">
        <v>22</v>
      </c>
    </row>
    <row r="30" spans="1:18" x14ac:dyDescent="0.25">
      <c r="A30" s="3" t="s">
        <v>21</v>
      </c>
      <c r="B30" s="4" t="str">
        <f>VLOOKUP(A30,[1]Request!$A$8:$L$27,5,FALSE)</f>
        <v>ΔnifL-Prm5-nifA,ΔglnD,glnE-ΔAR_rebuild,hp-4088_G238T,czcS-T98A</v>
      </c>
      <c r="C30" s="5" t="s">
        <v>45</v>
      </c>
      <c r="D30" t="s">
        <v>23</v>
      </c>
      <c r="E30">
        <f t="shared" si="6"/>
        <v>1.1237999999999999</v>
      </c>
      <c r="F30">
        <f t="shared" si="6"/>
        <v>3.4047500000000002E-4</v>
      </c>
      <c r="G30">
        <f t="shared" si="6"/>
        <v>7.0000000000000001E-3</v>
      </c>
      <c r="H30" s="4">
        <f t="shared" si="6"/>
        <v>3</v>
      </c>
      <c r="I30" s="4">
        <v>1</v>
      </c>
      <c r="J30" s="4">
        <v>1.6173142857142855</v>
      </c>
      <c r="K30" s="6">
        <v>183.72604370117188</v>
      </c>
      <c r="L30">
        <f t="shared" si="0"/>
        <v>0.11927798319329909</v>
      </c>
      <c r="M30" s="4">
        <f t="shared" si="1"/>
        <v>8.3494588235309361E-4</v>
      </c>
      <c r="N30" s="4">
        <f t="shared" si="5"/>
        <v>7.3750652082208046E-2</v>
      </c>
      <c r="O30" s="4">
        <f t="shared" si="2"/>
        <v>1.7208485485848542E-13</v>
      </c>
      <c r="P30" s="4">
        <f t="shared" si="3"/>
        <v>1.7208485485848542E-13</v>
      </c>
      <c r="Q30" t="s">
        <v>22</v>
      </c>
    </row>
    <row r="31" spans="1:18" x14ac:dyDescent="0.25">
      <c r="A31" s="3" t="s">
        <v>21</v>
      </c>
      <c r="B31" s="4" t="str">
        <f>VLOOKUP(A31,[1]Request!$A$8:$L$27,5,FALSE)</f>
        <v>ΔnifL-Prm5-nifA,ΔglnD,glnE-ΔAR_rebuild,hp-4088_G238T,czcS-T98A</v>
      </c>
      <c r="C31" s="5" t="s">
        <v>45</v>
      </c>
      <c r="D31" t="s">
        <v>24</v>
      </c>
      <c r="E31">
        <f t="shared" si="6"/>
        <v>1.1237999999999999</v>
      </c>
      <c r="F31">
        <f t="shared" si="6"/>
        <v>3.4047500000000002E-4</v>
      </c>
      <c r="G31">
        <f t="shared" si="6"/>
        <v>7.0000000000000001E-3</v>
      </c>
      <c r="H31" s="4">
        <f t="shared" si="6"/>
        <v>3</v>
      </c>
      <c r="I31" s="4">
        <v>1</v>
      </c>
      <c r="J31" s="4">
        <v>1.7828542857142828</v>
      </c>
      <c r="K31" s="6">
        <v>63.618576049804688</v>
      </c>
      <c r="L31">
        <f t="shared" si="0"/>
        <v>3.6220368553491589E-2</v>
      </c>
      <c r="M31" s="4">
        <f t="shared" si="1"/>
        <v>2.535425798744411E-4</v>
      </c>
      <c r="N31" s="4">
        <f t="shared" si="5"/>
        <v>2.0315944406516798E-2</v>
      </c>
      <c r="O31" s="4">
        <f t="shared" si="2"/>
        <v>4.7403870281872525E-14</v>
      </c>
      <c r="P31" s="4">
        <f t="shared" si="3"/>
        <v>4.7403870281872525E-14</v>
      </c>
      <c r="Q31" t="s">
        <v>22</v>
      </c>
    </row>
    <row r="32" spans="1:18" x14ac:dyDescent="0.25">
      <c r="A32" s="3" t="s">
        <v>21</v>
      </c>
      <c r="B32" s="4" t="str">
        <f>VLOOKUP(A32,[1]Request!$A$8:$L$27,5,FALSE)</f>
        <v>ΔnifL-Prm5-nifA,ΔglnD,glnE-ΔAR_rebuild,hp-4088_G238T,czcS-T98A</v>
      </c>
      <c r="C32" s="5" t="s">
        <v>45</v>
      </c>
      <c r="D32" t="s">
        <v>25</v>
      </c>
      <c r="E32">
        <f t="shared" si="6"/>
        <v>1.1237999999999999</v>
      </c>
      <c r="F32">
        <f t="shared" si="6"/>
        <v>3.4047500000000002E-4</v>
      </c>
      <c r="G32">
        <f t="shared" si="6"/>
        <v>7.0000000000000001E-3</v>
      </c>
      <c r="H32" s="4">
        <f t="shared" si="6"/>
        <v>3</v>
      </c>
      <c r="I32" s="4">
        <v>1</v>
      </c>
      <c r="J32" s="4">
        <v>1.6675342857142852</v>
      </c>
      <c r="K32" s="6">
        <v>64.12628173828125</v>
      </c>
      <c r="L32">
        <f t="shared" si="0"/>
        <v>3.6545369005130279E-2</v>
      </c>
      <c r="M32" s="4">
        <f t="shared" si="1"/>
        <v>2.5581758303591196E-4</v>
      </c>
      <c r="N32" s="4">
        <f t="shared" si="5"/>
        <v>2.1915812657174925E-2</v>
      </c>
      <c r="O32" s="4">
        <f t="shared" si="2"/>
        <v>5.1136896200074822E-14</v>
      </c>
      <c r="P32" s="4">
        <f t="shared" si="3"/>
        <v>5.1136896200074822E-14</v>
      </c>
      <c r="Q32" t="s">
        <v>22</v>
      </c>
    </row>
    <row r="33" spans="1:17" x14ac:dyDescent="0.25">
      <c r="A33" s="3" t="s">
        <v>21</v>
      </c>
      <c r="B33" s="4" t="str">
        <f>VLOOKUP(A33,[1]Request!$A$8:$L$27,5,FALSE)</f>
        <v>ΔnifL-Prm5-nifA,ΔglnD,glnE-ΔAR_rebuild,hp-4088_G238T,czcS-T98A</v>
      </c>
      <c r="C33" s="5" t="s">
        <v>45</v>
      </c>
      <c r="D33" t="s">
        <v>26</v>
      </c>
      <c r="E33">
        <f t="shared" si="6"/>
        <v>1.1237999999999999</v>
      </c>
      <c r="F33">
        <f t="shared" si="6"/>
        <v>3.4047500000000002E-4</v>
      </c>
      <c r="G33">
        <f t="shared" si="6"/>
        <v>7.0000000000000001E-3</v>
      </c>
      <c r="H33" s="4">
        <f t="shared" si="6"/>
        <v>3</v>
      </c>
      <c r="I33" s="4">
        <v>1</v>
      </c>
      <c r="J33" s="4">
        <v>1.6985342857142851</v>
      </c>
      <c r="K33" s="6">
        <v>58.058139801025391</v>
      </c>
      <c r="L33">
        <f t="shared" si="0"/>
        <v>3.268244953177013E-2</v>
      </c>
      <c r="M33" s="4">
        <f t="shared" si="1"/>
        <v>2.2877714672239091E-4</v>
      </c>
      <c r="N33" s="4">
        <f t="shared" si="5"/>
        <v>1.9241560094870956E-2</v>
      </c>
      <c r="O33" s="4">
        <f t="shared" si="2"/>
        <v>4.4896973554698891E-14</v>
      </c>
      <c r="P33" s="4">
        <f t="shared" si="3"/>
        <v>4.4896973554698891E-14</v>
      </c>
      <c r="Q33" t="s">
        <v>22</v>
      </c>
    </row>
    <row r="34" spans="1:17" x14ac:dyDescent="0.25">
      <c r="A34" s="3" t="s">
        <v>27</v>
      </c>
      <c r="B34" s="4" t="str">
        <f>VLOOKUP(A34,[1]Request!$A$8:$L$27,5,FALSE)</f>
        <v>ΔnifL-Prm5-nifA,ΔglnD,glnE-ΔAR_rebuild,hp-4088_G238T,czcS-T98A,ΔnifH</v>
      </c>
      <c r="C34" s="5" t="s">
        <v>45</v>
      </c>
      <c r="D34" t="s">
        <v>23</v>
      </c>
      <c r="E34">
        <f t="shared" si="6"/>
        <v>1.1237999999999999</v>
      </c>
      <c r="F34">
        <f t="shared" si="6"/>
        <v>3.4047500000000002E-4</v>
      </c>
      <c r="G34">
        <f t="shared" si="6"/>
        <v>7.0000000000000001E-3</v>
      </c>
      <c r="H34" s="4">
        <f t="shared" si="6"/>
        <v>3</v>
      </c>
      <c r="I34" s="4">
        <v>1</v>
      </c>
      <c r="J34" s="4">
        <v>1.7289142857142856</v>
      </c>
      <c r="K34" s="6">
        <v>0</v>
      </c>
      <c r="L34">
        <f t="shared" ref="L34:L57" si="7">F34*(K34^E34)</f>
        <v>0</v>
      </c>
      <c r="M34" s="4">
        <f t="shared" ref="M34:M57" si="8">L34*G34</f>
        <v>0</v>
      </c>
      <c r="N34" s="4">
        <f t="shared" si="5"/>
        <v>0</v>
      </c>
      <c r="O34" s="4">
        <f t="shared" ref="O34:O57" si="9">M34/(J34*H34*1000000000)</f>
        <v>0</v>
      </c>
      <c r="P34" s="4">
        <f t="shared" ref="P34:P57" si="10">O34/I34</f>
        <v>0</v>
      </c>
      <c r="Q34" t="s">
        <v>22</v>
      </c>
    </row>
    <row r="35" spans="1:17" x14ac:dyDescent="0.25">
      <c r="A35" s="3" t="s">
        <v>27</v>
      </c>
      <c r="B35" s="4" t="str">
        <f>VLOOKUP(A35,[1]Request!$A$8:$L$27,5,FALSE)</f>
        <v>ΔnifL-Prm5-nifA,ΔglnD,glnE-ΔAR_rebuild,hp-4088_G238T,czcS-T98A,ΔnifH</v>
      </c>
      <c r="C35" s="5" t="s">
        <v>45</v>
      </c>
      <c r="D35" t="s">
        <v>24</v>
      </c>
      <c r="E35">
        <f t="shared" ref="E35:H50" si="11">E34</f>
        <v>1.1237999999999999</v>
      </c>
      <c r="F35">
        <f t="shared" si="11"/>
        <v>3.4047500000000002E-4</v>
      </c>
      <c r="G35">
        <f t="shared" si="11"/>
        <v>7.0000000000000001E-3</v>
      </c>
      <c r="H35" s="4">
        <f t="shared" si="11"/>
        <v>3</v>
      </c>
      <c r="I35" s="4">
        <v>1</v>
      </c>
      <c r="J35" s="4">
        <v>1.6724942857142855</v>
      </c>
      <c r="K35" s="6">
        <v>0</v>
      </c>
      <c r="L35">
        <f t="shared" si="7"/>
        <v>0</v>
      </c>
      <c r="M35" s="4">
        <f t="shared" si="8"/>
        <v>0</v>
      </c>
      <c r="N35" s="4">
        <f t="shared" si="5"/>
        <v>0</v>
      </c>
      <c r="O35" s="4">
        <f t="shared" si="9"/>
        <v>0</v>
      </c>
      <c r="P35" s="4">
        <f t="shared" si="10"/>
        <v>0</v>
      </c>
      <c r="Q35" t="s">
        <v>22</v>
      </c>
    </row>
    <row r="36" spans="1:17" x14ac:dyDescent="0.25">
      <c r="A36" s="3" t="s">
        <v>27</v>
      </c>
      <c r="B36" s="4" t="str">
        <f>VLOOKUP(A36,[1]Request!$A$8:$L$27,5,FALSE)</f>
        <v>ΔnifL-Prm5-nifA,ΔglnD,glnE-ΔAR_rebuild,hp-4088_G238T,czcS-T98A,ΔnifH</v>
      </c>
      <c r="C36" s="5" t="s">
        <v>45</v>
      </c>
      <c r="D36" t="s">
        <v>25</v>
      </c>
      <c r="E36">
        <f t="shared" si="11"/>
        <v>1.1237999999999999</v>
      </c>
      <c r="F36">
        <f t="shared" si="11"/>
        <v>3.4047500000000002E-4</v>
      </c>
      <c r="G36">
        <f t="shared" si="11"/>
        <v>7.0000000000000001E-3</v>
      </c>
      <c r="H36" s="4">
        <f t="shared" si="11"/>
        <v>3</v>
      </c>
      <c r="I36" s="4">
        <v>1</v>
      </c>
      <c r="J36" s="4">
        <v>1.5503542857142856</v>
      </c>
      <c r="K36" s="6">
        <v>0</v>
      </c>
      <c r="L36">
        <f t="shared" si="7"/>
        <v>0</v>
      </c>
      <c r="M36" s="4">
        <f t="shared" si="8"/>
        <v>0</v>
      </c>
      <c r="N36" s="4">
        <f t="shared" si="5"/>
        <v>0</v>
      </c>
      <c r="O36" s="4">
        <f t="shared" si="9"/>
        <v>0</v>
      </c>
      <c r="P36" s="4">
        <f t="shared" si="10"/>
        <v>0</v>
      </c>
      <c r="Q36" t="s">
        <v>22</v>
      </c>
    </row>
    <row r="37" spans="1:17" x14ac:dyDescent="0.25">
      <c r="A37" s="3" t="s">
        <v>27</v>
      </c>
      <c r="B37" s="4" t="str">
        <f>VLOOKUP(A37,[1]Request!$A$8:$L$27,5,FALSE)</f>
        <v>ΔnifL-Prm5-nifA,ΔglnD,glnE-ΔAR_rebuild,hp-4088_G238T,czcS-T98A,ΔnifH</v>
      </c>
      <c r="C37" s="5" t="s">
        <v>45</v>
      </c>
      <c r="D37" t="s">
        <v>26</v>
      </c>
      <c r="E37">
        <f t="shared" si="11"/>
        <v>1.1237999999999999</v>
      </c>
      <c r="F37">
        <f t="shared" si="11"/>
        <v>3.4047500000000002E-4</v>
      </c>
      <c r="G37">
        <f t="shared" si="11"/>
        <v>7.0000000000000001E-3</v>
      </c>
      <c r="H37" s="4">
        <f t="shared" si="11"/>
        <v>3</v>
      </c>
      <c r="I37" s="4">
        <v>1</v>
      </c>
      <c r="J37" s="4">
        <v>1.5720542857142856</v>
      </c>
      <c r="K37" s="6">
        <v>0</v>
      </c>
      <c r="L37">
        <f t="shared" si="7"/>
        <v>0</v>
      </c>
      <c r="M37" s="4">
        <f t="shared" si="8"/>
        <v>0</v>
      </c>
      <c r="N37" s="4">
        <f t="shared" si="5"/>
        <v>0</v>
      </c>
      <c r="O37" s="4">
        <f t="shared" si="9"/>
        <v>0</v>
      </c>
      <c r="P37" s="4">
        <f t="shared" si="10"/>
        <v>0</v>
      </c>
      <c r="Q37" t="s">
        <v>22</v>
      </c>
    </row>
    <row r="38" spans="1:17" x14ac:dyDescent="0.25">
      <c r="A38" s="3" t="s">
        <v>28</v>
      </c>
      <c r="B38" s="4" t="str">
        <f>VLOOKUP(A38,[1]Request!$A$8:$L$27,5,FALSE)</f>
        <v>wildtype</v>
      </c>
      <c r="C38" s="5" t="s">
        <v>45</v>
      </c>
      <c r="D38" t="s">
        <v>23</v>
      </c>
      <c r="E38">
        <f t="shared" si="11"/>
        <v>1.1237999999999999</v>
      </c>
      <c r="F38">
        <f t="shared" si="11"/>
        <v>3.4047500000000002E-4</v>
      </c>
      <c r="G38">
        <f t="shared" si="11"/>
        <v>7.0000000000000001E-3</v>
      </c>
      <c r="H38" s="4">
        <f t="shared" si="11"/>
        <v>3</v>
      </c>
      <c r="I38" s="4">
        <v>1</v>
      </c>
      <c r="J38" s="4">
        <v>1.6315742857142854</v>
      </c>
      <c r="K38" s="6">
        <v>530.58111572265625</v>
      </c>
      <c r="L38">
        <f t="shared" si="7"/>
        <v>0.39279078327308503</v>
      </c>
      <c r="M38" s="4">
        <f t="shared" si="8"/>
        <v>2.7495354829115953E-3</v>
      </c>
      <c r="N38" s="4">
        <f t="shared" si="5"/>
        <v>0.24074342597347659</v>
      </c>
      <c r="O38" s="4">
        <f t="shared" si="9"/>
        <v>5.617346606047788E-13</v>
      </c>
      <c r="P38" s="4">
        <f t="shared" si="10"/>
        <v>5.617346606047788E-13</v>
      </c>
      <c r="Q38" t="s">
        <v>22</v>
      </c>
    </row>
    <row r="39" spans="1:17" x14ac:dyDescent="0.25">
      <c r="A39" s="3" t="s">
        <v>28</v>
      </c>
      <c r="B39" s="4" t="str">
        <f>VLOOKUP(A39,[1]Request!$A$8:$L$27,5,FALSE)</f>
        <v>wildtype</v>
      </c>
      <c r="C39" s="5" t="s">
        <v>45</v>
      </c>
      <c r="D39" t="s">
        <v>24</v>
      </c>
      <c r="E39">
        <f t="shared" si="11"/>
        <v>1.1237999999999999</v>
      </c>
      <c r="F39">
        <f t="shared" si="11"/>
        <v>3.4047500000000002E-4</v>
      </c>
      <c r="G39">
        <f t="shared" si="11"/>
        <v>7.0000000000000001E-3</v>
      </c>
      <c r="H39" s="4">
        <f t="shared" si="11"/>
        <v>3</v>
      </c>
      <c r="I39" s="4">
        <v>1</v>
      </c>
      <c r="J39" s="4">
        <v>1.6830342857142857</v>
      </c>
      <c r="K39" s="6">
        <v>468.16012573242188</v>
      </c>
      <c r="L39">
        <f t="shared" si="7"/>
        <v>0.34125142922925539</v>
      </c>
      <c r="M39" s="4">
        <f t="shared" si="8"/>
        <v>2.3887600046047877E-3</v>
      </c>
      <c r="N39" s="4">
        <f t="shared" si="5"/>
        <v>0.20275964199055344</v>
      </c>
      <c r="O39" s="4">
        <f t="shared" si="9"/>
        <v>4.7310583131129124E-13</v>
      </c>
      <c r="P39" s="4">
        <f t="shared" si="10"/>
        <v>4.7310583131129124E-13</v>
      </c>
      <c r="Q39" t="s">
        <v>22</v>
      </c>
    </row>
    <row r="40" spans="1:17" x14ac:dyDescent="0.25">
      <c r="A40" s="3" t="s">
        <v>28</v>
      </c>
      <c r="B40" s="4" t="str">
        <f>VLOOKUP(A40,[1]Request!$A$8:$L$27,5,FALSE)</f>
        <v>wildtype</v>
      </c>
      <c r="C40" s="5" t="s">
        <v>45</v>
      </c>
      <c r="D40" t="s">
        <v>25</v>
      </c>
      <c r="E40">
        <f t="shared" si="11"/>
        <v>1.1237999999999999</v>
      </c>
      <c r="F40">
        <f t="shared" si="11"/>
        <v>3.4047500000000002E-4</v>
      </c>
      <c r="G40">
        <f t="shared" si="11"/>
        <v>7.0000000000000001E-3</v>
      </c>
      <c r="H40" s="4">
        <f t="shared" si="11"/>
        <v>3</v>
      </c>
      <c r="I40" s="4">
        <v>1</v>
      </c>
      <c r="J40" s="4">
        <v>1.7537142857142853</v>
      </c>
      <c r="K40" s="6">
        <v>576.37030029296875</v>
      </c>
      <c r="L40">
        <f t="shared" si="7"/>
        <v>0.43108377757165989</v>
      </c>
      <c r="M40" s="4">
        <f t="shared" si="8"/>
        <v>3.0175864430016194E-3</v>
      </c>
      <c r="N40" s="4">
        <f t="shared" si="5"/>
        <v>0.24581186404379438</v>
      </c>
      <c r="O40" s="4">
        <f t="shared" si="9"/>
        <v>5.73561016102187E-13</v>
      </c>
      <c r="P40" s="4">
        <f t="shared" si="10"/>
        <v>5.73561016102187E-13</v>
      </c>
      <c r="Q40" t="s">
        <v>22</v>
      </c>
    </row>
    <row r="41" spans="1:17" x14ac:dyDescent="0.25">
      <c r="A41" s="3" t="s">
        <v>28</v>
      </c>
      <c r="B41" s="4" t="str">
        <f>VLOOKUP(A41,[1]Request!$A$8:$L$27,5,FALSE)</f>
        <v>wildtype</v>
      </c>
      <c r="C41" s="5" t="s">
        <v>45</v>
      </c>
      <c r="D41" t="s">
        <v>26</v>
      </c>
      <c r="E41">
        <f t="shared" si="11"/>
        <v>1.1237999999999999</v>
      </c>
      <c r="F41">
        <f t="shared" si="11"/>
        <v>3.4047500000000002E-4</v>
      </c>
      <c r="G41">
        <f t="shared" si="11"/>
        <v>7.0000000000000001E-3</v>
      </c>
      <c r="H41" s="4">
        <f t="shared" si="11"/>
        <v>3</v>
      </c>
      <c r="I41" s="4">
        <v>1</v>
      </c>
      <c r="J41" s="4">
        <v>2.0612342857142805</v>
      </c>
      <c r="K41" s="6">
        <v>637.32763671875</v>
      </c>
      <c r="L41">
        <f t="shared" si="7"/>
        <v>0.48264530797764499</v>
      </c>
      <c r="M41" s="4">
        <f t="shared" si="8"/>
        <v>3.3785171558435149E-3</v>
      </c>
      <c r="N41" s="4">
        <f t="shared" si="5"/>
        <v>0.23415354155648235</v>
      </c>
      <c r="O41" s="4">
        <f t="shared" si="9"/>
        <v>5.4635826363179211E-13</v>
      </c>
      <c r="P41" s="4">
        <f t="shared" si="10"/>
        <v>5.4635826363179211E-13</v>
      </c>
      <c r="Q41" t="s">
        <v>22</v>
      </c>
    </row>
    <row r="42" spans="1:17" x14ac:dyDescent="0.25">
      <c r="A42" s="3" t="s">
        <v>29</v>
      </c>
      <c r="B42" s="4" t="str">
        <f>VLOOKUP(A42,[1]Request!$A$8:$L$27,5,FALSE)</f>
        <v>ΔnifL::PinfC,glnD-ΔUTase</v>
      </c>
      <c r="C42" s="5" t="s">
        <v>45</v>
      </c>
      <c r="D42" t="s">
        <v>23</v>
      </c>
      <c r="E42">
        <f t="shared" si="11"/>
        <v>1.1237999999999999</v>
      </c>
      <c r="F42">
        <f t="shared" si="11"/>
        <v>3.4047500000000002E-4</v>
      </c>
      <c r="G42">
        <f t="shared" si="11"/>
        <v>7.0000000000000001E-3</v>
      </c>
      <c r="H42" s="4">
        <f t="shared" si="11"/>
        <v>3</v>
      </c>
      <c r="I42" s="4">
        <v>1</v>
      </c>
      <c r="J42" s="4">
        <v>2.9304742857142809</v>
      </c>
      <c r="K42" s="6">
        <v>2614.865478515625</v>
      </c>
      <c r="L42">
        <f t="shared" si="7"/>
        <v>2.3583855748896654</v>
      </c>
      <c r="M42" s="4">
        <f t="shared" si="8"/>
        <v>1.6508699024227656E-2</v>
      </c>
      <c r="N42" s="4">
        <f t="shared" si="5"/>
        <v>0.80477948105073605</v>
      </c>
      <c r="O42" s="4">
        <f t="shared" si="9"/>
        <v>1.877818789118384E-12</v>
      </c>
      <c r="P42" s="4">
        <f t="shared" si="10"/>
        <v>1.877818789118384E-12</v>
      </c>
      <c r="Q42" t="s">
        <v>22</v>
      </c>
    </row>
    <row r="43" spans="1:17" x14ac:dyDescent="0.25">
      <c r="A43" s="3" t="s">
        <v>29</v>
      </c>
      <c r="B43" s="4" t="str">
        <f>VLOOKUP(A43,[1]Request!$A$8:$L$27,5,FALSE)</f>
        <v>ΔnifL::PinfC,glnD-ΔUTase</v>
      </c>
      <c r="C43" s="5" t="s">
        <v>45</v>
      </c>
      <c r="D43" t="s">
        <v>24</v>
      </c>
      <c r="E43">
        <f t="shared" si="11"/>
        <v>1.1237999999999999</v>
      </c>
      <c r="F43">
        <f t="shared" si="11"/>
        <v>3.4047500000000002E-4</v>
      </c>
      <c r="G43">
        <f t="shared" si="11"/>
        <v>7.0000000000000001E-3</v>
      </c>
      <c r="H43" s="4">
        <f t="shared" si="11"/>
        <v>3</v>
      </c>
      <c r="I43" s="4">
        <v>1</v>
      </c>
      <c r="J43" s="4">
        <v>2.8157742857142809</v>
      </c>
      <c r="K43" s="6">
        <v>2169.04150390625</v>
      </c>
      <c r="L43">
        <f t="shared" si="7"/>
        <v>1.9115385112985372</v>
      </c>
      <c r="M43" s="4">
        <f t="shared" si="8"/>
        <v>1.3380769579089761E-2</v>
      </c>
      <c r="N43" s="4">
        <f t="shared" si="5"/>
        <v>0.6788678059163521</v>
      </c>
      <c r="O43" s="4">
        <f t="shared" si="9"/>
        <v>1.5840248804714881E-12</v>
      </c>
      <c r="P43" s="4">
        <f t="shared" si="10"/>
        <v>1.5840248804714881E-12</v>
      </c>
      <c r="Q43" t="s">
        <v>22</v>
      </c>
    </row>
    <row r="44" spans="1:17" x14ac:dyDescent="0.25">
      <c r="A44" s="3" t="s">
        <v>29</v>
      </c>
      <c r="B44" s="4" t="str">
        <f>VLOOKUP(A44,[1]Request!$A$8:$L$27,5,FALSE)</f>
        <v>ΔnifL::PinfC,glnD-ΔUTase</v>
      </c>
      <c r="C44" s="5" t="s">
        <v>45</v>
      </c>
      <c r="D44" t="s">
        <v>25</v>
      </c>
      <c r="E44">
        <f t="shared" si="11"/>
        <v>1.1237999999999999</v>
      </c>
      <c r="F44">
        <f t="shared" si="11"/>
        <v>3.4047500000000002E-4</v>
      </c>
      <c r="G44">
        <f t="shared" si="11"/>
        <v>7.0000000000000001E-3</v>
      </c>
      <c r="H44" s="4">
        <f t="shared" si="11"/>
        <v>3</v>
      </c>
      <c r="I44" s="4">
        <v>1</v>
      </c>
      <c r="J44" s="4">
        <v>1.744414285714283</v>
      </c>
      <c r="K44" s="6">
        <v>2760.303955078125</v>
      </c>
      <c r="L44">
        <f t="shared" si="7"/>
        <v>2.5062973875748611</v>
      </c>
      <c r="M44" s="4">
        <f t="shared" si="8"/>
        <v>1.7544081713024028E-2</v>
      </c>
      <c r="N44" s="4">
        <f t="shared" si="5"/>
        <v>1.4367558257805775</v>
      </c>
      <c r="O44" s="4">
        <f t="shared" si="9"/>
        <v>3.3524302601546811E-12</v>
      </c>
      <c r="P44" s="4">
        <f t="shared" si="10"/>
        <v>3.3524302601546811E-12</v>
      </c>
      <c r="Q44" t="s">
        <v>22</v>
      </c>
    </row>
    <row r="45" spans="1:17" x14ac:dyDescent="0.25">
      <c r="A45" s="3" t="s">
        <v>29</v>
      </c>
      <c r="B45" s="4" t="str">
        <f>VLOOKUP(A45,[1]Request!$A$8:$L$27,5,FALSE)</f>
        <v>ΔnifL::PinfC,glnD-ΔUTase</v>
      </c>
      <c r="C45" s="5" t="s">
        <v>45</v>
      </c>
      <c r="D45" t="s">
        <v>26</v>
      </c>
      <c r="E45">
        <f t="shared" si="11"/>
        <v>1.1237999999999999</v>
      </c>
      <c r="F45">
        <f t="shared" si="11"/>
        <v>3.4047500000000002E-4</v>
      </c>
      <c r="G45">
        <f t="shared" si="11"/>
        <v>7.0000000000000001E-3</v>
      </c>
      <c r="H45" s="4">
        <f t="shared" si="11"/>
        <v>3</v>
      </c>
      <c r="I45" s="4">
        <v>1</v>
      </c>
      <c r="J45" s="4">
        <v>2.5981542857142803</v>
      </c>
      <c r="K45" s="6">
        <v>2293.81884765625</v>
      </c>
      <c r="L45">
        <f t="shared" si="7"/>
        <v>2.035549013500777</v>
      </c>
      <c r="M45" s="4">
        <f t="shared" si="8"/>
        <v>1.4248843094505439E-2</v>
      </c>
      <c r="N45" s="4">
        <f t="shared" si="5"/>
        <v>0.78345963697885912</v>
      </c>
      <c r="O45" s="4">
        <f t="shared" si="9"/>
        <v>1.8280724862840042E-12</v>
      </c>
      <c r="P45" s="4">
        <f t="shared" si="10"/>
        <v>1.8280724862840042E-12</v>
      </c>
      <c r="Q45" t="s">
        <v>22</v>
      </c>
    </row>
    <row r="46" spans="1:17" x14ac:dyDescent="0.25">
      <c r="A46" s="3" t="s">
        <v>32</v>
      </c>
      <c r="B46" s="4" t="str">
        <f>VLOOKUP(A46,[1]Request!$A$8:$L$27,5,FALSE)</f>
        <v>ΔnifL::PinfC</v>
      </c>
      <c r="C46" s="5" t="s">
        <v>45</v>
      </c>
      <c r="D46" t="s">
        <v>23</v>
      </c>
      <c r="E46">
        <f t="shared" si="11"/>
        <v>1.1237999999999999</v>
      </c>
      <c r="F46">
        <f t="shared" si="11"/>
        <v>3.4047500000000002E-4</v>
      </c>
      <c r="G46">
        <f t="shared" si="11"/>
        <v>7.0000000000000001E-3</v>
      </c>
      <c r="H46" s="4">
        <f t="shared" si="11"/>
        <v>3</v>
      </c>
      <c r="I46" s="4">
        <v>1</v>
      </c>
      <c r="J46" s="4">
        <v>2.9255142857142808</v>
      </c>
      <c r="K46" s="6">
        <v>2032.169921875</v>
      </c>
      <c r="L46">
        <f t="shared" si="7"/>
        <v>1.7765224415855316</v>
      </c>
      <c r="M46" s="4">
        <f t="shared" si="8"/>
        <v>1.2435657091098722E-2</v>
      </c>
      <c r="N46" s="4">
        <f t="shared" si="5"/>
        <v>0.60725133022270772</v>
      </c>
      <c r="O46" s="4">
        <f t="shared" si="9"/>
        <v>1.4169197705196512E-12</v>
      </c>
      <c r="P46" s="4">
        <f t="shared" si="10"/>
        <v>1.4169197705196512E-12</v>
      </c>
      <c r="Q46" t="s">
        <v>22</v>
      </c>
    </row>
    <row r="47" spans="1:17" x14ac:dyDescent="0.25">
      <c r="A47" s="3" t="s">
        <v>32</v>
      </c>
      <c r="B47" s="4" t="str">
        <f>VLOOKUP(A47,[1]Request!$A$8:$L$27,5,FALSE)</f>
        <v>ΔnifL::PinfC</v>
      </c>
      <c r="C47" s="5" t="s">
        <v>45</v>
      </c>
      <c r="D47" t="s">
        <v>24</v>
      </c>
      <c r="E47">
        <f t="shared" si="11"/>
        <v>1.1237999999999999</v>
      </c>
      <c r="F47">
        <f t="shared" si="11"/>
        <v>3.4047500000000002E-4</v>
      </c>
      <c r="G47">
        <f t="shared" si="11"/>
        <v>7.0000000000000001E-3</v>
      </c>
      <c r="H47" s="4">
        <f t="shared" si="11"/>
        <v>3</v>
      </c>
      <c r="I47" s="4">
        <v>1</v>
      </c>
      <c r="J47" s="4">
        <v>2.8870742857142808</v>
      </c>
      <c r="K47" s="6">
        <v>2101.109619140625</v>
      </c>
      <c r="L47">
        <f t="shared" si="7"/>
        <v>1.8443914062218507</v>
      </c>
      <c r="M47" s="4">
        <f t="shared" si="8"/>
        <v>1.2910739843552956E-2</v>
      </c>
      <c r="N47" s="4">
        <f t="shared" si="5"/>
        <v>0.63884445763941833</v>
      </c>
      <c r="O47" s="4">
        <f t="shared" si="9"/>
        <v>1.4906370678253093E-12</v>
      </c>
      <c r="P47" s="4">
        <f t="shared" si="10"/>
        <v>1.4906370678253093E-12</v>
      </c>
      <c r="Q47" t="s">
        <v>22</v>
      </c>
    </row>
    <row r="48" spans="1:17" x14ac:dyDescent="0.25">
      <c r="A48" s="3" t="s">
        <v>32</v>
      </c>
      <c r="B48" s="4" t="str">
        <f>VLOOKUP(A48,[1]Request!$A$8:$L$27,5,FALSE)</f>
        <v>ΔnifL::PinfC</v>
      </c>
      <c r="C48" s="5" t="s">
        <v>45</v>
      </c>
      <c r="D48" t="s">
        <v>25</v>
      </c>
      <c r="E48">
        <f t="shared" si="11"/>
        <v>1.1237999999999999</v>
      </c>
      <c r="F48">
        <f t="shared" si="11"/>
        <v>3.4047500000000002E-4</v>
      </c>
      <c r="G48">
        <f t="shared" si="11"/>
        <v>7.0000000000000001E-3</v>
      </c>
      <c r="H48" s="4">
        <f t="shared" si="11"/>
        <v>3</v>
      </c>
      <c r="I48" s="4">
        <v>1</v>
      </c>
      <c r="J48" s="4">
        <v>2.9912342857142802</v>
      </c>
      <c r="K48" s="6">
        <v>2128.4716796875</v>
      </c>
      <c r="L48">
        <f t="shared" si="7"/>
        <v>1.8714055264950076</v>
      </c>
      <c r="M48" s="4">
        <f t="shared" si="8"/>
        <v>1.3099838685465054E-2</v>
      </c>
      <c r="N48" s="4">
        <f t="shared" si="5"/>
        <v>0.6256298730703177</v>
      </c>
      <c r="O48" s="4">
        <f t="shared" si="9"/>
        <v>1.4598030371640748E-12</v>
      </c>
      <c r="P48" s="4">
        <f t="shared" si="10"/>
        <v>1.4598030371640748E-12</v>
      </c>
      <c r="Q48" t="s">
        <v>22</v>
      </c>
    </row>
    <row r="49" spans="1:17" x14ac:dyDescent="0.25">
      <c r="A49" s="3" t="s">
        <v>32</v>
      </c>
      <c r="B49" s="4" t="str">
        <f>VLOOKUP(A49,[1]Request!$A$8:$L$27,5,FALSE)</f>
        <v>ΔnifL::PinfC</v>
      </c>
      <c r="C49" s="5" t="s">
        <v>45</v>
      </c>
      <c r="D49" t="s">
        <v>26</v>
      </c>
      <c r="E49">
        <f t="shared" si="11"/>
        <v>1.1237999999999999</v>
      </c>
      <c r="F49">
        <f t="shared" si="11"/>
        <v>3.4047500000000002E-4</v>
      </c>
      <c r="G49">
        <f t="shared" si="11"/>
        <v>7.0000000000000001E-3</v>
      </c>
      <c r="H49" s="4">
        <f t="shared" si="11"/>
        <v>3</v>
      </c>
      <c r="I49" s="4">
        <v>1</v>
      </c>
      <c r="J49" s="4">
        <v>2.9137342857142801</v>
      </c>
      <c r="K49" s="6">
        <v>1988.7073974609375</v>
      </c>
      <c r="L49">
        <f t="shared" si="7"/>
        <v>1.7338806256753942</v>
      </c>
      <c r="M49" s="4">
        <f t="shared" si="8"/>
        <v>1.213716437972776E-2</v>
      </c>
      <c r="N49" s="4">
        <f t="shared" si="5"/>
        <v>0.5950716351097699</v>
      </c>
      <c r="O49" s="4">
        <f t="shared" si="9"/>
        <v>1.3885004819227968E-12</v>
      </c>
      <c r="P49" s="4">
        <f t="shared" si="10"/>
        <v>1.3885004819227968E-12</v>
      </c>
      <c r="Q49" t="s">
        <v>22</v>
      </c>
    </row>
    <row r="50" spans="1:17" x14ac:dyDescent="0.25">
      <c r="A50" s="3" t="s">
        <v>33</v>
      </c>
      <c r="B50" s="4" t="str">
        <f>VLOOKUP(A50,[1]Request!$A$8:$L$27,5,FALSE)</f>
        <v>ΔnifL::PinfC,glnD-ΔUTase,ΔnifH</v>
      </c>
      <c r="C50" s="5" t="s">
        <v>45</v>
      </c>
      <c r="D50" t="s">
        <v>23</v>
      </c>
      <c r="E50">
        <f t="shared" si="11"/>
        <v>1.1237999999999999</v>
      </c>
      <c r="F50">
        <f t="shared" si="11"/>
        <v>3.4047500000000002E-4</v>
      </c>
      <c r="G50">
        <f t="shared" si="11"/>
        <v>7.0000000000000001E-3</v>
      </c>
      <c r="H50" s="4">
        <f t="shared" si="11"/>
        <v>3</v>
      </c>
      <c r="I50" s="4">
        <v>1</v>
      </c>
      <c r="J50" s="4">
        <v>1.9242142857142805</v>
      </c>
      <c r="K50" s="6">
        <v>0</v>
      </c>
      <c r="L50">
        <f t="shared" si="7"/>
        <v>0</v>
      </c>
      <c r="M50" s="4">
        <f t="shared" si="8"/>
        <v>0</v>
      </c>
      <c r="N50" s="4">
        <f t="shared" si="5"/>
        <v>0</v>
      </c>
      <c r="O50" s="4">
        <f t="shared" si="9"/>
        <v>0</v>
      </c>
      <c r="P50" s="4">
        <f t="shared" si="10"/>
        <v>0</v>
      </c>
      <c r="Q50" t="s">
        <v>22</v>
      </c>
    </row>
    <row r="51" spans="1:17" x14ac:dyDescent="0.25">
      <c r="A51" s="3" t="s">
        <v>33</v>
      </c>
      <c r="B51" s="4" t="str">
        <f>VLOOKUP(A51,[1]Request!$A$8:$L$27,5,FALSE)</f>
        <v>ΔnifL::PinfC,glnD-ΔUTase,ΔnifH</v>
      </c>
      <c r="C51" s="5" t="s">
        <v>45</v>
      </c>
      <c r="D51" t="s">
        <v>24</v>
      </c>
      <c r="E51">
        <f t="shared" ref="E51:H57" si="12">E50</f>
        <v>1.1237999999999999</v>
      </c>
      <c r="F51">
        <f t="shared" si="12"/>
        <v>3.4047500000000002E-4</v>
      </c>
      <c r="G51">
        <f t="shared" si="12"/>
        <v>7.0000000000000001E-3</v>
      </c>
      <c r="H51" s="4">
        <f t="shared" si="12"/>
        <v>3</v>
      </c>
      <c r="I51" s="4">
        <v>1</v>
      </c>
      <c r="J51" s="4">
        <v>2.0283742857142806</v>
      </c>
      <c r="K51" s="6">
        <v>3.3795888423919678</v>
      </c>
      <c r="L51">
        <f t="shared" si="7"/>
        <v>1.3378962701648962E-3</v>
      </c>
      <c r="M51" s="4">
        <f t="shared" si="8"/>
        <v>9.3652738911542728E-6</v>
      </c>
      <c r="N51" s="4">
        <f t="shared" si="5"/>
        <v>6.5959043140490393E-4</v>
      </c>
      <c r="O51" s="4">
        <f t="shared" si="9"/>
        <v>1.5390443399447757E-15</v>
      </c>
      <c r="P51" s="4">
        <f t="shared" si="10"/>
        <v>1.5390443399447757E-15</v>
      </c>
      <c r="Q51" t="s">
        <v>22</v>
      </c>
    </row>
    <row r="52" spans="1:17" x14ac:dyDescent="0.25">
      <c r="A52" s="3" t="s">
        <v>33</v>
      </c>
      <c r="B52" s="4" t="str">
        <f>VLOOKUP(A52,[1]Request!$A$8:$L$27,5,FALSE)</f>
        <v>ΔnifL::PinfC,glnD-ΔUTase,ΔnifH</v>
      </c>
      <c r="C52" s="5" t="s">
        <v>45</v>
      </c>
      <c r="D52" t="s">
        <v>25</v>
      </c>
      <c r="E52">
        <f t="shared" si="12"/>
        <v>1.1237999999999999</v>
      </c>
      <c r="F52">
        <f t="shared" si="12"/>
        <v>3.4047500000000002E-4</v>
      </c>
      <c r="G52">
        <f t="shared" si="12"/>
        <v>7.0000000000000001E-3</v>
      </c>
      <c r="H52" s="4">
        <f t="shared" si="12"/>
        <v>3</v>
      </c>
      <c r="I52" s="4">
        <v>1</v>
      </c>
      <c r="J52" s="4">
        <v>1.7506142857142857</v>
      </c>
      <c r="K52" s="6">
        <v>4.5573263168334961</v>
      </c>
      <c r="L52">
        <f t="shared" si="7"/>
        <v>1.8721630457691374E-3</v>
      </c>
      <c r="M52" s="4">
        <f t="shared" si="8"/>
        <v>1.3105141320383963E-5</v>
      </c>
      <c r="N52" s="4">
        <f t="shared" si="5"/>
        <v>1.0694320622462289E-3</v>
      </c>
      <c r="O52" s="4">
        <f t="shared" si="9"/>
        <v>2.4953414785745344E-15</v>
      </c>
      <c r="P52" s="4">
        <f t="shared" si="10"/>
        <v>2.4953414785745344E-15</v>
      </c>
      <c r="Q52" t="s">
        <v>22</v>
      </c>
    </row>
    <row r="53" spans="1:17" x14ac:dyDescent="0.25">
      <c r="A53" s="3" t="s">
        <v>33</v>
      </c>
      <c r="B53" s="4" t="str">
        <f>VLOOKUP(A53,[1]Request!$A$8:$L$27,5,FALSE)</f>
        <v>ΔnifL::PinfC,glnD-ΔUTase,ΔnifH</v>
      </c>
      <c r="C53" s="5" t="s">
        <v>45</v>
      </c>
      <c r="D53" t="s">
        <v>26</v>
      </c>
      <c r="E53">
        <f t="shared" si="12"/>
        <v>1.1237999999999999</v>
      </c>
      <c r="F53">
        <f t="shared" si="12"/>
        <v>3.4047500000000002E-4</v>
      </c>
      <c r="G53">
        <f t="shared" si="12"/>
        <v>7.0000000000000001E-3</v>
      </c>
      <c r="H53" s="4">
        <f t="shared" si="12"/>
        <v>3</v>
      </c>
      <c r="I53" s="4">
        <v>1</v>
      </c>
      <c r="J53" s="4">
        <v>1.6886142857142852</v>
      </c>
      <c r="K53" s="6">
        <v>5.2937211990356445</v>
      </c>
      <c r="L53">
        <f t="shared" si="7"/>
        <v>2.2153783807800109E-3</v>
      </c>
      <c r="M53" s="4">
        <f t="shared" si="8"/>
        <v>1.5507648665460076E-5</v>
      </c>
      <c r="N53" s="4">
        <f t="shared" si="5"/>
        <v>1.3119505144082706E-3</v>
      </c>
      <c r="O53" s="4">
        <f t="shared" si="9"/>
        <v>3.0612178669526316E-15</v>
      </c>
      <c r="P53" s="4">
        <f t="shared" si="10"/>
        <v>3.0612178669526316E-15</v>
      </c>
      <c r="Q53" t="s">
        <v>22</v>
      </c>
    </row>
    <row r="54" spans="1:17" x14ac:dyDescent="0.25">
      <c r="A54" s="3" t="s">
        <v>34</v>
      </c>
      <c r="B54" s="4" t="str">
        <f>VLOOKUP(A54,[1]Request!$A$8:$L$27,5,FALSE)</f>
        <v>wildtype</v>
      </c>
      <c r="C54" s="5" t="s">
        <v>45</v>
      </c>
      <c r="D54" t="s">
        <v>23</v>
      </c>
      <c r="E54">
        <f t="shared" si="12"/>
        <v>1.1237999999999999</v>
      </c>
      <c r="F54">
        <f t="shared" si="12"/>
        <v>3.4047500000000002E-4</v>
      </c>
      <c r="G54">
        <f t="shared" si="12"/>
        <v>7.0000000000000001E-3</v>
      </c>
      <c r="H54" s="4">
        <f t="shared" si="12"/>
        <v>3</v>
      </c>
      <c r="I54" s="4">
        <v>1</v>
      </c>
      <c r="J54" s="4">
        <v>2.6179942857142802</v>
      </c>
      <c r="K54" s="6">
        <v>1435.434326171875</v>
      </c>
      <c r="L54">
        <f t="shared" si="7"/>
        <v>1.201996192539786</v>
      </c>
      <c r="M54" s="4">
        <f t="shared" si="8"/>
        <v>8.4139733477785021E-3</v>
      </c>
      <c r="N54" s="4">
        <f t="shared" si="5"/>
        <v>0.45912865398475822</v>
      </c>
      <c r="O54" s="4">
        <f t="shared" si="9"/>
        <v>1.0713001926311025E-12</v>
      </c>
      <c r="P54" s="4">
        <f t="shared" si="10"/>
        <v>1.0713001926311025E-12</v>
      </c>
      <c r="Q54" t="s">
        <v>22</v>
      </c>
    </row>
    <row r="55" spans="1:17" x14ac:dyDescent="0.25">
      <c r="A55" s="3" t="s">
        <v>34</v>
      </c>
      <c r="B55" s="4" t="str">
        <f>VLOOKUP(A55,[1]Request!$A$8:$L$27,5,FALSE)</f>
        <v>wildtype</v>
      </c>
      <c r="C55" s="5" t="s">
        <v>45</v>
      </c>
      <c r="D55" t="s">
        <v>24</v>
      </c>
      <c r="E55">
        <f t="shared" si="12"/>
        <v>1.1237999999999999</v>
      </c>
      <c r="F55">
        <f t="shared" si="12"/>
        <v>3.4047500000000002E-4</v>
      </c>
      <c r="G55">
        <f t="shared" si="12"/>
        <v>7.0000000000000001E-3</v>
      </c>
      <c r="H55" s="4">
        <f t="shared" si="12"/>
        <v>3</v>
      </c>
      <c r="I55" s="4">
        <v>1</v>
      </c>
      <c r="J55" s="4">
        <v>2.6254342857142805</v>
      </c>
      <c r="K55" s="6">
        <v>1527.92333984375</v>
      </c>
      <c r="L55">
        <f t="shared" si="7"/>
        <v>1.2893729871249393</v>
      </c>
      <c r="M55" s="4">
        <f t="shared" si="8"/>
        <v>9.0256109098745749E-3</v>
      </c>
      <c r="N55" s="4">
        <f t="shared" si="5"/>
        <v>0.4911084593283393</v>
      </c>
      <c r="O55" s="4">
        <f t="shared" si="9"/>
        <v>1.1459197384327918E-12</v>
      </c>
      <c r="P55" s="4">
        <f t="shared" si="10"/>
        <v>1.1459197384327918E-12</v>
      </c>
      <c r="Q55" t="s">
        <v>22</v>
      </c>
    </row>
    <row r="56" spans="1:17" x14ac:dyDescent="0.25">
      <c r="A56" s="3" t="s">
        <v>34</v>
      </c>
      <c r="B56" s="4" t="str">
        <f>VLOOKUP(A56,[1]Request!$A$8:$L$27,5,FALSE)</f>
        <v>wildtype</v>
      </c>
      <c r="C56" s="5" t="s">
        <v>45</v>
      </c>
      <c r="D56" t="s">
        <v>25</v>
      </c>
      <c r="E56">
        <f t="shared" si="12"/>
        <v>1.1237999999999999</v>
      </c>
      <c r="F56">
        <f t="shared" si="12"/>
        <v>3.4047500000000002E-4</v>
      </c>
      <c r="G56">
        <f t="shared" si="12"/>
        <v>7.0000000000000001E-3</v>
      </c>
      <c r="H56" s="4">
        <f t="shared" si="12"/>
        <v>3</v>
      </c>
      <c r="I56" s="4">
        <v>1</v>
      </c>
      <c r="J56" s="4">
        <v>2.6818542857142806</v>
      </c>
      <c r="K56" s="6">
        <v>1493.6416015625</v>
      </c>
      <c r="L56">
        <f t="shared" si="7"/>
        <v>1.256907548077832</v>
      </c>
      <c r="M56" s="4">
        <f t="shared" si="8"/>
        <v>8.7983528365448236E-3</v>
      </c>
      <c r="N56" s="4">
        <f t="shared" si="5"/>
        <v>0.46867108133843643</v>
      </c>
      <c r="O56" s="4">
        <f t="shared" si="9"/>
        <v>1.0935658564563517E-12</v>
      </c>
      <c r="P56" s="4">
        <f t="shared" si="10"/>
        <v>1.0935658564563517E-12</v>
      </c>
      <c r="Q56" t="s">
        <v>22</v>
      </c>
    </row>
    <row r="57" spans="1:17" x14ac:dyDescent="0.25">
      <c r="A57" s="3" t="s">
        <v>34</v>
      </c>
      <c r="B57" s="4" t="str">
        <f>VLOOKUP(A57,[1]Request!$A$8:$L$27,5,FALSE)</f>
        <v>wildtype</v>
      </c>
      <c r="C57" s="5" t="s">
        <v>45</v>
      </c>
      <c r="D57" t="s">
        <v>26</v>
      </c>
      <c r="E57">
        <f t="shared" si="12"/>
        <v>1.1237999999999999</v>
      </c>
      <c r="F57">
        <f t="shared" si="12"/>
        <v>3.4047500000000002E-4</v>
      </c>
      <c r="G57">
        <f t="shared" si="12"/>
        <v>7.0000000000000001E-3</v>
      </c>
      <c r="H57" s="4">
        <f t="shared" si="12"/>
        <v>3</v>
      </c>
      <c r="I57" s="4">
        <v>1</v>
      </c>
      <c r="J57" s="4">
        <v>2.5380142857142802</v>
      </c>
      <c r="K57" s="6">
        <v>1527.90673828125</v>
      </c>
      <c r="L57">
        <f t="shared" si="7"/>
        <v>1.2893572431386562</v>
      </c>
      <c r="M57" s="4">
        <f t="shared" si="8"/>
        <v>9.0255007019705933E-3</v>
      </c>
      <c r="N57" s="4">
        <f t="shared" si="5"/>
        <v>0.50801811888769133</v>
      </c>
      <c r="O57" s="4">
        <f t="shared" si="9"/>
        <v>1.1853756107379464E-12</v>
      </c>
      <c r="P57" s="4">
        <f t="shared" si="10"/>
        <v>1.1853756107379464E-12</v>
      </c>
      <c r="Q57" t="s">
        <v>22</v>
      </c>
    </row>
  </sheetData>
  <dataValidations count="3">
    <dataValidation showInputMessage="1" showErrorMessage="1" promptTitle="Exposure Period" prompt="Must be in hours" sqref="I2:I57" xr:uid="{18AAF238-B6CE-4C54-A3AC-019365BBE354}"/>
    <dataValidation type="decimal" showInputMessage="1" showErrorMessage="1" promptTitle="Headspace Volume" prompt="Total volume of vial minus volume of liquid in liters" sqref="G2:G57" xr:uid="{0ADE3423-396A-49A0-BF1D-4BE7A0946848}">
      <formula1>0</formula1>
      <formula2>1</formula2>
    </dataValidation>
    <dataValidation showInputMessage="1" showErrorMessage="1" promptTitle="Strain Format" prompt="Strains must start with an apostrphe to avoid conversion to date format_x000a_Correct: '8-6000_x000a_InCorrect: 8-6000" sqref="A2:A57" xr:uid="{B74065E5-EE30-466F-9350-2DE0AB0668F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A4EF-2CD9-41B1-84B4-2A961D5F6EB1}">
  <dimension ref="A1:L57"/>
  <sheetViews>
    <sheetView topLeftCell="A11" workbookViewId="0">
      <selection activeCell="P8" sqref="P8"/>
    </sheetView>
  </sheetViews>
  <sheetFormatPr defaultRowHeight="15" x14ac:dyDescent="0.25"/>
  <cols>
    <col min="1" max="1" width="23.5703125" style="4" customWidth="1"/>
    <col min="2" max="4" width="10.5703125" style="4" hidden="1" customWidth="1"/>
    <col min="5" max="5" width="72" style="4" customWidth="1"/>
    <col min="6" max="6" width="10.5703125" customWidth="1"/>
    <col min="7" max="10" width="10.5703125" style="4" customWidth="1"/>
    <col min="11" max="11" width="21.42578125" style="4" customWidth="1"/>
    <col min="12" max="12" width="20.7109375" customWidth="1"/>
  </cols>
  <sheetData>
    <row r="1" spans="1:12" s="1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7</v>
      </c>
      <c r="G1" s="2" t="s">
        <v>8</v>
      </c>
      <c r="H1" s="2" t="s">
        <v>9</v>
      </c>
      <c r="I1" s="2" t="s">
        <v>37</v>
      </c>
      <c r="J1" s="2" t="s">
        <v>38</v>
      </c>
      <c r="K1" s="2" t="s">
        <v>39</v>
      </c>
      <c r="L1" s="1" t="s">
        <v>40</v>
      </c>
    </row>
    <row r="2" spans="1:12" x14ac:dyDescent="0.25">
      <c r="A2" s="3" t="s">
        <v>21</v>
      </c>
      <c r="E2" s="4" t="str">
        <f>VLOOKUP(A2,[2]Request!$A$8:$L$27,5,FALSE)</f>
        <v>ΔnifL-Prm5-nifA,ΔglnD,glnE-ΔAR_rebuild,hp-4088_G238T,czcS-T98A</v>
      </c>
      <c r="F2" t="s">
        <v>23</v>
      </c>
      <c r="G2" s="4">
        <v>0.69082725</v>
      </c>
      <c r="H2" s="4">
        <v>1.4023625000000004</v>
      </c>
      <c r="I2" s="4">
        <v>13.303000000000001</v>
      </c>
      <c r="J2" s="4">
        <f t="shared" ref="J2:J33" si="0">I2/H2</f>
        <v>9.4861350043230601</v>
      </c>
      <c r="K2" s="4">
        <v>72</v>
      </c>
      <c r="L2">
        <f>J2/K2</f>
        <v>0.13175187506004249</v>
      </c>
    </row>
    <row r="3" spans="1:12" x14ac:dyDescent="0.25">
      <c r="A3" s="3" t="s">
        <v>21</v>
      </c>
      <c r="E3" s="4" t="str">
        <f>VLOOKUP(A3,[2]Request!$A$8:$L$27,5,FALSE)</f>
        <v>ΔnifL-Prm5-nifA,ΔglnD,glnE-ΔAR_rebuild,hp-4088_G238T,czcS-T98A</v>
      </c>
      <c r="F3" t="s">
        <v>24</v>
      </c>
      <c r="G3" s="4">
        <v>0.77923925000000005</v>
      </c>
      <c r="H3" s="4">
        <v>2.3590225</v>
      </c>
      <c r="I3" s="4">
        <v>11.602</v>
      </c>
      <c r="J3" s="4">
        <f t="shared" si="0"/>
        <v>4.9181387629833972</v>
      </c>
      <c r="K3" s="4">
        <v>72</v>
      </c>
      <c r="L3">
        <f t="shared" ref="L3:L57" si="1">J3/K3</f>
        <v>6.8307482819213852E-2</v>
      </c>
    </row>
    <row r="4" spans="1:12" x14ac:dyDescent="0.25">
      <c r="A4" s="3" t="s">
        <v>21</v>
      </c>
      <c r="E4" s="4" t="str">
        <f>VLOOKUP(A4,[2]Request!$A$8:$L$27,5,FALSE)</f>
        <v>ΔnifL-Prm5-nifA,ΔglnD,glnE-ΔAR_rebuild,hp-4088_G238T,czcS-T98A</v>
      </c>
      <c r="F4" t="s">
        <v>25</v>
      </c>
      <c r="G4" s="4">
        <v>0.72548525000000008</v>
      </c>
      <c r="H4" s="4">
        <v>2.0422025000000001</v>
      </c>
      <c r="I4" s="4">
        <v>9.6069999999999993</v>
      </c>
      <c r="J4" s="4">
        <f t="shared" si="0"/>
        <v>4.7042347661409671</v>
      </c>
      <c r="K4" s="4">
        <v>72</v>
      </c>
      <c r="L4">
        <f t="shared" si="1"/>
        <v>6.5336593974180096E-2</v>
      </c>
    </row>
    <row r="5" spans="1:12" x14ac:dyDescent="0.25">
      <c r="A5" s="3" t="s">
        <v>21</v>
      </c>
      <c r="E5" s="4" t="str">
        <f>VLOOKUP(A5,[2]Request!$A$8:$L$27,5,FALSE)</f>
        <v>ΔnifL-Prm5-nifA,ΔglnD,glnE-ΔAR_rebuild,hp-4088_G238T,czcS-T98A</v>
      </c>
      <c r="F5" t="s">
        <v>26</v>
      </c>
      <c r="G5" s="4">
        <v>0.82245325000000025</v>
      </c>
      <c r="H5" s="4">
        <v>2.1252825000000004</v>
      </c>
      <c r="I5" s="4">
        <v>10.589</v>
      </c>
      <c r="J5" s="4">
        <f t="shared" si="0"/>
        <v>4.9823964578826576</v>
      </c>
      <c r="K5" s="4">
        <v>72</v>
      </c>
      <c r="L5">
        <f t="shared" si="1"/>
        <v>6.9199950803925797E-2</v>
      </c>
    </row>
    <row r="6" spans="1:12" x14ac:dyDescent="0.25">
      <c r="A6" s="3" t="s">
        <v>21</v>
      </c>
      <c r="E6" s="4" t="str">
        <f>VLOOKUP(A6,[2]Request!$A$8:$L$27,5,FALSE)</f>
        <v>ΔnifL-Prm5-nifA,ΔglnD,glnE-ΔAR_rebuild,hp-4088_G238T,czcS-T98A</v>
      </c>
      <c r="F6" t="s">
        <v>41</v>
      </c>
      <c r="G6" s="4">
        <v>0.72932925000000004</v>
      </c>
      <c r="H6" s="4">
        <v>0.89210250000000002</v>
      </c>
      <c r="I6" s="4">
        <v>10.455</v>
      </c>
      <c r="J6" s="4">
        <f t="shared" si="0"/>
        <v>11.719505325901451</v>
      </c>
      <c r="K6" s="4">
        <v>72</v>
      </c>
      <c r="L6">
        <f t="shared" si="1"/>
        <v>0.16277090730418683</v>
      </c>
    </row>
    <row r="7" spans="1:12" x14ac:dyDescent="0.25">
      <c r="A7" s="3" t="s">
        <v>21</v>
      </c>
      <c r="E7" s="4" t="str">
        <f>VLOOKUP(A7,[2]Request!$A$8:$L$27,5,FALSE)</f>
        <v>ΔnifL-Prm5-nifA,ΔglnD,glnE-ΔAR_rebuild,hp-4088_G238T,czcS-T98A</v>
      </c>
      <c r="F7" t="s">
        <v>42</v>
      </c>
      <c r="G7" s="4">
        <v>0.71469725000000006</v>
      </c>
      <c r="H7" s="4">
        <v>1.0502025000000001</v>
      </c>
      <c r="I7" s="4">
        <v>9.89</v>
      </c>
      <c r="J7" s="4">
        <f t="shared" si="0"/>
        <v>9.4172314386987264</v>
      </c>
      <c r="K7" s="4">
        <v>72</v>
      </c>
      <c r="L7">
        <f t="shared" si="1"/>
        <v>0.13079488109303786</v>
      </c>
    </row>
    <row r="8" spans="1:12" x14ac:dyDescent="0.25">
      <c r="A8" s="3" t="s">
        <v>21</v>
      </c>
      <c r="E8" s="4" t="str">
        <f>VLOOKUP(A8,[2]Request!$A$8:$L$27,5,FALSE)</f>
        <v>ΔnifL-Prm5-nifA,ΔglnD,glnE-ΔAR_rebuild,hp-4088_G238T,czcS-T98A</v>
      </c>
      <c r="F8" t="s">
        <v>43</v>
      </c>
      <c r="G8" s="4">
        <v>0.55721725</v>
      </c>
      <c r="H8" s="4">
        <v>1.4848225000000002</v>
      </c>
      <c r="I8" s="4">
        <v>12.066000000000001</v>
      </c>
      <c r="J8" s="4">
        <f t="shared" si="0"/>
        <v>8.1262238415702885</v>
      </c>
      <c r="K8" s="4">
        <v>72</v>
      </c>
      <c r="L8">
        <f t="shared" si="1"/>
        <v>0.11286422002180957</v>
      </c>
    </row>
    <row r="9" spans="1:12" x14ac:dyDescent="0.25">
      <c r="A9" s="3" t="s">
        <v>21</v>
      </c>
      <c r="E9" s="4" t="str">
        <f>VLOOKUP(A9,[2]Request!$A$8:$L$27,5,FALSE)</f>
        <v>ΔnifL-Prm5-nifA,ΔglnD,glnE-ΔAR_rebuild,hp-4088_G238T,czcS-T98A</v>
      </c>
      <c r="F9" t="s">
        <v>44</v>
      </c>
      <c r="G9" s="4">
        <v>0.62306125000000001</v>
      </c>
      <c r="H9" s="4">
        <v>1.3254825000000001</v>
      </c>
      <c r="I9" s="4">
        <v>9.3629999999999995</v>
      </c>
      <c r="J9" s="4">
        <f t="shared" si="0"/>
        <v>7.0638427893238864</v>
      </c>
      <c r="K9" s="4">
        <v>72</v>
      </c>
      <c r="L9">
        <f t="shared" si="1"/>
        <v>9.8108927629498424E-2</v>
      </c>
    </row>
    <row r="10" spans="1:12" x14ac:dyDescent="0.25">
      <c r="A10" s="3" t="s">
        <v>27</v>
      </c>
      <c r="E10" s="4" t="str">
        <f>VLOOKUP(A10,[2]Request!$A$8:$L$27,5,FALSE)</f>
        <v>ΔnifL-Prm5-nifA,ΔglnD,glnE-ΔAR_rebuild,hp-4088_G238T,czcS-T98A,ΔnifH</v>
      </c>
      <c r="F10" t="s">
        <v>23</v>
      </c>
      <c r="G10" s="4">
        <v>0.67755925000000017</v>
      </c>
      <c r="H10" s="4">
        <v>0.7730625000000001</v>
      </c>
      <c r="I10" s="4">
        <v>0.02</v>
      </c>
      <c r="J10" s="4">
        <f t="shared" si="0"/>
        <v>2.5871129436494458E-2</v>
      </c>
      <c r="K10" s="4">
        <v>72</v>
      </c>
      <c r="L10">
        <f t="shared" si="1"/>
        <v>3.5932124217353417E-4</v>
      </c>
    </row>
    <row r="11" spans="1:12" x14ac:dyDescent="0.25">
      <c r="A11" s="3" t="s">
        <v>27</v>
      </c>
      <c r="E11" s="4" t="str">
        <f>VLOOKUP(A11,[2]Request!$A$8:$L$27,5,FALSE)</f>
        <v>ΔnifL-Prm5-nifA,ΔglnD,glnE-ΔAR_rebuild,hp-4088_G238T,czcS-T98A,ΔnifH</v>
      </c>
      <c r="F11" t="s">
        <v>24</v>
      </c>
      <c r="G11" s="4">
        <v>0.69460924999999996</v>
      </c>
      <c r="H11" s="4">
        <v>0.79414249999999997</v>
      </c>
      <c r="I11" s="4">
        <v>2.5000000000000001E-2</v>
      </c>
      <c r="J11" s="4">
        <f t="shared" si="0"/>
        <v>3.1480496258543024E-2</v>
      </c>
      <c r="K11" s="4">
        <v>72</v>
      </c>
      <c r="L11">
        <f t="shared" si="1"/>
        <v>4.3722911470198643E-4</v>
      </c>
    </row>
    <row r="12" spans="1:12" x14ac:dyDescent="0.25">
      <c r="A12" s="3" t="s">
        <v>27</v>
      </c>
      <c r="E12" s="4" t="str">
        <f>VLOOKUP(A12,[2]Request!$A$8:$L$27,5,FALSE)</f>
        <v>ΔnifL-Prm5-nifA,ΔglnD,glnE-ΔAR_rebuild,hp-4088_G238T,czcS-T98A,ΔnifH</v>
      </c>
      <c r="F12" t="s">
        <v>25</v>
      </c>
      <c r="G12" s="4">
        <v>0.72071125000000003</v>
      </c>
      <c r="H12" s="4">
        <v>0.80840249999999991</v>
      </c>
      <c r="I12" s="4">
        <v>2.1000000000000001E-2</v>
      </c>
      <c r="J12" s="4">
        <f t="shared" si="0"/>
        <v>2.5977158655496494E-2</v>
      </c>
      <c r="K12" s="4">
        <v>72</v>
      </c>
      <c r="L12">
        <f t="shared" si="1"/>
        <v>3.6079387021522907E-4</v>
      </c>
    </row>
    <row r="13" spans="1:12" x14ac:dyDescent="0.25">
      <c r="A13" s="3" t="s">
        <v>27</v>
      </c>
      <c r="E13" s="4" t="str">
        <f>VLOOKUP(A13,[2]Request!$A$8:$L$27,5,FALSE)</f>
        <v>ΔnifL-Prm5-nifA,ΔglnD,glnE-ΔAR_rebuild,hp-4088_G238T,czcS-T98A,ΔnifH</v>
      </c>
      <c r="F13" t="s">
        <v>26</v>
      </c>
      <c r="G13" s="4">
        <v>0.69442325000000005</v>
      </c>
      <c r="H13" s="4">
        <v>0.81274250000000015</v>
      </c>
      <c r="I13" s="4">
        <v>0.03</v>
      </c>
      <c r="J13" s="4">
        <f t="shared" si="0"/>
        <v>3.6912060092833821E-2</v>
      </c>
      <c r="K13" s="4">
        <v>72</v>
      </c>
      <c r="L13">
        <f t="shared" si="1"/>
        <v>5.1266750128935862E-4</v>
      </c>
    </row>
    <row r="14" spans="1:12" x14ac:dyDescent="0.25">
      <c r="A14" s="3" t="s">
        <v>27</v>
      </c>
      <c r="E14" s="4" t="str">
        <f>VLOOKUP(A14,[2]Request!$A$8:$L$27,5,FALSE)</f>
        <v>ΔnifL-Prm5-nifA,ΔglnD,glnE-ΔAR_rebuild,hp-4088_G238T,czcS-T98A,ΔnifH</v>
      </c>
      <c r="F14" t="s">
        <v>41</v>
      </c>
      <c r="G14" s="4">
        <v>0.67278525000000011</v>
      </c>
      <c r="H14" s="4">
        <v>0.82266250000000007</v>
      </c>
      <c r="I14" s="4">
        <v>1.2999999999999999E-2</v>
      </c>
      <c r="J14" s="4">
        <f t="shared" si="0"/>
        <v>1.5802349079969E-2</v>
      </c>
      <c r="K14" s="4">
        <v>72</v>
      </c>
      <c r="L14">
        <f t="shared" si="1"/>
        <v>2.1947707055512501E-4</v>
      </c>
    </row>
    <row r="15" spans="1:12" x14ac:dyDescent="0.25">
      <c r="A15" s="3" t="s">
        <v>27</v>
      </c>
      <c r="E15" s="4" t="str">
        <f>VLOOKUP(A15,[2]Request!$A$8:$L$27,5,FALSE)</f>
        <v>ΔnifL-Prm5-nifA,ΔglnD,glnE-ΔAR_rebuild,hp-4088_G238T,czcS-T98A,ΔnifH</v>
      </c>
      <c r="F15" t="s">
        <v>42</v>
      </c>
      <c r="G15" s="4">
        <v>0.68679724999999991</v>
      </c>
      <c r="H15" s="4">
        <v>0.9373625000000001</v>
      </c>
      <c r="I15" s="4">
        <v>2.5999999999999999E-2</v>
      </c>
      <c r="J15" s="4">
        <f t="shared" si="0"/>
        <v>2.7737401485551209E-2</v>
      </c>
      <c r="K15" s="4">
        <v>72</v>
      </c>
      <c r="L15">
        <f t="shared" si="1"/>
        <v>3.8524168729932236E-4</v>
      </c>
    </row>
    <row r="16" spans="1:12" x14ac:dyDescent="0.25">
      <c r="A16" s="3" t="s">
        <v>27</v>
      </c>
      <c r="E16" s="4" t="str">
        <f>VLOOKUP(A16,[2]Request!$A$8:$L$27,5,FALSE)</f>
        <v>ΔnifL-Prm5-nifA,ΔglnD,glnE-ΔAR_rebuild,hp-4088_G238T,czcS-T98A,ΔnifH</v>
      </c>
      <c r="F16" t="s">
        <v>43</v>
      </c>
      <c r="G16" s="4">
        <v>0.69876324999999995</v>
      </c>
      <c r="H16" s="4">
        <v>0.84622249999999999</v>
      </c>
      <c r="I16" s="4">
        <v>0.04</v>
      </c>
      <c r="J16" s="4">
        <f t="shared" si="0"/>
        <v>4.7268892046713487E-2</v>
      </c>
      <c r="K16" s="4">
        <v>72</v>
      </c>
      <c r="L16">
        <f t="shared" si="1"/>
        <v>6.5651238953768731E-4</v>
      </c>
    </row>
    <row r="17" spans="1:12" x14ac:dyDescent="0.25">
      <c r="A17" s="3" t="s">
        <v>27</v>
      </c>
      <c r="E17" s="4" t="str">
        <f>VLOOKUP(A17,[2]Request!$A$8:$L$27,5,FALSE)</f>
        <v>ΔnifL-Prm5-nifA,ΔglnD,glnE-ΔAR_rebuild,hp-4088_G238T,czcS-T98A,ΔnifH</v>
      </c>
      <c r="F17" t="s">
        <v>44</v>
      </c>
      <c r="G17" s="4">
        <v>0.73856725000000001</v>
      </c>
      <c r="H17" s="4">
        <v>0.77988249999999992</v>
      </c>
      <c r="I17" s="4">
        <v>2.5000000000000001E-2</v>
      </c>
      <c r="J17" s="4">
        <f t="shared" si="0"/>
        <v>3.2056111016723676E-2</v>
      </c>
      <c r="K17" s="4">
        <v>72</v>
      </c>
      <c r="L17">
        <f t="shared" si="1"/>
        <v>4.4522376412116219E-4</v>
      </c>
    </row>
    <row r="18" spans="1:12" x14ac:dyDescent="0.25">
      <c r="A18" s="3" t="s">
        <v>28</v>
      </c>
      <c r="E18" s="4" t="str">
        <f>VLOOKUP(A18,[2]Request!$A$8:$L$27,5,FALSE)</f>
        <v>wildtype</v>
      </c>
      <c r="F18" t="s">
        <v>23</v>
      </c>
      <c r="G18" s="4">
        <v>0.56806725000000013</v>
      </c>
      <c r="H18" s="4">
        <v>4.0510025000000001</v>
      </c>
      <c r="I18" s="4">
        <v>3.3000000000000002E-2</v>
      </c>
      <c r="J18" s="4">
        <f t="shared" si="0"/>
        <v>8.1461317291213718E-3</v>
      </c>
      <c r="K18" s="4">
        <v>72</v>
      </c>
      <c r="L18">
        <f t="shared" si="1"/>
        <v>1.1314071846001905E-4</v>
      </c>
    </row>
    <row r="19" spans="1:12" x14ac:dyDescent="0.25">
      <c r="A19" s="3" t="s">
        <v>28</v>
      </c>
      <c r="E19" s="4" t="str">
        <f>VLOOKUP(A19,[2]Request!$A$8:$L$27,5,FALSE)</f>
        <v>wildtype</v>
      </c>
      <c r="F19" t="s">
        <v>24</v>
      </c>
      <c r="G19" s="4">
        <v>0.73596324999999996</v>
      </c>
      <c r="H19" s="4">
        <v>5.1930425000000007</v>
      </c>
      <c r="I19" s="4">
        <v>4.0000000000000001E-3</v>
      </c>
      <c r="J19" s="4">
        <f t="shared" si="0"/>
        <v>7.7026136412324756E-4</v>
      </c>
      <c r="K19" s="4">
        <v>72</v>
      </c>
      <c r="L19">
        <f t="shared" si="1"/>
        <v>1.0698074501711771E-5</v>
      </c>
    </row>
    <row r="20" spans="1:12" x14ac:dyDescent="0.25">
      <c r="A20" s="3" t="s">
        <v>28</v>
      </c>
      <c r="E20" s="4" t="str">
        <f>VLOOKUP(A20,[2]Request!$A$8:$L$27,5,FALSE)</f>
        <v>wildtype</v>
      </c>
      <c r="F20" t="s">
        <v>25</v>
      </c>
      <c r="G20" s="4">
        <v>0.51288725000000002</v>
      </c>
      <c r="H20" s="4">
        <v>4.4546225000000002</v>
      </c>
      <c r="I20" s="4">
        <v>3.1E-2</v>
      </c>
      <c r="J20" s="4">
        <f t="shared" si="0"/>
        <v>6.9590633100784635E-3</v>
      </c>
      <c r="K20" s="4">
        <v>72</v>
      </c>
      <c r="L20">
        <f t="shared" si="1"/>
        <v>9.6653657084423098E-5</v>
      </c>
    </row>
    <row r="21" spans="1:12" x14ac:dyDescent="0.25">
      <c r="A21" s="3" t="s">
        <v>28</v>
      </c>
      <c r="E21" s="4" t="str">
        <f>VLOOKUP(A21,[2]Request!$A$8:$L$27,5,FALSE)</f>
        <v>wildtype</v>
      </c>
      <c r="F21" t="s">
        <v>26</v>
      </c>
      <c r="G21" s="4">
        <v>0.84762525000000011</v>
      </c>
      <c r="H21" s="4">
        <v>4.4577225</v>
      </c>
      <c r="I21" s="4">
        <v>3.6999999999999998E-2</v>
      </c>
      <c r="J21" s="4">
        <f t="shared" si="0"/>
        <v>8.3002026258924815E-3</v>
      </c>
      <c r="K21" s="4">
        <v>72</v>
      </c>
      <c r="L21">
        <f t="shared" si="1"/>
        <v>1.1528059202628446E-4</v>
      </c>
    </row>
    <row r="22" spans="1:12" x14ac:dyDescent="0.25">
      <c r="A22" s="3" t="s">
        <v>28</v>
      </c>
      <c r="E22" s="4" t="str">
        <f>VLOOKUP(A22,[2]Request!$A$8:$L$27,5,FALSE)</f>
        <v>wildtype</v>
      </c>
      <c r="F22" t="s">
        <v>41</v>
      </c>
      <c r="G22" s="4">
        <v>0.77142725000000012</v>
      </c>
      <c r="H22" s="4">
        <v>4.5649825000000002</v>
      </c>
      <c r="I22" s="4">
        <v>3.7999999999999999E-2</v>
      </c>
      <c r="J22" s="4">
        <f t="shared" si="0"/>
        <v>8.324237825665267E-3</v>
      </c>
      <c r="K22" s="4">
        <v>72</v>
      </c>
      <c r="L22">
        <f t="shared" si="1"/>
        <v>1.1561441424535093E-4</v>
      </c>
    </row>
    <row r="23" spans="1:12" x14ac:dyDescent="0.25">
      <c r="A23" s="3" t="s">
        <v>28</v>
      </c>
      <c r="E23" s="4" t="str">
        <f>VLOOKUP(A23,[2]Request!$A$8:$L$27,5,FALSE)</f>
        <v>wildtype</v>
      </c>
      <c r="F23" t="s">
        <v>42</v>
      </c>
      <c r="G23" s="4">
        <v>0.58703925000000001</v>
      </c>
      <c r="H23" s="4">
        <v>3.7447225</v>
      </c>
      <c r="I23" s="4">
        <v>1.6E-2</v>
      </c>
      <c r="J23" s="4">
        <f t="shared" si="0"/>
        <v>4.2726797513033344E-3</v>
      </c>
      <c r="K23" s="4">
        <v>72</v>
      </c>
      <c r="L23">
        <f t="shared" si="1"/>
        <v>5.9342774323657421E-5</v>
      </c>
    </row>
    <row r="24" spans="1:12" x14ac:dyDescent="0.25">
      <c r="A24" s="3" t="s">
        <v>28</v>
      </c>
      <c r="E24" s="4" t="str">
        <f>VLOOKUP(A24,[2]Request!$A$8:$L$27,5,FALSE)</f>
        <v>wildtype</v>
      </c>
      <c r="F24" t="s">
        <v>43</v>
      </c>
      <c r="G24" s="4">
        <v>0.69312125000000002</v>
      </c>
      <c r="H24" s="4">
        <v>3.8637625000000004</v>
      </c>
      <c r="I24" s="4">
        <v>5.3999999999999999E-2</v>
      </c>
      <c r="J24" s="4">
        <f t="shared" si="0"/>
        <v>1.3976014312473915E-2</v>
      </c>
      <c r="K24" s="4">
        <v>72</v>
      </c>
      <c r="L24">
        <f t="shared" si="1"/>
        <v>1.9411130989547103E-4</v>
      </c>
    </row>
    <row r="25" spans="1:12" x14ac:dyDescent="0.25">
      <c r="A25" s="3" t="s">
        <v>28</v>
      </c>
      <c r="E25" s="4" t="str">
        <f>VLOOKUP(A25,[2]Request!$A$8:$L$27,5,FALSE)</f>
        <v>wildtype</v>
      </c>
      <c r="F25" t="s">
        <v>44</v>
      </c>
      <c r="G25" s="4">
        <v>0.78822924999999999</v>
      </c>
      <c r="H25" s="4">
        <v>3.8067224999999998</v>
      </c>
      <c r="I25" s="4">
        <v>4.1000000000000002E-2</v>
      </c>
      <c r="J25" s="4">
        <f t="shared" si="0"/>
        <v>1.07704199610032E-2</v>
      </c>
      <c r="K25" s="4">
        <v>72</v>
      </c>
      <c r="L25">
        <f t="shared" si="1"/>
        <v>1.4958916612504446E-4</v>
      </c>
    </row>
    <row r="26" spans="1:12" x14ac:dyDescent="0.25">
      <c r="A26" s="3" t="s">
        <v>29</v>
      </c>
      <c r="E26" s="4" t="str">
        <f>VLOOKUP(A26,[2]Request!$A$8:$L$27,5,FALSE)</f>
        <v>ΔnifL::PinfC,glnD-ΔUTase</v>
      </c>
      <c r="F26" t="s">
        <v>23</v>
      </c>
      <c r="G26" s="4">
        <v>0.30028925000000001</v>
      </c>
      <c r="H26" s="4">
        <v>2.6975425000000004</v>
      </c>
      <c r="I26" s="4">
        <v>11.606</v>
      </c>
      <c r="J26" s="4">
        <f t="shared" si="0"/>
        <v>4.3024345306885801</v>
      </c>
      <c r="K26" s="4">
        <v>72</v>
      </c>
      <c r="L26">
        <f t="shared" si="1"/>
        <v>5.9756035148452499E-2</v>
      </c>
    </row>
    <row r="27" spans="1:12" x14ac:dyDescent="0.25">
      <c r="A27" s="3" t="s">
        <v>29</v>
      </c>
      <c r="E27" s="4" t="str">
        <f>VLOOKUP(A27,[2]Request!$A$8:$L$27,5,FALSE)</f>
        <v>ΔnifL::PinfC,glnD-ΔUTase</v>
      </c>
      <c r="F27" t="s">
        <v>24</v>
      </c>
      <c r="G27" s="4">
        <v>0.40562725000000005</v>
      </c>
      <c r="H27" s="4">
        <v>2.2269625</v>
      </c>
      <c r="I27" s="4">
        <v>14.56</v>
      </c>
      <c r="J27" s="4">
        <f t="shared" si="0"/>
        <v>6.5380535145966761</v>
      </c>
      <c r="K27" s="4">
        <v>72</v>
      </c>
      <c r="L27">
        <f t="shared" si="1"/>
        <v>9.0806298813842723E-2</v>
      </c>
    </row>
    <row r="28" spans="1:12" x14ac:dyDescent="0.25">
      <c r="A28" s="3" t="s">
        <v>29</v>
      </c>
      <c r="E28" s="4" t="str">
        <f>VLOOKUP(A28,[2]Request!$A$8:$L$27,5,FALSE)</f>
        <v>ΔnifL::PinfC,glnD-ΔUTase</v>
      </c>
      <c r="F28" t="s">
        <v>25</v>
      </c>
      <c r="G28" s="4">
        <v>0.38932125000000006</v>
      </c>
      <c r="H28" s="4">
        <v>1.1605625000000002</v>
      </c>
      <c r="I28" s="4">
        <v>13.452</v>
      </c>
      <c r="J28" s="4">
        <f t="shared" si="0"/>
        <v>11.590931121762075</v>
      </c>
      <c r="K28" s="4">
        <v>72</v>
      </c>
      <c r="L28">
        <f t="shared" si="1"/>
        <v>0.1609851544689177</v>
      </c>
    </row>
    <row r="29" spans="1:12" x14ac:dyDescent="0.25">
      <c r="A29" s="3" t="s">
        <v>29</v>
      </c>
      <c r="E29" s="4" t="str">
        <f>VLOOKUP(A29,[2]Request!$A$8:$L$27,5,FALSE)</f>
        <v>ΔnifL::PinfC,glnD-ΔUTase</v>
      </c>
      <c r="F29" t="s">
        <v>26</v>
      </c>
      <c r="G29" s="4">
        <v>0.46272925000000009</v>
      </c>
      <c r="H29" s="4">
        <v>2.1389225000000005</v>
      </c>
      <c r="I29" s="4">
        <v>12.502000000000001</v>
      </c>
      <c r="J29" s="4">
        <f t="shared" si="0"/>
        <v>5.8449990591056933</v>
      </c>
      <c r="K29" s="4">
        <v>72</v>
      </c>
      <c r="L29">
        <f t="shared" si="1"/>
        <v>8.1180542487579069E-2</v>
      </c>
    </row>
    <row r="30" spans="1:12" x14ac:dyDescent="0.25">
      <c r="A30" s="3" t="s">
        <v>29</v>
      </c>
      <c r="E30" s="4" t="str">
        <f>VLOOKUP(A30,[2]Request!$A$8:$L$27,5,FALSE)</f>
        <v>ΔnifL::PinfC,glnD-ΔUTase</v>
      </c>
      <c r="F30" t="s">
        <v>41</v>
      </c>
      <c r="G30" s="4">
        <v>0.45535124999999999</v>
      </c>
      <c r="H30" s="4">
        <v>2.1048225</v>
      </c>
      <c r="I30" s="4">
        <v>10.742000000000001</v>
      </c>
      <c r="J30" s="4">
        <f t="shared" si="0"/>
        <v>5.1035182301595503</v>
      </c>
      <c r="K30" s="4">
        <v>72</v>
      </c>
      <c r="L30">
        <f t="shared" si="1"/>
        <v>7.0882197641104872E-2</v>
      </c>
    </row>
    <row r="31" spans="1:12" x14ac:dyDescent="0.25">
      <c r="A31" s="3" t="s">
        <v>29</v>
      </c>
      <c r="E31" s="4" t="str">
        <f>VLOOKUP(A31,[2]Request!$A$8:$L$27,5,FALSE)</f>
        <v>ΔnifL::PinfC,glnD-ΔUTase</v>
      </c>
      <c r="F31" t="s">
        <v>42</v>
      </c>
      <c r="G31" s="4">
        <v>0.35726725000000004</v>
      </c>
      <c r="H31" s="4">
        <v>1.1122025</v>
      </c>
      <c r="I31" s="4">
        <v>13.488</v>
      </c>
      <c r="J31" s="4">
        <f t="shared" si="0"/>
        <v>12.127287971390102</v>
      </c>
      <c r="K31" s="4">
        <v>72</v>
      </c>
      <c r="L31">
        <f t="shared" si="1"/>
        <v>0.16843455515819586</v>
      </c>
    </row>
    <row r="32" spans="1:12" x14ac:dyDescent="0.25">
      <c r="A32" s="3" t="s">
        <v>29</v>
      </c>
      <c r="E32" s="4" t="str">
        <f>VLOOKUP(A32,[2]Request!$A$8:$L$27,5,FALSE)</f>
        <v>ΔnifL::PinfC,glnD-ΔUTase</v>
      </c>
      <c r="F32" t="s">
        <v>43</v>
      </c>
      <c r="G32" s="4">
        <v>0.51462324999999998</v>
      </c>
      <c r="H32" s="4">
        <v>2.7223424999999999</v>
      </c>
      <c r="I32" s="4">
        <v>12.439</v>
      </c>
      <c r="J32" s="4">
        <f t="shared" si="0"/>
        <v>4.569226686208661</v>
      </c>
      <c r="K32" s="4">
        <v>72</v>
      </c>
      <c r="L32">
        <f t="shared" si="1"/>
        <v>6.3461481752898063E-2</v>
      </c>
    </row>
    <row r="33" spans="1:12" x14ac:dyDescent="0.25">
      <c r="A33" s="3" t="s">
        <v>29</v>
      </c>
      <c r="E33" s="4" t="str">
        <f>VLOOKUP(A33,[2]Request!$A$8:$L$27,5,FALSE)</f>
        <v>ΔnifL::PinfC,glnD-ΔUTase</v>
      </c>
      <c r="F33" t="s">
        <v>44</v>
      </c>
      <c r="G33" s="4">
        <v>0.53322325000000004</v>
      </c>
      <c r="H33" s="4">
        <v>2.1686825000000001</v>
      </c>
      <c r="I33" s="4">
        <v>13.704000000000001</v>
      </c>
      <c r="J33" s="4">
        <f t="shared" si="0"/>
        <v>6.3190439356613979</v>
      </c>
      <c r="K33" s="4">
        <v>72</v>
      </c>
      <c r="L33">
        <f t="shared" si="1"/>
        <v>8.7764499106408309E-2</v>
      </c>
    </row>
    <row r="34" spans="1:12" x14ac:dyDescent="0.25">
      <c r="A34" s="3" t="s">
        <v>32</v>
      </c>
      <c r="E34" s="4" t="str">
        <f>VLOOKUP(A34,[2]Request!$A$8:$L$27,5,FALSE)</f>
        <v>ΔnifL::PinfC</v>
      </c>
      <c r="F34" t="s">
        <v>23</v>
      </c>
      <c r="G34" s="4">
        <v>0.69380325000000009</v>
      </c>
      <c r="H34" s="4">
        <v>4.5916424999999998</v>
      </c>
      <c r="I34" s="4">
        <v>2.1240000000000001</v>
      </c>
      <c r="J34" s="4">
        <f t="shared" ref="J34:J57" si="2">I34/H34</f>
        <v>0.46257956711568904</v>
      </c>
      <c r="K34" s="4">
        <v>72</v>
      </c>
      <c r="L34">
        <f t="shared" si="1"/>
        <v>6.4247162099401256E-3</v>
      </c>
    </row>
    <row r="35" spans="1:12" x14ac:dyDescent="0.25">
      <c r="A35" s="3" t="s">
        <v>32</v>
      </c>
      <c r="E35" s="4" t="str">
        <f>VLOOKUP(A35,[2]Request!$A$8:$L$27,5,FALSE)</f>
        <v>ΔnifL::PinfC</v>
      </c>
      <c r="F35" t="s">
        <v>24</v>
      </c>
      <c r="G35" s="4">
        <v>0.7500372500000001</v>
      </c>
      <c r="H35" s="4">
        <v>4.1750024999999997</v>
      </c>
      <c r="I35" s="4">
        <v>1.647</v>
      </c>
      <c r="J35" s="4">
        <f t="shared" si="2"/>
        <v>0.39449078174204688</v>
      </c>
      <c r="K35" s="4">
        <v>72</v>
      </c>
      <c r="L35">
        <f t="shared" si="1"/>
        <v>5.4790386353062064E-3</v>
      </c>
    </row>
    <row r="36" spans="1:12" x14ac:dyDescent="0.25">
      <c r="A36" s="3" t="s">
        <v>32</v>
      </c>
      <c r="E36" s="4" t="str">
        <f>VLOOKUP(A36,[2]Request!$A$8:$L$27,5,FALSE)</f>
        <v>ΔnifL::PinfC</v>
      </c>
      <c r="F36" t="s">
        <v>25</v>
      </c>
      <c r="G36" s="4">
        <v>0.76237524999999995</v>
      </c>
      <c r="H36" s="4">
        <v>4.3727824999999996</v>
      </c>
      <c r="I36" s="4">
        <v>2.427</v>
      </c>
      <c r="J36" s="4">
        <f t="shared" si="2"/>
        <v>0.55502417511047031</v>
      </c>
      <c r="K36" s="4">
        <v>72</v>
      </c>
      <c r="L36">
        <f t="shared" si="1"/>
        <v>7.7086690987565321E-3</v>
      </c>
    </row>
    <row r="37" spans="1:12" x14ac:dyDescent="0.25">
      <c r="A37" s="3" t="s">
        <v>32</v>
      </c>
      <c r="E37" s="4" t="str">
        <f>VLOOKUP(A37,[2]Request!$A$8:$L$27,5,FALSE)</f>
        <v>ΔnifL::PinfC</v>
      </c>
      <c r="F37" t="s">
        <v>26</v>
      </c>
      <c r="G37" s="4">
        <v>0.69343125000000005</v>
      </c>
      <c r="H37" s="4">
        <v>4.5395624999999997</v>
      </c>
      <c r="I37" s="4">
        <v>2.3330000000000002</v>
      </c>
      <c r="J37" s="4">
        <f t="shared" si="2"/>
        <v>0.51392617680668573</v>
      </c>
      <c r="K37" s="4">
        <v>72</v>
      </c>
      <c r="L37">
        <f t="shared" si="1"/>
        <v>7.1378635667595242E-3</v>
      </c>
    </row>
    <row r="38" spans="1:12" x14ac:dyDescent="0.25">
      <c r="A38" s="3" t="s">
        <v>32</v>
      </c>
      <c r="E38" s="4" t="str">
        <f>VLOOKUP(A38,[2]Request!$A$8:$L$27,5,FALSE)</f>
        <v>ΔnifL::PinfC</v>
      </c>
      <c r="F38" t="s">
        <v>41</v>
      </c>
      <c r="G38" s="4">
        <v>0.68685925000000003</v>
      </c>
      <c r="H38" s="4">
        <v>4.6635625000000003</v>
      </c>
      <c r="I38" s="4">
        <v>1.512</v>
      </c>
      <c r="J38" s="4">
        <f t="shared" si="2"/>
        <v>0.32421566131042523</v>
      </c>
      <c r="K38" s="4">
        <v>72</v>
      </c>
      <c r="L38">
        <f t="shared" si="1"/>
        <v>4.5029952959781284E-3</v>
      </c>
    </row>
    <row r="39" spans="1:12" x14ac:dyDescent="0.25">
      <c r="A39" s="3" t="s">
        <v>32</v>
      </c>
      <c r="E39" s="4" t="str">
        <f>VLOOKUP(A39,[2]Request!$A$8:$L$27,5,FALSE)</f>
        <v>ΔnifL::PinfC</v>
      </c>
      <c r="F39" t="s">
        <v>42</v>
      </c>
      <c r="G39" s="4">
        <v>0.77564325000000001</v>
      </c>
      <c r="H39" s="4">
        <v>4.5420425</v>
      </c>
      <c r="I39" s="4">
        <v>0.80300000000000005</v>
      </c>
      <c r="J39" s="4">
        <f t="shared" si="2"/>
        <v>0.17679270944734665</v>
      </c>
      <c r="K39" s="4">
        <v>72</v>
      </c>
      <c r="L39">
        <f t="shared" si="1"/>
        <v>2.4554542978798147E-3</v>
      </c>
    </row>
    <row r="40" spans="1:12" x14ac:dyDescent="0.25">
      <c r="A40" s="3" t="s">
        <v>32</v>
      </c>
      <c r="E40" s="4" t="str">
        <f>VLOOKUP(A40,[2]Request!$A$8:$L$27,5,FALSE)</f>
        <v>ΔnifL::PinfC</v>
      </c>
      <c r="F40" t="s">
        <v>43</v>
      </c>
      <c r="G40" s="4">
        <v>0.80255124999999994</v>
      </c>
      <c r="H40" s="4">
        <v>4.4626825000000006</v>
      </c>
      <c r="I40" s="4">
        <v>2.6</v>
      </c>
      <c r="J40" s="4">
        <f t="shared" si="2"/>
        <v>0.58260922662546566</v>
      </c>
      <c r="K40" s="4">
        <v>72</v>
      </c>
      <c r="L40">
        <f t="shared" si="1"/>
        <v>8.091794814242579E-3</v>
      </c>
    </row>
    <row r="41" spans="1:12" x14ac:dyDescent="0.25">
      <c r="A41" s="3" t="s">
        <v>32</v>
      </c>
      <c r="E41" s="4" t="str">
        <f>VLOOKUP(A41,[2]Request!$A$8:$L$27,5,FALSE)</f>
        <v>ΔnifL::PinfC</v>
      </c>
      <c r="F41" t="s">
        <v>44</v>
      </c>
      <c r="G41" s="4">
        <v>0.73974525000000002</v>
      </c>
      <c r="H41" s="4">
        <v>4.2928024999999996</v>
      </c>
      <c r="I41" s="4">
        <v>2.9750000000000001</v>
      </c>
      <c r="J41" s="4">
        <f t="shared" si="2"/>
        <v>0.69302046856336863</v>
      </c>
      <c r="K41" s="4">
        <v>72</v>
      </c>
      <c r="L41">
        <f t="shared" si="1"/>
        <v>9.6252842856023417E-3</v>
      </c>
    </row>
    <row r="42" spans="1:12" x14ac:dyDescent="0.25">
      <c r="A42" s="3" t="s">
        <v>33</v>
      </c>
      <c r="E42" s="4" t="str">
        <f>VLOOKUP(A42,[2]Request!$A$8:$L$27,5,FALSE)</f>
        <v>ΔnifL::PinfC,glnD-ΔUTase,ΔnifH</v>
      </c>
      <c r="F42" t="s">
        <v>23</v>
      </c>
      <c r="G42" s="4">
        <v>0.55603924999999998</v>
      </c>
      <c r="H42" s="4">
        <v>3.0019624999999999</v>
      </c>
      <c r="I42" s="4">
        <v>-1.6E-2</v>
      </c>
      <c r="J42" s="4">
        <f t="shared" si="2"/>
        <v>-5.3298467252672213E-3</v>
      </c>
      <c r="K42" s="4">
        <v>72</v>
      </c>
      <c r="L42">
        <f t="shared" si="1"/>
        <v>-7.4025648962044744E-5</v>
      </c>
    </row>
    <row r="43" spans="1:12" x14ac:dyDescent="0.25">
      <c r="A43" s="3" t="s">
        <v>33</v>
      </c>
      <c r="E43" s="4" t="str">
        <f>VLOOKUP(A43,[2]Request!$A$8:$L$27,5,FALSE)</f>
        <v>ΔnifL::PinfC,glnD-ΔUTase,ΔnifH</v>
      </c>
      <c r="F43" t="s">
        <v>24</v>
      </c>
      <c r="G43" s="4">
        <v>0.56986524999999999</v>
      </c>
      <c r="H43" s="4">
        <v>2.2393624999999999</v>
      </c>
      <c r="I43" s="4">
        <v>-1E-3</v>
      </c>
      <c r="J43" s="4">
        <f t="shared" si="2"/>
        <v>-4.4655566037209252E-4</v>
      </c>
      <c r="K43" s="4">
        <v>72</v>
      </c>
      <c r="L43">
        <f t="shared" si="1"/>
        <v>-6.202161949612396E-6</v>
      </c>
    </row>
    <row r="44" spans="1:12" x14ac:dyDescent="0.25">
      <c r="A44" s="3" t="s">
        <v>33</v>
      </c>
      <c r="E44" s="4" t="str">
        <f>VLOOKUP(A44,[2]Request!$A$8:$L$27,5,FALSE)</f>
        <v>ΔnifL::PinfC,glnD-ΔUTase,ΔnifH</v>
      </c>
      <c r="F44" t="s">
        <v>25</v>
      </c>
      <c r="G44" s="4">
        <v>0.59646325000000011</v>
      </c>
      <c r="H44" s="4">
        <v>2.6138425000000005</v>
      </c>
      <c r="I44" s="4">
        <v>-1.0999999999999999E-2</v>
      </c>
      <c r="J44" s="4">
        <f t="shared" si="2"/>
        <v>-4.2083637403554338E-3</v>
      </c>
      <c r="K44" s="4">
        <v>72</v>
      </c>
      <c r="L44">
        <f t="shared" si="1"/>
        <v>-5.8449496393825467E-5</v>
      </c>
    </row>
    <row r="45" spans="1:12" x14ac:dyDescent="0.25">
      <c r="A45" s="3" t="s">
        <v>33</v>
      </c>
      <c r="E45" s="4" t="str">
        <f>VLOOKUP(A45,[2]Request!$A$8:$L$27,5,FALSE)</f>
        <v>ΔnifL::PinfC,glnD-ΔUTase,ΔnifH</v>
      </c>
      <c r="F45" t="s">
        <v>26</v>
      </c>
      <c r="G45" s="4">
        <v>0.58530325000000005</v>
      </c>
      <c r="H45" s="4">
        <v>2.4836425000000002</v>
      </c>
      <c r="I45" s="4">
        <v>-2.1999999999999999E-2</v>
      </c>
      <c r="J45" s="4">
        <f t="shared" si="2"/>
        <v>-8.8579576166859745E-3</v>
      </c>
      <c r="K45" s="4">
        <v>72</v>
      </c>
      <c r="L45">
        <f t="shared" si="1"/>
        <v>-1.2302718912063853E-4</v>
      </c>
    </row>
    <row r="46" spans="1:12" x14ac:dyDescent="0.25">
      <c r="A46" s="3" t="s">
        <v>33</v>
      </c>
      <c r="E46" s="4" t="str">
        <f>VLOOKUP(A46,[2]Request!$A$8:$L$27,5,FALSE)</f>
        <v>ΔnifL::PinfC,glnD-ΔUTase,ΔnifH</v>
      </c>
      <c r="F46" t="s">
        <v>41</v>
      </c>
      <c r="G46" s="4">
        <v>0.54766925</v>
      </c>
      <c r="H46" s="4">
        <v>2.3925025</v>
      </c>
      <c r="I46" s="4">
        <v>-0.01</v>
      </c>
      <c r="J46" s="4">
        <f t="shared" si="2"/>
        <v>-4.1797239501317135E-3</v>
      </c>
      <c r="K46" s="4">
        <v>72</v>
      </c>
      <c r="L46">
        <f t="shared" si="1"/>
        <v>-5.8051721529607129E-5</v>
      </c>
    </row>
    <row r="47" spans="1:12" x14ac:dyDescent="0.25">
      <c r="A47" s="3" t="s">
        <v>33</v>
      </c>
      <c r="E47" s="4" t="str">
        <f>VLOOKUP(A47,[2]Request!$A$8:$L$27,5,FALSE)</f>
        <v>ΔnifL::PinfC,glnD-ΔUTase,ΔnifH</v>
      </c>
      <c r="F47" t="s">
        <v>42</v>
      </c>
      <c r="G47" s="4">
        <v>0.63763124999999998</v>
      </c>
      <c r="H47" s="4">
        <v>2.3720425000000001</v>
      </c>
      <c r="I47" s="4">
        <v>-1.2999999999999999E-2</v>
      </c>
      <c r="J47" s="4">
        <f t="shared" si="2"/>
        <v>-5.4805088863289757E-3</v>
      </c>
      <c r="K47" s="4">
        <v>72</v>
      </c>
      <c r="L47">
        <f t="shared" si="1"/>
        <v>-7.6118178976791333E-5</v>
      </c>
    </row>
    <row r="48" spans="1:12" x14ac:dyDescent="0.25">
      <c r="A48" s="3" t="s">
        <v>33</v>
      </c>
      <c r="E48" s="4" t="str">
        <f>VLOOKUP(A48,[2]Request!$A$8:$L$27,5,FALSE)</f>
        <v>ΔnifL::PinfC,glnD-ΔUTase,ΔnifH</v>
      </c>
      <c r="F48" t="s">
        <v>43</v>
      </c>
      <c r="G48" s="4">
        <v>0.61376125000000004</v>
      </c>
      <c r="H48" s="4">
        <v>2.4737225</v>
      </c>
      <c r="I48" s="4">
        <v>-1.4999999999999999E-2</v>
      </c>
      <c r="J48" s="4">
        <f t="shared" si="2"/>
        <v>-6.0637359283428113E-3</v>
      </c>
      <c r="K48" s="4">
        <v>72</v>
      </c>
      <c r="L48">
        <f t="shared" si="1"/>
        <v>-8.4218554560316829E-5</v>
      </c>
    </row>
    <row r="49" spans="1:12" x14ac:dyDescent="0.25">
      <c r="A49" s="3" t="s">
        <v>33</v>
      </c>
      <c r="E49" s="4" t="str">
        <f>VLOOKUP(A49,[2]Request!$A$8:$L$27,5,FALSE)</f>
        <v>ΔnifL::PinfC,glnD-ΔUTase,ΔnifH</v>
      </c>
      <c r="F49" t="s">
        <v>44</v>
      </c>
      <c r="G49" s="4">
        <v>0.56025524999999998</v>
      </c>
      <c r="H49" s="4">
        <v>2.4669025000000007</v>
      </c>
      <c r="I49" s="4">
        <v>-1.7999999999999999E-2</v>
      </c>
      <c r="J49" s="4">
        <f t="shared" si="2"/>
        <v>-7.2965996832059614E-3</v>
      </c>
      <c r="K49" s="4">
        <v>72</v>
      </c>
      <c r="L49">
        <f t="shared" si="1"/>
        <v>-1.0134166226674946E-4</v>
      </c>
    </row>
    <row r="50" spans="1:12" x14ac:dyDescent="0.25">
      <c r="A50" s="3" t="s">
        <v>34</v>
      </c>
      <c r="E50" s="4" t="str">
        <f>VLOOKUP(A50,[2]Request!$A$8:$L$27,5,FALSE)</f>
        <v>wildtype</v>
      </c>
      <c r="F50" t="s">
        <v>23</v>
      </c>
      <c r="G50" s="4">
        <v>0.61617925000000018</v>
      </c>
      <c r="H50" s="4">
        <v>3.7354224999999994</v>
      </c>
      <c r="I50" s="4">
        <v>8.3000000000000004E-2</v>
      </c>
      <c r="J50" s="4">
        <f t="shared" si="2"/>
        <v>2.2219708747805642E-2</v>
      </c>
      <c r="K50" s="4">
        <v>72</v>
      </c>
      <c r="L50">
        <f t="shared" si="1"/>
        <v>3.0860706594174503E-4</v>
      </c>
    </row>
    <row r="51" spans="1:12" x14ac:dyDescent="0.25">
      <c r="A51" s="3" t="s">
        <v>34</v>
      </c>
      <c r="E51" s="4" t="str">
        <f>VLOOKUP(A51,[2]Request!$A$8:$L$27,5,FALSE)</f>
        <v>wildtype</v>
      </c>
      <c r="F51" t="s">
        <v>24</v>
      </c>
      <c r="G51" s="4">
        <v>0.6368252499999999</v>
      </c>
      <c r="H51" s="4">
        <v>3.7943224999999998</v>
      </c>
      <c r="I51" s="4">
        <v>6.6000000000000003E-2</v>
      </c>
      <c r="J51" s="4">
        <f t="shared" si="2"/>
        <v>1.7394409673927295E-2</v>
      </c>
      <c r="K51" s="4">
        <v>72</v>
      </c>
      <c r="L51">
        <f t="shared" si="1"/>
        <v>2.4158902324899022E-4</v>
      </c>
    </row>
    <row r="52" spans="1:12" x14ac:dyDescent="0.25">
      <c r="A52" s="3" t="s">
        <v>34</v>
      </c>
      <c r="E52" s="4" t="str">
        <f>VLOOKUP(A52,[2]Request!$A$8:$L$27,5,FALSE)</f>
        <v>wildtype</v>
      </c>
      <c r="F52" t="s">
        <v>25</v>
      </c>
      <c r="G52" s="4">
        <v>0.60446124999999995</v>
      </c>
      <c r="H52" s="4">
        <v>3.6232025000000005</v>
      </c>
      <c r="I52" s="4">
        <v>5.8999999999999997E-2</v>
      </c>
      <c r="J52" s="4">
        <f t="shared" si="2"/>
        <v>1.6283936655486407E-2</v>
      </c>
      <c r="K52" s="4">
        <v>72</v>
      </c>
      <c r="L52">
        <f t="shared" si="1"/>
        <v>2.2616578688175565E-4</v>
      </c>
    </row>
    <row r="53" spans="1:12" x14ac:dyDescent="0.25">
      <c r="A53" s="3" t="s">
        <v>34</v>
      </c>
      <c r="E53" s="4" t="str">
        <f>VLOOKUP(A53,[2]Request!$A$8:$L$27,5,FALSE)</f>
        <v>wildtype</v>
      </c>
      <c r="F53" t="s">
        <v>26</v>
      </c>
      <c r="G53" s="4">
        <v>0.64073125000000009</v>
      </c>
      <c r="H53" s="4">
        <v>3.9375425000000002</v>
      </c>
      <c r="I53" s="4">
        <v>9.2999999999999999E-2</v>
      </c>
      <c r="J53" s="4">
        <f t="shared" si="2"/>
        <v>2.3618792686047198E-2</v>
      </c>
      <c r="K53" s="4">
        <v>72</v>
      </c>
      <c r="L53">
        <f t="shared" si="1"/>
        <v>3.2803878730621106E-4</v>
      </c>
    </row>
    <row r="54" spans="1:12" x14ac:dyDescent="0.25">
      <c r="A54" s="3" t="s">
        <v>34</v>
      </c>
      <c r="E54" s="4" t="str">
        <f>VLOOKUP(A54,[2]Request!$A$8:$L$27,5,FALSE)</f>
        <v>wildtype</v>
      </c>
      <c r="F54" t="s">
        <v>41</v>
      </c>
      <c r="G54" s="4">
        <v>0.67873724999999996</v>
      </c>
      <c r="H54" s="4">
        <v>3.9828025000000005</v>
      </c>
      <c r="I54" s="4">
        <v>8.8999999999999996E-2</v>
      </c>
      <c r="J54" s="4">
        <f t="shared" si="2"/>
        <v>2.2346074152559656E-2</v>
      </c>
      <c r="K54" s="4">
        <v>72</v>
      </c>
      <c r="L54">
        <f t="shared" si="1"/>
        <v>3.1036214100777301E-4</v>
      </c>
    </row>
    <row r="55" spans="1:12" x14ac:dyDescent="0.25">
      <c r="A55" s="3" t="s">
        <v>34</v>
      </c>
      <c r="E55" s="4" t="str">
        <f>VLOOKUP(A55,[2]Request!$A$8:$L$27,5,FALSE)</f>
        <v>wildtype</v>
      </c>
      <c r="F55" t="s">
        <v>42</v>
      </c>
      <c r="G55" s="4">
        <v>0.71978125000000004</v>
      </c>
      <c r="H55" s="4">
        <v>4.0082224999999996</v>
      </c>
      <c r="I55" s="4">
        <v>6.6000000000000003E-2</v>
      </c>
      <c r="J55" s="4">
        <f t="shared" si="2"/>
        <v>1.6466151766774427E-2</v>
      </c>
      <c r="K55" s="4">
        <v>72</v>
      </c>
      <c r="L55">
        <f t="shared" si="1"/>
        <v>2.286965523163115E-4</v>
      </c>
    </row>
    <row r="56" spans="1:12" x14ac:dyDescent="0.25">
      <c r="A56" s="3" t="s">
        <v>34</v>
      </c>
      <c r="E56" s="4" t="str">
        <f>VLOOKUP(A56,[2]Request!$A$8:$L$27,5,FALSE)</f>
        <v>wildtype</v>
      </c>
      <c r="F56" t="s">
        <v>43</v>
      </c>
      <c r="G56" s="4">
        <v>0.63031524999999999</v>
      </c>
      <c r="H56" s="4">
        <v>3.6486225000000005</v>
      </c>
      <c r="I56" s="4">
        <v>4.7E-2</v>
      </c>
      <c r="J56" s="4">
        <f t="shared" si="2"/>
        <v>1.2881573799427042E-2</v>
      </c>
      <c r="K56" s="4">
        <v>72</v>
      </c>
      <c r="L56">
        <f t="shared" si="1"/>
        <v>1.7891074721426448E-4</v>
      </c>
    </row>
    <row r="57" spans="1:12" x14ac:dyDescent="0.25">
      <c r="A57" s="3" t="s">
        <v>34</v>
      </c>
      <c r="E57" s="4" t="str">
        <f>VLOOKUP(A57,[2]Request!$A$8:$L$27,5,FALSE)</f>
        <v>wildtype</v>
      </c>
      <c r="F57" t="s">
        <v>44</v>
      </c>
      <c r="G57" s="4">
        <v>0.61580725000000003</v>
      </c>
      <c r="H57" s="4">
        <v>3.7602225000000002</v>
      </c>
      <c r="I57" s="4">
        <v>6.2E-2</v>
      </c>
      <c r="J57" s="4">
        <f t="shared" si="2"/>
        <v>1.6488385993116098E-2</v>
      </c>
      <c r="K57" s="4">
        <v>72</v>
      </c>
      <c r="L57">
        <f t="shared" si="1"/>
        <v>2.2900536101550135E-4</v>
      </c>
    </row>
  </sheetData>
  <dataValidations count="1">
    <dataValidation showInputMessage="1" showErrorMessage="1" promptTitle="Strain Format" prompt="Strains must start with an apostrphe to avoid conversion to date format_x000a_Correct: '8-6000_x000a_InCorrect: 8-6000" sqref="A2:A57" xr:uid="{A6972564-1E65-404B-9308-A6574E682FC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ARA</vt:lpstr>
      <vt:lpstr>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Martinez-Feria</dc:creator>
  <cp:lastModifiedBy>Rafael Martinez-Feria</cp:lastModifiedBy>
  <dcterms:created xsi:type="dcterms:W3CDTF">2023-10-26T18:10:20Z</dcterms:created>
  <dcterms:modified xsi:type="dcterms:W3CDTF">2023-10-26T21:40:18Z</dcterms:modified>
</cp:coreProperties>
</file>