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17055" windowHeight="80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6" i="1"/>
  <c r="F7"/>
  <c r="F8"/>
  <c r="F9"/>
  <c r="F10"/>
  <c r="F11"/>
  <c r="F12"/>
  <c r="F13"/>
  <c r="F14"/>
  <c r="F5"/>
  <c r="B14"/>
  <c r="E14"/>
  <c r="C14"/>
  <c r="E13"/>
  <c r="C13"/>
  <c r="B13"/>
  <c r="C12"/>
  <c r="B12"/>
  <c r="E12" s="1"/>
  <c r="C11"/>
  <c r="B11"/>
  <c r="E11" s="1"/>
  <c r="B10"/>
  <c r="C10"/>
  <c r="E10" s="1"/>
  <c r="A10"/>
  <c r="C9"/>
  <c r="B9"/>
  <c r="E9" s="1"/>
  <c r="C8"/>
  <c r="B8"/>
  <c r="E8" s="1"/>
  <c r="B7"/>
  <c r="E7" s="1"/>
  <c r="C7"/>
  <c r="B6"/>
  <c r="E6" s="1"/>
  <c r="C6"/>
  <c r="B5"/>
  <c r="E5" s="1"/>
  <c r="B4"/>
  <c r="C4"/>
  <c r="E4" s="1"/>
  <c r="C5"/>
</calcChain>
</file>

<file path=xl/sharedStrings.xml><?xml version="1.0" encoding="utf-8"?>
<sst xmlns="http://schemas.openxmlformats.org/spreadsheetml/2006/main" count="25" uniqueCount="25">
  <si>
    <t>Revisie</t>
  </si>
  <si>
    <t>Opmerkingen</t>
  </si>
  <si>
    <t>StackFrame allocatie optimalisatie</t>
  </si>
  <si>
    <t>TJScript performance</t>
  </si>
  <si>
    <t>Score</t>
  </si>
  <si>
    <t>Regels: schoon openen, ieder script eerst draaien met log open, daarna 3x met log dicht</t>
  </si>
  <si>
    <t>ScriptScopes nu alleen gemaakt bij save</t>
  </si>
  <si>
    <t>T Euler</t>
  </si>
  <si>
    <t>Recursief</t>
  </si>
  <si>
    <t>Iteratief</t>
  </si>
  <si>
    <t>213b</t>
  </si>
  <si>
    <t>ParameterList is nu ScriptScope</t>
  </si>
  <si>
    <t>213c</t>
  </si>
  <si>
    <t>Stack netjes opruimen</t>
  </si>
  <si>
    <t>Alles netjes opruimen; StackFrame*</t>
  </si>
  <si>
    <t>217</t>
  </si>
  <si>
    <t>Omgebouwd naar opcodes, literal table</t>
  </si>
  <si>
    <t>Parameters gehashed</t>
  </si>
  <si>
    <t>Geen hashing meer, wel wat trucs</t>
  </si>
  <si>
    <t>256</t>
  </si>
  <si>
    <t>370</t>
  </si>
  <si>
    <t>Minder debug meuk in VM::Run</t>
  </si>
  <si>
    <t>Speedup%</t>
  </si>
  <si>
    <t>End-of-scriptlet optimalisatie</t>
  </si>
  <si>
    <t>372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</si>
</sst>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3" borderId="0" xfId="0" applyFont="1" applyFill="1"/>
    <xf numFmtId="49" fontId="1" fillId="0" borderId="0" xfId="0" applyNumberFormat="1" applyFont="1"/>
    <xf numFmtId="49" fontId="0" fillId="0" borderId="0" xfId="0" applyNumberFormat="1"/>
    <xf numFmtId="49" fontId="1" fillId="3" borderId="0" xfId="0" applyNumberFormat="1" applyFont="1" applyFill="1"/>
    <xf numFmtId="0" fontId="0" fillId="0" borderId="0" xfId="0" applyNumberFormat="1"/>
    <xf numFmtId="0" fontId="1" fillId="2" borderId="0" xfId="0" applyFont="1" applyFill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Script Tijden (ms)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Sheet1!$C$3</c:f>
              <c:strCache>
                <c:ptCount val="1"/>
                <c:pt idx="0">
                  <c:v>Iteratief</c:v>
                </c:pt>
              </c:strCache>
            </c:strRef>
          </c:tx>
          <c:marker>
            <c:symbol val="none"/>
          </c:marker>
          <c:cat>
            <c:strRef>
              <c:f>Sheet1!$A$4:$A$25</c:f>
              <c:strCache>
                <c:ptCount val="11"/>
                <c:pt idx="0">
                  <c:v>207</c:v>
                </c:pt>
                <c:pt idx="1">
                  <c:v>209</c:v>
                </c:pt>
                <c:pt idx="2">
                  <c:v>213</c:v>
                </c:pt>
                <c:pt idx="3">
                  <c:v>213b</c:v>
                </c:pt>
                <c:pt idx="4">
                  <c:v>213c</c:v>
                </c:pt>
                <c:pt idx="5">
                  <c:v>217</c:v>
                </c:pt>
                <c:pt idx="6">
                  <c:v>235</c:v>
                </c:pt>
                <c:pt idx="8">
                  <c:v>256</c:v>
                </c:pt>
                <c:pt idx="9">
                  <c:v>370</c:v>
                </c:pt>
                <c:pt idx="10">
                  <c:v>372</c:v>
                </c:pt>
              </c:strCache>
            </c:strRef>
          </c:cat>
          <c:val>
            <c:numRef>
              <c:f>Sheet1!$C$4:$C$25</c:f>
              <c:numCache>
                <c:formatCode>General</c:formatCode>
                <c:ptCount val="22"/>
                <c:pt idx="0">
                  <c:v>3796.6666666666665</c:v>
                </c:pt>
                <c:pt idx="1">
                  <c:v>3562.6666666666665</c:v>
                </c:pt>
                <c:pt idx="2">
                  <c:v>3146</c:v>
                </c:pt>
                <c:pt idx="3">
                  <c:v>3036.3333333333335</c:v>
                </c:pt>
                <c:pt idx="4">
                  <c:v>3182.3333333333335</c:v>
                </c:pt>
                <c:pt idx="5">
                  <c:v>3166.6666666666665</c:v>
                </c:pt>
                <c:pt idx="6">
                  <c:v>2922</c:v>
                </c:pt>
                <c:pt idx="7">
                  <c:v>3448.3333333333335</c:v>
                </c:pt>
                <c:pt idx="8">
                  <c:v>2906.3333333333335</c:v>
                </c:pt>
                <c:pt idx="9">
                  <c:v>2453</c:v>
                </c:pt>
                <c:pt idx="10">
                  <c:v>2375</c:v>
                </c:pt>
              </c:numCache>
            </c:numRef>
          </c:val>
        </c:ser>
        <c:ser>
          <c:idx val="0"/>
          <c:order val="1"/>
          <c:tx>
            <c:strRef>
              <c:f>Sheet1!$B$3</c:f>
              <c:strCache>
                <c:ptCount val="1"/>
                <c:pt idx="0">
                  <c:v>Recursief</c:v>
                </c:pt>
              </c:strCache>
            </c:strRef>
          </c:tx>
          <c:marker>
            <c:symbol val="none"/>
          </c:marker>
          <c:val>
            <c:numRef>
              <c:f>Sheet1!$B$4:$B$25</c:f>
              <c:numCache>
                <c:formatCode>General</c:formatCode>
                <c:ptCount val="22"/>
                <c:pt idx="0">
                  <c:v>6520.666666666667</c:v>
                </c:pt>
                <c:pt idx="1">
                  <c:v>5859.666666666667</c:v>
                </c:pt>
                <c:pt idx="2">
                  <c:v>4625</c:v>
                </c:pt>
                <c:pt idx="3">
                  <c:v>4208.333333333333</c:v>
                </c:pt>
                <c:pt idx="4">
                  <c:v>4338</c:v>
                </c:pt>
                <c:pt idx="5">
                  <c:v>4437.333333333333</c:v>
                </c:pt>
                <c:pt idx="6">
                  <c:v>3890.6666666666665</c:v>
                </c:pt>
                <c:pt idx="7">
                  <c:v>5666.666666666667</c:v>
                </c:pt>
                <c:pt idx="8">
                  <c:v>3859</c:v>
                </c:pt>
                <c:pt idx="9">
                  <c:v>3593.6666666666665</c:v>
                </c:pt>
                <c:pt idx="10">
                  <c:v>3432.3333333333335</c:v>
                </c:pt>
              </c:numCache>
            </c:numRef>
          </c:val>
        </c:ser>
        <c:marker val="1"/>
        <c:axId val="59402496"/>
        <c:axId val="59420672"/>
      </c:lineChart>
      <c:catAx>
        <c:axId val="59402496"/>
        <c:scaling>
          <c:orientation val="minMax"/>
        </c:scaling>
        <c:axPos val="b"/>
        <c:numFmt formatCode="General" sourceLinked="1"/>
        <c:majorTickMark val="none"/>
        <c:tickLblPos val="nextTo"/>
        <c:crossAx val="59420672"/>
        <c:crosses val="autoZero"/>
        <c:auto val="1"/>
        <c:lblAlgn val="ctr"/>
        <c:lblOffset val="100"/>
      </c:catAx>
      <c:valAx>
        <c:axId val="594206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594024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1</xdr:row>
      <xdr:rowOff>123825</xdr:rowOff>
    </xdr:from>
    <xdr:to>
      <xdr:col>12</xdr:col>
      <xdr:colOff>533399</xdr:colOff>
      <xdr:row>16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D15" sqref="D15"/>
    </sheetView>
  </sheetViews>
  <sheetFormatPr defaultRowHeight="15"/>
  <cols>
    <col min="1" max="1" width="5.140625" style="4" customWidth="1"/>
    <col min="2" max="2" width="6.42578125" customWidth="1"/>
    <col min="3" max="3" width="5.42578125" customWidth="1"/>
    <col min="4" max="4" width="36.42578125" customWidth="1"/>
    <col min="6" max="6" width="8.42578125" customWidth="1"/>
  </cols>
  <sheetData>
    <row r="1" spans="1:6">
      <c r="A1" s="3" t="s">
        <v>3</v>
      </c>
      <c r="B1" s="1"/>
    </row>
    <row r="2" spans="1:6">
      <c r="B2" s="7" t="s">
        <v>7</v>
      </c>
      <c r="C2" s="7"/>
    </row>
    <row r="3" spans="1:6">
      <c r="A3" s="5" t="s">
        <v>0</v>
      </c>
      <c r="B3" s="2" t="s">
        <v>8</v>
      </c>
      <c r="C3" s="2" t="s">
        <v>9</v>
      </c>
      <c r="D3" s="2" t="s">
        <v>1</v>
      </c>
      <c r="E3" s="2" t="s">
        <v>4</v>
      </c>
      <c r="F3" s="2" t="s">
        <v>22</v>
      </c>
    </row>
    <row r="4" spans="1:6">
      <c r="A4" s="4">
        <v>207</v>
      </c>
      <c r="B4">
        <f>AVERAGE(6515, 6547, 6500)</f>
        <v>6520.666666666667</v>
      </c>
      <c r="C4">
        <f>AVERAGE(3844, 3781, 3765)</f>
        <v>3796.6666666666665</v>
      </c>
      <c r="E4">
        <f t="shared" ref="E4:E11" si="0">SQRT(B4^2+C4^2)</f>
        <v>7545.4470745977378</v>
      </c>
      <c r="F4" s="8"/>
    </row>
    <row r="5" spans="1:6">
      <c r="A5" s="4">
        <v>209</v>
      </c>
      <c r="B5">
        <f>AVERAGE(5860, 5859, 5860)</f>
        <v>5859.666666666667</v>
      </c>
      <c r="C5">
        <f>AVERAGE(3563, 3562, 3563)</f>
        <v>3562.6666666666665</v>
      </c>
      <c r="D5" t="s">
        <v>2</v>
      </c>
      <c r="E5">
        <f t="shared" si="0"/>
        <v>6857.7173477930846</v>
      </c>
      <c r="F5" s="8">
        <f>(1-(E5/E4))</f>
        <v>9.1144993796317575E-2</v>
      </c>
    </row>
    <row r="6" spans="1:6">
      <c r="A6" s="4">
        <v>213</v>
      </c>
      <c r="B6">
        <f>AVERAGE(4609,4609,4657)</f>
        <v>4625</v>
      </c>
      <c r="C6">
        <f>AVERAGE(3156,3141,3141)</f>
        <v>3146</v>
      </c>
      <c r="D6" t="s">
        <v>6</v>
      </c>
      <c r="E6">
        <f t="shared" si="0"/>
        <v>5593.5624605433704</v>
      </c>
      <c r="F6" s="8">
        <f t="shared" ref="F6:F14" si="1">(1-(E6/E5))</f>
        <v>0.18434047703300838</v>
      </c>
    </row>
    <row r="7" spans="1:6">
      <c r="A7" s="4" t="s">
        <v>10</v>
      </c>
      <c r="B7">
        <f>AVERAGE(4187,4188,4250)</f>
        <v>4208.333333333333</v>
      </c>
      <c r="C7">
        <f>AVERAGE(3031,3047,3031)</f>
        <v>3036.3333333333335</v>
      </c>
      <c r="D7" t="s">
        <v>11</v>
      </c>
      <c r="E7">
        <f t="shared" si="0"/>
        <v>5189.3534814613995</v>
      </c>
      <c r="F7" s="8">
        <f t="shared" si="1"/>
        <v>7.2263245817533073E-2</v>
      </c>
    </row>
    <row r="8" spans="1:6">
      <c r="A8" s="4" t="s">
        <v>12</v>
      </c>
      <c r="B8">
        <f>AVERAGE(4312,4343,4359)</f>
        <v>4338</v>
      </c>
      <c r="C8">
        <f>AVERAGE(3188,3172,3187)</f>
        <v>3182.3333333333335</v>
      </c>
      <c r="D8" t="s">
        <v>13</v>
      </c>
      <c r="E8">
        <f t="shared" si="0"/>
        <v>5380.1012485309648</v>
      </c>
      <c r="F8" s="8">
        <f t="shared" si="1"/>
        <v>-3.6757520517921582E-2</v>
      </c>
    </row>
    <row r="9" spans="1:6">
      <c r="A9" s="4" t="s">
        <v>15</v>
      </c>
      <c r="B9">
        <f>AVERAGE(4484,4391,4437)</f>
        <v>4437.333333333333</v>
      </c>
      <c r="C9">
        <f>AVERAGE(3172,3156,3172)</f>
        <v>3166.6666666666665</v>
      </c>
      <c r="D9" t="s">
        <v>14</v>
      </c>
      <c r="E9">
        <f t="shared" si="0"/>
        <v>5451.3947654603844</v>
      </c>
      <c r="F9" s="8">
        <f t="shared" si="1"/>
        <v>-1.3251333689842104E-2</v>
      </c>
    </row>
    <row r="10" spans="1:6">
      <c r="A10" s="6" t="str">
        <f>"235"</f>
        <v>235</v>
      </c>
      <c r="B10">
        <f>AVERAGE(3906,3891,3875)</f>
        <v>3890.6666666666665</v>
      </c>
      <c r="C10">
        <f>AVERAGE(2922,2922,2922)</f>
        <v>2922</v>
      </c>
      <c r="D10" t="s">
        <v>16</v>
      </c>
      <c r="E10">
        <f t="shared" si="0"/>
        <v>4865.7343855898171</v>
      </c>
      <c r="F10" s="8">
        <f t="shared" si="1"/>
        <v>0.10743312584538289</v>
      </c>
    </row>
    <row r="11" spans="1:6">
      <c r="B11">
        <f>AVERAGE(5641,5656,5703)</f>
        <v>5666.666666666667</v>
      </c>
      <c r="C11">
        <f>AVERAGE(3438,3438,3469)</f>
        <v>3448.3333333333335</v>
      </c>
      <c r="D11" t="s">
        <v>17</v>
      </c>
      <c r="E11">
        <f t="shared" si="0"/>
        <v>6633.4089191673456</v>
      </c>
      <c r="F11" s="8">
        <f t="shared" si="1"/>
        <v>-0.3632903881503704</v>
      </c>
    </row>
    <row r="12" spans="1:6">
      <c r="A12" s="4" t="s">
        <v>19</v>
      </c>
      <c r="B12">
        <f>AVERAGE(3843,3859,3875)</f>
        <v>3859</v>
      </c>
      <c r="C12">
        <f>AVERAGE(2875,2922,2922)</f>
        <v>2906.3333333333335</v>
      </c>
      <c r="D12" t="s">
        <v>18</v>
      </c>
      <c r="E12">
        <f>SQRT(B12^2+C12^2)</f>
        <v>4831.0096713259072</v>
      </c>
      <c r="F12" s="8">
        <f t="shared" si="1"/>
        <v>0.27171538341822643</v>
      </c>
    </row>
    <row r="13" spans="1:6">
      <c r="A13" s="4" t="s">
        <v>20</v>
      </c>
      <c r="B13">
        <f>AVERAGE(3609,3594,3578)</f>
        <v>3593.6666666666665</v>
      </c>
      <c r="C13">
        <f>AVERAGE(2500,2422,2437)</f>
        <v>2453</v>
      </c>
      <c r="D13" t="s">
        <v>21</v>
      </c>
      <c r="E13">
        <f>SQRT(B13^2+C13^2)</f>
        <v>4351.0514948815662</v>
      </c>
      <c r="F13" s="8">
        <f t="shared" si="1"/>
        <v>9.9349454689171224E-2</v>
      </c>
    </row>
    <row r="14" spans="1:6">
      <c r="A14" s="4" t="s">
        <v>24</v>
      </c>
      <c r="B14">
        <f>AVERAGE(3422,3422,3453)</f>
        <v>3432.3333333333335</v>
      </c>
      <c r="C14">
        <f>AVERAGE(2375,2375,2375)</f>
        <v>2375</v>
      </c>
      <c r="D14" t="s">
        <v>23</v>
      </c>
      <c r="E14">
        <f>SQRT(B14^2+C14^2)</f>
        <v>4173.9114881740261</v>
      </c>
      <c r="F14" s="8">
        <f t="shared" si="1"/>
        <v>4.0711999597320747E-2</v>
      </c>
    </row>
    <row r="15" spans="1:6">
      <c r="F15" s="8"/>
    </row>
    <row r="16" spans="1:6">
      <c r="F16" s="8"/>
    </row>
    <row r="17" spans="6:7">
      <c r="F17" s="8"/>
    </row>
    <row r="18" spans="6:7">
      <c r="F18" s="8"/>
    </row>
    <row r="19" spans="6:7">
      <c r="F19" s="8"/>
    </row>
    <row r="20" spans="6:7">
      <c r="F20" s="8"/>
      <c r="G20" t="s">
        <v>5</v>
      </c>
    </row>
    <row r="21" spans="6:7">
      <c r="F21" s="8"/>
    </row>
    <row r="22" spans="6:7">
      <c r="F22" s="8"/>
    </row>
    <row r="23" spans="6:7">
      <c r="F23" s="8"/>
    </row>
  </sheetData>
  <mergeCells count="1">
    <mergeCell ref="B2:C2"/>
  </mergeCells>
  <pageMargins left="0.7" right="0.7" top="0.75" bottom="0.75" header="0.3" footer="0.3"/>
  <pageSetup orientation="portrait" r:id="rId1"/>
  <ignoredErrors>
    <ignoredError sqref="A9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TU/e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van der Vorst</dc:creator>
  <cp:lastModifiedBy>Tommy van der Vorst</cp:lastModifiedBy>
  <dcterms:created xsi:type="dcterms:W3CDTF">2007-04-16T20:47:21Z</dcterms:created>
  <dcterms:modified xsi:type="dcterms:W3CDTF">2008-09-06T16:54:24Z</dcterms:modified>
</cp:coreProperties>
</file>