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veillon/Google Drive/Perso/Research/Research/Data/Python Analysis/covid-19/data/xls/"/>
    </mc:Choice>
  </mc:AlternateContent>
  <xr:revisionPtr revIDLastSave="0" documentId="13_ncr:1_{CF540B3D-F61C-2E4F-A61B-1FF6D45DF77D}" xr6:coauthVersionLast="40" xr6:coauthVersionMax="40" xr10:uidLastSave="{00000000-0000-0000-0000-000000000000}"/>
  <bookViews>
    <workbookView xWindow="880" yWindow="900" windowWidth="26480" windowHeight="20700" activeTab="1" xr2:uid="{09FD58B0-A81D-EF4F-BFEC-4489325693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5" i="2" l="1"/>
  <c r="N15" i="2"/>
  <c r="O14" i="2"/>
  <c r="N14" i="2"/>
  <c r="M17" i="2"/>
  <c r="L17" i="2"/>
  <c r="M16" i="2"/>
  <c r="L16" i="2"/>
  <c r="O17" i="2"/>
  <c r="O16" i="2"/>
  <c r="N17" i="2"/>
  <c r="N16" i="2"/>
  <c r="M15" i="2"/>
  <c r="M14" i="2"/>
  <c r="L15" i="2"/>
  <c r="L14" i="2"/>
  <c r="E26" i="2"/>
  <c r="M31" i="2"/>
  <c r="M33" i="2" s="1"/>
  <c r="M30" i="2"/>
  <c r="L31" i="2"/>
  <c r="N31" i="2" s="1"/>
  <c r="L30" i="2"/>
  <c r="O30" i="2"/>
  <c r="N30" i="2"/>
  <c r="M32" i="2"/>
  <c r="L32" i="2"/>
  <c r="O31" i="2"/>
  <c r="L33" i="2"/>
  <c r="O33" i="2"/>
  <c r="O32" i="2"/>
  <c r="N33" i="2"/>
  <c r="N32" i="2"/>
  <c r="O20" i="2" l="1"/>
  <c r="O19" i="2"/>
  <c r="L20" i="2"/>
  <c r="N20" i="2"/>
  <c r="M19" i="2"/>
  <c r="N19" i="2"/>
  <c r="L19" i="2"/>
  <c r="M20" i="2"/>
  <c r="O41" i="2"/>
  <c r="N41" i="2"/>
  <c r="M41" i="2"/>
  <c r="L41" i="2"/>
  <c r="O40" i="2"/>
  <c r="N40" i="2"/>
  <c r="M40" i="2"/>
  <c r="L40" i="2"/>
  <c r="D29" i="2"/>
  <c r="E37" i="2" s="1"/>
  <c r="D30" i="2"/>
  <c r="F29" i="2"/>
  <c r="F30" i="2"/>
  <c r="E38" i="2" l="1"/>
  <c r="E39" i="2" s="1"/>
  <c r="AH21" i="1"/>
  <c r="AN21" i="1"/>
  <c r="AN20" i="1"/>
  <c r="AH20" i="1"/>
  <c r="AP12" i="1"/>
  <c r="AN17" i="1" s="1"/>
  <c r="AF6" i="1"/>
  <c r="AG6" i="1"/>
  <c r="AG5" i="1"/>
  <c r="AF5" i="1"/>
  <c r="AE49" i="1"/>
  <c r="AE47" i="1"/>
  <c r="AE41" i="1"/>
  <c r="AE39" i="1"/>
  <c r="AC49" i="1"/>
  <c r="AC47" i="1"/>
  <c r="AC41" i="1"/>
  <c r="AC39" i="1"/>
  <c r="AE31" i="1"/>
  <c r="AE33" i="1"/>
  <c r="AC33" i="1"/>
  <c r="AC31" i="1"/>
  <c r="AC25" i="1"/>
  <c r="AE25" i="1"/>
  <c r="AE23" i="1"/>
  <c r="AC23" i="1"/>
  <c r="AH17" i="1"/>
  <c r="AH16" i="1"/>
  <c r="AH15" i="1"/>
  <c r="AH14" i="1"/>
  <c r="AC24" i="1"/>
  <c r="AC32" i="1" s="1"/>
  <c r="AE24" i="1"/>
  <c r="AE32" i="1" s="1"/>
  <c r="AE22" i="1"/>
  <c r="AI15" i="1" s="1"/>
  <c r="AC22" i="1"/>
  <c r="AN14" i="1" l="1"/>
  <c r="AN15" i="1"/>
  <c r="AN16" i="1"/>
  <c r="AI17" i="1"/>
  <c r="AI16" i="1"/>
  <c r="AI14" i="1"/>
  <c r="AJ17" i="1"/>
  <c r="AE40" i="1"/>
  <c r="AC40" i="1"/>
  <c r="AJ16" i="1"/>
  <c r="AC30" i="1"/>
  <c r="AE30" i="1"/>
  <c r="S36" i="1"/>
  <c r="P20" i="1"/>
  <c r="K19" i="1"/>
  <c r="K21" i="1"/>
  <c r="P21" i="1" s="1"/>
  <c r="M19" i="1"/>
  <c r="M21" i="1"/>
  <c r="X20" i="1"/>
  <c r="G21" i="1"/>
  <c r="G19" i="1"/>
  <c r="E21" i="1"/>
  <c r="E19" i="1"/>
  <c r="K36" i="1" l="1"/>
  <c r="AJ15" i="1"/>
  <c r="AE38" i="1"/>
  <c r="AC38" i="1"/>
  <c r="AJ14" i="1"/>
  <c r="AC48" i="1"/>
  <c r="AL16" i="1" s="1"/>
  <c r="AK16" i="1"/>
  <c r="AK17" i="1"/>
  <c r="AE48" i="1"/>
  <c r="AL17" i="1" s="1"/>
  <c r="X21" i="1"/>
  <c r="AK15" i="1" l="1"/>
  <c r="AE46" i="1"/>
  <c r="AL15" i="1" s="1"/>
  <c r="AK14" i="1"/>
  <c r="AC46" i="1"/>
  <c r="AL14" i="1" s="1"/>
</calcChain>
</file>

<file path=xl/sharedStrings.xml><?xml version="1.0" encoding="utf-8"?>
<sst xmlns="http://schemas.openxmlformats.org/spreadsheetml/2006/main" count="144" uniqueCount="33">
  <si>
    <t>Eco</t>
  </si>
  <si>
    <t>Health</t>
  </si>
  <si>
    <t>Highly contagious</t>
  </si>
  <si>
    <t>Lowly contagious</t>
  </si>
  <si>
    <t>Economy vs health</t>
  </si>
  <si>
    <t>HH is the worst because of eco</t>
  </si>
  <si>
    <t>I measures are worst than the virus</t>
  </si>
  <si>
    <t>2 NE according to the contagiousness of the virus</t>
  </si>
  <si>
    <t>but if you look at specific categories, maybe there are strict fominant strategies</t>
  </si>
  <si>
    <t>&gt; source of conflict</t>
  </si>
  <si>
    <t>at this Prob, I'm indifferent from making low or high measures</t>
  </si>
  <si>
    <t>E(P)</t>
  </si>
  <si>
    <t>P(H)</t>
  </si>
  <si>
    <t>at this Prob, I'm indifferent btw making low or high measures</t>
  </si>
  <si>
    <t>Soft</t>
  </si>
  <si>
    <t>Hard</t>
  </si>
  <si>
    <t>Gentle</t>
  </si>
  <si>
    <t>Aggressive</t>
  </si>
  <si>
    <t>SG</t>
  </si>
  <si>
    <t>SA</t>
  </si>
  <si>
    <t>HG</t>
  </si>
  <si>
    <t>HA</t>
  </si>
  <si>
    <t>Even though the economy is not touched, it quickly goes down</t>
  </si>
  <si>
    <t>a</t>
  </si>
  <si>
    <t>b</t>
  </si>
  <si>
    <t>c</t>
  </si>
  <si>
    <t>S</t>
  </si>
  <si>
    <t>H</t>
  </si>
  <si>
    <t>G</t>
  </si>
  <si>
    <t>A</t>
  </si>
  <si>
    <t>E(V)</t>
  </si>
  <si>
    <t>i</t>
  </si>
  <si>
    <t>P(G)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</si>
</sst>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2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" xfId="0" applyNumberFormat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 applyFill="1" applyBorder="1" applyAlignment="1">
      <alignment horizontal="right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0" fontId="0" fillId="0" borderId="0" xfId="0" applyNumberFormat="1" applyAlignment="1">
      <alignment horizontal="right"/>
    </xf>
    <xf numFmtId="10" fontId="0" fillId="0" borderId="0" xfId="0" applyNumberFormat="1" applyFill="1" applyBorder="1" applyAlignment="1">
      <alignment horizontal="right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Sheet1!$AG$14</c:f>
              <c:strCache>
                <c:ptCount val="1"/>
                <c:pt idx="0">
                  <c:v>SG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Sheet1!$AH$13:$AL$13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Sheet1!$AH$14:$AL$14</c:f>
              <c:numCache>
                <c:formatCode>0</c:formatCode>
                <c:ptCount val="5"/>
                <c:pt idx="0">
                  <c:v>85</c:v>
                </c:pt>
                <c:pt idx="1">
                  <c:v>80.5</c:v>
                </c:pt>
                <c:pt idx="2">
                  <c:v>76.224999999999994</c:v>
                </c:pt>
                <c:pt idx="3">
                  <c:v>72.163749999999993</c:v>
                </c:pt>
                <c:pt idx="4">
                  <c:v>68.305562499999994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C-A642-A3A6-7B4F6B8CA3BA}"/>
            </c:ext>
          </c:extLst>
        </c:ser>
        <c:ser>
          <c:idx val="1"/>
          <c:order val="1"/>
          <c:tx>
            <c:strRef>
              <c:f>Sheet1!$AG$15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Sheet1!$AH$13:$AL$13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Sheet1!$AH$15:$AL$15</c:f>
              <c:numCache>
                <c:formatCode>0</c:formatCode>
                <c:ptCount val="5"/>
                <c:pt idx="0">
                  <c:v>30</c:v>
                </c:pt>
                <c:pt idx="1">
                  <c:v>-10</c:v>
                </c:pt>
                <c:pt idx="2">
                  <c:v>-30</c:v>
                </c:pt>
                <c:pt idx="3">
                  <c:v>-40</c:v>
                </c:pt>
                <c:pt idx="4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C-A642-A3A6-7B4F6B8CA3BA}"/>
            </c:ext>
          </c:extLst>
        </c:ser>
        <c:ser>
          <c:idx val="2"/>
          <c:order val="2"/>
          <c:tx>
            <c:strRef>
              <c:f>Sheet1!$AG$16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Sheet1!$AH$13:$AL$13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Sheet1!$AH$16:$AL$16</c:f>
              <c:numCache>
                <c:formatCode>0</c:formatCode>
                <c:ptCount val="5"/>
                <c:pt idx="0">
                  <c:v>60</c:v>
                </c:pt>
                <c:pt idx="1">
                  <c:v>53</c:v>
                </c:pt>
                <c:pt idx="2">
                  <c:v>46.7</c:v>
                </c:pt>
                <c:pt idx="3">
                  <c:v>41.03</c:v>
                </c:pt>
                <c:pt idx="4">
                  <c:v>35.927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C-A642-A3A6-7B4F6B8CA3BA}"/>
            </c:ext>
          </c:extLst>
        </c:ser>
        <c:ser>
          <c:idx val="3"/>
          <c:order val="3"/>
          <c:tx>
            <c:strRef>
              <c:f>Sheet1!$AG$17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Sheet1!$AH$13:$AL$13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Sheet1!$AH$17:$AL$17</c:f>
              <c:numCache>
                <c:formatCode>0</c:formatCode>
                <c:ptCount val="5"/>
                <c:pt idx="0">
                  <c:v>40</c:v>
                </c:pt>
                <c:pt idx="1">
                  <c:v>28</c:v>
                </c:pt>
                <c:pt idx="2">
                  <c:v>18.400000000000006</c:v>
                </c:pt>
                <c:pt idx="3">
                  <c:v>10.720000000000006</c:v>
                </c:pt>
                <c:pt idx="4">
                  <c:v>4.5760000000000076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8C-A642-A3A6-7B4F6B8CA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103983"/>
        <c:axId val="1779865727"/>
      </c:lineChart>
      <c:catAx>
        <c:axId val="18131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65727"/>
        <c:crosses val="autoZero"/>
        <c:auto val="1"/>
        <c:lblAlgn val="ctr"/>
        <c:lblOffset val="100"/>
        <c:noMultiLvlLbl val="0"/>
      </c:catAx>
      <c:valAx>
        <c:axId val="17798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762000</xdr:colOff>
      <xdr:row>22</xdr:row>
      <xdr:rowOff>177800</xdr:rowOff>
    </xdr:from>
    <xdr:to>
      <xdr:col>40</xdr:col>
      <xdr:colOff>723900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FD2D8-DEDE-1945-B7C2-73AE9B4DA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EE9F-159A-AA46-98A3-FB5EA775AB86}">
  <dimension ref="D4:AP50"/>
  <sheetViews>
    <sheetView topLeftCell="W2" workbookViewId="0">
      <selection activeCell="AG19" sqref="AG19:AI21"/>
    </sheetView>
  </sheetViews>
  <sheetFormatPr baseColWidth="10" defaultRowHeight="16"/>
  <cols>
    <col min="4" max="4" width="15.1640625" customWidth="1"/>
    <col min="10" max="10" width="13.33203125" bestFit="1" customWidth="1"/>
    <col min="18" max="18" width="13.33203125" bestFit="1" customWidth="1"/>
  </cols>
  <sheetData>
    <row r="4" spans="4:42">
      <c r="AF4" t="s">
        <v>28</v>
      </c>
      <c r="AG4" t="s">
        <v>29</v>
      </c>
    </row>
    <row r="5" spans="4:42">
      <c r="AB5" t="s">
        <v>23</v>
      </c>
      <c r="AC5">
        <v>1</v>
      </c>
      <c r="AE5" t="s">
        <v>26</v>
      </c>
      <c r="AF5">
        <f>$AC$5*AC14+$AC$6*AC15+$AC$7*AC14*AC15</f>
        <v>40</v>
      </c>
      <c r="AG5">
        <f>$AC$5*AE14+$AC$6*AE15+$AC$7*AE14*AE15</f>
        <v>-420</v>
      </c>
    </row>
    <row r="6" spans="4:42">
      <c r="AB6" t="s">
        <v>24</v>
      </c>
      <c r="AC6">
        <v>10</v>
      </c>
      <c r="AE6" t="s">
        <v>27</v>
      </c>
      <c r="AF6">
        <f>$AC$5*AC16+$AC$6*AC17+$AC$7*AC16*AC17</f>
        <v>-30</v>
      </c>
      <c r="AG6">
        <f>$AC$5*AE16+$AC$6*AE17+$AC$7*AE16*AE17</f>
        <v>-140</v>
      </c>
    </row>
    <row r="7" spans="4:42">
      <c r="AB7" t="s">
        <v>25</v>
      </c>
      <c r="AC7">
        <v>0</v>
      </c>
    </row>
    <row r="8" spans="4:42">
      <c r="D8" t="s">
        <v>4</v>
      </c>
      <c r="F8" t="s">
        <v>5</v>
      </c>
    </row>
    <row r="9" spans="4:42">
      <c r="D9" t="s">
        <v>6</v>
      </c>
    </row>
    <row r="11" spans="4:42">
      <c r="E11" s="1"/>
      <c r="F11" s="2"/>
      <c r="G11" s="1"/>
      <c r="H11" s="2"/>
      <c r="K11" s="1"/>
      <c r="L11" s="2"/>
      <c r="M11" s="1"/>
      <c r="N11" s="2"/>
      <c r="S11" s="1"/>
      <c r="T11" s="2"/>
      <c r="U11" s="1"/>
      <c r="V11" s="2"/>
      <c r="AB11" s="1"/>
      <c r="AC11" s="2"/>
      <c r="AD11" s="1"/>
      <c r="AE11" s="2"/>
    </row>
    <row r="12" spans="4:42">
      <c r="E12" s="38" t="s">
        <v>3</v>
      </c>
      <c r="F12" s="39"/>
      <c r="G12" s="38" t="s">
        <v>2</v>
      </c>
      <c r="H12" s="39"/>
      <c r="K12" s="38" t="s">
        <v>3</v>
      </c>
      <c r="L12" s="39"/>
      <c r="M12" s="38" t="s">
        <v>2</v>
      </c>
      <c r="N12" s="39"/>
      <c r="S12" s="38" t="s">
        <v>3</v>
      </c>
      <c r="T12" s="39"/>
      <c r="U12" s="38" t="s">
        <v>2</v>
      </c>
      <c r="V12" s="39"/>
      <c r="AB12" s="38" t="s">
        <v>16</v>
      </c>
      <c r="AC12" s="39"/>
      <c r="AD12" s="38" t="s">
        <v>17</v>
      </c>
      <c r="AE12" s="39"/>
      <c r="AN12" t="s">
        <v>31</v>
      </c>
      <c r="AO12">
        <v>0.05</v>
      </c>
      <c r="AP12">
        <f>1+AO12</f>
        <v>1.05</v>
      </c>
    </row>
    <row r="13" spans="4:42">
      <c r="E13" s="3"/>
      <c r="F13" s="4"/>
      <c r="G13" s="3"/>
      <c r="H13" s="4"/>
      <c r="K13" s="3"/>
      <c r="L13" s="4"/>
      <c r="M13" s="3"/>
      <c r="N13" s="4"/>
      <c r="S13" s="3"/>
      <c r="T13" s="4"/>
      <c r="U13" s="3"/>
      <c r="V13" s="4"/>
      <c r="AB13" s="19"/>
      <c r="AC13" s="20"/>
      <c r="AD13" s="3"/>
      <c r="AE13" s="4"/>
      <c r="AH13" s="18">
        <v>1</v>
      </c>
      <c r="AI13" s="18">
        <v>2</v>
      </c>
      <c r="AJ13" s="18">
        <v>3</v>
      </c>
      <c r="AK13" s="18">
        <v>4</v>
      </c>
      <c r="AL13" s="18">
        <v>5</v>
      </c>
      <c r="AN13" t="s">
        <v>30</v>
      </c>
    </row>
    <row r="14" spans="4:42">
      <c r="D14" s="8"/>
      <c r="E14" s="5" t="s">
        <v>0</v>
      </c>
      <c r="F14" s="2">
        <v>70</v>
      </c>
      <c r="G14" s="5" t="s">
        <v>0</v>
      </c>
      <c r="H14" s="2">
        <v>60</v>
      </c>
      <c r="J14" s="8"/>
      <c r="K14" s="5" t="s">
        <v>0</v>
      </c>
      <c r="L14" s="2">
        <v>75</v>
      </c>
      <c r="M14" s="5" t="s">
        <v>0</v>
      </c>
      <c r="N14" s="2">
        <v>70</v>
      </c>
      <c r="R14" s="8"/>
      <c r="S14" s="5" t="s">
        <v>0</v>
      </c>
      <c r="T14" s="2">
        <v>75</v>
      </c>
      <c r="U14" s="5" t="s">
        <v>0</v>
      </c>
      <c r="V14" s="2">
        <v>70</v>
      </c>
      <c r="AA14" s="46" t="s">
        <v>14</v>
      </c>
      <c r="AB14" s="21" t="s">
        <v>0</v>
      </c>
      <c r="AC14" s="22">
        <v>90</v>
      </c>
      <c r="AD14" s="21" t="s">
        <v>0</v>
      </c>
      <c r="AE14" s="22">
        <v>80</v>
      </c>
      <c r="AG14" s="18" t="s">
        <v>18</v>
      </c>
      <c r="AH14" s="17">
        <f>AC14+AC15</f>
        <v>85</v>
      </c>
      <c r="AI14" s="17">
        <f>AC22+AC23</f>
        <v>80.5</v>
      </c>
      <c r="AJ14" s="17">
        <f>AC30+AC31</f>
        <v>76.224999999999994</v>
      </c>
      <c r="AK14" s="17">
        <f>AC38+AC39</f>
        <v>72.163749999999993</v>
      </c>
      <c r="AL14" s="17">
        <f>AC46+AC47</f>
        <v>68.305562499999994</v>
      </c>
      <c r="AN14" s="17">
        <f>AH14+AI14/$AP$12+AJ14/$AP$12^2+AK14/$AP$12^3+AL14/$AP$12^4</f>
        <v>349.33790447395887</v>
      </c>
    </row>
    <row r="15" spans="4:42">
      <c r="D15" s="9"/>
      <c r="E15" s="6" t="s">
        <v>1</v>
      </c>
      <c r="F15" s="4">
        <v>-20</v>
      </c>
      <c r="G15" s="6" t="s">
        <v>1</v>
      </c>
      <c r="H15" s="4">
        <v>-30</v>
      </c>
      <c r="J15" s="9"/>
      <c r="K15" s="6" t="s">
        <v>1</v>
      </c>
      <c r="L15" s="4">
        <v>-10</v>
      </c>
      <c r="M15" s="6" t="s">
        <v>1</v>
      </c>
      <c r="N15" s="4">
        <v>-15</v>
      </c>
      <c r="R15" s="9"/>
      <c r="S15" s="6" t="s">
        <v>1</v>
      </c>
      <c r="T15" s="4">
        <v>-10</v>
      </c>
      <c r="U15" s="6" t="s">
        <v>1</v>
      </c>
      <c r="V15" s="4">
        <v>-15</v>
      </c>
      <c r="AA15" s="47"/>
      <c r="AB15" s="23" t="s">
        <v>1</v>
      </c>
      <c r="AC15" s="20">
        <v>-5</v>
      </c>
      <c r="AD15" s="23" t="s">
        <v>1</v>
      </c>
      <c r="AE15" s="20">
        <v>-50</v>
      </c>
      <c r="AG15" s="18" t="s">
        <v>19</v>
      </c>
      <c r="AH15" s="17">
        <f>AE14+AE15</f>
        <v>30</v>
      </c>
      <c r="AI15" s="17">
        <f>AE22+AE23</f>
        <v>-10</v>
      </c>
      <c r="AJ15" s="17">
        <f>AE30+AE31</f>
        <v>-30</v>
      </c>
      <c r="AK15" s="17">
        <f>AE38+AE39</f>
        <v>-40</v>
      </c>
      <c r="AL15" s="17">
        <f>AE46+AE47</f>
        <v>-45</v>
      </c>
      <c r="AN15" s="17">
        <f t="shared" ref="AN15:AN17" si="0">AH15+AI15/$AP$12+AJ15/$AP$12^2+AK15/$AP$12^3+AL15/$AP$12^4</f>
        <v>-78.309809184444759</v>
      </c>
    </row>
    <row r="16" spans="4:42">
      <c r="D16" s="8"/>
      <c r="E16" s="5" t="s">
        <v>0</v>
      </c>
      <c r="F16" s="2">
        <v>90</v>
      </c>
      <c r="G16" s="5" t="s">
        <v>0</v>
      </c>
      <c r="H16" s="2">
        <v>80</v>
      </c>
      <c r="J16" s="8"/>
      <c r="K16" s="5" t="s">
        <v>0</v>
      </c>
      <c r="L16" s="2">
        <v>90</v>
      </c>
      <c r="M16" s="5" t="s">
        <v>0</v>
      </c>
      <c r="N16" s="2">
        <v>85</v>
      </c>
      <c r="R16" s="8"/>
      <c r="S16" s="5" t="s">
        <v>0</v>
      </c>
      <c r="T16" s="2">
        <v>90</v>
      </c>
      <c r="U16" s="5" t="s">
        <v>0</v>
      </c>
      <c r="V16" s="2">
        <v>85</v>
      </c>
      <c r="AA16" s="46" t="s">
        <v>15</v>
      </c>
      <c r="AB16" s="21" t="s">
        <v>0</v>
      </c>
      <c r="AC16" s="22">
        <v>70</v>
      </c>
      <c r="AD16" s="21" t="s">
        <v>0</v>
      </c>
      <c r="AE16" s="22">
        <v>60</v>
      </c>
      <c r="AG16" s="18" t="s">
        <v>20</v>
      </c>
      <c r="AH16" s="17">
        <f>AC16+AC17</f>
        <v>60</v>
      </c>
      <c r="AI16" s="17">
        <f>AC24+AC25</f>
        <v>53</v>
      </c>
      <c r="AJ16" s="17">
        <f>AC32+AC33</f>
        <v>46.7</v>
      </c>
      <c r="AK16" s="17">
        <f>AC40+AC41</f>
        <v>41.03</v>
      </c>
      <c r="AL16" s="17">
        <f>AC48+AC49</f>
        <v>35.927</v>
      </c>
      <c r="AN16" s="17">
        <f t="shared" si="0"/>
        <v>217.83495559977581</v>
      </c>
    </row>
    <row r="17" spans="4:40">
      <c r="D17" s="9"/>
      <c r="E17" s="7" t="s">
        <v>1</v>
      </c>
      <c r="F17" s="4">
        <v>-10</v>
      </c>
      <c r="G17" s="7" t="s">
        <v>1</v>
      </c>
      <c r="H17" s="4">
        <v>-50</v>
      </c>
      <c r="J17" s="9"/>
      <c r="K17" s="7" t="s">
        <v>1</v>
      </c>
      <c r="L17" s="4">
        <v>-5</v>
      </c>
      <c r="M17" s="7" t="s">
        <v>1</v>
      </c>
      <c r="N17" s="4">
        <v>-50</v>
      </c>
      <c r="R17" s="9"/>
      <c r="S17" s="7" t="s">
        <v>1</v>
      </c>
      <c r="T17" s="4">
        <v>-5</v>
      </c>
      <c r="U17" s="7" t="s">
        <v>1</v>
      </c>
      <c r="V17" s="4">
        <v>-50</v>
      </c>
      <c r="AA17" s="47"/>
      <c r="AB17" s="24" t="s">
        <v>1</v>
      </c>
      <c r="AC17" s="20">
        <v>-10</v>
      </c>
      <c r="AD17" s="24" t="s">
        <v>1</v>
      </c>
      <c r="AE17" s="20">
        <v>-20</v>
      </c>
      <c r="AG17" s="18" t="s">
        <v>21</v>
      </c>
      <c r="AH17" s="17">
        <f>AE16+AE17</f>
        <v>40</v>
      </c>
      <c r="AI17" s="17">
        <f>AE24+AE25</f>
        <v>28</v>
      </c>
      <c r="AJ17" s="17">
        <f>AE32+AE33</f>
        <v>18.400000000000006</v>
      </c>
      <c r="AK17" s="17">
        <f>AE40+AE41</f>
        <v>10.720000000000006</v>
      </c>
      <c r="AL17" s="17">
        <f>AE48+AE49</f>
        <v>4.5760000000000076</v>
      </c>
      <c r="AN17" s="17">
        <f t="shared" si="0"/>
        <v>96.381034651199855</v>
      </c>
    </row>
    <row r="18" spans="4:40">
      <c r="AB18" s="17"/>
      <c r="AC18" s="17"/>
      <c r="AD18" s="17"/>
      <c r="AE18" s="17"/>
    </row>
    <row r="19" spans="4:40">
      <c r="E19" s="34">
        <f>SUM(F14:F15)</f>
        <v>50</v>
      </c>
      <c r="F19" s="35"/>
      <c r="G19" s="34">
        <f>SUM(H14:H15)</f>
        <v>30</v>
      </c>
      <c r="H19" s="35"/>
      <c r="K19" s="34">
        <f>SUM(L14:L15)</f>
        <v>65</v>
      </c>
      <c r="L19" s="35"/>
      <c r="M19" s="40">
        <f>SUM(N14:N15)</f>
        <v>55</v>
      </c>
      <c r="N19" s="41"/>
      <c r="O19" t="s">
        <v>12</v>
      </c>
      <c r="P19" t="s">
        <v>11</v>
      </c>
      <c r="S19" s="34">
        <v>25</v>
      </c>
      <c r="T19" s="35"/>
      <c r="U19" s="40">
        <v>20</v>
      </c>
      <c r="V19" s="41"/>
      <c r="W19" t="s">
        <v>12</v>
      </c>
      <c r="X19" t="s">
        <v>11</v>
      </c>
      <c r="AB19" s="25"/>
      <c r="AC19" s="22"/>
      <c r="AD19" s="25"/>
      <c r="AE19" s="22"/>
      <c r="AG19" t="s">
        <v>32</v>
      </c>
      <c r="AH19" t="s">
        <v>11</v>
      </c>
      <c r="AM19" t="s">
        <v>32</v>
      </c>
      <c r="AN19" t="s">
        <v>11</v>
      </c>
    </row>
    <row r="20" spans="4:40">
      <c r="E20" s="36"/>
      <c r="F20" s="37"/>
      <c r="G20" s="36"/>
      <c r="H20" s="37"/>
      <c r="K20" s="36"/>
      <c r="L20" s="37"/>
      <c r="M20" s="42"/>
      <c r="N20" s="43"/>
      <c r="O20">
        <v>0.75</v>
      </c>
      <c r="P20">
        <f>O20*M19+(1-O20)*K19</f>
        <v>57.5</v>
      </c>
      <c r="S20" s="36"/>
      <c r="T20" s="37"/>
      <c r="U20" s="42"/>
      <c r="V20" s="43"/>
      <c r="W20">
        <v>0.17199999999999999</v>
      </c>
      <c r="X20">
        <f>W20*U19+(1-W20)*S19</f>
        <v>24.14</v>
      </c>
      <c r="AB20" s="44" t="s">
        <v>3</v>
      </c>
      <c r="AC20" s="45"/>
      <c r="AD20" s="44" t="s">
        <v>2</v>
      </c>
      <c r="AE20" s="45"/>
      <c r="AG20" s="16">
        <v>0.28999999999999998</v>
      </c>
      <c r="AH20" s="16">
        <f>AG20*AH14+(1-AG20)*AH15</f>
        <v>45.949999999999996</v>
      </c>
      <c r="AI20" t="s">
        <v>14</v>
      </c>
      <c r="AM20" s="16">
        <v>0.57052379243100748</v>
      </c>
      <c r="AN20" s="16">
        <f>AM20*AN14+(1-AM20)*AN15</f>
        <v>165.67338623639725</v>
      </c>
    </row>
    <row r="21" spans="4:40">
      <c r="E21" s="34">
        <f>SUM(F16:F17)</f>
        <v>80</v>
      </c>
      <c r="F21" s="35"/>
      <c r="G21" s="34">
        <f>SUM(H16:H17)</f>
        <v>30</v>
      </c>
      <c r="H21" s="35"/>
      <c r="K21" s="40">
        <f>SUM(L16:L17)</f>
        <v>85</v>
      </c>
      <c r="L21" s="41"/>
      <c r="M21" s="34">
        <f>SUM(N16:N17)</f>
        <v>35</v>
      </c>
      <c r="N21" s="35"/>
      <c r="P21">
        <f>O20*M21+(1-O20)*K21</f>
        <v>47.5</v>
      </c>
      <c r="S21" s="40">
        <v>50</v>
      </c>
      <c r="T21" s="41"/>
      <c r="U21" s="34">
        <v>-1000</v>
      </c>
      <c r="V21" s="35"/>
      <c r="X21">
        <f>W20*U21+(1-W20)*S21</f>
        <v>-130.6</v>
      </c>
      <c r="AB21" s="19"/>
      <c r="AC21" s="20"/>
      <c r="AD21" s="19"/>
      <c r="AE21" s="20"/>
      <c r="AG21" s="16"/>
      <c r="AH21" s="16">
        <f>AG20*AH16+(1-AG20)*AH17</f>
        <v>45.8</v>
      </c>
      <c r="AI21" t="s">
        <v>15</v>
      </c>
      <c r="AM21" s="16"/>
      <c r="AN21" s="16">
        <f>AM20*AN16+(1-AM20)*AN17</f>
        <v>165.67338623639719</v>
      </c>
    </row>
    <row r="22" spans="4:40">
      <c r="E22" s="36"/>
      <c r="F22" s="37"/>
      <c r="G22" s="36"/>
      <c r="H22" s="37"/>
      <c r="K22" s="42"/>
      <c r="L22" s="43"/>
      <c r="M22" s="36"/>
      <c r="N22" s="37"/>
      <c r="S22" s="42"/>
      <c r="T22" s="43"/>
      <c r="U22" s="36"/>
      <c r="V22" s="37"/>
      <c r="AA22" s="46" t="s">
        <v>14</v>
      </c>
      <c r="AB22" s="21" t="s">
        <v>0</v>
      </c>
      <c r="AC22" s="22">
        <f>(100+AC15)/100*AC14</f>
        <v>85.5</v>
      </c>
      <c r="AD22" s="21" t="s">
        <v>0</v>
      </c>
      <c r="AE22" s="22">
        <f>(100+AE15)/100*AE14</f>
        <v>40</v>
      </c>
      <c r="AG22" t="s">
        <v>22</v>
      </c>
      <c r="AN22" s="16"/>
    </row>
    <row r="23" spans="4:40">
      <c r="AA23" s="47"/>
      <c r="AB23" s="23" t="s">
        <v>1</v>
      </c>
      <c r="AC23" s="20">
        <f>AC15</f>
        <v>-5</v>
      </c>
      <c r="AD23" s="23" t="s">
        <v>1</v>
      </c>
      <c r="AE23" s="20">
        <f>AE15</f>
        <v>-50</v>
      </c>
    </row>
    <row r="24" spans="4:40">
      <c r="AA24" s="46" t="s">
        <v>15</v>
      </c>
      <c r="AB24" s="21" t="s">
        <v>0</v>
      </c>
      <c r="AC24" s="22">
        <f>(100+AC17)/100*AC16</f>
        <v>63</v>
      </c>
      <c r="AD24" s="21" t="s">
        <v>0</v>
      </c>
      <c r="AE24" s="22">
        <f>(100+AE17)/100*AE16</f>
        <v>48</v>
      </c>
    </row>
    <row r="25" spans="4:40">
      <c r="AA25" s="47"/>
      <c r="AB25" s="24" t="s">
        <v>1</v>
      </c>
      <c r="AC25" s="20">
        <f>AC17</f>
        <v>-10</v>
      </c>
      <c r="AD25" s="24" t="s">
        <v>1</v>
      </c>
      <c r="AE25" s="20">
        <f>AE17</f>
        <v>-20</v>
      </c>
    </row>
    <row r="26" spans="4:40">
      <c r="K26" t="s">
        <v>7</v>
      </c>
      <c r="S26" t="s">
        <v>7</v>
      </c>
      <c r="AB26" s="17"/>
      <c r="AC26" s="17"/>
      <c r="AD26" s="17"/>
      <c r="AE26" s="17"/>
    </row>
    <row r="27" spans="4:40">
      <c r="AB27" s="25"/>
      <c r="AC27" s="22"/>
      <c r="AD27" s="25"/>
      <c r="AE27" s="22"/>
    </row>
    <row r="28" spans="4:40">
      <c r="K28" t="s">
        <v>8</v>
      </c>
      <c r="S28" t="s">
        <v>8</v>
      </c>
      <c r="AB28" s="44" t="s">
        <v>3</v>
      </c>
      <c r="AC28" s="45"/>
      <c r="AD28" s="44" t="s">
        <v>2</v>
      </c>
      <c r="AE28" s="45"/>
    </row>
    <row r="29" spans="4:40">
      <c r="K29" t="s">
        <v>9</v>
      </c>
      <c r="S29" t="s">
        <v>9</v>
      </c>
      <c r="AB29" s="19"/>
      <c r="AC29" s="20"/>
      <c r="AD29" s="19"/>
      <c r="AE29" s="20"/>
    </row>
    <row r="30" spans="4:40">
      <c r="AA30" s="46" t="s">
        <v>14</v>
      </c>
      <c r="AB30" s="21" t="s">
        <v>0</v>
      </c>
      <c r="AC30" s="22">
        <f>(100+AC23)/100*AC22</f>
        <v>81.224999999999994</v>
      </c>
      <c r="AD30" s="21" t="s">
        <v>0</v>
      </c>
      <c r="AE30" s="22">
        <f>(100+AE23)/100*AE22</f>
        <v>20</v>
      </c>
    </row>
    <row r="31" spans="4:40">
      <c r="AA31" s="47"/>
      <c r="AB31" s="23" t="s">
        <v>1</v>
      </c>
      <c r="AC31" s="20">
        <f>AC15</f>
        <v>-5</v>
      </c>
      <c r="AD31" s="23" t="s">
        <v>1</v>
      </c>
      <c r="AE31" s="20">
        <f>AE15</f>
        <v>-50</v>
      </c>
    </row>
    <row r="32" spans="4:40">
      <c r="AA32" s="46" t="s">
        <v>15</v>
      </c>
      <c r="AB32" s="21" t="s">
        <v>0</v>
      </c>
      <c r="AC32" s="22">
        <f>(100+AC25)/100*AC24</f>
        <v>56.7</v>
      </c>
      <c r="AD32" s="21" t="s">
        <v>0</v>
      </c>
      <c r="AE32" s="22">
        <f>(100+AE25)/100*AE24</f>
        <v>38.400000000000006</v>
      </c>
    </row>
    <row r="33" spans="11:31">
      <c r="K33" s="10"/>
      <c r="S33" s="10"/>
      <c r="AA33" s="47"/>
      <c r="AB33" s="24" t="s">
        <v>1</v>
      </c>
      <c r="AC33" s="20">
        <f>AC17</f>
        <v>-10</v>
      </c>
      <c r="AD33" s="24" t="s">
        <v>1</v>
      </c>
      <c r="AE33" s="20">
        <f>AE17</f>
        <v>-20</v>
      </c>
    </row>
    <row r="34" spans="11:31">
      <c r="AB34" s="17"/>
      <c r="AC34" s="17"/>
      <c r="AD34" s="17"/>
      <c r="AE34" s="17"/>
    </row>
    <row r="35" spans="11:31">
      <c r="AB35" s="25"/>
      <c r="AC35" s="22"/>
      <c r="AD35" s="25"/>
      <c r="AE35" s="22"/>
    </row>
    <row r="36" spans="11:31">
      <c r="K36" s="11">
        <f>(K21-K19)/(M19-K19-M21+K21)</f>
        <v>0.5</v>
      </c>
      <c r="L36" t="s">
        <v>10</v>
      </c>
      <c r="S36" s="11">
        <f>(S21-S19)/(U19-S19-U21+S21)</f>
        <v>2.3923444976076555E-2</v>
      </c>
      <c r="T36" t="s">
        <v>13</v>
      </c>
      <c r="AB36" s="44" t="s">
        <v>3</v>
      </c>
      <c r="AC36" s="45"/>
      <c r="AD36" s="44" t="s">
        <v>2</v>
      </c>
      <c r="AE36" s="45"/>
    </row>
    <row r="37" spans="11:31">
      <c r="AB37" s="19"/>
      <c r="AC37" s="20"/>
      <c r="AD37" s="19"/>
      <c r="AE37" s="20"/>
    </row>
    <row r="38" spans="11:31">
      <c r="AA38" s="46" t="s">
        <v>14</v>
      </c>
      <c r="AB38" s="21" t="s">
        <v>0</v>
      </c>
      <c r="AC38" s="22">
        <f>(100+AC31)/100*AC30</f>
        <v>77.163749999999993</v>
      </c>
      <c r="AD38" s="21" t="s">
        <v>0</v>
      </c>
      <c r="AE38" s="22">
        <f>(100+AE31)/100*AE30</f>
        <v>10</v>
      </c>
    </row>
    <row r="39" spans="11:31">
      <c r="AA39" s="47"/>
      <c r="AB39" s="23" t="s">
        <v>1</v>
      </c>
      <c r="AC39" s="20">
        <f>AC15</f>
        <v>-5</v>
      </c>
      <c r="AD39" s="23" t="s">
        <v>1</v>
      </c>
      <c r="AE39" s="20">
        <f>AE15</f>
        <v>-50</v>
      </c>
    </row>
    <row r="40" spans="11:31">
      <c r="AA40" s="46" t="s">
        <v>15</v>
      </c>
      <c r="AB40" s="21" t="s">
        <v>0</v>
      </c>
      <c r="AC40" s="22">
        <f>(100+AC33)/100*AC32</f>
        <v>51.03</v>
      </c>
      <c r="AD40" s="21" t="s">
        <v>0</v>
      </c>
      <c r="AE40" s="22">
        <f>(100+AE33)/100*AE32</f>
        <v>30.720000000000006</v>
      </c>
    </row>
    <row r="41" spans="11:31">
      <c r="AA41" s="47"/>
      <c r="AB41" s="24" t="s">
        <v>1</v>
      </c>
      <c r="AC41" s="20">
        <f>AC17</f>
        <v>-10</v>
      </c>
      <c r="AD41" s="24" t="s">
        <v>1</v>
      </c>
      <c r="AE41" s="20">
        <f>AE17</f>
        <v>-20</v>
      </c>
    </row>
    <row r="42" spans="11:31">
      <c r="AB42" s="17"/>
      <c r="AC42" s="17"/>
      <c r="AD42" s="17"/>
      <c r="AE42" s="17"/>
    </row>
    <row r="43" spans="11:31">
      <c r="AB43" s="25"/>
      <c r="AC43" s="22"/>
      <c r="AD43" s="25"/>
      <c r="AE43" s="22"/>
    </row>
    <row r="44" spans="11:31">
      <c r="AB44" s="44" t="s">
        <v>3</v>
      </c>
      <c r="AC44" s="45"/>
      <c r="AD44" s="44" t="s">
        <v>2</v>
      </c>
      <c r="AE44" s="45"/>
    </row>
    <row r="45" spans="11:31">
      <c r="AB45" s="19"/>
      <c r="AC45" s="20"/>
      <c r="AD45" s="19"/>
      <c r="AE45" s="20"/>
    </row>
    <row r="46" spans="11:31">
      <c r="AA46" s="46" t="s">
        <v>14</v>
      </c>
      <c r="AB46" s="21" t="s">
        <v>0</v>
      </c>
      <c r="AC46" s="22">
        <f>(100+AC39)/100*AC38</f>
        <v>73.305562499999994</v>
      </c>
      <c r="AD46" s="21" t="s">
        <v>0</v>
      </c>
      <c r="AE46" s="22">
        <f>(100+AE39)/100*AE38</f>
        <v>5</v>
      </c>
    </row>
    <row r="47" spans="11:31">
      <c r="AA47" s="47"/>
      <c r="AB47" s="23" t="s">
        <v>1</v>
      </c>
      <c r="AC47" s="20">
        <f>AC15</f>
        <v>-5</v>
      </c>
      <c r="AD47" s="23" t="s">
        <v>1</v>
      </c>
      <c r="AE47" s="20">
        <f>AE15</f>
        <v>-50</v>
      </c>
    </row>
    <row r="48" spans="11:31">
      <c r="AA48" s="46" t="s">
        <v>15</v>
      </c>
      <c r="AB48" s="21" t="s">
        <v>0</v>
      </c>
      <c r="AC48" s="22">
        <f>(100+AC41)/100*AC40</f>
        <v>45.927</v>
      </c>
      <c r="AD48" s="21" t="s">
        <v>0</v>
      </c>
      <c r="AE48" s="22">
        <f>(100+AE41)/100*AE40</f>
        <v>24.576000000000008</v>
      </c>
    </row>
    <row r="49" spans="27:31">
      <c r="AA49" s="47"/>
      <c r="AB49" s="24" t="s">
        <v>1</v>
      </c>
      <c r="AC49" s="20">
        <f>AC17</f>
        <v>-10</v>
      </c>
      <c r="AD49" s="24" t="s">
        <v>1</v>
      </c>
      <c r="AE49" s="20">
        <f>AE17</f>
        <v>-20</v>
      </c>
    </row>
    <row r="50" spans="27:31">
      <c r="AD50" s="17"/>
      <c r="AE50" s="17"/>
    </row>
  </sheetData>
  <mergeCells count="38">
    <mergeCell ref="AD44:AE44"/>
    <mergeCell ref="AA46:AA47"/>
    <mergeCell ref="AA48:AA49"/>
    <mergeCell ref="AA22:AA23"/>
    <mergeCell ref="AA24:AA25"/>
    <mergeCell ref="AA30:AA31"/>
    <mergeCell ref="AA40:AA41"/>
    <mergeCell ref="AB44:AC44"/>
    <mergeCell ref="AA32:AA33"/>
    <mergeCell ref="AA38:AA39"/>
    <mergeCell ref="AB28:AC28"/>
    <mergeCell ref="AD28:AE28"/>
    <mergeCell ref="AB36:AC36"/>
    <mergeCell ref="AD36:AE36"/>
    <mergeCell ref="AB12:AC12"/>
    <mergeCell ref="AD12:AE12"/>
    <mergeCell ref="AB20:AC20"/>
    <mergeCell ref="AD20:AE20"/>
    <mergeCell ref="E19:F20"/>
    <mergeCell ref="G19:H20"/>
    <mergeCell ref="M12:N12"/>
    <mergeCell ref="M19:N20"/>
    <mergeCell ref="AA14:AA15"/>
    <mergeCell ref="AA16:AA17"/>
    <mergeCell ref="E21:F22"/>
    <mergeCell ref="G21:H22"/>
    <mergeCell ref="E12:F12"/>
    <mergeCell ref="G12:H12"/>
    <mergeCell ref="K12:L12"/>
    <mergeCell ref="K19:L20"/>
    <mergeCell ref="K21:L22"/>
    <mergeCell ref="M21:N22"/>
    <mergeCell ref="S12:T12"/>
    <mergeCell ref="U12:V12"/>
    <mergeCell ref="S19:T20"/>
    <mergeCell ref="U19:V20"/>
    <mergeCell ref="S21:T22"/>
    <mergeCell ref="U21:V22"/>
  </mergeCells>
  <pageMargins left="0.7" right="0.7" top="0.75" bottom="0.75" header="0.3" footer="0.3"/>
  <ignoredErrors>
    <ignoredError sqref="E19 G19 G21 E21 K19 M19 K21 M2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9DB1-EAEC-A74A-B85B-7B87EA9EFC49}">
  <dimension ref="C11:O41"/>
  <sheetViews>
    <sheetView tabSelected="1" topLeftCell="A4" workbookViewId="0">
      <selection activeCell="L29" sqref="L29"/>
    </sheetView>
  </sheetViews>
  <sheetFormatPr baseColWidth="10" defaultRowHeight="16"/>
  <cols>
    <col min="2" max="2" width="4.83203125" customWidth="1"/>
    <col min="8" max="10" width="4.33203125" customWidth="1"/>
  </cols>
  <sheetData>
    <row r="11" spans="4:15">
      <c r="L11" s="1"/>
      <c r="M11" s="2"/>
      <c r="N11" s="1"/>
      <c r="O11" s="2"/>
    </row>
    <row r="12" spans="4:15">
      <c r="L12" s="28" t="s">
        <v>14</v>
      </c>
      <c r="M12" s="29"/>
      <c r="N12" s="28" t="s">
        <v>15</v>
      </c>
      <c r="O12" s="29"/>
    </row>
    <row r="13" spans="4:15">
      <c r="L13" s="19"/>
      <c r="M13" s="20"/>
      <c r="N13" s="3"/>
      <c r="O13" s="4"/>
    </row>
    <row r="14" spans="4:15">
      <c r="K14" s="26" t="s">
        <v>14</v>
      </c>
      <c r="L14" s="21">
        <f>D19</f>
        <v>90</v>
      </c>
      <c r="M14" s="22">
        <f>D19</f>
        <v>90</v>
      </c>
      <c r="N14" s="21">
        <f>L14+20</f>
        <v>110</v>
      </c>
      <c r="O14" s="22">
        <f>O16-20</f>
        <v>50</v>
      </c>
    </row>
    <row r="15" spans="4:15">
      <c r="K15" s="27"/>
      <c r="L15" s="23">
        <f>D20</f>
        <v>-10</v>
      </c>
      <c r="M15" s="20">
        <f>D20</f>
        <v>-10</v>
      </c>
      <c r="N15" s="23">
        <f>L15</f>
        <v>-10</v>
      </c>
      <c r="O15" s="20">
        <f>O17</f>
        <v>-20</v>
      </c>
    </row>
    <row r="16" spans="4:15">
      <c r="D16" s="1"/>
      <c r="E16" s="2"/>
      <c r="F16" s="1"/>
      <c r="G16" s="2"/>
      <c r="K16" s="26" t="s">
        <v>15</v>
      </c>
      <c r="L16" s="21">
        <f>N16-20</f>
        <v>50</v>
      </c>
      <c r="M16" s="22">
        <f>M14+20</f>
        <v>110</v>
      </c>
      <c r="N16" s="21">
        <f>D21</f>
        <v>70</v>
      </c>
      <c r="O16" s="21">
        <f>D21</f>
        <v>70</v>
      </c>
    </row>
    <row r="17" spans="3:15">
      <c r="D17" s="12" t="s">
        <v>16</v>
      </c>
      <c r="E17" s="13"/>
      <c r="F17" s="12" t="s">
        <v>17</v>
      </c>
      <c r="G17" s="13"/>
      <c r="K17" s="27"/>
      <c r="L17" s="24">
        <f>N17</f>
        <v>-20</v>
      </c>
      <c r="M17" s="20">
        <f>M15</f>
        <v>-10</v>
      </c>
      <c r="N17" s="24">
        <f>D22</f>
        <v>-20</v>
      </c>
      <c r="O17" s="24">
        <f>D22</f>
        <v>-20</v>
      </c>
    </row>
    <row r="18" spans="3:15">
      <c r="D18" s="19"/>
      <c r="E18" s="20"/>
      <c r="F18" s="3"/>
      <c r="G18" s="4"/>
    </row>
    <row r="19" spans="3:15">
      <c r="C19" s="14" t="s">
        <v>14</v>
      </c>
      <c r="D19" s="50">
        <v>90</v>
      </c>
      <c r="E19" s="51"/>
      <c r="F19" s="50">
        <v>80</v>
      </c>
      <c r="G19" s="51"/>
      <c r="L19" s="32">
        <f>$E$25*L14+$E$26*L15+$E$27*L15*L14</f>
        <v>40</v>
      </c>
      <c r="M19" s="33">
        <f>$F$25*M14+$F$26*M15+$F$27*M15*M14</f>
        <v>40</v>
      </c>
      <c r="N19" s="32">
        <f>$E$25*N14+$E$26*N15+$E$27*N15*N14</f>
        <v>50</v>
      </c>
      <c r="O19" s="33">
        <f>$F$25*O14+$F$26*O15+$F$27*O15*O14</f>
        <v>15</v>
      </c>
    </row>
    <row r="20" spans="3:15">
      <c r="C20" s="15"/>
      <c r="D20" s="52">
        <v>-10</v>
      </c>
      <c r="E20" s="53"/>
      <c r="F20" s="52">
        <v>-60</v>
      </c>
      <c r="G20" s="53"/>
      <c r="L20" s="32">
        <f>$E$25*L16+$E$26*L17+$E$27*L17*L16</f>
        <v>15</v>
      </c>
      <c r="M20" s="33">
        <f>$F$25*M16+$F$26*M17+$F$27*M17*M16</f>
        <v>50</v>
      </c>
      <c r="N20" s="32">
        <f>$E$25*N16+$E$26*N17+$E$27*N17*N16</f>
        <v>25</v>
      </c>
      <c r="O20" s="33">
        <f>$F$25*O16+$F$26*O17+$F$27*O17*O16</f>
        <v>25</v>
      </c>
    </row>
    <row r="21" spans="3:15">
      <c r="C21" s="14" t="s">
        <v>15</v>
      </c>
      <c r="D21" s="50">
        <v>70</v>
      </c>
      <c r="E21" s="51"/>
      <c r="F21" s="50">
        <v>60</v>
      </c>
      <c r="G21" s="51"/>
      <c r="M21" s="30"/>
      <c r="N21" s="31"/>
    </row>
    <row r="22" spans="3:15">
      <c r="C22" s="15"/>
      <c r="D22" s="52">
        <v>-20</v>
      </c>
      <c r="E22" s="53"/>
      <c r="F22" s="52">
        <v>-30</v>
      </c>
      <c r="G22" s="53"/>
      <c r="M22" s="30"/>
      <c r="N22" s="31"/>
    </row>
    <row r="25" spans="3:15">
      <c r="D25" t="s">
        <v>23</v>
      </c>
      <c r="E25" s="54">
        <v>0.5</v>
      </c>
      <c r="F25" s="55">
        <v>0.5</v>
      </c>
    </row>
    <row r="26" spans="3:15">
      <c r="D26" t="s">
        <v>24</v>
      </c>
      <c r="E26" s="54">
        <f>1-E25</f>
        <v>0.5</v>
      </c>
      <c r="F26" s="54">
        <v>0.5</v>
      </c>
    </row>
    <row r="27" spans="3:15">
      <c r="D27" t="s">
        <v>25</v>
      </c>
      <c r="E27" s="54">
        <v>0</v>
      </c>
      <c r="F27" s="55">
        <v>0</v>
      </c>
      <c r="L27" s="1"/>
      <c r="M27" s="2"/>
      <c r="N27" s="1"/>
      <c r="O27" s="2"/>
    </row>
    <row r="28" spans="3:15">
      <c r="L28" s="12" t="s">
        <v>14</v>
      </c>
      <c r="M28" s="13"/>
      <c r="N28" s="12" t="s">
        <v>15</v>
      </c>
      <c r="O28" s="13"/>
    </row>
    <row r="29" spans="3:15" ht="30" customHeight="1">
      <c r="D29" s="48">
        <f>$E$25*D19+$E$26*D20+$E$27*D20*D19</f>
        <v>40</v>
      </c>
      <c r="E29" s="49"/>
      <c r="F29" s="48">
        <f>$E$25*F19+$E$26*F20+$E$27*F20*F19</f>
        <v>10</v>
      </c>
      <c r="G29" s="49"/>
      <c r="L29" s="19"/>
      <c r="M29" s="20"/>
      <c r="N29" s="3"/>
      <c r="O29" s="4"/>
    </row>
    <row r="30" spans="3:15" ht="32" customHeight="1">
      <c r="D30" s="48">
        <f>$E$25*D21+$E$26*D22+$E$27*D22*D21</f>
        <v>25</v>
      </c>
      <c r="E30" s="49"/>
      <c r="F30" s="48">
        <f>$E$25*F21+$E$26*F22+$E$27*F22*F21</f>
        <v>15</v>
      </c>
      <c r="G30" s="49"/>
      <c r="K30" s="14" t="s">
        <v>14</v>
      </c>
      <c r="L30" s="21">
        <f>F19</f>
        <v>80</v>
      </c>
      <c r="M30" s="22">
        <f>F19</f>
        <v>80</v>
      </c>
      <c r="N30" s="21">
        <f>L30+20</f>
        <v>100</v>
      </c>
      <c r="O30" s="22">
        <f>O32-20</f>
        <v>40</v>
      </c>
    </row>
    <row r="31" spans="3:15">
      <c r="K31" s="15"/>
      <c r="L31" s="23">
        <f>F20</f>
        <v>-60</v>
      </c>
      <c r="M31" s="20">
        <f>F20</f>
        <v>-60</v>
      </c>
      <c r="N31" s="23">
        <f>L31</f>
        <v>-60</v>
      </c>
      <c r="O31" s="20">
        <f>O33</f>
        <v>-30</v>
      </c>
    </row>
    <row r="32" spans="3:15">
      <c r="K32" s="14" t="s">
        <v>15</v>
      </c>
      <c r="L32" s="21">
        <f>N32-20</f>
        <v>40</v>
      </c>
      <c r="M32" s="22">
        <f>M30+20</f>
        <v>100</v>
      </c>
      <c r="N32" s="21">
        <f>F21</f>
        <v>60</v>
      </c>
      <c r="O32" s="22">
        <f>F21</f>
        <v>60</v>
      </c>
    </row>
    <row r="33" spans="4:15">
      <c r="K33" s="15"/>
      <c r="L33" s="24">
        <f>N33</f>
        <v>-30</v>
      </c>
      <c r="M33" s="20">
        <f>M31</f>
        <v>-60</v>
      </c>
      <c r="N33" s="24">
        <f>F22</f>
        <v>-30</v>
      </c>
      <c r="O33" s="20">
        <f>F22</f>
        <v>-30</v>
      </c>
    </row>
    <row r="36" spans="4:15">
      <c r="D36" t="s">
        <v>32</v>
      </c>
      <c r="E36" t="s">
        <v>11</v>
      </c>
      <c r="M36" s="30"/>
      <c r="N36" s="31"/>
    </row>
    <row r="37" spans="4:15">
      <c r="D37" s="16">
        <v>0.24999999999999989</v>
      </c>
      <c r="E37" s="16">
        <f>D37*D29+(1-D37)*F29</f>
        <v>17.499999999999996</v>
      </c>
      <c r="F37" t="s">
        <v>14</v>
      </c>
      <c r="M37" s="30"/>
      <c r="N37" s="31"/>
    </row>
    <row r="38" spans="4:15">
      <c r="D38" s="16"/>
      <c r="E38" s="16">
        <f>D37*D30+(1-D37)*F30</f>
        <v>17.5</v>
      </c>
      <c r="F38" t="s">
        <v>15</v>
      </c>
      <c r="M38" s="30"/>
      <c r="N38" s="31"/>
    </row>
    <row r="39" spans="4:15">
      <c r="E39" s="16">
        <f>E38-E37</f>
        <v>0</v>
      </c>
    </row>
    <row r="40" spans="4:15">
      <c r="L40" s="32">
        <f>$E$25*L30+$E$26*L31+$E$27*L31*L30</f>
        <v>10</v>
      </c>
      <c r="M40" s="33">
        <f>$F$25*M30+$F$26*M31+$F$27*M31*M30</f>
        <v>10</v>
      </c>
      <c r="N40" s="32">
        <f>$E$25*N30+$E$26*N31+$E$27*N31*N30</f>
        <v>20</v>
      </c>
      <c r="O40" s="33">
        <f>$F$25*O30+$F$26*O31+$F$27*O31*O30</f>
        <v>5</v>
      </c>
    </row>
    <row r="41" spans="4:15">
      <c r="L41" s="32">
        <f>$E$25*L32+$E$26*L33+$E$27*L33*L32</f>
        <v>5</v>
      </c>
      <c r="M41" s="33">
        <f>$F$25*M32+$F$26*M33+$F$27*M33*M32</f>
        <v>20</v>
      </c>
      <c r="N41" s="32">
        <f>$E$25*N32+$E$26*N33+$E$27*N33*N32</f>
        <v>15</v>
      </c>
      <c r="O41" s="33">
        <f>$F$25*O32+$F$26*O33+$F$27*O33*O32</f>
        <v>15</v>
      </c>
    </row>
  </sheetData>
  <mergeCells count="12">
    <mergeCell ref="F21:G21"/>
    <mergeCell ref="F22:G22"/>
    <mergeCell ref="D29:E29"/>
    <mergeCell ref="D30:E30"/>
    <mergeCell ref="F29:G29"/>
    <mergeCell ref="F30:G30"/>
    <mergeCell ref="D19:E19"/>
    <mergeCell ref="D20:E20"/>
    <mergeCell ref="D21:E21"/>
    <mergeCell ref="D22:E22"/>
    <mergeCell ref="F19:G19"/>
    <mergeCell ref="F20:G20"/>
  </mergeCells>
  <conditionalFormatting sqref="D29:D30">
    <cfRule type="top10" dxfId="9" priority="14" percent="1" rank="10"/>
  </conditionalFormatting>
  <conditionalFormatting sqref="F29:F30">
    <cfRule type="top10" dxfId="8" priority="11" percent="1" rank="10"/>
  </conditionalFormatting>
  <conditionalFormatting sqref="L40:L41">
    <cfRule type="top10" dxfId="7" priority="8" percent="1" rank="10"/>
  </conditionalFormatting>
  <conditionalFormatting sqref="N40:N41">
    <cfRule type="top10" dxfId="6" priority="7" percent="1" rank="10"/>
  </conditionalFormatting>
  <conditionalFormatting sqref="M40 O40">
    <cfRule type="top10" dxfId="5" priority="6" percent="1" rank="10"/>
  </conditionalFormatting>
  <conditionalFormatting sqref="O41 M41">
    <cfRule type="top10" dxfId="4" priority="5" percent="1" rank="10"/>
  </conditionalFormatting>
  <conditionalFormatting sqref="L19:L20">
    <cfRule type="top10" dxfId="3" priority="4" percent="1" rank="10"/>
  </conditionalFormatting>
  <conditionalFormatting sqref="N19:N20">
    <cfRule type="top10" dxfId="2" priority="3" percent="1" rank="10"/>
  </conditionalFormatting>
  <conditionalFormatting sqref="M19 O19">
    <cfRule type="top10" dxfId="1" priority="2" percent="1" rank="10"/>
  </conditionalFormatting>
  <conditionalFormatting sqref="O20 M2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Veillon</dc:creator>
  <cp:lastModifiedBy>Microsoft Office User</cp:lastModifiedBy>
  <dcterms:created xsi:type="dcterms:W3CDTF">2020-06-22T17:57:08Z</dcterms:created>
  <dcterms:modified xsi:type="dcterms:W3CDTF">2020-08-09T13:59:05Z</dcterms:modified>
</cp:coreProperties>
</file>