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hiraphorn.par\Desktop\"/>
    </mc:Choice>
  </mc:AlternateContent>
  <xr:revisionPtr revIDLastSave="0" documentId="13_ncr:1_{B1EB8672-317C-4B3D-8291-D267C680644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S 2559-60" sheetId="1" r:id="rId1"/>
    <sheet name="DS2560-61" sheetId="2" r:id="rId2"/>
    <sheet name="DS2561-62 ใหม่" sheetId="3" r:id="rId3"/>
    <sheet name="DS2562-63" sheetId="4" r:id="rId4"/>
    <sheet name="DS2563-64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6" l="1"/>
  <c r="Q20" i="6"/>
  <c r="O20" i="6"/>
  <c r="N20" i="6"/>
  <c r="P18" i="6"/>
  <c r="Q18" i="6"/>
  <c r="P19" i="6"/>
  <c r="Q17" i="6"/>
  <c r="P17" i="6"/>
  <c r="Q15" i="6"/>
  <c r="P15" i="6"/>
  <c r="Q13" i="6"/>
  <c r="P13" i="6"/>
  <c r="Q12" i="6"/>
  <c r="P12" i="6"/>
  <c r="Q11" i="6"/>
  <c r="P11" i="6"/>
  <c r="Q10" i="6"/>
  <c r="P10" i="6"/>
  <c r="Q9" i="6"/>
  <c r="P9" i="6"/>
  <c r="Q8" i="6"/>
  <c r="P8" i="6"/>
  <c r="Q7" i="6"/>
  <c r="P7" i="6"/>
  <c r="I22" i="3"/>
  <c r="K22" i="3"/>
  <c r="I22" i="6"/>
  <c r="K7" i="6"/>
  <c r="I19" i="6"/>
  <c r="I18" i="6"/>
  <c r="I17" i="6"/>
  <c r="I14" i="6"/>
  <c r="I10" i="6"/>
  <c r="I15" i="6"/>
  <c r="H7" i="6"/>
  <c r="D7" i="6"/>
  <c r="C20" i="6"/>
  <c r="C7" i="6"/>
  <c r="J16" i="6"/>
  <c r="J20" i="6" s="1"/>
  <c r="D16" i="6"/>
  <c r="C15" i="6"/>
  <c r="C14" i="6"/>
  <c r="G13" i="6"/>
  <c r="G11" i="6" s="1"/>
  <c r="E13" i="6"/>
  <c r="E11" i="6" s="1"/>
  <c r="C12" i="6"/>
  <c r="J11" i="6"/>
  <c r="H11" i="6"/>
  <c r="F11" i="6"/>
  <c r="D11" i="6"/>
  <c r="B11" i="6"/>
  <c r="I11" i="6" s="1"/>
  <c r="C10" i="6"/>
  <c r="G9" i="6"/>
  <c r="G8" i="6"/>
  <c r="M7" i="6"/>
  <c r="L7" i="6"/>
  <c r="J7" i="6"/>
  <c r="G7" i="6"/>
  <c r="F7" i="6"/>
  <c r="I7" i="6" s="1"/>
  <c r="Q19" i="4"/>
  <c r="Q18" i="4"/>
  <c r="Q17" i="4"/>
  <c r="Q15" i="4"/>
  <c r="Q13" i="4"/>
  <c r="Q12" i="4"/>
  <c r="Q10" i="4"/>
  <c r="Q9" i="4"/>
  <c r="Q8" i="4"/>
  <c r="Q7" i="4" s="1"/>
  <c r="Q16" i="4"/>
  <c r="Q11" i="4"/>
  <c r="P19" i="4"/>
  <c r="P18" i="4"/>
  <c r="P17" i="4"/>
  <c r="P16" i="4" s="1"/>
  <c r="P20" i="4" s="1"/>
  <c r="P15" i="4"/>
  <c r="P13" i="4"/>
  <c r="P12" i="4"/>
  <c r="P11" i="4" s="1"/>
  <c r="P10" i="4"/>
  <c r="P9" i="4"/>
  <c r="P8" i="4"/>
  <c r="P7" i="4" s="1"/>
  <c r="O16" i="4"/>
  <c r="N16" i="4"/>
  <c r="N20" i="4" s="1"/>
  <c r="N11" i="4"/>
  <c r="M16" i="4"/>
  <c r="M11" i="4"/>
  <c r="M7" i="4"/>
  <c r="L16" i="4"/>
  <c r="L11" i="4"/>
  <c r="L7" i="4"/>
  <c r="L20" i="4" l="1"/>
  <c r="M20" i="6"/>
  <c r="L20" i="6"/>
  <c r="K20" i="6"/>
  <c r="C11" i="6"/>
  <c r="P20" i="6"/>
  <c r="Q20" i="4"/>
  <c r="M20" i="4"/>
  <c r="G15" i="4"/>
  <c r="C11" i="4"/>
  <c r="K11" i="4"/>
  <c r="D16" i="4"/>
  <c r="I14" i="4"/>
  <c r="I13" i="4"/>
  <c r="F11" i="4"/>
  <c r="E13" i="4"/>
  <c r="E11" i="4" s="1"/>
  <c r="B7" i="4"/>
  <c r="I19" i="4"/>
  <c r="E19" i="4"/>
  <c r="C19" i="4"/>
  <c r="I18" i="4"/>
  <c r="E18" i="4"/>
  <c r="C18" i="4"/>
  <c r="I17" i="4"/>
  <c r="I16" i="4" s="1"/>
  <c r="E17" i="4"/>
  <c r="C17" i="4"/>
  <c r="K16" i="4"/>
  <c r="J16" i="4"/>
  <c r="H16" i="4"/>
  <c r="B16" i="4"/>
  <c r="I15" i="4"/>
  <c r="E15" i="4"/>
  <c r="C15" i="4"/>
  <c r="C14" i="4"/>
  <c r="G13" i="4"/>
  <c r="G11" i="4" s="1"/>
  <c r="C13" i="4"/>
  <c r="I12" i="4"/>
  <c r="I11" i="4" s="1"/>
  <c r="C12" i="4"/>
  <c r="O11" i="4"/>
  <c r="J11" i="4"/>
  <c r="H11" i="4"/>
  <c r="D11" i="4"/>
  <c r="B11" i="4"/>
  <c r="I10" i="4"/>
  <c r="E10" i="4"/>
  <c r="C10" i="4"/>
  <c r="I9" i="4"/>
  <c r="G9" i="4"/>
  <c r="E9" i="4"/>
  <c r="C9" i="4"/>
  <c r="G8" i="4"/>
  <c r="E8" i="4"/>
  <c r="E7" i="4" s="1"/>
  <c r="C8" i="4"/>
  <c r="C7" i="4" s="1"/>
  <c r="K7" i="4"/>
  <c r="J7" i="4"/>
  <c r="H7" i="4"/>
  <c r="F7" i="4"/>
  <c r="F20" i="4" s="1"/>
  <c r="D7" i="4"/>
  <c r="I8" i="3"/>
  <c r="N13" i="3"/>
  <c r="N12" i="3"/>
  <c r="N19" i="3"/>
  <c r="N18" i="3"/>
  <c r="N17" i="3"/>
  <c r="N9" i="3"/>
  <c r="N8" i="3"/>
  <c r="N15" i="3"/>
  <c r="N10" i="3"/>
  <c r="M16" i="3"/>
  <c r="M11" i="3"/>
  <c r="M20" i="3" s="1"/>
  <c r="L16" i="3"/>
  <c r="N16" i="3" s="1"/>
  <c r="L11" i="3"/>
  <c r="L7" i="3"/>
  <c r="N7" i="3" s="1"/>
  <c r="K11" i="3"/>
  <c r="K7" i="3"/>
  <c r="K16" i="3"/>
  <c r="G7" i="4" l="1"/>
  <c r="C16" i="4"/>
  <c r="J20" i="4"/>
  <c r="K20" i="4"/>
  <c r="O20" i="4"/>
  <c r="H20" i="4"/>
  <c r="I21" i="4" s="1"/>
  <c r="J21" i="4" s="1"/>
  <c r="B20" i="4"/>
  <c r="E20" i="4"/>
  <c r="C20" i="4"/>
  <c r="N11" i="3"/>
  <c r="N20" i="3" s="1"/>
  <c r="K20" i="3"/>
  <c r="L20" i="3"/>
  <c r="C8" i="3" l="1"/>
  <c r="I19" i="3" l="1"/>
  <c r="E19" i="3"/>
  <c r="C19" i="3"/>
  <c r="I18" i="3"/>
  <c r="E18" i="3"/>
  <c r="C18" i="3"/>
  <c r="I17" i="3"/>
  <c r="E17" i="3"/>
  <c r="C17" i="3"/>
  <c r="J16" i="3"/>
  <c r="H16" i="3"/>
  <c r="D16" i="3"/>
  <c r="B16" i="3"/>
  <c r="I15" i="3"/>
  <c r="G15" i="3"/>
  <c r="E15" i="3"/>
  <c r="C15" i="3"/>
  <c r="C14" i="3"/>
  <c r="G13" i="3"/>
  <c r="G11" i="3" s="1"/>
  <c r="E13" i="3"/>
  <c r="E11" i="3" s="1"/>
  <c r="C13" i="3"/>
  <c r="I12" i="3"/>
  <c r="C12" i="3"/>
  <c r="J11" i="3"/>
  <c r="H11" i="3"/>
  <c r="F11" i="3"/>
  <c r="D11" i="3"/>
  <c r="B11" i="3"/>
  <c r="I10" i="3"/>
  <c r="E10" i="3"/>
  <c r="C10" i="3"/>
  <c r="I9" i="3"/>
  <c r="I7" i="3" s="1"/>
  <c r="G9" i="3"/>
  <c r="E9" i="3"/>
  <c r="C9" i="3"/>
  <c r="C7" i="3" s="1"/>
  <c r="G8" i="3"/>
  <c r="E8" i="3"/>
  <c r="J7" i="3"/>
  <c r="H7" i="3"/>
  <c r="F7" i="3"/>
  <c r="D7" i="3"/>
  <c r="B7" i="3"/>
  <c r="E7" i="3" l="1"/>
  <c r="H20" i="3"/>
  <c r="G7" i="3"/>
  <c r="J20" i="3"/>
  <c r="C11" i="3"/>
  <c r="I16" i="3"/>
  <c r="G20" i="3"/>
  <c r="C16" i="3"/>
  <c r="E16" i="3"/>
  <c r="E20" i="3" s="1"/>
  <c r="D20" i="3"/>
  <c r="I11" i="3"/>
  <c r="B20" i="3"/>
  <c r="F20" i="3"/>
  <c r="C20" i="3" l="1"/>
  <c r="I20" i="3"/>
  <c r="C16" i="2"/>
  <c r="G15" i="2"/>
  <c r="G14" i="2"/>
  <c r="G13" i="2"/>
  <c r="G12" i="2"/>
  <c r="G11" i="2"/>
  <c r="G10" i="2"/>
  <c r="G9" i="2"/>
  <c r="G8" i="2"/>
  <c r="G7" i="2"/>
  <c r="G16" i="2" l="1"/>
  <c r="G18" i="2" s="1"/>
  <c r="H11" i="1"/>
  <c r="F11" i="1"/>
  <c r="E11" i="1"/>
  <c r="D11" i="1"/>
  <c r="C11" i="1"/>
  <c r="G10" i="1"/>
  <c r="G9" i="1"/>
  <c r="G8" i="1"/>
  <c r="G7" i="1"/>
  <c r="G6" i="1"/>
  <c r="G11" i="1" l="1"/>
</calcChain>
</file>

<file path=xl/sharedStrings.xml><?xml version="1.0" encoding="utf-8"?>
<sst xmlns="http://schemas.openxmlformats.org/spreadsheetml/2006/main" count="246" uniqueCount="84">
  <si>
    <t>แผนการผลิตและการตลาดข้าวครบวงจร ปี 2559/60</t>
  </si>
  <si>
    <t>หน่วย:ล้านตันข้าวเปลือก</t>
  </si>
  <si>
    <t xml:space="preserve"> ชนิดข้าว</t>
  </si>
  <si>
    <r>
      <t xml:space="preserve">           ความต้องการใช้ (Demand) </t>
    </r>
    <r>
      <rPr>
        <b/>
        <vertAlign val="superscript"/>
        <sz val="18"/>
        <color rgb="FF000000"/>
        <rFont val="TH SarabunPSK"/>
        <family val="2"/>
      </rPr>
      <t>1/</t>
    </r>
  </si>
  <si>
    <r>
      <t xml:space="preserve"> อุปทาน </t>
    </r>
    <r>
      <rPr>
        <b/>
        <vertAlign val="superscript"/>
        <sz val="18"/>
        <color rgb="FF000000"/>
        <rFont val="TH SarabunPSK"/>
        <family val="2"/>
      </rPr>
      <t>2/</t>
    </r>
  </si>
  <si>
    <t>ส่งออก</t>
  </si>
  <si>
    <t>บริโภค</t>
  </si>
  <si>
    <t>อุตสาหกรรม</t>
  </si>
  <si>
    <t>เมล็ดพันธุ์</t>
  </si>
  <si>
    <t>รวม</t>
  </si>
  <si>
    <t xml:space="preserve">(Supply) </t>
  </si>
  <si>
    <t xml:space="preserve">1. ข้าวหอมมะลิ </t>
  </si>
  <si>
    <t>2. ข้าวหอมปทุม</t>
  </si>
  <si>
    <t>-</t>
  </si>
  <si>
    <t xml:space="preserve">3. ข้าวเจ้า </t>
  </si>
  <si>
    <t>4. ข้าวเหนียว</t>
  </si>
  <si>
    <t>5. ข้าวอื่น (ข้าวสีและข้าวอินทรีย์)</t>
  </si>
  <si>
    <t>รวมทั้งหมด</t>
  </si>
  <si>
    <r>
      <rPr>
        <b/>
        <sz val="14"/>
        <color theme="1"/>
        <rFont val="TH SarabunPSK"/>
        <family val="2"/>
      </rPr>
      <t xml:space="preserve">หมายเหตุ : </t>
    </r>
    <r>
      <rPr>
        <sz val="14"/>
        <color theme="1"/>
        <rFont val="TH SarabunPSK"/>
        <family val="2"/>
      </rPr>
      <t>1/ กระทรวงพาณิชย์</t>
    </r>
  </si>
  <si>
    <t xml:space="preserve">                2/ กรมการข้าว</t>
  </si>
  <si>
    <t>แผนการผลิตและการตลาดข้าวครบวงจร ปี 2560/61</t>
  </si>
  <si>
    <t xml:space="preserve">    1.1 ข้าวหอมมะลิ</t>
  </si>
  <si>
    <t xml:space="preserve">    1.2 ข้าวหอมจังหวัด</t>
  </si>
  <si>
    <t xml:space="preserve">    3.1 ข้าวขาว</t>
  </si>
  <si>
    <t xml:space="preserve">    3.2 ข้าวนึ่ง</t>
  </si>
  <si>
    <r>
      <t>ที่มา :</t>
    </r>
    <r>
      <rPr>
        <sz val="14"/>
        <color rgb="FF000000"/>
        <rFont val="TH SarabunPSK"/>
        <family val="2"/>
      </rPr>
      <t xml:space="preserve"> การประชุมคณะนโยบายและบริหารจัดการข้าว (นบข.) ครั้งที่ 2/2560 วันที่ 22 มี.ค. 2560</t>
    </r>
  </si>
  <si>
    <t>1. ข้าวหอมมะลิ</t>
  </si>
  <si>
    <t>3. ข้าวเจ้า</t>
  </si>
  <si>
    <t>5. ข้าวเฉพาะ</t>
  </si>
  <si>
    <t>ชนิดข้าว</t>
  </si>
  <si>
    <t>การส่งออก</t>
  </si>
  <si>
    <t>การบริโภค</t>
  </si>
  <si>
    <t>ทำเมล็ดพันธุ์</t>
  </si>
  <si>
    <t>ล้านตันข้าวเปลือก</t>
  </si>
  <si>
    <t>ล้านตันข้าวสาร</t>
  </si>
  <si>
    <t>2. ข้าวหอมไทย</t>
  </si>
  <si>
    <t xml:space="preserve"> 3.2 ข้าวเจ้าพื้นแข็ง</t>
  </si>
  <si>
    <t xml:space="preserve"> 3.3 ข้าวนึ่ง</t>
  </si>
  <si>
    <t xml:space="preserve"> 5.1 ข้าว กข43</t>
  </si>
  <si>
    <t xml:space="preserve"> 5.2 ข้าวอินทรีย์</t>
  </si>
  <si>
    <t xml:space="preserve"> 5.3 ข้าวสีอื่นๆ</t>
  </si>
  <si>
    <t>(ไม่รวมข้าวเก่าเพื่อส่งออก)</t>
  </si>
  <si>
    <t xml:space="preserve">   1.1 ข้าวหอมมะลิ</t>
  </si>
  <si>
    <t xml:space="preserve">  1.2 ข้าวหอมจังหวัด</t>
  </si>
  <si>
    <t>หมายเหตุ:</t>
  </si>
  <si>
    <t>แผนการผลิตและการตลาดข้าวครบวงจร ปีการผลิต 2561/62</t>
  </si>
  <si>
    <t>ที่มา :</t>
  </si>
  <si>
    <t>เป้าหมายเก่า</t>
  </si>
  <si>
    <t>เป้าหมายปรับใหม่</t>
  </si>
  <si>
    <t>ข้าวรอบ 1</t>
  </si>
  <si>
    <t>ข้าวรอบ 2</t>
  </si>
  <si>
    <t>ล้านไร่</t>
  </si>
  <si>
    <t>ปริมาณความต้องการใช้ข้าว (Demand) ของ พณ. ปี 2561/62</t>
  </si>
  <si>
    <t xml:space="preserve">ปริมาณความต้องการใช้ข้าว (Demand) และเป้าหมายส่งเสริมการปลูกข้าว (Supply) ปี 2561/62 </t>
  </si>
  <si>
    <t>เป้าหมายส่งเสริมการปลูกข้าว (Supply) ของ กษ. ปี 2561/62</t>
  </si>
  <si>
    <t xml:space="preserve"> 3.1 ข้าวเจ้าพื้นนุ่ม</t>
  </si>
  <si>
    <t>3. ข้าวเจ้าพื้นแข็ง หมายถึง ข้าวที่มีปริมาณอมิโลสสูงกว่าร้อยละ 25</t>
  </si>
  <si>
    <t>14 กพ. 62</t>
  </si>
  <si>
    <t>1. กษ.กำหนดเป้าหมายการผลิตข้าวหอมมะลิสูงกว่าความต้องการ เนื่องจากชาวนาภาคตะวันออกเฉียงเหนือ ส่วนใหญ่ยังคงปลูกข้าวหอมมะลิ ซึ่งมีราคาสูงกว่าข้าวอื่น และเป็นวิถีชีวิต ปลูกได้เพียงรอบเดียว</t>
  </si>
  <si>
    <t>2. ข้าวเจ้าพื้นนุ่ม หมายถึง ข้าวที่มีปริมาณอมิโลสปานกลาง มากกว่าร้อยละ 20 แต่ไม่เกินร้อยละ 25 เช่น พันธุ์ กข21 กข39 กข45 กข59 กข77 พิษณุโลก60-1 เจ้าฮ่อ เป็นต้น</t>
  </si>
  <si>
    <t xml:space="preserve">ปริมาณความต้องการใช้ข้าว (Demand) และเป้าหมายส่งเสริมการปลูกข้าว (Supply) ปี 2562/63 </t>
  </si>
  <si>
    <t>ปริมาณความต้องการใช้ข้าว (Demand) ของ พณ. ปี 2562/63</t>
  </si>
  <si>
    <t>แผนการผลิตและการตลาดข้าวครบวงจร ปีการผลิต 2562/63</t>
  </si>
  <si>
    <t>4. กษ. ประกาศพื้นที่เป้าหมายส่งเสริมการปลูกข้าว ปี 2562/63 รอบที่ 1 เมื่อวนที่ 30 เมษายน 2562</t>
  </si>
  <si>
    <t>5. พื้นที่ปลูกข้าวรอบ 2 สามารถปรับสมดุลได้อีก เนื่องจากยังไม่ได้หักพื้นที่ดำเนินโครการปรับลดพื้นที่ปลูกข้าวนาปรัง ปี 2563 และต้องพิจารณาสถานการณ์น้ำ สถานการณ์ราคาข้าวเปลือก และความต้องการข้าวเปลือก</t>
  </si>
  <si>
    <r>
      <t>เป้าหมาย</t>
    </r>
    <r>
      <rPr>
        <b/>
        <vertAlign val="superscript"/>
        <sz val="16"/>
        <color rgb="FF000000"/>
        <rFont val="TH SarabunPSK"/>
        <family val="2"/>
      </rPr>
      <t>1/</t>
    </r>
  </si>
  <si>
    <r>
      <t xml:space="preserve"> 3.1 ข้าวเจ้าพื้นนุ่ม</t>
    </r>
    <r>
      <rPr>
        <vertAlign val="superscript"/>
        <sz val="16"/>
        <color rgb="FF000000"/>
        <rFont val="TH SarabunPSK"/>
        <family val="2"/>
      </rPr>
      <t>2/</t>
    </r>
  </si>
  <si>
    <r>
      <t xml:space="preserve"> 3.2 ข้าวเจ้าพื้นแข็ง</t>
    </r>
    <r>
      <rPr>
        <vertAlign val="superscript"/>
        <sz val="16"/>
        <color rgb="FF000000"/>
        <rFont val="TH SarabunPSK"/>
        <family val="2"/>
      </rPr>
      <t>3/</t>
    </r>
  </si>
  <si>
    <r>
      <t xml:space="preserve">ข้าวรอบ 1 </t>
    </r>
    <r>
      <rPr>
        <b/>
        <vertAlign val="superscript"/>
        <sz val="16"/>
        <color rgb="FF000000"/>
        <rFont val="TH SarabunPSK"/>
        <family val="2"/>
      </rPr>
      <t>4/</t>
    </r>
  </si>
  <si>
    <r>
      <t xml:space="preserve">ข้าวรอบ 2 </t>
    </r>
    <r>
      <rPr>
        <b/>
        <vertAlign val="superscript"/>
        <sz val="16"/>
        <color rgb="FF000000"/>
        <rFont val="TH SarabunPSK"/>
        <family val="2"/>
      </rPr>
      <t>5/</t>
    </r>
  </si>
  <si>
    <t xml:space="preserve"> แผนการผลิตข้าว (Supply) ของ กษ. ปี 2562/63</t>
  </si>
  <si>
    <t xml:space="preserve">ปริมาณความต้องการใช้ข้าว (Demand) และเป้าหมายส่งเสริมการปลูกข้าว (Supply) ปี 2563/64 </t>
  </si>
  <si>
    <t>ปริมาณความต้องการใช้ข้าว (Demand) ของ พณ. ปี 2563/64</t>
  </si>
  <si>
    <t>แผนการผลิตและการตลาดข้าวครบวงจร ปีการผลิต 2563/64</t>
  </si>
  <si>
    <t>ไม่รวมส่งออก</t>
  </si>
  <si>
    <t>1.1 ในพื้นที่ 23 จังหวัด</t>
  </si>
  <si>
    <t>1.2 นอกพื้นที่ 23 จังหวัด</t>
  </si>
  <si>
    <r>
      <t>เป้าหมาย</t>
    </r>
    <r>
      <rPr>
        <b/>
        <vertAlign val="superscript"/>
        <sz val="16"/>
        <rFont val="TH SarabunPSK"/>
        <family val="2"/>
      </rPr>
      <t>1/</t>
    </r>
  </si>
  <si>
    <r>
      <t xml:space="preserve">ข้าวรอบ 1 </t>
    </r>
    <r>
      <rPr>
        <b/>
        <vertAlign val="superscript"/>
        <sz val="16"/>
        <rFont val="TH SarabunPSK"/>
        <family val="2"/>
      </rPr>
      <t>4/</t>
    </r>
  </si>
  <si>
    <r>
      <t xml:space="preserve">ข้าวรอบ 2 </t>
    </r>
    <r>
      <rPr>
        <b/>
        <vertAlign val="superscript"/>
        <sz val="16"/>
        <rFont val="TH SarabunPSK"/>
        <family val="2"/>
      </rPr>
      <t>5/</t>
    </r>
  </si>
  <si>
    <t xml:space="preserve"> แผนการผลิตข้าว (Supply) ของ กษ. ปี 2563/64</t>
  </si>
  <si>
    <t>5. พื้นที่ปลูกข้าวรอบ 2 สามารถปรับสมดุลได้อีก เนื่องจากยังไม่ได้หักพื้นที่ดำเนินโครการปรับลดพื้นที่ปลูกข้าวนาปรัง ปี 2564 และต้องพิจารณาสถานการณ์น้ำ สถานการณ์ราคาข้าวเปลือก และความต้องการข้าวเปลือก</t>
  </si>
  <si>
    <t>2. ข้าวเจ้าพื้นนุ่ม หมายถึง ข้าวที่มีปริมาณอมิโลสต่ำ มากกว่าร้อยละ 16 แต่ไม่เกินร้อยละ 20 เช่น พันธุ์ กข21 กข39 กข43 กข45 กข59 กข77 กข79 พิษณุโลก 80 เป็นต้น</t>
  </si>
  <si>
    <t>4. กษ. ประกาศพื้นที่เป้าหมายส่งเสริมการปลูกข้าว ปี 2563/64 รอบที่ 1 เมื่อวนที่ 16 มิถุนายน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</si>
</sst>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"/>
    <numFmt numFmtId="189" formatCode="0.00000"/>
  </numFmts>
  <fonts count="40" x14ac:knownFonts="1">
    <font>
      <sz val="11"/>
      <color theme="1"/>
      <name val="Tahoma"/>
      <family val="2"/>
      <scheme val="minor"/>
    </font>
    <font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24"/>
      <color rgb="FF000000"/>
      <name val="TH SarabunPSK"/>
      <family val="2"/>
    </font>
    <font>
      <b/>
      <sz val="14"/>
      <color rgb="FF000000"/>
      <name val="TH SarabunPSK"/>
      <family val="2"/>
    </font>
    <font>
      <b/>
      <sz val="18"/>
      <color rgb="FF000000"/>
      <name val="TH SarabunPSK"/>
      <family val="2"/>
    </font>
    <font>
      <b/>
      <vertAlign val="superscript"/>
      <sz val="18"/>
      <color rgb="FF000000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sz val="11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6"/>
      <color theme="1"/>
      <name val="TH SarabunPSK"/>
      <family val="2"/>
    </font>
    <font>
      <sz val="14"/>
      <color rgb="FF000000"/>
      <name val="TH SarabunPSK"/>
      <family val="2"/>
    </font>
    <font>
      <b/>
      <u/>
      <sz val="18"/>
      <color rgb="FF000000"/>
      <name val="TH SarabunPSK"/>
      <family val="2"/>
    </font>
    <font>
      <sz val="16"/>
      <color rgb="FF000000"/>
      <name val="TH SarabunPSK"/>
      <family val="2"/>
      <charset val="222"/>
    </font>
    <font>
      <sz val="14"/>
      <color rgb="FF000000"/>
      <name val="TH SarabunPSK"/>
      <family val="2"/>
      <charset val="222"/>
    </font>
    <font>
      <sz val="16"/>
      <color theme="1"/>
      <name val="Tahoma"/>
      <family val="2"/>
      <scheme val="minor"/>
    </font>
    <font>
      <b/>
      <sz val="16"/>
      <color theme="1"/>
      <name val="TH SarabunPSK"/>
      <family val="2"/>
    </font>
    <font>
      <b/>
      <u/>
      <sz val="16"/>
      <color rgb="FF000000"/>
      <name val="TH SarabunPSK"/>
      <family val="2"/>
    </font>
    <font>
      <sz val="12"/>
      <color rgb="FF000000"/>
      <name val="TH SarabunPSK"/>
      <family val="2"/>
      <charset val="222"/>
    </font>
    <font>
      <b/>
      <vertAlign val="superscript"/>
      <sz val="16"/>
      <color rgb="FF000000"/>
      <name val="TH SarabunPSK"/>
      <family val="2"/>
    </font>
    <font>
      <vertAlign val="superscript"/>
      <sz val="16"/>
      <color rgb="FF000000"/>
      <name val="TH SarabunPSK"/>
      <family val="2"/>
    </font>
    <font>
      <sz val="16"/>
      <color rgb="FFFF0000"/>
      <name val="TH SarabunPSK"/>
      <family val="2"/>
    </font>
    <font>
      <sz val="11"/>
      <color rgb="FFFF0000"/>
      <name val="Tahoma"/>
      <family val="2"/>
      <scheme val="minor"/>
    </font>
    <font>
      <sz val="16"/>
      <color rgb="FFFF0000"/>
      <name val="Tahoma"/>
      <family val="2"/>
      <scheme val="minor"/>
    </font>
    <font>
      <sz val="11"/>
      <color rgb="FFFF0000"/>
      <name val="TH SarabunPSK"/>
      <family val="2"/>
    </font>
    <font>
      <b/>
      <sz val="16"/>
      <name val="TH SarabunPSK"/>
      <family val="2"/>
    </font>
    <font>
      <b/>
      <vertAlign val="superscript"/>
      <sz val="16"/>
      <name val="TH SarabunPSK"/>
      <family val="2"/>
    </font>
    <font>
      <sz val="12"/>
      <name val="TH SarabunPSK"/>
      <family val="2"/>
    </font>
    <font>
      <sz val="16"/>
      <name val="TH SarabunPSK"/>
      <family val="2"/>
    </font>
    <font>
      <b/>
      <u/>
      <sz val="16"/>
      <name val="TH SarabunPSK"/>
      <family val="2"/>
    </font>
    <font>
      <sz val="11"/>
      <name val="Tahoma"/>
      <family val="2"/>
      <scheme val="minor"/>
    </font>
    <font>
      <sz val="11"/>
      <name val="TH SarabunPSK"/>
      <family val="2"/>
    </font>
    <font>
      <sz val="11"/>
      <color theme="0"/>
      <name val="Tahoma"/>
      <family val="2"/>
      <scheme val="minor"/>
    </font>
    <font>
      <sz val="16"/>
      <color theme="0"/>
      <name val="TH SarabunPSK"/>
      <family val="2"/>
    </font>
    <font>
      <b/>
      <sz val="16"/>
      <color theme="0"/>
      <name val="TH SarabunPSK"/>
      <family val="2"/>
    </font>
    <font>
      <sz val="14"/>
      <color theme="0"/>
      <name val="TH SarabunPSK"/>
      <family val="2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FF"/>
        <bgColor rgb="FF000000"/>
      </patternFill>
    </fill>
  </fills>
  <borders count="2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 style="thin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5" fillId="0" borderId="0" xfId="0" applyFont="1" applyAlignment="1">
      <alignment horizontal="center" vertical="center" readingOrder="1"/>
    </xf>
    <xf numFmtId="2" fontId="10" fillId="4" borderId="8" xfId="0" applyNumberFormat="1" applyFont="1" applyFill="1" applyBorder="1" applyAlignment="1">
      <alignment horizontal="center" vertical="center" wrapText="1" readingOrder="1"/>
    </xf>
    <xf numFmtId="0" fontId="7" fillId="5" borderId="9" xfId="0" applyFont="1" applyFill="1" applyBorder="1" applyAlignment="1">
      <alignment horizontal="center" vertical="center" wrapText="1" readingOrder="1"/>
    </xf>
    <xf numFmtId="2" fontId="7" fillId="6" borderId="11" xfId="0" applyNumberFormat="1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7" borderId="6" xfId="0" applyFont="1" applyFill="1" applyBorder="1" applyAlignment="1">
      <alignment horizontal="left" wrapText="1" readingOrder="1"/>
    </xf>
    <xf numFmtId="2" fontId="9" fillId="7" borderId="6" xfId="0" applyNumberFormat="1" applyFont="1" applyFill="1" applyBorder="1" applyAlignment="1">
      <alignment horizontal="right" wrapText="1" readingOrder="1"/>
    </xf>
    <xf numFmtId="2" fontId="9" fillId="7" borderId="0" xfId="0" applyNumberFormat="1" applyFont="1" applyFill="1" applyBorder="1" applyAlignment="1">
      <alignment horizontal="right" wrapText="1" readingOrder="1"/>
    </xf>
    <xf numFmtId="2" fontId="9" fillId="5" borderId="8" xfId="0" applyNumberFormat="1" applyFont="1" applyFill="1" applyBorder="1" applyAlignment="1">
      <alignment horizontal="right" wrapText="1" readingOrder="1"/>
    </xf>
    <xf numFmtId="2" fontId="9" fillId="4" borderId="8" xfId="0" applyNumberFormat="1" applyFont="1" applyFill="1" applyBorder="1" applyAlignment="1">
      <alignment horizontal="right" wrapText="1" readingOrder="1"/>
    </xf>
    <xf numFmtId="0" fontId="10" fillId="8" borderId="6" xfId="0" applyFont="1" applyFill="1" applyBorder="1" applyAlignment="1">
      <alignment horizontal="left" wrapText="1" readingOrder="1"/>
    </xf>
    <xf numFmtId="2" fontId="10" fillId="0" borderId="6" xfId="0" applyNumberFormat="1" applyFont="1" applyFill="1" applyBorder="1" applyAlignment="1">
      <alignment horizontal="right" wrapText="1" readingOrder="1"/>
    </xf>
    <xf numFmtId="2" fontId="10" fillId="8" borderId="0" xfId="0" applyNumberFormat="1" applyFont="1" applyFill="1" applyBorder="1" applyAlignment="1">
      <alignment horizontal="right" wrapText="1" readingOrder="1"/>
    </xf>
    <xf numFmtId="2" fontId="10" fillId="3" borderId="8" xfId="0" applyNumberFormat="1" applyFont="1" applyFill="1" applyBorder="1" applyAlignment="1">
      <alignment horizontal="right" wrapText="1" readingOrder="1"/>
    </xf>
    <xf numFmtId="2" fontId="10" fillId="8" borderId="8" xfId="0" applyNumberFormat="1" applyFont="1" applyFill="1" applyBorder="1" applyAlignment="1">
      <alignment horizontal="right" wrapText="1" readingOrder="1"/>
    </xf>
    <xf numFmtId="2" fontId="7" fillId="5" borderId="9" xfId="0" applyNumberFormat="1" applyFont="1" applyFill="1" applyBorder="1" applyAlignment="1">
      <alignment horizontal="right" vertical="center" wrapText="1" readingOrder="1"/>
    </xf>
    <xf numFmtId="2" fontId="7" fillId="5" borderId="10" xfId="0" applyNumberFormat="1" applyFont="1" applyFill="1" applyBorder="1" applyAlignment="1">
      <alignment horizontal="right" vertical="center" wrapText="1" readingOrder="1"/>
    </xf>
    <xf numFmtId="2" fontId="7" fillId="2" borderId="11" xfId="0" applyNumberFormat="1" applyFont="1" applyFill="1" applyBorder="1" applyAlignment="1">
      <alignment horizontal="right" vertical="center" wrapText="1" readingOrder="1"/>
    </xf>
    <xf numFmtId="2" fontId="7" fillId="6" borderId="11" xfId="0" applyNumberFormat="1" applyFont="1" applyFill="1" applyBorder="1" applyAlignment="1">
      <alignment horizontal="right" vertical="center" wrapText="1" readingOrder="1"/>
    </xf>
    <xf numFmtId="0" fontId="6" fillId="0" borderId="0" xfId="0" applyFont="1" applyAlignment="1">
      <alignment horizontal="left" vertical="center" readingOrder="1"/>
    </xf>
    <xf numFmtId="0" fontId="12" fillId="0" borderId="0" xfId="0" applyFont="1"/>
    <xf numFmtId="0" fontId="14" fillId="0" borderId="0" xfId="0" applyFont="1"/>
    <xf numFmtId="0" fontId="11" fillId="0" borderId="0" xfId="0" applyFont="1"/>
    <xf numFmtId="0" fontId="17" fillId="0" borderId="0" xfId="0" applyFont="1" applyBorder="1"/>
    <xf numFmtId="0" fontId="17" fillId="0" borderId="13" xfId="0" applyFont="1" applyBorder="1"/>
    <xf numFmtId="187" fontId="17" fillId="0" borderId="13" xfId="0" applyNumberFormat="1" applyFont="1" applyBorder="1"/>
    <xf numFmtId="0" fontId="17" fillId="0" borderId="13" xfId="0" applyFont="1" applyBorder="1" applyAlignment="1">
      <alignment horizontal="left"/>
    </xf>
    <xf numFmtId="2" fontId="14" fillId="0" borderId="0" xfId="0" applyNumberFormat="1" applyFont="1" applyAlignment="1">
      <alignment vertical="center"/>
    </xf>
    <xf numFmtId="0" fontId="18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19" fillId="0" borderId="0" xfId="0" applyFont="1"/>
    <xf numFmtId="0" fontId="1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2" fontId="12" fillId="0" borderId="0" xfId="0" applyNumberFormat="1" applyFont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187" fontId="10" fillId="0" borderId="17" xfId="0" applyNumberFormat="1" applyFont="1" applyFill="1" applyBorder="1"/>
    <xf numFmtId="187" fontId="10" fillId="0" borderId="14" xfId="0" applyNumberFormat="1" applyFont="1" applyFill="1" applyBorder="1"/>
    <xf numFmtId="187" fontId="14" fillId="0" borderId="21" xfId="0" applyNumberFormat="1" applyFont="1" applyBorder="1"/>
    <xf numFmtId="187" fontId="10" fillId="0" borderId="18" xfId="0" applyNumberFormat="1" applyFont="1" applyFill="1" applyBorder="1"/>
    <xf numFmtId="187" fontId="10" fillId="0" borderId="13" xfId="0" applyNumberFormat="1" applyFont="1" applyFill="1" applyBorder="1"/>
    <xf numFmtId="187" fontId="14" fillId="0" borderId="13" xfId="0" applyNumberFormat="1" applyFont="1" applyBorder="1"/>
    <xf numFmtId="187" fontId="14" fillId="0" borderId="16" xfId="0" applyNumberFormat="1" applyFont="1" applyBorder="1"/>
    <xf numFmtId="187" fontId="14" fillId="0" borderId="12" xfId="0" applyNumberFormat="1" applyFont="1" applyBorder="1"/>
    <xf numFmtId="187" fontId="14" fillId="0" borderId="0" xfId="0" applyNumberFormat="1" applyFont="1" applyBorder="1"/>
    <xf numFmtId="187" fontId="14" fillId="0" borderId="14" xfId="0" applyNumberFormat="1" applyFont="1" applyBorder="1"/>
    <xf numFmtId="187" fontId="14" fillId="0" borderId="18" xfId="0" applyNumberFormat="1" applyFont="1" applyBorder="1"/>
    <xf numFmtId="187" fontId="14" fillId="0" borderId="20" xfId="0" applyNumberFormat="1" applyFont="1" applyBorder="1"/>
    <xf numFmtId="0" fontId="9" fillId="0" borderId="13" xfId="0" applyFont="1" applyBorder="1" applyAlignment="1">
      <alignment horizontal="center" vertical="center"/>
    </xf>
    <xf numFmtId="0" fontId="17" fillId="9" borderId="13" xfId="0" applyFont="1" applyFill="1" applyBorder="1"/>
    <xf numFmtId="187" fontId="17" fillId="9" borderId="13" xfId="0" applyNumberFormat="1" applyFont="1" applyFill="1" applyBorder="1"/>
    <xf numFmtId="187" fontId="10" fillId="9" borderId="18" xfId="0" applyNumberFormat="1" applyFont="1" applyFill="1" applyBorder="1"/>
    <xf numFmtId="187" fontId="10" fillId="9" borderId="13" xfId="0" applyNumberFormat="1" applyFont="1" applyFill="1" applyBorder="1"/>
    <xf numFmtId="187" fontId="10" fillId="9" borderId="20" xfId="0" applyNumberFormat="1" applyFont="1" applyFill="1" applyBorder="1"/>
    <xf numFmtId="0" fontId="17" fillId="10" borderId="13" xfId="0" applyFont="1" applyFill="1" applyBorder="1"/>
    <xf numFmtId="187" fontId="17" fillId="10" borderId="13" xfId="0" applyNumberFormat="1" applyFont="1" applyFill="1" applyBorder="1"/>
    <xf numFmtId="187" fontId="10" fillId="10" borderId="18" xfId="0" applyNumberFormat="1" applyFont="1" applyFill="1" applyBorder="1"/>
    <xf numFmtId="187" fontId="10" fillId="10" borderId="13" xfId="0" applyNumberFormat="1" applyFont="1" applyFill="1" applyBorder="1"/>
    <xf numFmtId="187" fontId="10" fillId="10" borderId="20" xfId="0" applyNumberFormat="1" applyFont="1" applyFill="1" applyBorder="1"/>
    <xf numFmtId="0" fontId="17" fillId="11" borderId="13" xfId="0" applyFont="1" applyFill="1" applyBorder="1"/>
    <xf numFmtId="187" fontId="17" fillId="11" borderId="13" xfId="0" applyNumberFormat="1" applyFont="1" applyFill="1" applyBorder="1"/>
    <xf numFmtId="187" fontId="10" fillId="11" borderId="18" xfId="0" applyNumberFormat="1" applyFont="1" applyFill="1" applyBorder="1"/>
    <xf numFmtId="187" fontId="10" fillId="11" borderId="13" xfId="0" applyNumberFormat="1" applyFont="1" applyFill="1" applyBorder="1"/>
    <xf numFmtId="187" fontId="10" fillId="11" borderId="20" xfId="0" applyNumberFormat="1" applyFont="1" applyFill="1" applyBorder="1"/>
    <xf numFmtId="0" fontId="17" fillId="12" borderId="13" xfId="0" applyFont="1" applyFill="1" applyBorder="1"/>
    <xf numFmtId="187" fontId="17" fillId="12" borderId="13" xfId="0" applyNumberFormat="1" applyFont="1" applyFill="1" applyBorder="1"/>
    <xf numFmtId="187" fontId="10" fillId="12" borderId="18" xfId="0" applyNumberFormat="1" applyFont="1" applyFill="1" applyBorder="1"/>
    <xf numFmtId="187" fontId="10" fillId="12" borderId="13" xfId="0" applyNumberFormat="1" applyFont="1" applyFill="1" applyBorder="1"/>
    <xf numFmtId="187" fontId="10" fillId="12" borderId="20" xfId="0" applyNumberFormat="1" applyFont="1" applyFill="1" applyBorder="1"/>
    <xf numFmtId="0" fontId="17" fillId="13" borderId="13" xfId="0" applyFont="1" applyFill="1" applyBorder="1"/>
    <xf numFmtId="187" fontId="17" fillId="13" borderId="13" xfId="0" applyNumberFormat="1" applyFont="1" applyFill="1" applyBorder="1"/>
    <xf numFmtId="187" fontId="10" fillId="13" borderId="18" xfId="0" applyNumberFormat="1" applyFont="1" applyFill="1" applyBorder="1"/>
    <xf numFmtId="187" fontId="10" fillId="13" borderId="13" xfId="0" applyNumberFormat="1" applyFont="1" applyFill="1" applyBorder="1"/>
    <xf numFmtId="187" fontId="10" fillId="13" borderId="20" xfId="0" applyNumberFormat="1" applyFont="1" applyFill="1" applyBorder="1"/>
    <xf numFmtId="0" fontId="9" fillId="14" borderId="13" xfId="0" applyFont="1" applyFill="1" applyBorder="1" applyAlignment="1">
      <alignment horizontal="center"/>
    </xf>
    <xf numFmtId="187" fontId="9" fillId="14" borderId="13" xfId="0" applyNumberFormat="1" applyFont="1" applyFill="1" applyBorder="1"/>
    <xf numFmtId="187" fontId="16" fillId="14" borderId="13" xfId="0" applyNumberFormat="1" applyFont="1" applyFill="1" applyBorder="1"/>
    <xf numFmtId="187" fontId="21" fillId="14" borderId="18" xfId="0" applyNumberFormat="1" applyFont="1" applyFill="1" applyBorder="1"/>
    <xf numFmtId="187" fontId="21" fillId="14" borderId="13" xfId="0" applyNumberFormat="1" applyFont="1" applyFill="1" applyBorder="1"/>
    <xf numFmtId="187" fontId="21" fillId="14" borderId="20" xfId="0" applyNumberFormat="1" applyFont="1" applyFill="1" applyBorder="1"/>
    <xf numFmtId="188" fontId="17" fillId="10" borderId="13" xfId="0" applyNumberFormat="1" applyFont="1" applyFill="1" applyBorder="1"/>
    <xf numFmtId="188" fontId="17" fillId="0" borderId="13" xfId="0" applyNumberFormat="1" applyFont="1" applyBorder="1"/>
    <xf numFmtId="188" fontId="17" fillId="9" borderId="13" xfId="0" applyNumberFormat="1" applyFont="1" applyFill="1" applyBorder="1"/>
    <xf numFmtId="188" fontId="17" fillId="11" borderId="13" xfId="0" applyNumberFormat="1" applyFont="1" applyFill="1" applyBorder="1"/>
    <xf numFmtId="188" fontId="17" fillId="12" borderId="13" xfId="0" applyNumberFormat="1" applyFont="1" applyFill="1" applyBorder="1"/>
    <xf numFmtId="188" fontId="9" fillId="14" borderId="13" xfId="0" applyNumberFormat="1" applyFont="1" applyFill="1" applyBorder="1"/>
    <xf numFmtId="188" fontId="17" fillId="13" borderId="13" xfId="0" applyNumberFormat="1" applyFont="1" applyFill="1" applyBorder="1"/>
    <xf numFmtId="188" fontId="16" fillId="14" borderId="13" xfId="0" applyNumberFormat="1" applyFont="1" applyFill="1" applyBorder="1"/>
    <xf numFmtId="188" fontId="17" fillId="0" borderId="15" xfId="0" applyNumberFormat="1" applyFont="1" applyBorder="1" applyAlignment="1">
      <alignment horizontal="right" vertical="center"/>
    </xf>
    <xf numFmtId="188" fontId="17" fillId="0" borderId="13" xfId="0" applyNumberFormat="1" applyFont="1" applyBorder="1" applyAlignment="1">
      <alignment horizontal="right" vertical="center"/>
    </xf>
    <xf numFmtId="188" fontId="10" fillId="0" borderId="17" xfId="0" applyNumberFormat="1" applyFont="1" applyFill="1" applyBorder="1"/>
    <xf numFmtId="188" fontId="10" fillId="0" borderId="18" xfId="0" applyNumberFormat="1" applyFont="1" applyFill="1" applyBorder="1"/>
    <xf numFmtId="188" fontId="10" fillId="10" borderId="18" xfId="0" applyNumberFormat="1" applyFont="1" applyFill="1" applyBorder="1"/>
    <xf numFmtId="188" fontId="10" fillId="9" borderId="18" xfId="0" applyNumberFormat="1" applyFont="1" applyFill="1" applyBorder="1"/>
    <xf numFmtId="188" fontId="10" fillId="11" borderId="18" xfId="0" applyNumberFormat="1" applyFont="1" applyFill="1" applyBorder="1"/>
    <xf numFmtId="188" fontId="14" fillId="0" borderId="16" xfId="0" applyNumberFormat="1" applyFont="1" applyBorder="1"/>
    <xf numFmtId="188" fontId="10" fillId="12" borderId="18" xfId="0" applyNumberFormat="1" applyFont="1" applyFill="1" applyBorder="1"/>
    <xf numFmtId="188" fontId="14" fillId="0" borderId="0" xfId="0" applyNumberFormat="1" applyFont="1" applyBorder="1"/>
    <xf numFmtId="188" fontId="14" fillId="0" borderId="18" xfId="0" applyNumberFormat="1" applyFont="1" applyBorder="1"/>
    <xf numFmtId="188" fontId="21" fillId="14" borderId="18" xfId="0" applyNumberFormat="1" applyFont="1" applyFill="1" applyBorder="1"/>
    <xf numFmtId="188" fontId="10" fillId="9" borderId="13" xfId="0" applyNumberFormat="1" applyFont="1" applyFill="1" applyBorder="1"/>
    <xf numFmtId="188" fontId="10" fillId="10" borderId="13" xfId="0" applyNumberFormat="1" applyFont="1" applyFill="1" applyBorder="1"/>
    <xf numFmtId="188" fontId="10" fillId="0" borderId="14" xfId="0" applyNumberFormat="1" applyFont="1" applyFill="1" applyBorder="1"/>
    <xf numFmtId="188" fontId="10" fillId="0" borderId="13" xfId="0" applyNumberFormat="1" applyFont="1" applyFill="1" applyBorder="1"/>
    <xf numFmtId="188" fontId="10" fillId="11" borderId="13" xfId="0" applyNumberFormat="1" applyFont="1" applyFill="1" applyBorder="1"/>
    <xf numFmtId="188" fontId="14" fillId="0" borderId="12" xfId="0" applyNumberFormat="1" applyFont="1" applyBorder="1"/>
    <xf numFmtId="188" fontId="10" fillId="12" borderId="13" xfId="0" applyNumberFormat="1" applyFont="1" applyFill="1" applyBorder="1"/>
    <xf numFmtId="188" fontId="14" fillId="0" borderId="14" xfId="0" applyNumberFormat="1" applyFont="1" applyBorder="1"/>
    <xf numFmtId="188" fontId="14" fillId="0" borderId="13" xfId="0" applyNumberFormat="1" applyFont="1" applyBorder="1"/>
    <xf numFmtId="188" fontId="21" fillId="14" borderId="13" xfId="0" applyNumberFormat="1" applyFont="1" applyFill="1" applyBorder="1"/>
    <xf numFmtId="188" fontId="10" fillId="10" borderId="20" xfId="0" applyNumberFormat="1" applyFont="1" applyFill="1" applyBorder="1"/>
    <xf numFmtId="188" fontId="14" fillId="0" borderId="21" xfId="0" applyNumberFormat="1" applyFont="1" applyBorder="1"/>
    <xf numFmtId="188" fontId="10" fillId="9" borderId="20" xfId="0" applyNumberFormat="1" applyFont="1" applyFill="1" applyBorder="1"/>
    <xf numFmtId="188" fontId="10" fillId="11" borderId="20" xfId="0" applyNumberFormat="1" applyFont="1" applyFill="1" applyBorder="1"/>
    <xf numFmtId="188" fontId="10" fillId="12" borderId="20" xfId="0" applyNumberFormat="1" applyFont="1" applyFill="1" applyBorder="1"/>
    <xf numFmtId="188" fontId="10" fillId="13" borderId="20" xfId="0" applyNumberFormat="1" applyFont="1" applyFill="1" applyBorder="1"/>
    <xf numFmtId="188" fontId="14" fillId="0" borderId="20" xfId="0" applyNumberFormat="1" applyFont="1" applyBorder="1"/>
    <xf numFmtId="188" fontId="21" fillId="14" borderId="20" xfId="0" applyNumberFormat="1" applyFont="1" applyFill="1" applyBorder="1"/>
    <xf numFmtId="188" fontId="17" fillId="0" borderId="12" xfId="0" applyNumberFormat="1" applyFont="1" applyBorder="1" applyAlignment="1">
      <alignment horizontal="right" vertical="center"/>
    </xf>
    <xf numFmtId="188" fontId="17" fillId="0" borderId="15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9" fillId="0" borderId="13" xfId="0" applyFont="1" applyBorder="1" applyAlignment="1">
      <alignment horizontal="center" vertical="center"/>
    </xf>
    <xf numFmtId="0" fontId="4" fillId="0" borderId="0" xfId="0" applyFont="1"/>
    <xf numFmtId="0" fontId="7" fillId="15" borderId="5" xfId="0" applyFont="1" applyFill="1" applyBorder="1" applyAlignment="1">
      <alignment horizontal="center" vertical="center" wrapText="1" readingOrder="1"/>
    </xf>
    <xf numFmtId="0" fontId="7" fillId="15" borderId="8" xfId="0" applyFont="1" applyFill="1" applyBorder="1" applyAlignment="1">
      <alignment horizontal="center" vertical="center" wrapText="1" readingOrder="1"/>
    </xf>
    <xf numFmtId="0" fontId="7" fillId="15" borderId="24" xfId="0" applyFont="1" applyFill="1" applyBorder="1" applyAlignment="1">
      <alignment vertical="center" wrapText="1" readingOrder="1"/>
    </xf>
    <xf numFmtId="0" fontId="9" fillId="15" borderId="13" xfId="0" applyFont="1" applyFill="1" applyBorder="1" applyAlignment="1">
      <alignment horizontal="left" wrapText="1" readingOrder="1"/>
    </xf>
    <xf numFmtId="2" fontId="10" fillId="15" borderId="13" xfId="0" applyNumberFormat="1" applyFont="1" applyFill="1" applyBorder="1" applyAlignment="1">
      <alignment horizontal="center" vertical="center" wrapText="1" readingOrder="1"/>
    </xf>
    <xf numFmtId="2" fontId="10" fillId="3" borderId="13" xfId="0" applyNumberFormat="1" applyFont="1" applyFill="1" applyBorder="1" applyAlignment="1">
      <alignment horizontal="center" vertical="center" wrapText="1" readingOrder="1"/>
    </xf>
    <xf numFmtId="0" fontId="7" fillId="5" borderId="13" xfId="0" applyFont="1" applyFill="1" applyBorder="1" applyAlignment="1">
      <alignment horizontal="center" vertical="center" wrapText="1" readingOrder="1"/>
    </xf>
    <xf numFmtId="2" fontId="7" fillId="5" borderId="13" xfId="0" applyNumberFormat="1" applyFont="1" applyFill="1" applyBorder="1" applyAlignment="1">
      <alignment horizontal="center" vertical="center" wrapText="1" readingOrder="1"/>
    </xf>
    <xf numFmtId="2" fontId="7" fillId="2" borderId="13" xfId="0" applyNumberFormat="1" applyFont="1" applyFill="1" applyBorder="1" applyAlignment="1">
      <alignment horizontal="center" vertical="center" wrapText="1" readingOrder="1"/>
    </xf>
    <xf numFmtId="188" fontId="17" fillId="0" borderId="17" xfId="0" applyNumberFormat="1" applyFont="1" applyBorder="1"/>
    <xf numFmtId="188" fontId="17" fillId="0" borderId="18" xfId="0" applyNumberFormat="1" applyFont="1" applyBorder="1"/>
    <xf numFmtId="188" fontId="17" fillId="9" borderId="18" xfId="0" applyNumberFormat="1" applyFont="1" applyFill="1" applyBorder="1"/>
    <xf numFmtId="188" fontId="17" fillId="0" borderId="16" xfId="0" applyNumberFormat="1" applyFont="1" applyBorder="1"/>
    <xf numFmtId="188" fontId="17" fillId="12" borderId="18" xfId="0" applyNumberFormat="1" applyFont="1" applyFill="1" applyBorder="1"/>
    <xf numFmtId="0" fontId="22" fillId="0" borderId="13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9" fillId="0" borderId="18" xfId="0" applyFont="1" applyBorder="1" applyAlignment="1">
      <alignment vertical="center"/>
    </xf>
    <xf numFmtId="188" fontId="10" fillId="0" borderId="21" xfId="0" applyNumberFormat="1" applyFont="1" applyFill="1" applyBorder="1"/>
    <xf numFmtId="15" fontId="4" fillId="0" borderId="0" xfId="0" applyNumberFormat="1" applyFont="1"/>
    <xf numFmtId="0" fontId="18" fillId="0" borderId="0" xfId="0" applyFont="1" applyBorder="1" applyAlignment="1">
      <alignment horizontal="right" vertical="center"/>
    </xf>
    <xf numFmtId="0" fontId="9" fillId="0" borderId="13" xfId="0" applyFont="1" applyBorder="1" applyAlignment="1">
      <alignment horizontal="center" vertical="center"/>
    </xf>
    <xf numFmtId="187" fontId="17" fillId="0" borderId="13" xfId="0" applyNumberFormat="1" applyFont="1" applyBorder="1" applyAlignment="1">
      <alignment horizontal="right"/>
    </xf>
    <xf numFmtId="187" fontId="17" fillId="16" borderId="13" xfId="0" applyNumberFormat="1" applyFont="1" applyFill="1" applyBorder="1" applyAlignment="1">
      <alignment horizontal="right"/>
    </xf>
    <xf numFmtId="1" fontId="17" fillId="16" borderId="13" xfId="0" applyNumberFormat="1" applyFont="1" applyFill="1" applyBorder="1" applyAlignment="1">
      <alignment horizontal="right"/>
    </xf>
    <xf numFmtId="187" fontId="17" fillId="17" borderId="13" xfId="0" applyNumberFormat="1" applyFont="1" applyFill="1" applyBorder="1" applyAlignment="1">
      <alignment horizontal="right"/>
    </xf>
    <xf numFmtId="187" fontId="17" fillId="0" borderId="13" xfId="0" applyNumberFormat="1" applyFont="1" applyFill="1" applyBorder="1"/>
    <xf numFmtId="187" fontId="9" fillId="18" borderId="13" xfId="0" applyNumberFormat="1" applyFont="1" applyFill="1" applyBorder="1"/>
    <xf numFmtId="2" fontId="14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87" fontId="17" fillId="10" borderId="13" xfId="0" applyNumberFormat="1" applyFont="1" applyFill="1" applyBorder="1" applyAlignment="1">
      <alignment horizontal="right"/>
    </xf>
    <xf numFmtId="0" fontId="17" fillId="0" borderId="13" xfId="0" applyFont="1" applyBorder="1" applyAlignment="1">
      <alignment shrinkToFit="1"/>
    </xf>
    <xf numFmtId="0" fontId="17" fillId="0" borderId="13" xfId="0" applyFont="1" applyBorder="1" applyAlignment="1">
      <alignment horizontal="left" shrinkToFit="1"/>
    </xf>
    <xf numFmtId="187" fontId="0" fillId="0" borderId="0" xfId="0" applyNumberFormat="1"/>
    <xf numFmtId="0" fontId="29" fillId="0" borderId="13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/>
    </xf>
    <xf numFmtId="0" fontId="31" fillId="0" borderId="25" xfId="0" applyFont="1" applyFill="1" applyBorder="1" applyAlignment="1">
      <alignment horizontal="center"/>
    </xf>
    <xf numFmtId="187" fontId="32" fillId="0" borderId="13" xfId="0" applyNumberFormat="1" applyFont="1" applyFill="1" applyBorder="1"/>
    <xf numFmtId="187" fontId="32" fillId="10" borderId="13" xfId="0" applyNumberFormat="1" applyFont="1" applyFill="1" applyBorder="1"/>
    <xf numFmtId="187" fontId="32" fillId="0" borderId="17" xfId="0" applyNumberFormat="1" applyFont="1" applyFill="1" applyBorder="1"/>
    <xf numFmtId="187" fontId="32" fillId="0" borderId="18" xfId="0" applyNumberFormat="1" applyFont="1" applyFill="1" applyBorder="1"/>
    <xf numFmtId="187" fontId="32" fillId="10" borderId="18" xfId="0" applyNumberFormat="1" applyFont="1" applyFill="1" applyBorder="1"/>
    <xf numFmtId="188" fontId="32" fillId="10" borderId="13" xfId="0" applyNumberFormat="1" applyFont="1" applyFill="1" applyBorder="1" applyAlignment="1">
      <alignment horizontal="right"/>
    </xf>
    <xf numFmtId="188" fontId="32" fillId="0" borderId="14" xfId="0" applyNumberFormat="1" applyFont="1" applyFill="1" applyBorder="1" applyAlignment="1">
      <alignment horizontal="right"/>
    </xf>
    <xf numFmtId="1" fontId="32" fillId="10" borderId="13" xfId="0" applyNumberFormat="1" applyFont="1" applyFill="1" applyBorder="1" applyAlignment="1">
      <alignment horizontal="right"/>
    </xf>
    <xf numFmtId="187" fontId="32" fillId="10" borderId="20" xfId="0" applyNumberFormat="1" applyFont="1" applyFill="1" applyBorder="1"/>
    <xf numFmtId="187" fontId="32" fillId="0" borderId="21" xfId="0" applyNumberFormat="1" applyFont="1" applyFill="1" applyBorder="1"/>
    <xf numFmtId="188" fontId="32" fillId="0" borderId="13" xfId="0" applyNumberFormat="1" applyFont="1" applyFill="1" applyBorder="1" applyAlignment="1">
      <alignment horizontal="right"/>
    </xf>
    <xf numFmtId="187" fontId="32" fillId="9" borderId="13" xfId="0" applyNumberFormat="1" applyFont="1" applyFill="1" applyBorder="1"/>
    <xf numFmtId="187" fontId="32" fillId="9" borderId="18" xfId="0" applyNumberFormat="1" applyFont="1" applyFill="1" applyBorder="1"/>
    <xf numFmtId="187" fontId="32" fillId="9" borderId="20" xfId="0" applyNumberFormat="1" applyFont="1" applyFill="1" applyBorder="1"/>
    <xf numFmtId="187" fontId="32" fillId="11" borderId="13" xfId="0" applyNumberFormat="1" applyFont="1" applyFill="1" applyBorder="1"/>
    <xf numFmtId="187" fontId="32" fillId="11" borderId="18" xfId="0" applyNumberFormat="1" applyFont="1" applyFill="1" applyBorder="1"/>
    <xf numFmtId="187" fontId="32" fillId="0" borderId="12" xfId="0" applyNumberFormat="1" applyFont="1" applyFill="1" applyBorder="1"/>
    <xf numFmtId="187" fontId="32" fillId="12" borderId="13" xfId="0" applyNumberFormat="1" applyFont="1" applyFill="1" applyBorder="1"/>
    <xf numFmtId="187" fontId="32" fillId="12" borderId="18" xfId="0" applyNumberFormat="1" applyFont="1" applyFill="1" applyBorder="1"/>
    <xf numFmtId="187" fontId="32" fillId="12" borderId="20" xfId="0" applyNumberFormat="1" applyFont="1" applyFill="1" applyBorder="1"/>
    <xf numFmtId="187" fontId="32" fillId="13" borderId="13" xfId="0" applyNumberFormat="1" applyFont="1" applyFill="1" applyBorder="1"/>
    <xf numFmtId="187" fontId="32" fillId="13" borderId="20" xfId="0" applyNumberFormat="1" applyFont="1" applyFill="1" applyBorder="1"/>
    <xf numFmtId="187" fontId="32" fillId="0" borderId="0" xfId="0" applyNumberFormat="1" applyFont="1" applyFill="1" applyBorder="1"/>
    <xf numFmtId="187" fontId="32" fillId="0" borderId="13" xfId="0" applyNumberFormat="1" applyFont="1" applyFill="1" applyBorder="1" applyAlignment="1">
      <alignment horizontal="right" vertical="center"/>
    </xf>
    <xf numFmtId="187" fontId="32" fillId="0" borderId="20" xfId="0" applyNumberFormat="1" applyFont="1" applyFill="1" applyBorder="1"/>
    <xf numFmtId="187" fontId="32" fillId="0" borderId="15" xfId="0" applyNumberFormat="1" applyFont="1" applyFill="1" applyBorder="1" applyAlignment="1">
      <alignment horizontal="right" vertical="center"/>
    </xf>
    <xf numFmtId="187" fontId="33" fillId="14" borderId="13" xfId="0" applyNumberFormat="1" applyFont="1" applyFill="1" applyBorder="1"/>
    <xf numFmtId="187" fontId="33" fillId="14" borderId="18" xfId="0" applyNumberFormat="1" applyFont="1" applyFill="1" applyBorder="1"/>
    <xf numFmtId="187" fontId="33" fillId="14" borderId="20" xfId="0" applyNumberFormat="1" applyFont="1" applyFill="1" applyBorder="1"/>
    <xf numFmtId="0" fontId="2" fillId="0" borderId="0" xfId="0" applyFont="1"/>
    <xf numFmtId="0" fontId="32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34" fillId="0" borderId="0" xfId="0" applyFont="1" applyFill="1"/>
    <xf numFmtId="0" fontId="32" fillId="0" borderId="0" xfId="0" applyFont="1" applyFill="1"/>
    <xf numFmtId="0" fontId="25" fillId="0" borderId="0" xfId="0" applyFont="1" applyFill="1"/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Fill="1"/>
    <xf numFmtId="0" fontId="28" fillId="0" borderId="0" xfId="0" applyFont="1" applyFill="1"/>
    <xf numFmtId="0" fontId="26" fillId="0" borderId="0" xfId="0" applyFont="1" applyFill="1"/>
    <xf numFmtId="0" fontId="18" fillId="0" borderId="0" xfId="0" applyFont="1" applyBorder="1" applyAlignment="1">
      <alignment horizontal="right" vertical="center"/>
    </xf>
    <xf numFmtId="0" fontId="35" fillId="0" borderId="0" xfId="0" applyFont="1" applyFill="1"/>
    <xf numFmtId="0" fontId="1" fillId="0" borderId="0" xfId="0" applyFont="1"/>
    <xf numFmtId="2" fontId="0" fillId="0" borderId="0" xfId="0" applyNumberFormat="1"/>
    <xf numFmtId="187" fontId="36" fillId="0" borderId="0" xfId="0" applyNumberFormat="1" applyFont="1" applyAlignment="1">
      <alignment vertical="center"/>
    </xf>
    <xf numFmtId="0" fontId="36" fillId="0" borderId="0" xfId="0" applyFont="1"/>
    <xf numFmtId="188" fontId="37" fillId="0" borderId="0" xfId="0" applyNumberFormat="1" applyFont="1" applyAlignment="1">
      <alignment vertical="center"/>
    </xf>
    <xf numFmtId="187" fontId="37" fillId="0" borderId="0" xfId="0" applyNumberFormat="1" applyFont="1" applyFill="1" applyBorder="1"/>
    <xf numFmtId="187" fontId="38" fillId="0" borderId="0" xfId="0" applyNumberFormat="1" applyFont="1" applyFill="1" applyBorder="1"/>
    <xf numFmtId="0" fontId="39" fillId="0" borderId="0" xfId="0" applyFont="1" applyFill="1" applyBorder="1" applyAlignment="1">
      <alignment horizontal="right" vertical="center"/>
    </xf>
    <xf numFmtId="0" fontId="39" fillId="0" borderId="0" xfId="0" applyFont="1" applyFill="1" applyBorder="1" applyAlignment="1">
      <alignment horizontal="left" vertical="center"/>
    </xf>
    <xf numFmtId="0" fontId="32" fillId="0" borderId="13" xfId="0" applyFont="1" applyBorder="1"/>
    <xf numFmtId="187" fontId="32" fillId="0" borderId="16" xfId="0" applyNumberFormat="1" applyFont="1" applyFill="1" applyBorder="1"/>
    <xf numFmtId="189" fontId="32" fillId="13" borderId="13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 vertical="center" readingOrder="1"/>
    </xf>
    <xf numFmtId="0" fontId="6" fillId="0" borderId="0" xfId="0" applyFont="1" applyBorder="1" applyAlignment="1">
      <alignment horizontal="right" vertical="center" readingOrder="1"/>
    </xf>
    <xf numFmtId="0" fontId="7" fillId="15" borderId="13" xfId="0" applyFont="1" applyFill="1" applyBorder="1" applyAlignment="1">
      <alignment horizontal="center" vertical="center" wrapText="1" readingOrder="1"/>
    </xf>
    <xf numFmtId="0" fontId="7" fillId="15" borderId="13" xfId="0" applyFont="1" applyFill="1" applyBorder="1" applyAlignment="1">
      <alignment horizontal="center" vertical="center" readingOrder="1"/>
    </xf>
    <xf numFmtId="0" fontId="9" fillId="15" borderId="13" xfId="0" applyFont="1" applyFill="1" applyBorder="1" applyAlignment="1">
      <alignment horizontal="center" vertical="center" wrapText="1" readingOrder="1"/>
    </xf>
    <xf numFmtId="0" fontId="7" fillId="15" borderId="8" xfId="0" applyFont="1" applyFill="1" applyBorder="1" applyAlignment="1">
      <alignment horizontal="center" vertical="center" wrapText="1" readingOrder="1"/>
    </xf>
    <xf numFmtId="0" fontId="7" fillId="15" borderId="1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22" xfId="0" applyFont="1" applyFill="1" applyBorder="1" applyAlignment="1">
      <alignment horizontal="center" vertical="center" wrapText="1" readingOrder="1"/>
    </xf>
    <xf numFmtId="0" fontId="7" fillId="15" borderId="2" xfId="0" applyFont="1" applyFill="1" applyBorder="1" applyAlignment="1">
      <alignment horizontal="center" vertical="center" readingOrder="1"/>
    </xf>
    <xf numFmtId="0" fontId="7" fillId="15" borderId="3" xfId="0" applyFont="1" applyFill="1" applyBorder="1" applyAlignment="1">
      <alignment horizontal="center" vertical="center" readingOrder="1"/>
    </xf>
    <xf numFmtId="0" fontId="7" fillId="15" borderId="4" xfId="0" applyFont="1" applyFill="1" applyBorder="1" applyAlignment="1">
      <alignment horizontal="center" vertical="center" readingOrder="1"/>
    </xf>
    <xf numFmtId="0" fontId="9" fillId="15" borderId="6" xfId="0" applyFont="1" applyFill="1" applyBorder="1" applyAlignment="1">
      <alignment horizontal="center" vertical="center" wrapText="1" readingOrder="1"/>
    </xf>
    <xf numFmtId="0" fontId="9" fillId="15" borderId="22" xfId="0" applyFont="1" applyFill="1" applyBorder="1" applyAlignment="1">
      <alignment horizontal="center" vertical="center" wrapText="1" readingOrder="1"/>
    </xf>
    <xf numFmtId="0" fontId="9" fillId="15" borderId="0" xfId="0" applyFont="1" applyFill="1" applyBorder="1" applyAlignment="1">
      <alignment horizontal="center" vertical="center" wrapText="1" readingOrder="1"/>
    </xf>
    <xf numFmtId="0" fontId="9" fillId="15" borderId="23" xfId="0" applyFont="1" applyFill="1" applyBorder="1" applyAlignment="1">
      <alignment horizontal="center" vertical="center" wrapText="1" readingOrder="1"/>
    </xf>
    <xf numFmtId="0" fontId="7" fillId="15" borderId="7" xfId="0" applyFont="1" applyFill="1" applyBorder="1" applyAlignment="1">
      <alignment horizontal="center" vertical="center" wrapText="1" readingOrder="1"/>
    </xf>
    <xf numFmtId="0" fontId="7" fillId="15" borderId="24" xfId="0" applyFont="1" applyFill="1" applyBorder="1" applyAlignment="1">
      <alignment horizontal="center" vertical="center" wrapText="1" readingOrder="1"/>
    </xf>
    <xf numFmtId="0" fontId="7" fillId="0" borderId="0" xfId="0" applyFont="1" applyBorder="1" applyAlignment="1">
      <alignment horizontal="center" vertical="center"/>
    </xf>
    <xf numFmtId="187" fontId="14" fillId="0" borderId="12" xfId="0" applyNumberFormat="1" applyFont="1" applyBorder="1" applyAlignment="1">
      <alignment horizontal="right" vertical="center"/>
    </xf>
    <xf numFmtId="187" fontId="14" fillId="0" borderId="15" xfId="0" applyNumberFormat="1" applyFont="1" applyBorder="1" applyAlignment="1">
      <alignment horizontal="right" vertical="center"/>
    </xf>
    <xf numFmtId="187" fontId="17" fillId="0" borderId="12" xfId="0" applyNumberFormat="1" applyFont="1" applyBorder="1" applyAlignment="1">
      <alignment horizontal="right" vertical="center"/>
    </xf>
    <xf numFmtId="187" fontId="17" fillId="0" borderId="15" xfId="0" applyNumberFormat="1" applyFont="1" applyBorder="1" applyAlignment="1">
      <alignment horizontal="right" vertical="center"/>
    </xf>
    <xf numFmtId="0" fontId="17" fillId="0" borderId="12" xfId="0" applyFont="1" applyBorder="1" applyAlignment="1">
      <alignment horizontal="right" vertical="center"/>
    </xf>
    <xf numFmtId="0" fontId="17" fillId="0" borderId="15" xfId="0" applyFont="1" applyBorder="1" applyAlignment="1">
      <alignment horizontal="right" vertic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88" fontId="14" fillId="0" borderId="12" xfId="0" applyNumberFormat="1" applyFont="1" applyBorder="1" applyAlignment="1">
      <alignment horizontal="right" vertical="center"/>
    </xf>
    <xf numFmtId="188" fontId="14" fillId="0" borderId="15" xfId="0" applyNumberFormat="1" applyFont="1" applyBorder="1" applyAlignment="1">
      <alignment horizontal="right" vertical="center"/>
    </xf>
    <xf numFmtId="0" fontId="9" fillId="0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0" borderId="0" xfId="0" applyFont="1" applyBorder="1" applyAlignment="1">
      <alignment horizontal="right" vertical="center"/>
    </xf>
    <xf numFmtId="188" fontId="17" fillId="0" borderId="12" xfId="0" applyNumberFormat="1" applyFont="1" applyBorder="1" applyAlignment="1">
      <alignment horizontal="right" vertical="center"/>
    </xf>
    <xf numFmtId="188" fontId="17" fillId="0" borderId="15" xfId="0" applyNumberFormat="1" applyFont="1" applyBorder="1" applyAlignment="1">
      <alignment horizontal="right" vertical="center"/>
    </xf>
    <xf numFmtId="0" fontId="29" fillId="0" borderId="19" xfId="0" applyFont="1" applyFill="1" applyBorder="1" applyAlignment="1">
      <alignment horizontal="center"/>
    </xf>
    <xf numFmtId="0" fontId="29" fillId="0" borderId="20" xfId="0" applyFont="1" applyFill="1" applyBorder="1" applyAlignment="1">
      <alignment horizontal="center"/>
    </xf>
    <xf numFmtId="0" fontId="29" fillId="0" borderId="18" xfId="0" applyFont="1" applyFill="1" applyBorder="1" applyAlignment="1">
      <alignment horizontal="center"/>
    </xf>
    <xf numFmtId="187" fontId="32" fillId="0" borderId="12" xfId="0" applyNumberFormat="1" applyFont="1" applyFill="1" applyBorder="1" applyAlignment="1">
      <alignment horizontal="right" vertical="center"/>
    </xf>
    <xf numFmtId="187" fontId="32" fillId="0" borderId="15" xfId="0" applyNumberFormat="1" applyFont="1" applyFill="1" applyBorder="1" applyAlignment="1">
      <alignment horizontal="right" vertical="center"/>
    </xf>
    <xf numFmtId="0" fontId="32" fillId="0" borderId="12" xfId="0" applyFont="1" applyBorder="1" applyAlignment="1">
      <alignment horizontal="right" vertical="center"/>
    </xf>
    <xf numFmtId="0" fontId="32" fillId="0" borderId="15" xfId="0" applyFont="1" applyBorder="1" applyAlignment="1">
      <alignment horizontal="right" vertical="center"/>
    </xf>
    <xf numFmtId="187" fontId="32" fillId="0" borderId="12" xfId="0" applyNumberFormat="1" applyFont="1" applyBorder="1" applyAlignment="1">
      <alignment horizontal="right" vertical="center"/>
    </xf>
    <xf numFmtId="187" fontId="32" fillId="0" borderId="15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F13" sqref="F13:H14"/>
    </sheetView>
  </sheetViews>
  <sheetFormatPr defaultRowHeight="14.25" x14ac:dyDescent="0.2"/>
  <cols>
    <col min="1" max="1" width="6.125" customWidth="1"/>
    <col min="2" max="2" width="31.375" customWidth="1"/>
    <col min="3" max="7" width="13.75" customWidth="1"/>
    <col min="8" max="8" width="16.125" customWidth="1"/>
  </cols>
  <sheetData>
    <row r="1" spans="1:8" ht="36" x14ac:dyDescent="0.2">
      <c r="B1" s="222" t="s">
        <v>0</v>
      </c>
      <c r="C1" s="222"/>
      <c r="D1" s="222"/>
      <c r="E1" s="222"/>
      <c r="F1" s="222"/>
      <c r="G1" s="222"/>
      <c r="H1" s="222"/>
    </row>
    <row r="2" spans="1:8" ht="19.5" customHeight="1" thickBot="1" x14ac:dyDescent="0.25">
      <c r="B2" s="1"/>
      <c r="C2" s="1"/>
      <c r="D2" s="1"/>
      <c r="E2" s="1"/>
      <c r="F2" s="1"/>
      <c r="G2" s="223" t="s">
        <v>1</v>
      </c>
      <c r="H2" s="223"/>
    </row>
    <row r="3" spans="1:8" ht="27" customHeight="1" x14ac:dyDescent="0.2">
      <c r="B3" s="224" t="s">
        <v>2</v>
      </c>
      <c r="C3" s="225" t="s">
        <v>3</v>
      </c>
      <c r="D3" s="225"/>
      <c r="E3" s="225"/>
      <c r="F3" s="225"/>
      <c r="G3" s="225"/>
      <c r="H3" s="130" t="s">
        <v>4</v>
      </c>
    </row>
    <row r="4" spans="1:8" ht="18.75" customHeight="1" x14ac:dyDescent="0.2">
      <c r="B4" s="224"/>
      <c r="C4" s="226" t="s">
        <v>5</v>
      </c>
      <c r="D4" s="226" t="s">
        <v>6</v>
      </c>
      <c r="E4" s="226" t="s">
        <v>7</v>
      </c>
      <c r="F4" s="226" t="s">
        <v>8</v>
      </c>
      <c r="G4" s="224" t="s">
        <v>9</v>
      </c>
      <c r="H4" s="227" t="s">
        <v>10</v>
      </c>
    </row>
    <row r="5" spans="1:8" ht="12.75" customHeight="1" x14ac:dyDescent="0.2">
      <c r="B5" s="224"/>
      <c r="C5" s="226"/>
      <c r="D5" s="226"/>
      <c r="E5" s="226"/>
      <c r="F5" s="226"/>
      <c r="G5" s="224"/>
      <c r="H5" s="227"/>
    </row>
    <row r="6" spans="1:8" ht="24" x14ac:dyDescent="0.55000000000000004">
      <c r="B6" s="133" t="s">
        <v>11</v>
      </c>
      <c r="C6" s="134">
        <v>3.17</v>
      </c>
      <c r="D6" s="134">
        <v>3</v>
      </c>
      <c r="E6" s="134">
        <v>0.08</v>
      </c>
      <c r="F6" s="134">
        <v>0.39</v>
      </c>
      <c r="G6" s="135">
        <f>SUM(C6:F6)</f>
        <v>6.64</v>
      </c>
      <c r="H6" s="2">
        <v>8.09</v>
      </c>
    </row>
    <row r="7" spans="1:8" ht="24" x14ac:dyDescent="0.55000000000000004">
      <c r="B7" s="133" t="s">
        <v>12</v>
      </c>
      <c r="C7" s="134">
        <v>0.17</v>
      </c>
      <c r="D7" s="134">
        <v>0.8</v>
      </c>
      <c r="E7" s="134" t="s">
        <v>13</v>
      </c>
      <c r="F7" s="134">
        <v>0.03</v>
      </c>
      <c r="G7" s="135">
        <f t="shared" ref="G7:G10" si="0">SUM(C7:F7)</f>
        <v>1</v>
      </c>
      <c r="H7" s="2">
        <v>1.1000000000000001</v>
      </c>
    </row>
    <row r="8" spans="1:8" ht="24" x14ac:dyDescent="0.55000000000000004">
      <c r="B8" s="133" t="s">
        <v>14</v>
      </c>
      <c r="C8" s="134">
        <v>5.92</v>
      </c>
      <c r="D8" s="134">
        <v>2</v>
      </c>
      <c r="E8" s="134">
        <v>2.19</v>
      </c>
      <c r="F8" s="134">
        <v>0.38</v>
      </c>
      <c r="G8" s="135">
        <f t="shared" si="0"/>
        <v>10.49</v>
      </c>
      <c r="H8" s="2">
        <v>10.75</v>
      </c>
    </row>
    <row r="9" spans="1:8" ht="24" x14ac:dyDescent="0.55000000000000004">
      <c r="B9" s="133" t="s">
        <v>15</v>
      </c>
      <c r="C9" s="134">
        <v>0.43</v>
      </c>
      <c r="D9" s="134">
        <v>5.88</v>
      </c>
      <c r="E9" s="134">
        <v>0.1</v>
      </c>
      <c r="F9" s="134">
        <v>0.36</v>
      </c>
      <c r="G9" s="135">
        <f t="shared" si="0"/>
        <v>6.77</v>
      </c>
      <c r="H9" s="2">
        <v>7.11</v>
      </c>
    </row>
    <row r="10" spans="1:8" ht="24" x14ac:dyDescent="0.55000000000000004">
      <c r="B10" s="133" t="s">
        <v>16</v>
      </c>
      <c r="C10" s="134" t="s">
        <v>13</v>
      </c>
      <c r="D10" s="134">
        <v>0.1</v>
      </c>
      <c r="E10" s="134" t="s">
        <v>13</v>
      </c>
      <c r="F10" s="134">
        <v>0.01</v>
      </c>
      <c r="G10" s="135">
        <f t="shared" si="0"/>
        <v>0.11</v>
      </c>
      <c r="H10" s="2">
        <v>0.12</v>
      </c>
    </row>
    <row r="11" spans="1:8" ht="28.5" thickBot="1" x14ac:dyDescent="0.25">
      <c r="B11" s="136" t="s">
        <v>17</v>
      </c>
      <c r="C11" s="137">
        <f t="shared" ref="C11:H11" si="1">SUM(C6:C10)</f>
        <v>9.69</v>
      </c>
      <c r="D11" s="137">
        <f t="shared" si="1"/>
        <v>11.78</v>
      </c>
      <c r="E11" s="137">
        <f t="shared" si="1"/>
        <v>2.37</v>
      </c>
      <c r="F11" s="137">
        <f t="shared" si="1"/>
        <v>1.1700000000000002</v>
      </c>
      <c r="G11" s="138">
        <f t="shared" si="1"/>
        <v>25.009999999999998</v>
      </c>
      <c r="H11" s="4">
        <f t="shared" si="1"/>
        <v>27.169999999999998</v>
      </c>
    </row>
    <row r="12" spans="1:8" ht="24" x14ac:dyDescent="0.2">
      <c r="A12" s="5"/>
      <c r="B12" s="6" t="s">
        <v>18</v>
      </c>
      <c r="C12" s="6"/>
      <c r="D12" s="6"/>
      <c r="E12" s="6"/>
      <c r="F12" s="7"/>
      <c r="G12" s="7" t="s">
        <v>41</v>
      </c>
      <c r="H12" s="7"/>
    </row>
    <row r="13" spans="1:8" ht="24" x14ac:dyDescent="0.2">
      <c r="A13" s="5"/>
      <c r="B13" s="6" t="s">
        <v>19</v>
      </c>
      <c r="C13" s="6"/>
      <c r="D13" s="6"/>
      <c r="E13" s="6"/>
      <c r="F13" s="7"/>
      <c r="G13" s="30"/>
      <c r="H13" s="7"/>
    </row>
    <row r="14" spans="1:8" ht="24" x14ac:dyDescent="0.55000000000000004">
      <c r="F14" s="210"/>
      <c r="G14" s="211"/>
    </row>
  </sheetData>
  <mergeCells count="10">
    <mergeCell ref="B1:H1"/>
    <mergeCell ref="G2:H2"/>
    <mergeCell ref="B3:B5"/>
    <mergeCell ref="C3:G3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workbookViewId="0">
      <selection activeCell="F20" sqref="F20:H21"/>
    </sheetView>
  </sheetViews>
  <sheetFormatPr defaultRowHeight="24" x14ac:dyDescent="0.55000000000000004"/>
  <cols>
    <col min="1" max="1" width="6.125" customWidth="1"/>
    <col min="2" max="2" width="29.25" style="24" customWidth="1"/>
    <col min="3" max="8" width="14.375" style="24" customWidth="1"/>
  </cols>
  <sheetData>
    <row r="1" spans="2:8" ht="36" x14ac:dyDescent="0.2">
      <c r="B1" s="222" t="s">
        <v>20</v>
      </c>
      <c r="C1" s="222"/>
      <c r="D1" s="222"/>
      <c r="E1" s="222"/>
      <c r="F1" s="222"/>
      <c r="G1" s="222"/>
      <c r="H1" s="222"/>
    </row>
    <row r="2" spans="2:8" ht="17.25" customHeight="1" thickBot="1" x14ac:dyDescent="0.25">
      <c r="B2" s="1"/>
      <c r="C2" s="1"/>
      <c r="D2" s="1"/>
      <c r="E2" s="1"/>
      <c r="F2" s="1"/>
      <c r="G2" s="223" t="s">
        <v>1</v>
      </c>
      <c r="H2" s="223"/>
    </row>
    <row r="3" spans="2:8" ht="24.75" customHeight="1" x14ac:dyDescent="0.2">
      <c r="B3" s="228" t="s">
        <v>2</v>
      </c>
      <c r="C3" s="231" t="s">
        <v>3</v>
      </c>
      <c r="D3" s="232"/>
      <c r="E3" s="232"/>
      <c r="F3" s="232"/>
      <c r="G3" s="233"/>
      <c r="H3" s="130" t="s">
        <v>4</v>
      </c>
    </row>
    <row r="4" spans="2:8" ht="27.75" x14ac:dyDescent="0.2">
      <c r="B4" s="229"/>
      <c r="C4" s="234" t="s">
        <v>5</v>
      </c>
      <c r="D4" s="236" t="s">
        <v>6</v>
      </c>
      <c r="E4" s="236" t="s">
        <v>7</v>
      </c>
      <c r="F4" s="236" t="s">
        <v>8</v>
      </c>
      <c r="G4" s="238" t="s">
        <v>9</v>
      </c>
      <c r="H4" s="131"/>
    </row>
    <row r="5" spans="2:8" ht="18.75" customHeight="1" x14ac:dyDescent="0.2">
      <c r="B5" s="229"/>
      <c r="C5" s="234"/>
      <c r="D5" s="236"/>
      <c r="E5" s="236"/>
      <c r="F5" s="236"/>
      <c r="G5" s="227"/>
      <c r="H5" s="131" t="s">
        <v>10</v>
      </c>
    </row>
    <row r="6" spans="2:8" ht="9.75" customHeight="1" x14ac:dyDescent="0.2">
      <c r="B6" s="230"/>
      <c r="C6" s="235"/>
      <c r="D6" s="237"/>
      <c r="E6" s="237"/>
      <c r="F6" s="237"/>
      <c r="G6" s="239"/>
      <c r="H6" s="132"/>
    </row>
    <row r="7" spans="2:8" x14ac:dyDescent="0.55000000000000004">
      <c r="B7" s="8" t="s">
        <v>11</v>
      </c>
      <c r="C7" s="9">
        <v>2.87</v>
      </c>
      <c r="D7" s="10">
        <v>3.05</v>
      </c>
      <c r="E7" s="10">
        <v>0.08</v>
      </c>
      <c r="F7" s="10">
        <v>0.38</v>
      </c>
      <c r="G7" s="11">
        <f t="shared" ref="G7:G14" si="0">SUM(C7:F7)</f>
        <v>6.38</v>
      </c>
      <c r="H7" s="12">
        <v>9.4600000000000009</v>
      </c>
    </row>
    <row r="8" spans="2:8" x14ac:dyDescent="0.55000000000000004">
      <c r="B8" s="13" t="s">
        <v>21</v>
      </c>
      <c r="C8" s="14">
        <v>2.29</v>
      </c>
      <c r="D8" s="15">
        <v>2.31</v>
      </c>
      <c r="E8" s="15">
        <v>0.06</v>
      </c>
      <c r="F8" s="15">
        <v>0.33</v>
      </c>
      <c r="G8" s="16">
        <f t="shared" si="0"/>
        <v>4.9899999999999993</v>
      </c>
      <c r="H8" s="17">
        <v>8.07</v>
      </c>
    </row>
    <row r="9" spans="2:8" x14ac:dyDescent="0.55000000000000004">
      <c r="B9" s="13" t="s">
        <v>22</v>
      </c>
      <c r="C9" s="14">
        <v>0.57999999999999996</v>
      </c>
      <c r="D9" s="15">
        <v>0.74</v>
      </c>
      <c r="E9" s="15">
        <v>0.02</v>
      </c>
      <c r="F9" s="15">
        <v>0.05</v>
      </c>
      <c r="G9" s="16">
        <f t="shared" si="0"/>
        <v>1.39</v>
      </c>
      <c r="H9" s="17">
        <v>1.39</v>
      </c>
    </row>
    <row r="10" spans="2:8" x14ac:dyDescent="0.55000000000000004">
      <c r="B10" s="8" t="s">
        <v>12</v>
      </c>
      <c r="C10" s="9">
        <v>0.12</v>
      </c>
      <c r="D10" s="10">
        <v>0.81</v>
      </c>
      <c r="E10" s="10" t="s">
        <v>13</v>
      </c>
      <c r="F10" s="10">
        <v>7.0000000000000007E-2</v>
      </c>
      <c r="G10" s="11">
        <f t="shared" si="0"/>
        <v>1</v>
      </c>
      <c r="H10" s="12">
        <v>1</v>
      </c>
    </row>
    <row r="11" spans="2:8" x14ac:dyDescent="0.55000000000000004">
      <c r="B11" s="8" t="s">
        <v>14</v>
      </c>
      <c r="C11" s="9">
        <v>7.46</v>
      </c>
      <c r="D11" s="10">
        <v>2.0299999999999998</v>
      </c>
      <c r="E11" s="10">
        <v>2.21</v>
      </c>
      <c r="F11" s="10">
        <v>0.5</v>
      </c>
      <c r="G11" s="11">
        <f t="shared" si="0"/>
        <v>12.2</v>
      </c>
      <c r="H11" s="12">
        <v>12.2</v>
      </c>
    </row>
    <row r="12" spans="2:8" x14ac:dyDescent="0.55000000000000004">
      <c r="B12" s="13" t="s">
        <v>23</v>
      </c>
      <c r="C12" s="14">
        <v>5.23</v>
      </c>
      <c r="D12" s="15">
        <v>2.0299999999999998</v>
      </c>
      <c r="E12" s="15">
        <v>2.21</v>
      </c>
      <c r="F12" s="15">
        <v>0.43</v>
      </c>
      <c r="G12" s="16">
        <f t="shared" si="0"/>
        <v>9.8999999999999986</v>
      </c>
      <c r="H12" s="17">
        <v>9.9</v>
      </c>
    </row>
    <row r="13" spans="2:8" x14ac:dyDescent="0.55000000000000004">
      <c r="B13" s="13" t="s">
        <v>24</v>
      </c>
      <c r="C13" s="14">
        <v>2.23</v>
      </c>
      <c r="D13" s="15" t="s">
        <v>13</v>
      </c>
      <c r="E13" s="15" t="s">
        <v>13</v>
      </c>
      <c r="F13" s="15">
        <v>7.0000000000000007E-2</v>
      </c>
      <c r="G13" s="16">
        <f t="shared" si="0"/>
        <v>2.2999999999999998</v>
      </c>
      <c r="H13" s="17">
        <v>2.2999999999999998</v>
      </c>
    </row>
    <row r="14" spans="2:8" x14ac:dyDescent="0.55000000000000004">
      <c r="B14" s="8" t="s">
        <v>15</v>
      </c>
      <c r="C14" s="9">
        <v>0.32</v>
      </c>
      <c r="D14" s="10">
        <v>5.97</v>
      </c>
      <c r="E14" s="10">
        <v>0.11</v>
      </c>
      <c r="F14" s="10">
        <v>0.32</v>
      </c>
      <c r="G14" s="11">
        <f t="shared" si="0"/>
        <v>6.7200000000000006</v>
      </c>
      <c r="H14" s="12">
        <v>6.72</v>
      </c>
    </row>
    <row r="15" spans="2:8" x14ac:dyDescent="0.55000000000000004">
      <c r="B15" s="8" t="s">
        <v>16</v>
      </c>
      <c r="C15" s="9" t="s">
        <v>13</v>
      </c>
      <c r="D15" s="10">
        <v>0.11</v>
      </c>
      <c r="E15" s="10" t="s">
        <v>13</v>
      </c>
      <c r="F15" s="10">
        <v>0.01</v>
      </c>
      <c r="G15" s="11">
        <f>SUM(D15:F15)</f>
        <v>0.12</v>
      </c>
      <c r="H15" s="12">
        <v>0.12</v>
      </c>
    </row>
    <row r="16" spans="2:8" ht="28.5" thickBot="1" x14ac:dyDescent="0.25">
      <c r="B16" s="3" t="s">
        <v>17</v>
      </c>
      <c r="C16" s="18">
        <f>C7+C10+C11+C14</f>
        <v>10.77</v>
      </c>
      <c r="D16" s="19">
        <v>11.97</v>
      </c>
      <c r="E16" s="19">
        <v>2.4</v>
      </c>
      <c r="F16" s="19">
        <v>1.28</v>
      </c>
      <c r="G16" s="20">
        <f>G7+G10+G11+G14+G15</f>
        <v>26.419999999999998</v>
      </c>
      <c r="H16" s="21">
        <v>29.5</v>
      </c>
    </row>
    <row r="17" spans="1:8" x14ac:dyDescent="0.5">
      <c r="B17" s="22" t="s">
        <v>25</v>
      </c>
      <c r="C17" s="23"/>
      <c r="D17" s="23"/>
      <c r="E17" s="23"/>
      <c r="F17" s="23"/>
      <c r="G17" s="7" t="s">
        <v>41</v>
      </c>
      <c r="H17" s="23"/>
    </row>
    <row r="18" spans="1:8" x14ac:dyDescent="0.2">
      <c r="A18" s="5"/>
      <c r="B18" s="6" t="s">
        <v>18</v>
      </c>
      <c r="C18" s="6"/>
      <c r="D18" s="6"/>
      <c r="E18" s="6"/>
      <c r="F18" s="30"/>
      <c r="G18" s="30">
        <f>G16*0.66</f>
        <v>17.437200000000001</v>
      </c>
      <c r="H18" s="7"/>
    </row>
    <row r="19" spans="1:8" x14ac:dyDescent="0.2">
      <c r="A19" s="5"/>
      <c r="B19" s="6" t="s">
        <v>19</v>
      </c>
      <c r="C19" s="39"/>
      <c r="D19" s="6"/>
      <c r="E19" s="6"/>
      <c r="F19" s="7"/>
      <c r="G19" s="7"/>
      <c r="H19" s="7"/>
    </row>
    <row r="20" spans="1:8" x14ac:dyDescent="0.55000000000000004">
      <c r="F20" s="160"/>
      <c r="G20" s="158"/>
      <c r="H20" s="159"/>
    </row>
    <row r="21" spans="1:8" x14ac:dyDescent="0.55000000000000004">
      <c r="G21" s="158"/>
      <c r="H21" s="159"/>
    </row>
  </sheetData>
  <mergeCells count="9">
    <mergeCell ref="B1:H1"/>
    <mergeCell ref="G2:H2"/>
    <mergeCell ref="B3:B6"/>
    <mergeCell ref="C3:G3"/>
    <mergeCell ref="C4:C6"/>
    <mergeCell ref="D4:D6"/>
    <mergeCell ref="E4:E6"/>
    <mergeCell ref="F4:F6"/>
    <mergeCell ref="G4:G6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topLeftCell="A22" workbookViewId="0">
      <selection activeCell="G28" sqref="G28"/>
    </sheetView>
  </sheetViews>
  <sheetFormatPr defaultRowHeight="24" x14ac:dyDescent="0.55000000000000004"/>
  <cols>
    <col min="1" max="1" width="19.375" style="25" customWidth="1"/>
    <col min="2" max="7" width="12" style="25" customWidth="1"/>
    <col min="8" max="9" width="12" customWidth="1"/>
    <col min="10" max="10" width="14.875" hidden="1" customWidth="1"/>
    <col min="11" max="11" width="15.5" customWidth="1"/>
    <col min="12" max="13" width="10" style="24" customWidth="1"/>
    <col min="14" max="14" width="13.125" style="24" customWidth="1"/>
  </cols>
  <sheetData>
    <row r="1" spans="1:14" ht="10.5" customHeight="1" x14ac:dyDescent="0.55000000000000004"/>
    <row r="2" spans="1:14" ht="23.25" customHeight="1" x14ac:dyDescent="0.2">
      <c r="A2" s="240" t="s">
        <v>53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</row>
    <row r="3" spans="1:14" ht="9.75" customHeight="1" x14ac:dyDescent="0.55000000000000004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4" ht="22.5" customHeight="1" x14ac:dyDescent="0.55000000000000004">
      <c r="A4" s="251" t="s">
        <v>29</v>
      </c>
      <c r="B4" s="254" t="s">
        <v>52</v>
      </c>
      <c r="C4" s="254"/>
      <c r="D4" s="254"/>
      <c r="E4" s="254"/>
      <c r="F4" s="254"/>
      <c r="G4" s="254"/>
      <c r="H4" s="254"/>
      <c r="I4" s="254"/>
      <c r="J4" s="256" t="s">
        <v>54</v>
      </c>
      <c r="K4" s="257"/>
      <c r="L4" s="257"/>
      <c r="M4" s="257"/>
      <c r="N4" s="258"/>
    </row>
    <row r="5" spans="1:14" ht="20.25" customHeight="1" x14ac:dyDescent="0.55000000000000004">
      <c r="A5" s="252"/>
      <c r="B5" s="255" t="s">
        <v>30</v>
      </c>
      <c r="C5" s="255"/>
      <c r="D5" s="255" t="s">
        <v>31</v>
      </c>
      <c r="E5" s="255"/>
      <c r="F5" s="255" t="s">
        <v>7</v>
      </c>
      <c r="G5" s="255"/>
      <c r="H5" s="32" t="s">
        <v>32</v>
      </c>
      <c r="I5" s="32" t="s">
        <v>9</v>
      </c>
      <c r="J5" s="40" t="s">
        <v>47</v>
      </c>
      <c r="K5" s="40" t="s">
        <v>48</v>
      </c>
      <c r="L5" s="42" t="s">
        <v>49</v>
      </c>
      <c r="M5" s="42" t="s">
        <v>50</v>
      </c>
      <c r="N5" s="42" t="s">
        <v>9</v>
      </c>
    </row>
    <row r="6" spans="1:14" ht="24" customHeight="1" x14ac:dyDescent="0.5">
      <c r="A6" s="253"/>
      <c r="B6" s="31" t="s">
        <v>33</v>
      </c>
      <c r="C6" s="31" t="s">
        <v>34</v>
      </c>
      <c r="D6" s="31" t="s">
        <v>33</v>
      </c>
      <c r="E6" s="31" t="s">
        <v>34</v>
      </c>
      <c r="F6" s="31" t="s">
        <v>33</v>
      </c>
      <c r="G6" s="31" t="s">
        <v>34</v>
      </c>
      <c r="H6" s="31" t="s">
        <v>33</v>
      </c>
      <c r="I6" s="31" t="s">
        <v>33</v>
      </c>
      <c r="J6" s="41" t="s">
        <v>33</v>
      </c>
      <c r="K6" s="41" t="s">
        <v>33</v>
      </c>
      <c r="L6" s="247" t="s">
        <v>51</v>
      </c>
      <c r="M6" s="248"/>
      <c r="N6" s="249"/>
    </row>
    <row r="7" spans="1:14" x14ac:dyDescent="0.55000000000000004">
      <c r="A7" s="61" t="s">
        <v>26</v>
      </c>
      <c r="B7" s="61">
        <f>SUM(B8:B9)</f>
        <v>3.4370000000000003</v>
      </c>
      <c r="C7" s="62">
        <f>SUM(C8:C9)</f>
        <v>2.2340499999999999</v>
      </c>
      <c r="D7" s="61">
        <f t="shared" ref="D7:G7" si="0">SUM(D8:D9)</f>
        <v>4.3220000000000001</v>
      </c>
      <c r="E7" s="62">
        <f t="shared" si="0"/>
        <v>2.8093000000000004</v>
      </c>
      <c r="F7" s="61">
        <f t="shared" si="0"/>
        <v>0.08</v>
      </c>
      <c r="G7" s="61">
        <f t="shared" si="0"/>
        <v>5.2000000000000005E-2</v>
      </c>
      <c r="H7" s="61">
        <f>SUM(H8:H9)</f>
        <v>0.51900000000000002</v>
      </c>
      <c r="I7" s="61">
        <f>SUM(I8:I9)</f>
        <v>8.3580000000000005</v>
      </c>
      <c r="J7" s="61">
        <f>SUM(J8:J9)</f>
        <v>9.3170000000000002</v>
      </c>
      <c r="K7" s="62">
        <f>SUM(K8:K9)</f>
        <v>9.3170000000000002</v>
      </c>
      <c r="L7" s="63">
        <f t="shared" ref="L7" si="1">SUM(L8:L9)</f>
        <v>26.085999999999999</v>
      </c>
      <c r="M7" s="64"/>
      <c r="N7" s="65">
        <f>L7+M7</f>
        <v>26.085999999999999</v>
      </c>
    </row>
    <row r="8" spans="1:14" x14ac:dyDescent="0.55000000000000004">
      <c r="A8" s="27" t="s">
        <v>42</v>
      </c>
      <c r="B8" s="27">
        <v>2.883</v>
      </c>
      <c r="C8" s="28">
        <f>B8*0.65</f>
        <v>1.87395</v>
      </c>
      <c r="D8" s="27">
        <v>3.7120000000000002</v>
      </c>
      <c r="E8" s="28">
        <f t="shared" ref="E8:E10" si="2">D8*0.65</f>
        <v>2.4128000000000003</v>
      </c>
      <c r="F8" s="27">
        <v>6.4000000000000001E-2</v>
      </c>
      <c r="G8" s="28">
        <f t="shared" ref="G8:G9" si="3">F8*0.65</f>
        <v>4.1600000000000005E-2</v>
      </c>
      <c r="H8" s="27">
        <v>0.45600000000000002</v>
      </c>
      <c r="I8" s="27">
        <f>B8+D8+F8+H8</f>
        <v>7.1150000000000011</v>
      </c>
      <c r="J8" s="27">
        <v>8.0739999999999998</v>
      </c>
      <c r="K8" s="28">
        <v>8.0739999999999998</v>
      </c>
      <c r="L8" s="43">
        <v>23.265999999999998</v>
      </c>
      <c r="M8" s="44"/>
      <c r="N8" s="45">
        <f t="shared" ref="N8:N13" si="4">SUM(L8:M8)</f>
        <v>23.265999999999998</v>
      </c>
    </row>
    <row r="9" spans="1:14" x14ac:dyDescent="0.55000000000000004">
      <c r="A9" s="29" t="s">
        <v>43</v>
      </c>
      <c r="B9" s="27">
        <v>0.55400000000000005</v>
      </c>
      <c r="C9" s="28">
        <f>B9*0.65</f>
        <v>0.36010000000000003</v>
      </c>
      <c r="D9" s="27">
        <v>0.61</v>
      </c>
      <c r="E9" s="28">
        <f t="shared" si="2"/>
        <v>0.39650000000000002</v>
      </c>
      <c r="F9" s="27">
        <v>1.6E-2</v>
      </c>
      <c r="G9" s="28">
        <f t="shared" si="3"/>
        <v>1.0400000000000001E-2</v>
      </c>
      <c r="H9" s="27">
        <v>6.3E-2</v>
      </c>
      <c r="I9" s="27">
        <f>B9+D9+F9+H9</f>
        <v>1.2430000000000001</v>
      </c>
      <c r="J9" s="27">
        <v>1.2430000000000001</v>
      </c>
      <c r="K9" s="28">
        <v>1.2430000000000001</v>
      </c>
      <c r="L9" s="46">
        <v>2.82</v>
      </c>
      <c r="M9" s="47"/>
      <c r="N9" s="48">
        <f t="shared" si="4"/>
        <v>2.82</v>
      </c>
    </row>
    <row r="10" spans="1:14" x14ac:dyDescent="0.55000000000000004">
      <c r="A10" s="56" t="s">
        <v>35</v>
      </c>
      <c r="B10" s="56">
        <v>0.56000000000000005</v>
      </c>
      <c r="C10" s="56">
        <f>B10*0.65</f>
        <v>0.36400000000000005</v>
      </c>
      <c r="D10" s="56">
        <v>0.81499999999999995</v>
      </c>
      <c r="E10" s="57">
        <f t="shared" si="2"/>
        <v>0.52974999999999994</v>
      </c>
      <c r="F10" s="56"/>
      <c r="G10" s="56"/>
      <c r="H10" s="56">
        <v>2.9000000000000001E-2</v>
      </c>
      <c r="I10" s="56">
        <f>H10+F10+D10+B10</f>
        <v>1.4039999999999999</v>
      </c>
      <c r="J10" s="56">
        <v>1.609</v>
      </c>
      <c r="K10" s="57">
        <v>1.4039999999999999</v>
      </c>
      <c r="L10" s="58">
        <v>1.0349999999999999</v>
      </c>
      <c r="M10" s="59">
        <v>0.82599999999999996</v>
      </c>
      <c r="N10" s="60">
        <f t="shared" si="4"/>
        <v>1.8609999999999998</v>
      </c>
    </row>
    <row r="11" spans="1:14" x14ac:dyDescent="0.55000000000000004">
      <c r="A11" s="66" t="s">
        <v>27</v>
      </c>
      <c r="B11" s="66">
        <f>SUM(B12:B14)</f>
        <v>12.066000000000001</v>
      </c>
      <c r="C11" s="67">
        <f>SUM(C12:C14)</f>
        <v>7.8429000000000002</v>
      </c>
      <c r="D11" s="66">
        <f t="shared" ref="D11:G11" si="5">SUM(D12:D14)</f>
        <v>2.0310000000000001</v>
      </c>
      <c r="E11" s="66">
        <f t="shared" si="5"/>
        <v>1.3201500000000002</v>
      </c>
      <c r="F11" s="66">
        <f t="shared" si="5"/>
        <v>2.21</v>
      </c>
      <c r="G11" s="66">
        <f t="shared" si="5"/>
        <v>1.4365000000000001</v>
      </c>
      <c r="H11" s="66">
        <f>SUM(H12:H14)</f>
        <v>0.53100000000000003</v>
      </c>
      <c r="I11" s="66">
        <f>SUM(I12:I14)</f>
        <v>16.838000000000001</v>
      </c>
      <c r="J11" s="66">
        <f>SUM(J12:J14)</f>
        <v>15.231999999999999</v>
      </c>
      <c r="K11" s="67">
        <f>SUM(K12:K14)</f>
        <v>16.838000000000001</v>
      </c>
      <c r="L11" s="68">
        <f t="shared" ref="L11:M11" si="6">SUM(L12:L14)</f>
        <v>14.843</v>
      </c>
      <c r="M11" s="69">
        <f t="shared" si="6"/>
        <v>9.4740000000000002</v>
      </c>
      <c r="N11" s="70">
        <f t="shared" si="4"/>
        <v>24.317</v>
      </c>
    </row>
    <row r="12" spans="1:14" x14ac:dyDescent="0.55000000000000004">
      <c r="A12" s="27" t="s">
        <v>55</v>
      </c>
      <c r="B12" s="27">
        <v>1.538</v>
      </c>
      <c r="C12" s="28">
        <f>B12*0.65</f>
        <v>0.99970000000000003</v>
      </c>
      <c r="D12" s="27"/>
      <c r="E12" s="27"/>
      <c r="F12" s="27"/>
      <c r="G12" s="27"/>
      <c r="H12" s="27">
        <v>7.8E-2</v>
      </c>
      <c r="I12" s="27">
        <f>B12+D12+F12+H12</f>
        <v>1.6160000000000001</v>
      </c>
      <c r="J12" s="27">
        <v>1.6160000000000001</v>
      </c>
      <c r="K12" s="28">
        <v>1.6160000000000001</v>
      </c>
      <c r="L12" s="49">
        <v>0.74</v>
      </c>
      <c r="M12" s="50">
        <v>1.9E-2</v>
      </c>
      <c r="N12" s="45">
        <f t="shared" si="4"/>
        <v>0.75900000000000001</v>
      </c>
    </row>
    <row r="13" spans="1:14" x14ac:dyDescent="0.55000000000000004">
      <c r="A13" s="27" t="s">
        <v>36</v>
      </c>
      <c r="B13" s="27">
        <v>6.99</v>
      </c>
      <c r="C13" s="28">
        <f t="shared" ref="C13:C14" si="7">B13*0.65</f>
        <v>4.5434999999999999</v>
      </c>
      <c r="D13" s="27">
        <v>2.0310000000000001</v>
      </c>
      <c r="E13" s="28">
        <f t="shared" ref="E13:G13" si="8">D13*0.65</f>
        <v>1.3201500000000002</v>
      </c>
      <c r="F13" s="27">
        <v>2.21</v>
      </c>
      <c r="G13" s="28">
        <f t="shared" si="8"/>
        <v>1.4365000000000001</v>
      </c>
      <c r="H13" s="27">
        <v>0.27300000000000002</v>
      </c>
      <c r="I13" s="245">
        <v>15.222</v>
      </c>
      <c r="J13" s="245">
        <v>13.616</v>
      </c>
      <c r="K13" s="243">
        <v>15.222</v>
      </c>
      <c r="L13" s="241">
        <v>14.103</v>
      </c>
      <c r="M13" s="241">
        <v>9.4550000000000001</v>
      </c>
      <c r="N13" s="241">
        <f t="shared" si="4"/>
        <v>23.558</v>
      </c>
    </row>
    <row r="14" spans="1:14" x14ac:dyDescent="0.55000000000000004">
      <c r="A14" s="27" t="s">
        <v>37</v>
      </c>
      <c r="B14" s="27">
        <v>3.5379999999999998</v>
      </c>
      <c r="C14" s="28">
        <f t="shared" si="7"/>
        <v>2.2997000000000001</v>
      </c>
      <c r="D14" s="27"/>
      <c r="E14" s="27"/>
      <c r="F14" s="27"/>
      <c r="G14" s="27"/>
      <c r="H14" s="27">
        <v>0.18</v>
      </c>
      <c r="I14" s="246"/>
      <c r="J14" s="246"/>
      <c r="K14" s="244"/>
      <c r="L14" s="242"/>
      <c r="M14" s="242"/>
      <c r="N14" s="242"/>
    </row>
    <row r="15" spans="1:14" x14ac:dyDescent="0.55000000000000004">
      <c r="A15" s="71" t="s">
        <v>15</v>
      </c>
      <c r="B15" s="71">
        <v>0.78</v>
      </c>
      <c r="C15" s="71">
        <f>B15*0.65</f>
        <v>0.50700000000000001</v>
      </c>
      <c r="D15" s="71">
        <v>5.9690000000000003</v>
      </c>
      <c r="E15" s="72">
        <f>D15*0.65</f>
        <v>3.8798500000000002</v>
      </c>
      <c r="F15" s="71">
        <v>0.11</v>
      </c>
      <c r="G15" s="72">
        <f>F15*0.65</f>
        <v>7.1500000000000008E-2</v>
      </c>
      <c r="H15" s="71">
        <v>0.30399999999999999</v>
      </c>
      <c r="I15" s="71">
        <f>H15+F15+D15+B15</f>
        <v>7.1630000000000003</v>
      </c>
      <c r="J15" s="71">
        <v>7.0039999999999996</v>
      </c>
      <c r="K15" s="72">
        <v>7.1630000000000003</v>
      </c>
      <c r="L15" s="73">
        <v>15.779</v>
      </c>
      <c r="M15" s="74">
        <v>1.0429999999999999</v>
      </c>
      <c r="N15" s="75">
        <f>SUM(L15:M15)</f>
        <v>16.821999999999999</v>
      </c>
    </row>
    <row r="16" spans="1:14" x14ac:dyDescent="0.55000000000000004">
      <c r="A16" s="76" t="s">
        <v>28</v>
      </c>
      <c r="B16" s="77">
        <f>SUM(B17:B19)</f>
        <v>0.08</v>
      </c>
      <c r="C16" s="77">
        <f>SUM(C17:C19)</f>
        <v>5.1999999999999998E-2</v>
      </c>
      <c r="D16" s="76">
        <f t="shared" ref="D16:E16" si="9">SUM(D17:D19)</f>
        <v>0.185</v>
      </c>
      <c r="E16" s="77">
        <f t="shared" si="9"/>
        <v>0.12025</v>
      </c>
      <c r="F16" s="76"/>
      <c r="G16" s="77"/>
      <c r="H16" s="76">
        <f>SUM(H17:H19)</f>
        <v>6.4000000000000003E-3</v>
      </c>
      <c r="I16" s="77">
        <f>SUM(I17:I19)</f>
        <v>0.27139999999999997</v>
      </c>
      <c r="J16" s="77">
        <f>SUM(J17:J19)</f>
        <v>0.26</v>
      </c>
      <c r="K16" s="77">
        <f>SUM(K17:K19)</f>
        <v>0.27100000000000002</v>
      </c>
      <c r="L16" s="78">
        <f t="shared" ref="L16:M16" si="10">SUM(L17:L19)</f>
        <v>0.46200000000000002</v>
      </c>
      <c r="M16" s="79">
        <f t="shared" si="10"/>
        <v>1.7999999999999999E-2</v>
      </c>
      <c r="N16" s="80">
        <f>SUM(L16:M16)</f>
        <v>0.48000000000000004</v>
      </c>
    </row>
    <row r="17" spans="1:14" x14ac:dyDescent="0.55000000000000004">
      <c r="A17" s="27" t="s">
        <v>38</v>
      </c>
      <c r="B17" s="27">
        <v>2.7E-2</v>
      </c>
      <c r="C17" s="28">
        <f>B17*0.65</f>
        <v>1.755E-2</v>
      </c>
      <c r="D17" s="27">
        <v>7.6999999999999999E-2</v>
      </c>
      <c r="E17" s="28">
        <f t="shared" ref="E17" si="11">D17*0.65</f>
        <v>5.0050000000000004E-2</v>
      </c>
      <c r="F17" s="27"/>
      <c r="G17" s="28"/>
      <c r="H17" s="27">
        <v>3.0000000000000001E-3</v>
      </c>
      <c r="I17" s="28">
        <f>H17+F17+D17+B17</f>
        <v>0.107</v>
      </c>
      <c r="J17" s="27">
        <v>0.10299999999999999</v>
      </c>
      <c r="K17" s="28">
        <v>0.107</v>
      </c>
      <c r="L17" s="51">
        <v>0.12</v>
      </c>
      <c r="M17" s="52">
        <v>1.7999999999999999E-2</v>
      </c>
      <c r="N17" s="45">
        <f>SUM(L17:M17)</f>
        <v>0.13799999999999998</v>
      </c>
    </row>
    <row r="18" spans="1:14" x14ac:dyDescent="0.55000000000000004">
      <c r="A18" s="27" t="s">
        <v>39</v>
      </c>
      <c r="B18" s="27">
        <v>2.7E-2</v>
      </c>
      <c r="C18" s="28">
        <f t="shared" ref="C18:E19" si="12">B18*0.65</f>
        <v>1.755E-2</v>
      </c>
      <c r="D18" s="27">
        <v>5.3999999999999999E-2</v>
      </c>
      <c r="E18" s="28">
        <f t="shared" si="12"/>
        <v>3.5099999999999999E-2</v>
      </c>
      <c r="F18" s="27"/>
      <c r="G18" s="28"/>
      <c r="H18" s="27">
        <v>3.0000000000000001E-3</v>
      </c>
      <c r="I18" s="28">
        <f t="shared" ref="I18:I19" si="13">H18+F18+D18+B18</f>
        <v>8.4000000000000005E-2</v>
      </c>
      <c r="J18" s="28">
        <v>0.08</v>
      </c>
      <c r="K18" s="243">
        <v>0.16400000000000001</v>
      </c>
      <c r="L18" s="53">
        <v>0.27600000000000002</v>
      </c>
      <c r="M18" s="48"/>
      <c r="N18" s="54">
        <f>SUM(L18:M18)</f>
        <v>0.27600000000000002</v>
      </c>
    </row>
    <row r="19" spans="1:14" x14ac:dyDescent="0.55000000000000004">
      <c r="A19" s="27" t="s">
        <v>40</v>
      </c>
      <c r="B19" s="27">
        <v>2.5999999999999999E-2</v>
      </c>
      <c r="C19" s="28">
        <f t="shared" si="12"/>
        <v>1.6899999999999998E-2</v>
      </c>
      <c r="D19" s="27">
        <v>5.3999999999999999E-2</v>
      </c>
      <c r="E19" s="28">
        <f t="shared" si="12"/>
        <v>3.5099999999999999E-2</v>
      </c>
      <c r="F19" s="27"/>
      <c r="G19" s="28"/>
      <c r="H19" s="27">
        <v>4.0000000000000002E-4</v>
      </c>
      <c r="I19" s="28">
        <f t="shared" si="13"/>
        <v>8.0399999999999999E-2</v>
      </c>
      <c r="J19" s="27">
        <v>7.6999999999999999E-2</v>
      </c>
      <c r="K19" s="244"/>
      <c r="L19" s="51">
        <v>6.6000000000000003E-2</v>
      </c>
      <c r="M19" s="52"/>
      <c r="N19" s="45">
        <f>SUM(L19:M19)</f>
        <v>6.6000000000000003E-2</v>
      </c>
    </row>
    <row r="20" spans="1:14" ht="27.75" x14ac:dyDescent="0.65">
      <c r="A20" s="81" t="s">
        <v>9</v>
      </c>
      <c r="B20" s="82">
        <f>B7+B10+B11+B15+B16</f>
        <v>16.923000000000002</v>
      </c>
      <c r="C20" s="82">
        <f t="shared" ref="C20:I20" si="14">C7+C10+C11+C15+C16</f>
        <v>10.99995</v>
      </c>
      <c r="D20" s="82">
        <f t="shared" si="14"/>
        <v>13.322000000000001</v>
      </c>
      <c r="E20" s="82">
        <f t="shared" si="14"/>
        <v>8.6593</v>
      </c>
      <c r="F20" s="82">
        <f t="shared" si="14"/>
        <v>2.4</v>
      </c>
      <c r="G20" s="82">
        <f t="shared" si="14"/>
        <v>1.56</v>
      </c>
      <c r="H20" s="82">
        <f t="shared" si="14"/>
        <v>1.3894000000000002</v>
      </c>
      <c r="I20" s="83">
        <f t="shared" si="14"/>
        <v>34.034400000000005</v>
      </c>
      <c r="J20" s="83">
        <f>J16+J15+J11+J10+J7</f>
        <v>33.421999999999997</v>
      </c>
      <c r="K20" s="83">
        <f>K16+K15+K11+K10+K7</f>
        <v>34.993000000000002</v>
      </c>
      <c r="L20" s="84">
        <f t="shared" ref="L20:M20" si="15">L16+L15+L11+L10+L7</f>
        <v>58.204999999999998</v>
      </c>
      <c r="M20" s="85">
        <f t="shared" si="15"/>
        <v>11.361000000000001</v>
      </c>
      <c r="N20" s="86">
        <f>N16+N15+N11+N10+N7</f>
        <v>69.566000000000003</v>
      </c>
    </row>
    <row r="21" spans="1:14" ht="16.5" customHeight="1" x14ac:dyDescent="0.55000000000000004">
      <c r="A21" s="26"/>
      <c r="B21" s="26"/>
      <c r="C21" s="26"/>
      <c r="D21" s="26"/>
      <c r="E21" s="26"/>
      <c r="F21" s="26"/>
      <c r="G21" s="26"/>
      <c r="H21" s="26"/>
      <c r="J21" s="250"/>
      <c r="K21" s="250"/>
    </row>
    <row r="22" spans="1:14" x14ac:dyDescent="0.55000000000000004">
      <c r="A22" s="37" t="s">
        <v>46</v>
      </c>
      <c r="B22" s="34" t="s">
        <v>45</v>
      </c>
      <c r="C22" s="34"/>
      <c r="D22" s="34"/>
      <c r="E22" s="34"/>
      <c r="F22" s="34"/>
      <c r="G22" s="34"/>
      <c r="H22" s="34"/>
      <c r="I22" s="212">
        <f>D20+F20+H20</f>
        <v>17.111400000000003</v>
      </c>
      <c r="J22" s="213"/>
      <c r="K22" s="213">
        <f>I22*0.66</f>
        <v>11.293524000000003</v>
      </c>
    </row>
    <row r="23" spans="1:14" ht="0.75" customHeight="1" x14ac:dyDescent="0.55000000000000004">
      <c r="A23" s="38"/>
      <c r="B23" s="7"/>
      <c r="C23" s="7"/>
      <c r="D23" s="7"/>
      <c r="E23" s="7"/>
      <c r="F23" s="7"/>
      <c r="G23" s="7"/>
      <c r="H23" s="36"/>
      <c r="I23" s="35"/>
    </row>
    <row r="24" spans="1:14" x14ac:dyDescent="0.55000000000000004">
      <c r="A24" s="38" t="s">
        <v>44</v>
      </c>
      <c r="B24" s="7" t="s">
        <v>58</v>
      </c>
      <c r="C24" s="7"/>
      <c r="D24" s="7"/>
      <c r="E24" s="7"/>
      <c r="F24" s="7"/>
      <c r="G24" s="7"/>
      <c r="H24" s="7"/>
      <c r="I24" s="35"/>
    </row>
    <row r="25" spans="1:14" x14ac:dyDescent="0.55000000000000004">
      <c r="A25" s="5"/>
      <c r="B25" s="7" t="s">
        <v>59</v>
      </c>
      <c r="C25" s="7"/>
      <c r="D25" s="7"/>
      <c r="E25" s="7"/>
      <c r="F25" s="7"/>
      <c r="G25" s="7"/>
      <c r="H25" s="7"/>
      <c r="I25" s="35"/>
    </row>
    <row r="26" spans="1:14" s="33" customFormat="1" x14ac:dyDescent="0.55000000000000004">
      <c r="A26" s="36"/>
      <c r="B26" s="7" t="s">
        <v>56</v>
      </c>
      <c r="C26" s="7"/>
      <c r="D26" s="7"/>
      <c r="E26" s="7"/>
      <c r="F26" s="7"/>
      <c r="G26" s="7"/>
      <c r="H26" s="7"/>
      <c r="I26" s="36"/>
      <c r="L26" s="24"/>
      <c r="M26" s="24"/>
      <c r="N26" s="24"/>
    </row>
    <row r="30" spans="1:14" x14ac:dyDescent="0.55000000000000004">
      <c r="N30" s="24" t="s">
        <v>57</v>
      </c>
    </row>
  </sheetData>
  <mergeCells count="16">
    <mergeCell ref="J21:K21"/>
    <mergeCell ref="A4:A6"/>
    <mergeCell ref="B4:I4"/>
    <mergeCell ref="B5:C5"/>
    <mergeCell ref="D5:E5"/>
    <mergeCell ref="F5:G5"/>
    <mergeCell ref="K18:K19"/>
    <mergeCell ref="J4:N4"/>
    <mergeCell ref="I13:I14"/>
    <mergeCell ref="A2:N2"/>
    <mergeCell ref="L13:L14"/>
    <mergeCell ref="M13:M14"/>
    <mergeCell ref="K13:K14"/>
    <mergeCell ref="J13:J14"/>
    <mergeCell ref="L6:N6"/>
    <mergeCell ref="N13:N14"/>
  </mergeCells>
  <pageMargins left="0.33" right="0.19685039370078741" top="0.31496062992125984" bottom="0.31496062992125984" header="0.15748031496062992" footer="0.31496062992125984"/>
  <pageSetup paperSize="9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topLeftCell="A19" workbookViewId="0">
      <selection activeCell="G13" sqref="G13"/>
    </sheetView>
  </sheetViews>
  <sheetFormatPr defaultRowHeight="24" x14ac:dyDescent="0.55000000000000004"/>
  <cols>
    <col min="1" max="1" width="17" style="25" customWidth="1"/>
    <col min="2" max="7" width="10.375" style="25" customWidth="1"/>
    <col min="8" max="9" width="10.375" customWidth="1"/>
    <col min="10" max="10" width="10.375" hidden="1" customWidth="1"/>
    <col min="11" max="11" width="10.375" customWidth="1"/>
    <col min="12" max="13" width="11.375" customWidth="1"/>
    <col min="14" max="16" width="10" style="24" customWidth="1"/>
    <col min="17" max="17" width="11.25" style="24" customWidth="1"/>
  </cols>
  <sheetData>
    <row r="1" spans="1:17" ht="10.5" customHeight="1" x14ac:dyDescent="0.55000000000000004"/>
    <row r="2" spans="1:17" ht="23.25" customHeight="1" x14ac:dyDescent="0.2">
      <c r="A2" s="240" t="s">
        <v>60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17" ht="9.75" customHeight="1" x14ac:dyDescent="0.55000000000000004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7" ht="22.5" customHeight="1" x14ac:dyDescent="0.55000000000000004">
      <c r="A4" s="251" t="s">
        <v>29</v>
      </c>
      <c r="B4" s="254" t="s">
        <v>61</v>
      </c>
      <c r="C4" s="254"/>
      <c r="D4" s="254"/>
      <c r="E4" s="254"/>
      <c r="F4" s="254"/>
      <c r="G4" s="254"/>
      <c r="H4" s="254"/>
      <c r="I4" s="254"/>
      <c r="J4" s="147"/>
      <c r="K4" s="264" t="s">
        <v>70</v>
      </c>
      <c r="L4" s="264"/>
      <c r="M4" s="264"/>
      <c r="N4" s="264"/>
      <c r="O4" s="264"/>
      <c r="P4" s="264"/>
      <c r="Q4" s="265"/>
    </row>
    <row r="5" spans="1:17" ht="28.5" customHeight="1" x14ac:dyDescent="0.55000000000000004">
      <c r="A5" s="252"/>
      <c r="B5" s="255" t="s">
        <v>30</v>
      </c>
      <c r="C5" s="255"/>
      <c r="D5" s="255" t="s">
        <v>31</v>
      </c>
      <c r="E5" s="255"/>
      <c r="F5" s="255" t="s">
        <v>7</v>
      </c>
      <c r="G5" s="255"/>
      <c r="H5" s="55" t="s">
        <v>32</v>
      </c>
      <c r="I5" s="55" t="s">
        <v>9</v>
      </c>
      <c r="J5" s="55" t="s">
        <v>47</v>
      </c>
      <c r="K5" s="128" t="s">
        <v>65</v>
      </c>
      <c r="L5" s="261" t="s">
        <v>68</v>
      </c>
      <c r="M5" s="262"/>
      <c r="N5" s="262" t="s">
        <v>69</v>
      </c>
      <c r="O5" s="263"/>
      <c r="P5" s="261" t="s">
        <v>9</v>
      </c>
      <c r="Q5" s="263"/>
    </row>
    <row r="6" spans="1:17" ht="24" customHeight="1" x14ac:dyDescent="0.45">
      <c r="A6" s="253"/>
      <c r="B6" s="144" t="s">
        <v>33</v>
      </c>
      <c r="C6" s="144" t="s">
        <v>34</v>
      </c>
      <c r="D6" s="144" t="s">
        <v>33</v>
      </c>
      <c r="E6" s="144" t="s">
        <v>34</v>
      </c>
      <c r="F6" s="144" t="s">
        <v>33</v>
      </c>
      <c r="G6" s="144" t="s">
        <v>34</v>
      </c>
      <c r="H6" s="144" t="s">
        <v>33</v>
      </c>
      <c r="I6" s="144" t="s">
        <v>33</v>
      </c>
      <c r="J6" s="145" t="s">
        <v>33</v>
      </c>
      <c r="K6" s="145" t="s">
        <v>33</v>
      </c>
      <c r="L6" s="146" t="s">
        <v>51</v>
      </c>
      <c r="M6" s="145" t="s">
        <v>33</v>
      </c>
      <c r="N6" s="146" t="s">
        <v>51</v>
      </c>
      <c r="O6" s="145" t="s">
        <v>33</v>
      </c>
      <c r="P6" s="146" t="s">
        <v>51</v>
      </c>
      <c r="Q6" s="145" t="s">
        <v>33</v>
      </c>
    </row>
    <row r="7" spans="1:17" x14ac:dyDescent="0.55000000000000004">
      <c r="A7" s="61" t="s">
        <v>26</v>
      </c>
      <c r="B7" s="61">
        <f>SUM(B8:B9)</f>
        <v>2.4615</v>
      </c>
      <c r="C7" s="87">
        <f>SUM(C8:C9)</f>
        <v>1.5999750000000001</v>
      </c>
      <c r="D7" s="61">
        <f t="shared" ref="D7:F7" si="0">SUM(D8:D9)</f>
        <v>4.3215000000000003</v>
      </c>
      <c r="E7" s="87">
        <f>SUM(E8:E9)</f>
        <v>2.8089750000000002</v>
      </c>
      <c r="F7" s="87">
        <f t="shared" si="0"/>
        <v>0.08</v>
      </c>
      <c r="G7" s="87">
        <f>SUM(G8:G9)</f>
        <v>5.2000000000000005E-2</v>
      </c>
      <c r="H7" s="61">
        <f>SUM(H8:H9)</f>
        <v>0.42480000000000001</v>
      </c>
      <c r="I7" s="87">
        <v>7.2878999999999996</v>
      </c>
      <c r="J7" s="61">
        <f>SUM(J8:J9)</f>
        <v>9.3170000000000002</v>
      </c>
      <c r="K7" s="87">
        <f>SUM(K8:K9)</f>
        <v>8.9643999999999995</v>
      </c>
      <c r="L7" s="99">
        <f>SUM(L8:L9)</f>
        <v>26.500799999999998</v>
      </c>
      <c r="M7" s="99">
        <f>SUM(M8:M9)</f>
        <v>9.4277999999999995</v>
      </c>
      <c r="N7" s="108"/>
      <c r="O7" s="108"/>
      <c r="P7" s="108">
        <f>SUM(P8:P9)</f>
        <v>26.500799999999998</v>
      </c>
      <c r="Q7" s="117">
        <f>SUM(Q8:Q9)</f>
        <v>9.4277999999999995</v>
      </c>
    </row>
    <row r="8" spans="1:17" x14ac:dyDescent="0.55000000000000004">
      <c r="A8" s="27" t="s">
        <v>42</v>
      </c>
      <c r="B8" s="27">
        <v>1.9692000000000001</v>
      </c>
      <c r="C8" s="88">
        <f>B8*0.65</f>
        <v>1.2799800000000001</v>
      </c>
      <c r="D8" s="27">
        <v>3.7122999999999999</v>
      </c>
      <c r="E8" s="88">
        <f t="shared" ref="E8:E10" si="1">D8*0.65</f>
        <v>2.412995</v>
      </c>
      <c r="F8" s="27">
        <v>6.4600000000000005E-2</v>
      </c>
      <c r="G8" s="88">
        <f t="shared" ref="G8:G9" si="2">F8*0.65</f>
        <v>4.1990000000000006E-2</v>
      </c>
      <c r="H8" s="88">
        <v>0.376</v>
      </c>
      <c r="I8" s="88">
        <v>6.1222000000000003</v>
      </c>
      <c r="J8" s="27">
        <v>8.0739999999999998</v>
      </c>
      <c r="K8" s="88">
        <v>7.7987000000000002</v>
      </c>
      <c r="L8" s="97">
        <v>23.029</v>
      </c>
      <c r="M8" s="139">
        <v>7.8758999999999997</v>
      </c>
      <c r="N8" s="109"/>
      <c r="O8" s="109"/>
      <c r="P8" s="148">
        <f t="shared" ref="P8:Q10" si="3">L8+N8</f>
        <v>23.029</v>
      </c>
      <c r="Q8" s="118">
        <f t="shared" si="3"/>
        <v>7.8758999999999997</v>
      </c>
    </row>
    <row r="9" spans="1:17" x14ac:dyDescent="0.55000000000000004">
      <c r="A9" s="29" t="s">
        <v>43</v>
      </c>
      <c r="B9" s="27">
        <v>0.49230000000000002</v>
      </c>
      <c r="C9" s="88">
        <f>B9*0.65</f>
        <v>0.31999500000000003</v>
      </c>
      <c r="D9" s="27">
        <v>0.60919999999999996</v>
      </c>
      <c r="E9" s="88">
        <f t="shared" si="1"/>
        <v>0.39598</v>
      </c>
      <c r="F9" s="27">
        <v>1.54E-2</v>
      </c>
      <c r="G9" s="88">
        <f t="shared" si="2"/>
        <v>1.001E-2</v>
      </c>
      <c r="H9" s="27">
        <v>4.8800000000000003E-2</v>
      </c>
      <c r="I9" s="27">
        <f>B9+D9+F9+H9</f>
        <v>1.1657</v>
      </c>
      <c r="J9" s="27">
        <v>1.2430000000000001</v>
      </c>
      <c r="K9" s="88">
        <v>1.1657</v>
      </c>
      <c r="L9" s="98">
        <v>3.4718</v>
      </c>
      <c r="M9" s="140">
        <v>1.5519000000000001</v>
      </c>
      <c r="N9" s="110"/>
      <c r="O9" s="110"/>
      <c r="P9" s="110">
        <f t="shared" si="3"/>
        <v>3.4718</v>
      </c>
      <c r="Q9" s="115">
        <f t="shared" si="3"/>
        <v>1.5519000000000001</v>
      </c>
    </row>
    <row r="10" spans="1:17" x14ac:dyDescent="0.55000000000000004">
      <c r="A10" s="56" t="s">
        <v>35</v>
      </c>
      <c r="B10" s="56">
        <v>0.92310000000000003</v>
      </c>
      <c r="C10" s="89">
        <f>B10*0.65</f>
        <v>0.60001500000000008</v>
      </c>
      <c r="D10" s="56">
        <v>0.81540000000000001</v>
      </c>
      <c r="E10" s="89">
        <f t="shared" si="1"/>
        <v>0.53000999999999998</v>
      </c>
      <c r="F10" s="56"/>
      <c r="G10" s="89"/>
      <c r="H10" s="56">
        <v>5.2499999999999998E-2</v>
      </c>
      <c r="I10" s="89">
        <f>H10+F10+D10+B10</f>
        <v>1.7909999999999999</v>
      </c>
      <c r="J10" s="56">
        <v>1.609</v>
      </c>
      <c r="K10" s="89">
        <v>1.7909999999999999</v>
      </c>
      <c r="L10" s="100">
        <v>1.6479999999999999</v>
      </c>
      <c r="M10" s="141">
        <v>1.1238999999999999</v>
      </c>
      <c r="N10" s="107">
        <v>0.98529999999999995</v>
      </c>
      <c r="O10" s="107">
        <v>0.66710000000000003</v>
      </c>
      <c r="P10" s="119">
        <f t="shared" si="3"/>
        <v>2.6332999999999998</v>
      </c>
      <c r="Q10" s="119">
        <f t="shared" si="3"/>
        <v>1.7909999999999999</v>
      </c>
    </row>
    <row r="11" spans="1:17" x14ac:dyDescent="0.55000000000000004">
      <c r="A11" s="66" t="s">
        <v>27</v>
      </c>
      <c r="B11" s="66">
        <f>SUM(B12:B14)</f>
        <v>11.292200000000001</v>
      </c>
      <c r="C11" s="90">
        <f>7.34</f>
        <v>7.34</v>
      </c>
      <c r="D11" s="66">
        <f t="shared" ref="D11:G11" si="4">SUM(D12:D14)</f>
        <v>2.0308000000000002</v>
      </c>
      <c r="E11" s="90">
        <f>SUM(E12:E14)</f>
        <v>1.3200200000000002</v>
      </c>
      <c r="F11" s="66">
        <f>SUM(F12:F14)</f>
        <v>2.2107999999999999</v>
      </c>
      <c r="G11" s="90">
        <f t="shared" si="4"/>
        <v>1.43702</v>
      </c>
      <c r="H11" s="66">
        <f>SUM(H12:H14)</f>
        <v>0.61249999999999993</v>
      </c>
      <c r="I11" s="66">
        <f>SUM(I12:I14)</f>
        <v>16.1463</v>
      </c>
      <c r="J11" s="66">
        <f>SUM(J12:J14)</f>
        <v>15.231999999999999</v>
      </c>
      <c r="K11" s="90">
        <f>SUM(K12:K14)</f>
        <v>16.1463</v>
      </c>
      <c r="L11" s="101">
        <f t="shared" ref="L11:P11" si="5">SUM(L12:L14)</f>
        <v>14.0143</v>
      </c>
      <c r="M11" s="101">
        <f t="shared" si="5"/>
        <v>8.514800000000001</v>
      </c>
      <c r="N11" s="111">
        <f t="shared" si="5"/>
        <v>11.3917</v>
      </c>
      <c r="O11" s="111">
        <f t="shared" ref="O11" si="6">SUM(O12:O14)</f>
        <v>7.6315</v>
      </c>
      <c r="P11" s="111">
        <f t="shared" si="5"/>
        <v>25.406000000000002</v>
      </c>
      <c r="Q11" s="120">
        <f>SUM(Q12:Q14)</f>
        <v>16.1463</v>
      </c>
    </row>
    <row r="12" spans="1:17" ht="27" x14ac:dyDescent="0.55000000000000004">
      <c r="A12" s="27" t="s">
        <v>66</v>
      </c>
      <c r="B12" s="27">
        <v>0.15379999999999999</v>
      </c>
      <c r="C12" s="88">
        <f>B12*0.65</f>
        <v>9.9970000000000003E-2</v>
      </c>
      <c r="D12" s="27"/>
      <c r="E12" s="88"/>
      <c r="F12" s="27"/>
      <c r="G12" s="88"/>
      <c r="H12" s="27">
        <v>2.2499999999999999E-2</v>
      </c>
      <c r="I12" s="27">
        <f>B12+D12+F12+H12</f>
        <v>0.17629999999999998</v>
      </c>
      <c r="J12" s="27">
        <v>1.6160000000000001</v>
      </c>
      <c r="K12" s="88">
        <v>0.17630000000000001</v>
      </c>
      <c r="L12" s="102">
        <v>0.14799999999999999</v>
      </c>
      <c r="M12" s="142">
        <v>9.8000000000000004E-2</v>
      </c>
      <c r="N12" s="112">
        <v>0.1183</v>
      </c>
      <c r="O12" s="112">
        <v>7.8299999999999995E-2</v>
      </c>
      <c r="P12" s="118">
        <f>L12+N12</f>
        <v>0.26629999999999998</v>
      </c>
      <c r="Q12" s="118">
        <f>M12+O12</f>
        <v>0.17630000000000001</v>
      </c>
    </row>
    <row r="13" spans="1:17" ht="27" x14ac:dyDescent="0.55000000000000004">
      <c r="A13" s="27" t="s">
        <v>67</v>
      </c>
      <c r="B13" s="27">
        <v>8.0615000000000006</v>
      </c>
      <c r="C13" s="88">
        <f t="shared" ref="C13:C14" si="7">B13*0.65</f>
        <v>5.2399750000000003</v>
      </c>
      <c r="D13" s="27">
        <v>2.0308000000000002</v>
      </c>
      <c r="E13" s="88">
        <f>D13*0.65</f>
        <v>1.3200200000000002</v>
      </c>
      <c r="F13" s="27">
        <v>2.2107999999999999</v>
      </c>
      <c r="G13" s="88">
        <f t="shared" ref="G13" si="8">F13*0.65</f>
        <v>1.43702</v>
      </c>
      <c r="H13" s="88">
        <v>0.59</v>
      </c>
      <c r="I13" s="88">
        <f>B13+D13+F13+H13</f>
        <v>12.8931</v>
      </c>
      <c r="J13" s="245">
        <v>13.616</v>
      </c>
      <c r="K13" s="125">
        <v>12.8931</v>
      </c>
      <c r="L13" s="259">
        <v>13.866300000000001</v>
      </c>
      <c r="M13" s="267">
        <v>8.4168000000000003</v>
      </c>
      <c r="N13" s="259">
        <v>11.273400000000001</v>
      </c>
      <c r="O13" s="259">
        <v>7.5532000000000004</v>
      </c>
      <c r="P13" s="259">
        <f>L13+N13</f>
        <v>25.139700000000001</v>
      </c>
      <c r="Q13" s="259">
        <f>M13+O13</f>
        <v>15.97</v>
      </c>
    </row>
    <row r="14" spans="1:17" x14ac:dyDescent="0.55000000000000004">
      <c r="A14" s="27" t="s">
        <v>37</v>
      </c>
      <c r="B14" s="27">
        <v>3.0769000000000002</v>
      </c>
      <c r="C14" s="88">
        <f t="shared" si="7"/>
        <v>1.9999850000000001</v>
      </c>
      <c r="D14" s="27"/>
      <c r="E14" s="88"/>
      <c r="F14" s="27"/>
      <c r="G14" s="88"/>
      <c r="H14" s="27"/>
      <c r="I14" s="88">
        <f>B14+D14+F14+H14</f>
        <v>3.0769000000000002</v>
      </c>
      <c r="J14" s="246"/>
      <c r="K14" s="126">
        <v>3.0769000000000002</v>
      </c>
      <c r="L14" s="260"/>
      <c r="M14" s="268"/>
      <c r="N14" s="260"/>
      <c r="O14" s="260"/>
      <c r="P14" s="260"/>
      <c r="Q14" s="260"/>
    </row>
    <row r="15" spans="1:17" x14ac:dyDescent="0.55000000000000004">
      <c r="A15" s="71" t="s">
        <v>15</v>
      </c>
      <c r="B15" s="71">
        <v>0.61539999999999995</v>
      </c>
      <c r="C15" s="91">
        <f>B15*0.65</f>
        <v>0.40000999999999998</v>
      </c>
      <c r="D15" s="71">
        <v>5.9691999999999998</v>
      </c>
      <c r="E15" s="91">
        <f>D15*0.65</f>
        <v>3.8799800000000002</v>
      </c>
      <c r="F15" s="91">
        <v>0.11</v>
      </c>
      <c r="G15" s="91">
        <f>0.72</f>
        <v>0.72</v>
      </c>
      <c r="H15" s="91">
        <v>0.27800000000000002</v>
      </c>
      <c r="I15" s="71">
        <f>H15+F15+D15+B15</f>
        <v>6.9725999999999999</v>
      </c>
      <c r="J15" s="71">
        <v>7.0039999999999996</v>
      </c>
      <c r="K15" s="91">
        <v>6.9725999999999999</v>
      </c>
      <c r="L15" s="103">
        <v>16.172599999999999</v>
      </c>
      <c r="M15" s="143">
        <v>6.1618000000000004</v>
      </c>
      <c r="N15" s="113">
        <v>1.365</v>
      </c>
      <c r="O15" s="113">
        <v>0.81079999999999997</v>
      </c>
      <c r="P15" s="121">
        <f>L15+N15</f>
        <v>17.537599999999998</v>
      </c>
      <c r="Q15" s="121">
        <f>M15+O15</f>
        <v>6.9725999999999999</v>
      </c>
    </row>
    <row r="16" spans="1:17" x14ac:dyDescent="0.55000000000000004">
      <c r="A16" s="76" t="s">
        <v>28</v>
      </c>
      <c r="B16" s="93">
        <f>SUM(B17:B19)</f>
        <v>9.2299999999999993E-2</v>
      </c>
      <c r="C16" s="93">
        <f>SUM(C17:C19)</f>
        <v>5.9995000000000007E-2</v>
      </c>
      <c r="D16" s="76">
        <f>SUM(D17:D19)</f>
        <v>0.1845</v>
      </c>
      <c r="E16" s="93">
        <v>0.12</v>
      </c>
      <c r="F16" s="76"/>
      <c r="G16" s="93"/>
      <c r="H16" s="76">
        <f t="shared" ref="H16:O16" si="9">SUM(H17:H19)</f>
        <v>6.8000000000000005E-3</v>
      </c>
      <c r="I16" s="93">
        <f t="shared" si="9"/>
        <v>0.28360000000000002</v>
      </c>
      <c r="J16" s="77">
        <f t="shared" si="9"/>
        <v>0.26</v>
      </c>
      <c r="K16" s="93">
        <f t="shared" si="9"/>
        <v>0.28360000000000002</v>
      </c>
      <c r="L16" s="93">
        <f t="shared" ref="L16:N16" si="10">SUM(L17:L19)</f>
        <v>0.66310000000000002</v>
      </c>
      <c r="M16" s="93">
        <f t="shared" si="10"/>
        <v>0.24669999999999997</v>
      </c>
      <c r="N16" s="93">
        <f t="shared" si="10"/>
        <v>6.5799999999999997E-2</v>
      </c>
      <c r="O16" s="93">
        <f t="shared" si="9"/>
        <v>3.6900000000000002E-2</v>
      </c>
      <c r="P16" s="122">
        <f>SUM(P17:P19)</f>
        <v>0.72889999999999999</v>
      </c>
      <c r="Q16" s="122">
        <f>SUM(Q17:Q19)</f>
        <v>0.28360000000000002</v>
      </c>
    </row>
    <row r="17" spans="1:17" x14ac:dyDescent="0.55000000000000004">
      <c r="A17" s="27" t="s">
        <v>38</v>
      </c>
      <c r="B17" s="27">
        <v>7.7000000000000002E-3</v>
      </c>
      <c r="C17" s="88">
        <f>B17*0.65</f>
        <v>5.0049999999999999E-3</v>
      </c>
      <c r="D17" s="27">
        <v>7.6899999999999996E-2</v>
      </c>
      <c r="E17" s="88">
        <f t="shared" ref="E17" si="11">D17*0.65</f>
        <v>4.9985000000000002E-2</v>
      </c>
      <c r="F17" s="27"/>
      <c r="G17" s="88"/>
      <c r="H17" s="27">
        <v>3.3E-3</v>
      </c>
      <c r="I17" s="88">
        <f>H17+F17+D17+B17</f>
        <v>8.7899999999999992E-2</v>
      </c>
      <c r="J17" s="27">
        <v>0.10299999999999999</v>
      </c>
      <c r="K17" s="88">
        <v>8.7900000000000006E-2</v>
      </c>
      <c r="L17" s="104">
        <v>9.0899999999999995E-2</v>
      </c>
      <c r="M17" s="88">
        <v>5.0999999999999997E-2</v>
      </c>
      <c r="N17" s="114">
        <v>6.5799999999999997E-2</v>
      </c>
      <c r="O17" s="114">
        <v>3.6900000000000002E-2</v>
      </c>
      <c r="P17" s="118">
        <f t="shared" ref="P17:Q19" si="12">L17+N17</f>
        <v>0.15670000000000001</v>
      </c>
      <c r="Q17" s="118">
        <f t="shared" si="12"/>
        <v>8.7900000000000006E-2</v>
      </c>
    </row>
    <row r="18" spans="1:17" x14ac:dyDescent="0.55000000000000004">
      <c r="A18" s="27" t="s">
        <v>39</v>
      </c>
      <c r="B18" s="27">
        <v>7.6899999999999996E-2</v>
      </c>
      <c r="C18" s="88">
        <f t="shared" ref="C18:E19" si="13">B18*0.65</f>
        <v>4.9985000000000002E-2</v>
      </c>
      <c r="D18" s="27">
        <v>5.3800000000000001E-2</v>
      </c>
      <c r="E18" s="88">
        <f t="shared" si="13"/>
        <v>3.4970000000000001E-2</v>
      </c>
      <c r="F18" s="27"/>
      <c r="G18" s="88"/>
      <c r="H18" s="27">
        <v>3.2000000000000002E-3</v>
      </c>
      <c r="I18" s="88">
        <f t="shared" ref="I18:I19" si="14">H18+F18+D18+B18</f>
        <v>0.13389999999999999</v>
      </c>
      <c r="J18" s="28">
        <v>0.08</v>
      </c>
      <c r="K18" s="96">
        <v>0.13389999999999999</v>
      </c>
      <c r="L18" s="105">
        <v>0.39150000000000001</v>
      </c>
      <c r="M18" s="96">
        <v>0.13389999999999999</v>
      </c>
      <c r="N18" s="115"/>
      <c r="O18" s="115"/>
      <c r="P18" s="123">
        <f t="shared" si="12"/>
        <v>0.39150000000000001</v>
      </c>
      <c r="Q18" s="123">
        <f t="shared" si="12"/>
        <v>0.13389999999999999</v>
      </c>
    </row>
    <row r="19" spans="1:17" x14ac:dyDescent="0.55000000000000004">
      <c r="A19" s="27" t="s">
        <v>40</v>
      </c>
      <c r="B19" s="27">
        <v>7.7000000000000002E-3</v>
      </c>
      <c r="C19" s="88">
        <f t="shared" si="13"/>
        <v>5.0049999999999999E-3</v>
      </c>
      <c r="D19" s="27">
        <v>5.3800000000000001E-2</v>
      </c>
      <c r="E19" s="88">
        <f t="shared" si="13"/>
        <v>3.4970000000000001E-2</v>
      </c>
      <c r="F19" s="27"/>
      <c r="G19" s="88"/>
      <c r="H19" s="27">
        <v>2.9999999999999997E-4</v>
      </c>
      <c r="I19" s="88">
        <f t="shared" si="14"/>
        <v>6.1800000000000001E-2</v>
      </c>
      <c r="J19" s="27">
        <v>7.6999999999999999E-2</v>
      </c>
      <c r="K19" s="95">
        <v>6.1800000000000001E-2</v>
      </c>
      <c r="L19" s="104">
        <v>0.1807</v>
      </c>
      <c r="M19" s="96">
        <v>6.1800000000000001E-2</v>
      </c>
      <c r="N19" s="114"/>
      <c r="O19" s="114"/>
      <c r="P19" s="118">
        <f t="shared" si="12"/>
        <v>0.1807</v>
      </c>
      <c r="Q19" s="118">
        <f t="shared" si="12"/>
        <v>6.1800000000000001E-2</v>
      </c>
    </row>
    <row r="20" spans="1:17" ht="27.75" x14ac:dyDescent="0.65">
      <c r="A20" s="81" t="s">
        <v>9</v>
      </c>
      <c r="B20" s="92">
        <f>B7+B10+B11+B15+B16</f>
        <v>15.384499999999999</v>
      </c>
      <c r="C20" s="92">
        <f t="shared" ref="C20:H20" si="15">C7+C10+C11+C15+C16</f>
        <v>9.9999950000000002</v>
      </c>
      <c r="D20" s="92">
        <v>13.3215</v>
      </c>
      <c r="E20" s="92">
        <f t="shared" si="15"/>
        <v>8.6589849999999995</v>
      </c>
      <c r="F20" s="92">
        <f t="shared" si="15"/>
        <v>2.4007999999999998</v>
      </c>
      <c r="G20" s="92">
        <v>1.5609999999999999</v>
      </c>
      <c r="H20" s="92">
        <f t="shared" si="15"/>
        <v>1.3745999999999998</v>
      </c>
      <c r="I20" s="94">
        <v>32.481400000000001</v>
      </c>
      <c r="J20" s="83">
        <f>J16+J15+J11+J10+J7</f>
        <v>33.421999999999997</v>
      </c>
      <c r="K20" s="94">
        <f>K16+K15+K11+K10+K7</f>
        <v>34.157899999999998</v>
      </c>
      <c r="L20" s="106">
        <f t="shared" ref="L20:N20" si="16">L16+L15+L11+L10+L7</f>
        <v>58.998800000000003</v>
      </c>
      <c r="M20" s="106">
        <f t="shared" si="16"/>
        <v>25.475000000000001</v>
      </c>
      <c r="N20" s="116">
        <f t="shared" si="16"/>
        <v>13.8078</v>
      </c>
      <c r="O20" s="116">
        <f t="shared" ref="O20" si="17">O16+O15+O11+O10+O7</f>
        <v>9.1463000000000001</v>
      </c>
      <c r="P20" s="116">
        <f>P16+P15+P11+P10+P7</f>
        <v>72.806600000000003</v>
      </c>
      <c r="Q20" s="124">
        <f>Q16+Q15+Q11+Q10+Q7</f>
        <v>34.621299999999998</v>
      </c>
    </row>
    <row r="21" spans="1:17" ht="16.5" customHeight="1" x14ac:dyDescent="0.55000000000000004">
      <c r="A21" s="26"/>
      <c r="B21" s="26"/>
      <c r="C21" s="26"/>
      <c r="D21" s="26"/>
      <c r="E21" s="26"/>
      <c r="F21" s="26"/>
      <c r="G21" s="26"/>
      <c r="H21" s="26"/>
      <c r="I21" s="214">
        <f>D20+F20+H20</f>
        <v>17.096900000000002</v>
      </c>
      <c r="J21" s="266">
        <f>I21*0.66</f>
        <v>11.283954000000001</v>
      </c>
      <c r="K21" s="266"/>
      <c r="L21" s="127"/>
      <c r="M21" s="127"/>
    </row>
    <row r="22" spans="1:17" x14ac:dyDescent="0.55000000000000004">
      <c r="A22" s="37" t="s">
        <v>46</v>
      </c>
      <c r="B22" s="34" t="s">
        <v>62</v>
      </c>
      <c r="C22" s="34"/>
      <c r="D22" s="34"/>
      <c r="E22" s="34"/>
      <c r="F22" s="34"/>
      <c r="G22" s="34"/>
      <c r="H22" s="34"/>
      <c r="I22" s="35"/>
    </row>
    <row r="23" spans="1:17" ht="0.75" customHeight="1" x14ac:dyDescent="0.55000000000000004">
      <c r="A23" s="38"/>
      <c r="B23" s="7"/>
      <c r="C23" s="7"/>
      <c r="D23" s="7"/>
      <c r="E23" s="7"/>
      <c r="F23" s="7"/>
      <c r="G23" s="7"/>
      <c r="H23" s="36"/>
      <c r="I23" s="35"/>
    </row>
    <row r="24" spans="1:17" x14ac:dyDescent="0.55000000000000004">
      <c r="A24" s="38" t="s">
        <v>44</v>
      </c>
      <c r="B24" s="7" t="s">
        <v>58</v>
      </c>
      <c r="C24" s="7"/>
      <c r="D24" s="7"/>
      <c r="E24" s="7"/>
      <c r="F24" s="7"/>
      <c r="G24" s="7"/>
      <c r="H24" s="7"/>
      <c r="I24" s="35"/>
    </row>
    <row r="25" spans="1:17" x14ac:dyDescent="0.55000000000000004">
      <c r="A25" s="5"/>
      <c r="B25" s="7" t="s">
        <v>59</v>
      </c>
      <c r="C25" s="7"/>
      <c r="D25" s="7"/>
      <c r="E25" s="7"/>
      <c r="F25" s="7"/>
      <c r="G25" s="7"/>
      <c r="H25" s="7"/>
      <c r="I25" s="35"/>
    </row>
    <row r="26" spans="1:17" s="33" customFormat="1" x14ac:dyDescent="0.55000000000000004">
      <c r="A26" s="36"/>
      <c r="B26" s="7" t="s">
        <v>56</v>
      </c>
      <c r="C26" s="7"/>
      <c r="D26" s="7"/>
      <c r="E26" s="7"/>
      <c r="F26" s="7"/>
      <c r="G26" s="7"/>
      <c r="H26" s="7"/>
      <c r="I26" s="36"/>
      <c r="N26" s="24"/>
      <c r="O26" s="24"/>
      <c r="P26" s="24"/>
      <c r="Q26" s="24"/>
    </row>
    <row r="27" spans="1:17" x14ac:dyDescent="0.55000000000000004">
      <c r="B27" s="129" t="s">
        <v>63</v>
      </c>
    </row>
    <row r="28" spans="1:17" x14ac:dyDescent="0.55000000000000004">
      <c r="B28" s="129" t="s">
        <v>64</v>
      </c>
    </row>
    <row r="30" spans="1:17" x14ac:dyDescent="0.55000000000000004">
      <c r="Q30" s="149">
        <v>22857</v>
      </c>
    </row>
  </sheetData>
  <mergeCells count="18">
    <mergeCell ref="J21:K21"/>
    <mergeCell ref="J13:J14"/>
    <mergeCell ref="N13:N14"/>
    <mergeCell ref="O13:O14"/>
    <mergeCell ref="L13:L14"/>
    <mergeCell ref="M13:M14"/>
    <mergeCell ref="A2:Q2"/>
    <mergeCell ref="Q13:Q14"/>
    <mergeCell ref="A4:A6"/>
    <mergeCell ref="B4:I4"/>
    <mergeCell ref="B5:C5"/>
    <mergeCell ref="D5:E5"/>
    <mergeCell ref="F5:G5"/>
    <mergeCell ref="L5:M5"/>
    <mergeCell ref="N5:O5"/>
    <mergeCell ref="K4:Q4"/>
    <mergeCell ref="P5:Q5"/>
    <mergeCell ref="P13:P14"/>
  </mergeCells>
  <pageMargins left="0.31496062992125984" right="0.19685039370078741" top="0.31496062992125984" bottom="0.31496062992125984" header="0.15748031496062992" footer="0.31496062992125984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2"/>
  <sheetViews>
    <sheetView topLeftCell="B1" workbookViewId="0">
      <selection activeCell="Q20" sqref="Q20"/>
    </sheetView>
  </sheetViews>
  <sheetFormatPr defaultRowHeight="24" x14ac:dyDescent="0.55000000000000004"/>
  <cols>
    <col min="1" max="1" width="17" style="25" customWidth="1"/>
    <col min="2" max="7" width="10.375" style="25" customWidth="1"/>
    <col min="8" max="9" width="10.375" customWidth="1"/>
    <col min="10" max="10" width="10.375" hidden="1" customWidth="1"/>
    <col min="11" max="11" width="10.375" customWidth="1"/>
    <col min="12" max="13" width="11.375" customWidth="1"/>
    <col min="14" max="16" width="10" style="24" customWidth="1"/>
    <col min="17" max="17" width="11.25" style="24" customWidth="1"/>
  </cols>
  <sheetData>
    <row r="1" spans="1:17" ht="10.5" customHeight="1" x14ac:dyDescent="0.55000000000000004"/>
    <row r="2" spans="1:17" ht="23.25" customHeight="1" x14ac:dyDescent="0.2">
      <c r="A2" s="240" t="s">
        <v>71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17" ht="9.75" customHeight="1" x14ac:dyDescent="0.55000000000000004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7" ht="22.5" customHeight="1" x14ac:dyDescent="0.55000000000000004">
      <c r="A4" s="251" t="s">
        <v>29</v>
      </c>
      <c r="B4" s="254" t="s">
        <v>72</v>
      </c>
      <c r="C4" s="254"/>
      <c r="D4" s="254"/>
      <c r="E4" s="254"/>
      <c r="F4" s="254"/>
      <c r="G4" s="254"/>
      <c r="H4" s="254"/>
      <c r="I4" s="254"/>
      <c r="J4" s="147"/>
      <c r="K4" s="269" t="s">
        <v>80</v>
      </c>
      <c r="L4" s="269"/>
      <c r="M4" s="269"/>
      <c r="N4" s="269"/>
      <c r="O4" s="269"/>
      <c r="P4" s="269"/>
      <c r="Q4" s="270"/>
    </row>
    <row r="5" spans="1:17" ht="28.5" customHeight="1" x14ac:dyDescent="0.55000000000000004">
      <c r="A5" s="252"/>
      <c r="B5" s="255" t="s">
        <v>30</v>
      </c>
      <c r="C5" s="255"/>
      <c r="D5" s="255" t="s">
        <v>31</v>
      </c>
      <c r="E5" s="255"/>
      <c r="F5" s="255" t="s">
        <v>7</v>
      </c>
      <c r="G5" s="255"/>
      <c r="H5" s="151" t="s">
        <v>32</v>
      </c>
      <c r="I5" s="151" t="s">
        <v>9</v>
      </c>
      <c r="J5" s="151" t="s">
        <v>47</v>
      </c>
      <c r="K5" s="165" t="s">
        <v>77</v>
      </c>
      <c r="L5" s="271" t="s">
        <v>78</v>
      </c>
      <c r="M5" s="269"/>
      <c r="N5" s="269" t="s">
        <v>79</v>
      </c>
      <c r="O5" s="270"/>
      <c r="P5" s="271" t="s">
        <v>9</v>
      </c>
      <c r="Q5" s="270"/>
    </row>
    <row r="6" spans="1:17" ht="24" customHeight="1" x14ac:dyDescent="0.45">
      <c r="A6" s="253"/>
      <c r="B6" s="144" t="s">
        <v>33</v>
      </c>
      <c r="C6" s="144" t="s">
        <v>34</v>
      </c>
      <c r="D6" s="144" t="s">
        <v>33</v>
      </c>
      <c r="E6" s="144" t="s">
        <v>34</v>
      </c>
      <c r="F6" s="144" t="s">
        <v>33</v>
      </c>
      <c r="G6" s="144" t="s">
        <v>34</v>
      </c>
      <c r="H6" s="144" t="s">
        <v>33</v>
      </c>
      <c r="I6" s="144" t="s">
        <v>33</v>
      </c>
      <c r="J6" s="145" t="s">
        <v>33</v>
      </c>
      <c r="K6" s="166" t="s">
        <v>33</v>
      </c>
      <c r="L6" s="167" t="s">
        <v>51</v>
      </c>
      <c r="M6" s="166" t="s">
        <v>33</v>
      </c>
      <c r="N6" s="167" t="s">
        <v>51</v>
      </c>
      <c r="O6" s="166" t="s">
        <v>33</v>
      </c>
      <c r="P6" s="167" t="s">
        <v>51</v>
      </c>
      <c r="Q6" s="166" t="s">
        <v>33</v>
      </c>
    </row>
    <row r="7" spans="1:17" x14ac:dyDescent="0.55000000000000004">
      <c r="A7" s="61" t="s">
        <v>26</v>
      </c>
      <c r="B7" s="161">
        <v>2.3079999999999998</v>
      </c>
      <c r="C7" s="62">
        <f>B7*0.65</f>
        <v>1.5002</v>
      </c>
      <c r="D7" s="62">
        <f>SUM(D8:D9)</f>
        <v>4.32</v>
      </c>
      <c r="E7" s="62">
        <v>2.81</v>
      </c>
      <c r="F7" s="62">
        <f t="shared" ref="F7" si="0">SUM(F8:F9)</f>
        <v>0.08</v>
      </c>
      <c r="G7" s="62">
        <f>SUM(G8:G9)</f>
        <v>5.2000000000000005E-2</v>
      </c>
      <c r="H7" s="62">
        <f>SUM(H8:H9)</f>
        <v>0.42399999999999999</v>
      </c>
      <c r="I7" s="62">
        <f>B7+D7+F7+H7</f>
        <v>7.1320000000000006</v>
      </c>
      <c r="J7" s="61">
        <f>SUM(J8:J9)</f>
        <v>9.3170000000000002</v>
      </c>
      <c r="K7" s="169">
        <f>SUM(K8:K9)</f>
        <v>9.1609999999999996</v>
      </c>
      <c r="L7" s="172">
        <f>SUM(L8:L9)</f>
        <v>27.5</v>
      </c>
      <c r="M7" s="172">
        <f>SUM(M8:M9)</f>
        <v>9.1609999999999996</v>
      </c>
      <c r="N7" s="175" t="s">
        <v>13</v>
      </c>
      <c r="O7" s="173" t="s">
        <v>13</v>
      </c>
      <c r="P7" s="169">
        <f t="shared" ref="P7:Q9" si="1">L7</f>
        <v>27.5</v>
      </c>
      <c r="Q7" s="176">
        <f t="shared" si="1"/>
        <v>9.1609999999999996</v>
      </c>
    </row>
    <row r="8" spans="1:17" x14ac:dyDescent="0.55000000000000004">
      <c r="A8" s="162" t="s">
        <v>75</v>
      </c>
      <c r="B8" s="243">
        <v>2.3079999999999998</v>
      </c>
      <c r="C8" s="243">
        <v>1.5</v>
      </c>
      <c r="D8" s="28">
        <v>3.71</v>
      </c>
      <c r="E8" s="28">
        <v>2.41</v>
      </c>
      <c r="F8" s="28">
        <v>6.4600000000000005E-2</v>
      </c>
      <c r="G8" s="28">
        <f t="shared" ref="G8:G9" si="2">F8*0.65</f>
        <v>4.1990000000000006E-2</v>
      </c>
      <c r="H8" s="28">
        <v>0.376</v>
      </c>
      <c r="I8" s="243">
        <v>7.1319999999999997</v>
      </c>
      <c r="J8" s="27">
        <v>8.0739999999999998</v>
      </c>
      <c r="K8" s="168">
        <v>7.6559999999999997</v>
      </c>
      <c r="L8" s="170">
        <v>24</v>
      </c>
      <c r="M8" s="170">
        <v>7.6559999999999997</v>
      </c>
      <c r="N8" s="174" t="s">
        <v>13</v>
      </c>
      <c r="O8" s="174" t="s">
        <v>13</v>
      </c>
      <c r="P8" s="177">
        <f t="shared" si="1"/>
        <v>24</v>
      </c>
      <c r="Q8" s="177">
        <f t="shared" si="1"/>
        <v>7.6559999999999997</v>
      </c>
    </row>
    <row r="9" spans="1:17" x14ac:dyDescent="0.55000000000000004">
      <c r="A9" s="163" t="s">
        <v>76</v>
      </c>
      <c r="B9" s="244"/>
      <c r="C9" s="244"/>
      <c r="D9" s="28">
        <v>0.61</v>
      </c>
      <c r="E9" s="28">
        <v>0.4</v>
      </c>
      <c r="F9" s="28">
        <v>1.54E-2</v>
      </c>
      <c r="G9" s="28">
        <f t="shared" si="2"/>
        <v>1.001E-2</v>
      </c>
      <c r="H9" s="28">
        <v>4.8000000000000001E-2</v>
      </c>
      <c r="I9" s="244"/>
      <c r="J9" s="27">
        <v>1.2430000000000001</v>
      </c>
      <c r="K9" s="168">
        <v>1.5049999999999999</v>
      </c>
      <c r="L9" s="171">
        <v>3.5</v>
      </c>
      <c r="M9" s="171">
        <v>1.5049999999999999</v>
      </c>
      <c r="N9" s="178" t="s">
        <v>13</v>
      </c>
      <c r="O9" s="178" t="s">
        <v>13</v>
      </c>
      <c r="P9" s="168">
        <f t="shared" si="1"/>
        <v>3.5</v>
      </c>
      <c r="Q9" s="168">
        <f t="shared" si="1"/>
        <v>1.5049999999999999</v>
      </c>
    </row>
    <row r="10" spans="1:17" x14ac:dyDescent="0.55000000000000004">
      <c r="A10" s="56" t="s">
        <v>35</v>
      </c>
      <c r="B10" s="57">
        <v>0.92310000000000003</v>
      </c>
      <c r="C10" s="57">
        <f>B10*0.65</f>
        <v>0.60001500000000008</v>
      </c>
      <c r="D10" s="57">
        <v>0.82</v>
      </c>
      <c r="E10" s="57">
        <v>0.53</v>
      </c>
      <c r="F10" s="155" t="s">
        <v>13</v>
      </c>
      <c r="G10" s="155" t="s">
        <v>13</v>
      </c>
      <c r="H10" s="57">
        <v>9.8000000000000004E-2</v>
      </c>
      <c r="I10" s="57">
        <f>B10+D10+H10</f>
        <v>1.8411000000000002</v>
      </c>
      <c r="J10" s="56">
        <v>1.609</v>
      </c>
      <c r="K10" s="179">
        <v>1.841</v>
      </c>
      <c r="L10" s="180">
        <v>2.0840000000000001</v>
      </c>
      <c r="M10" s="180">
        <v>1.3959999999999999</v>
      </c>
      <c r="N10" s="179">
        <v>0.39600000000000002</v>
      </c>
      <c r="O10" s="179">
        <v>0.26300000000000001</v>
      </c>
      <c r="P10" s="181">
        <f t="shared" ref="P10:Q13" si="3">L10+N10</f>
        <v>2.48</v>
      </c>
      <c r="Q10" s="181">
        <f t="shared" si="3"/>
        <v>1.6589999999999998</v>
      </c>
    </row>
    <row r="11" spans="1:17" x14ac:dyDescent="0.55000000000000004">
      <c r="A11" s="66" t="s">
        <v>27</v>
      </c>
      <c r="B11" s="67">
        <f>SUM(B12:B14)</f>
        <v>8</v>
      </c>
      <c r="C11" s="67">
        <f>B11*0.65</f>
        <v>5.2</v>
      </c>
      <c r="D11" s="67">
        <f t="shared" ref="D11:G11" si="4">SUM(D12:D14)</f>
        <v>2.0299999999999998</v>
      </c>
      <c r="E11" s="67">
        <f>SUM(E12:E14)</f>
        <v>1.3194999999999999</v>
      </c>
      <c r="F11" s="67">
        <f>SUM(F12:F14)</f>
        <v>2.2107999999999999</v>
      </c>
      <c r="G11" s="67">
        <f t="shared" si="4"/>
        <v>1.43702</v>
      </c>
      <c r="H11" s="67">
        <f>SUM(H12:H14)</f>
        <v>0.57800000000000007</v>
      </c>
      <c r="I11" s="67">
        <f>B11+D11+F11+H11</f>
        <v>12.8188</v>
      </c>
      <c r="J11" s="66">
        <f>SUM(J12:J14)</f>
        <v>15.231999999999999</v>
      </c>
      <c r="K11" s="182">
        <v>12.819000000000001</v>
      </c>
      <c r="L11" s="183">
        <v>13.488</v>
      </c>
      <c r="M11" s="183">
        <v>8.1920000000000002</v>
      </c>
      <c r="N11" s="182">
        <v>2.3849999999999998</v>
      </c>
      <c r="O11" s="182">
        <v>1.5620000000000001</v>
      </c>
      <c r="P11" s="182">
        <f t="shared" si="3"/>
        <v>15.872999999999999</v>
      </c>
      <c r="Q11" s="182">
        <f t="shared" si="3"/>
        <v>9.7539999999999996</v>
      </c>
    </row>
    <row r="12" spans="1:17" ht="27" x14ac:dyDescent="0.55000000000000004">
      <c r="A12" s="27" t="s">
        <v>66</v>
      </c>
      <c r="B12" s="243">
        <v>4.6150000000000002</v>
      </c>
      <c r="C12" s="243">
        <f>B12*0.65</f>
        <v>2.9997500000000001</v>
      </c>
      <c r="D12" s="152" t="s">
        <v>13</v>
      </c>
      <c r="E12" s="152" t="s">
        <v>13</v>
      </c>
      <c r="F12" s="152" t="s">
        <v>13</v>
      </c>
      <c r="G12" s="152" t="s">
        <v>13</v>
      </c>
      <c r="H12" s="28">
        <v>0.02</v>
      </c>
      <c r="I12" s="276">
        <v>9.4339999999999993</v>
      </c>
      <c r="J12" s="219">
        <v>1.6160000000000001</v>
      </c>
      <c r="K12" s="168">
        <v>1.95</v>
      </c>
      <c r="L12" s="220">
        <v>2</v>
      </c>
      <c r="M12" s="220">
        <v>1.3</v>
      </c>
      <c r="N12" s="184">
        <v>0.35399999999999998</v>
      </c>
      <c r="O12" s="184">
        <v>0.23</v>
      </c>
      <c r="P12" s="177">
        <f t="shared" si="3"/>
        <v>2.3540000000000001</v>
      </c>
      <c r="Q12" s="177">
        <f t="shared" si="3"/>
        <v>1.53</v>
      </c>
    </row>
    <row r="13" spans="1:17" ht="27" x14ac:dyDescent="0.55000000000000004">
      <c r="A13" s="27" t="s">
        <v>67</v>
      </c>
      <c r="B13" s="244"/>
      <c r="C13" s="244"/>
      <c r="D13" s="28">
        <v>2.0299999999999998</v>
      </c>
      <c r="E13" s="28">
        <f>D13*0.65</f>
        <v>1.3194999999999999</v>
      </c>
      <c r="F13" s="28">
        <v>2.2107999999999999</v>
      </c>
      <c r="G13" s="28">
        <f t="shared" ref="G13" si="5">F13*0.65</f>
        <v>1.43702</v>
      </c>
      <c r="H13" s="28">
        <v>0.55800000000000005</v>
      </c>
      <c r="I13" s="277"/>
      <c r="J13" s="274">
        <v>13.616</v>
      </c>
      <c r="K13" s="272">
        <v>10.869</v>
      </c>
      <c r="L13" s="272">
        <v>11.488</v>
      </c>
      <c r="M13" s="272">
        <v>6.8920000000000003</v>
      </c>
      <c r="N13" s="272">
        <v>2.0310000000000001</v>
      </c>
      <c r="O13" s="272">
        <v>1.3320000000000001</v>
      </c>
      <c r="P13" s="272">
        <f t="shared" si="3"/>
        <v>13.519</v>
      </c>
      <c r="Q13" s="272">
        <f t="shared" si="3"/>
        <v>8.2240000000000002</v>
      </c>
    </row>
    <row r="14" spans="1:17" x14ac:dyDescent="0.55000000000000004">
      <c r="A14" s="27" t="s">
        <v>37</v>
      </c>
      <c r="B14" s="28">
        <v>3.3849999999999998</v>
      </c>
      <c r="C14" s="28">
        <f t="shared" ref="C14" si="6">B14*0.65</f>
        <v>2.20025</v>
      </c>
      <c r="D14" s="152" t="s">
        <v>13</v>
      </c>
      <c r="E14" s="152" t="s">
        <v>13</v>
      </c>
      <c r="F14" s="152" t="s">
        <v>13</v>
      </c>
      <c r="G14" s="152" t="s">
        <v>13</v>
      </c>
      <c r="H14" s="152" t="s">
        <v>13</v>
      </c>
      <c r="I14" s="168">
        <f>B14</f>
        <v>3.3849999999999998</v>
      </c>
      <c r="J14" s="275"/>
      <c r="K14" s="273"/>
      <c r="L14" s="273"/>
      <c r="M14" s="273"/>
      <c r="N14" s="273"/>
      <c r="O14" s="273"/>
      <c r="P14" s="273"/>
      <c r="Q14" s="273"/>
    </row>
    <row r="15" spans="1:17" x14ac:dyDescent="0.55000000000000004">
      <c r="A15" s="71" t="s">
        <v>15</v>
      </c>
      <c r="B15" s="72">
        <v>0.46200000000000002</v>
      </c>
      <c r="C15" s="72">
        <f>B15*0.65</f>
        <v>0.30030000000000001</v>
      </c>
      <c r="D15" s="72">
        <v>5.97</v>
      </c>
      <c r="E15" s="72">
        <v>3.88</v>
      </c>
      <c r="F15" s="72">
        <v>0.11</v>
      </c>
      <c r="G15" s="72">
        <v>7.1999999999999995E-2</v>
      </c>
      <c r="H15" s="72">
        <v>0.26500000000000001</v>
      </c>
      <c r="I15" s="72">
        <f t="shared" ref="I15" si="7">B15+D15+F15+H15</f>
        <v>6.8069999999999995</v>
      </c>
      <c r="J15" s="71">
        <v>7.0039999999999996</v>
      </c>
      <c r="K15" s="185">
        <v>6.8070000000000004</v>
      </c>
      <c r="L15" s="186">
        <v>16.253</v>
      </c>
      <c r="M15" s="186">
        <v>5.77</v>
      </c>
      <c r="N15" s="185">
        <v>0.60899999999999999</v>
      </c>
      <c r="O15" s="185">
        <v>0.35899999999999999</v>
      </c>
      <c r="P15" s="187">
        <f>L15+N15</f>
        <v>16.862000000000002</v>
      </c>
      <c r="Q15" s="187">
        <f>M15+O15</f>
        <v>6.1289999999999996</v>
      </c>
    </row>
    <row r="16" spans="1:17" x14ac:dyDescent="0.55000000000000004">
      <c r="A16" s="76" t="s">
        <v>28</v>
      </c>
      <c r="B16" s="154" t="s">
        <v>13</v>
      </c>
      <c r="C16" s="153" t="s">
        <v>13</v>
      </c>
      <c r="D16" s="77">
        <f>SUM(D17:D19)</f>
        <v>0.18</v>
      </c>
      <c r="E16" s="77">
        <v>0.12</v>
      </c>
      <c r="F16" s="154" t="s">
        <v>13</v>
      </c>
      <c r="G16" s="153" t="s">
        <v>13</v>
      </c>
      <c r="H16" s="77">
        <v>7.0000000000000001E-3</v>
      </c>
      <c r="I16" s="77">
        <v>0.187</v>
      </c>
      <c r="J16" s="77">
        <f t="shared" ref="J16" si="8">SUM(J17:J19)</f>
        <v>0.26</v>
      </c>
      <c r="K16" s="188">
        <v>0.23699999999999999</v>
      </c>
      <c r="L16" s="188">
        <v>0.55900000000000005</v>
      </c>
      <c r="M16" s="188">
        <v>0.219</v>
      </c>
      <c r="N16" s="221" t="s">
        <v>13</v>
      </c>
      <c r="O16" s="221" t="s">
        <v>13</v>
      </c>
      <c r="P16" s="189">
        <v>0.59199999999999997</v>
      </c>
      <c r="Q16" s="189">
        <v>0.23699999999999999</v>
      </c>
    </row>
    <row r="17" spans="1:17" x14ac:dyDescent="0.55000000000000004">
      <c r="A17" s="27" t="s">
        <v>38</v>
      </c>
      <c r="B17" s="152" t="s">
        <v>13</v>
      </c>
      <c r="C17" s="152" t="s">
        <v>13</v>
      </c>
      <c r="D17" s="28">
        <v>0.08</v>
      </c>
      <c r="E17" s="28">
        <v>0.05</v>
      </c>
      <c r="F17" s="152" t="s">
        <v>13</v>
      </c>
      <c r="G17" s="152" t="s">
        <v>13</v>
      </c>
      <c r="H17" s="28">
        <v>3.3E-3</v>
      </c>
      <c r="I17" s="156">
        <f>D17+H17</f>
        <v>8.3299999999999999E-2</v>
      </c>
      <c r="J17" s="27">
        <v>0.10299999999999999</v>
      </c>
      <c r="K17" s="168">
        <v>8.3000000000000004E-2</v>
      </c>
      <c r="L17" s="190">
        <v>0.115</v>
      </c>
      <c r="M17" s="168">
        <v>6.5000000000000002E-2</v>
      </c>
      <c r="N17" s="178" t="s">
        <v>13</v>
      </c>
      <c r="O17" s="178" t="s">
        <v>13</v>
      </c>
      <c r="P17" s="177">
        <f>L17</f>
        <v>0.115</v>
      </c>
      <c r="Q17" s="177">
        <f>M17</f>
        <v>6.5000000000000002E-2</v>
      </c>
    </row>
    <row r="18" spans="1:17" x14ac:dyDescent="0.55000000000000004">
      <c r="A18" s="27" t="s">
        <v>39</v>
      </c>
      <c r="B18" s="152" t="s">
        <v>13</v>
      </c>
      <c r="C18" s="152" t="s">
        <v>13</v>
      </c>
      <c r="D18" s="28">
        <v>0.05</v>
      </c>
      <c r="E18" s="28">
        <v>3.5000000000000003E-2</v>
      </c>
      <c r="F18" s="152" t="s">
        <v>13</v>
      </c>
      <c r="G18" s="152" t="s">
        <v>13</v>
      </c>
      <c r="H18" s="28">
        <v>4.0000000000000001E-3</v>
      </c>
      <c r="I18" s="156">
        <f>D18+H18</f>
        <v>5.4000000000000006E-2</v>
      </c>
      <c r="J18" s="28">
        <v>0.08</v>
      </c>
      <c r="K18" s="191">
        <v>8.4000000000000005E-2</v>
      </c>
      <c r="L18" s="171">
        <v>0.26300000000000001</v>
      </c>
      <c r="M18" s="191">
        <v>8.4000000000000005E-2</v>
      </c>
      <c r="N18" s="178" t="s">
        <v>13</v>
      </c>
      <c r="O18" s="178" t="s">
        <v>13</v>
      </c>
      <c r="P18" s="168">
        <f>L18</f>
        <v>0.26300000000000001</v>
      </c>
      <c r="Q18" s="192">
        <f t="shared" ref="Q18" si="9">M18</f>
        <v>8.4000000000000005E-2</v>
      </c>
    </row>
    <row r="19" spans="1:17" x14ac:dyDescent="0.55000000000000004">
      <c r="A19" s="27" t="s">
        <v>40</v>
      </c>
      <c r="B19" s="152" t="s">
        <v>13</v>
      </c>
      <c r="C19" s="152" t="s">
        <v>13</v>
      </c>
      <c r="D19" s="28">
        <v>0.05</v>
      </c>
      <c r="E19" s="28">
        <v>3.5000000000000003E-2</v>
      </c>
      <c r="F19" s="152" t="s">
        <v>13</v>
      </c>
      <c r="G19" s="152" t="s">
        <v>13</v>
      </c>
      <c r="H19" s="88">
        <v>2.9999999999999997E-4</v>
      </c>
      <c r="I19" s="156">
        <f>D19+H19</f>
        <v>5.0300000000000004E-2</v>
      </c>
      <c r="J19" s="27">
        <v>7.6999999999999999E-2</v>
      </c>
      <c r="K19" s="193">
        <v>7.0000000000000007E-2</v>
      </c>
      <c r="L19" s="190">
        <v>0.18099999999999999</v>
      </c>
      <c r="M19" s="191">
        <v>7.0000000000000007E-2</v>
      </c>
      <c r="N19" s="178" t="s">
        <v>13</v>
      </c>
      <c r="O19" s="178" t="s">
        <v>13</v>
      </c>
      <c r="P19" s="177">
        <f t="shared" ref="P19" si="10">L19</f>
        <v>0.18099999999999999</v>
      </c>
      <c r="Q19" s="177">
        <f>M19</f>
        <v>7.0000000000000007E-2</v>
      </c>
    </row>
    <row r="20" spans="1:17" ht="27.75" x14ac:dyDescent="0.65">
      <c r="A20" s="81" t="s">
        <v>9</v>
      </c>
      <c r="B20" s="82">
        <v>11.693</v>
      </c>
      <c r="C20" s="82">
        <f>B20*0.65</f>
        <v>7.6004500000000004</v>
      </c>
      <c r="D20" s="82">
        <v>13.32</v>
      </c>
      <c r="E20" s="82">
        <v>8.66</v>
      </c>
      <c r="F20" s="82">
        <v>2.4009999999999998</v>
      </c>
      <c r="G20" s="82">
        <v>1.5609999999999999</v>
      </c>
      <c r="H20" s="82">
        <v>1.373</v>
      </c>
      <c r="I20" s="157">
        <v>28.786000000000001</v>
      </c>
      <c r="J20" s="83">
        <f>J16+J15+J11+J10+J7</f>
        <v>33.421999999999997</v>
      </c>
      <c r="K20" s="194">
        <f>K16+K15+K11+K10+K7</f>
        <v>30.865000000000002</v>
      </c>
      <c r="L20" s="195">
        <f t="shared" ref="L20:M20" si="11">L16+L15+L11+L10+L7</f>
        <v>59.884</v>
      </c>
      <c r="M20" s="195">
        <f t="shared" si="11"/>
        <v>24.738</v>
      </c>
      <c r="N20" s="195">
        <f>N15+N11+N10</f>
        <v>3.3899999999999997</v>
      </c>
      <c r="O20" s="195">
        <f>O15+O11+O10</f>
        <v>2.1840000000000002</v>
      </c>
      <c r="P20" s="194">
        <f>P16+P15+P11+P10+P7</f>
        <v>63.306999999999995</v>
      </c>
      <c r="Q20" s="196">
        <f>Q16+Q15+Q11+Q10+Q7</f>
        <v>26.939999999999998</v>
      </c>
    </row>
    <row r="21" spans="1:17" ht="16.5" customHeight="1" x14ac:dyDescent="0.55000000000000004">
      <c r="A21" s="26"/>
      <c r="B21" s="26"/>
      <c r="C21" s="26"/>
      <c r="D21" s="26"/>
      <c r="E21" s="26"/>
      <c r="F21" s="26"/>
      <c r="G21" s="26"/>
      <c r="H21" s="26"/>
      <c r="I21" s="164"/>
      <c r="J21" s="250"/>
      <c r="K21" s="250"/>
      <c r="L21" s="150"/>
      <c r="M21" s="150"/>
    </row>
    <row r="22" spans="1:17" x14ac:dyDescent="0.55000000000000004">
      <c r="A22" s="26"/>
      <c r="B22" s="26"/>
      <c r="C22" s="26"/>
      <c r="D22" s="26"/>
      <c r="E22" s="26"/>
      <c r="F22" s="26"/>
      <c r="G22" s="26"/>
      <c r="H22" s="215" t="s">
        <v>74</v>
      </c>
      <c r="I22" s="216">
        <f>D20+F20+H20</f>
        <v>17.094000000000001</v>
      </c>
      <c r="J22" s="217"/>
      <c r="K22" s="218" t="s">
        <v>33</v>
      </c>
      <c r="L22" s="208"/>
      <c r="M22" s="208"/>
    </row>
    <row r="23" spans="1:17" x14ac:dyDescent="0.55000000000000004">
      <c r="A23" s="37" t="s">
        <v>46</v>
      </c>
      <c r="B23" s="34" t="s">
        <v>73</v>
      </c>
      <c r="C23" s="34"/>
      <c r="D23" s="34"/>
      <c r="E23" s="34"/>
      <c r="F23" s="34"/>
      <c r="G23" s="34"/>
      <c r="H23" s="34"/>
      <c r="I23" s="35"/>
    </row>
    <row r="24" spans="1:17" ht="0.75" customHeight="1" x14ac:dyDescent="0.55000000000000004">
      <c r="A24" s="38"/>
      <c r="B24" s="7"/>
      <c r="C24" s="7"/>
      <c r="D24" s="7"/>
      <c r="E24" s="7"/>
      <c r="F24" s="7"/>
      <c r="G24" s="7"/>
      <c r="H24" s="36"/>
      <c r="I24" s="35"/>
    </row>
    <row r="25" spans="1:17" x14ac:dyDescent="0.55000000000000004">
      <c r="A25" s="38" t="s">
        <v>44</v>
      </c>
      <c r="B25" s="198" t="s">
        <v>58</v>
      </c>
      <c r="C25" s="198"/>
      <c r="D25" s="198"/>
      <c r="E25" s="198"/>
      <c r="F25" s="198"/>
      <c r="G25" s="198"/>
      <c r="H25" s="198"/>
      <c r="I25" s="199"/>
      <c r="J25" s="200"/>
      <c r="K25" s="200"/>
      <c r="L25" s="200"/>
      <c r="M25" s="200"/>
      <c r="N25" s="201"/>
      <c r="O25" s="201"/>
      <c r="P25" s="201"/>
      <c r="Q25" s="202"/>
    </row>
    <row r="26" spans="1:17" x14ac:dyDescent="0.55000000000000004">
      <c r="A26" s="5"/>
      <c r="B26" s="198" t="s">
        <v>82</v>
      </c>
      <c r="C26" s="198"/>
      <c r="D26" s="198"/>
      <c r="E26" s="198"/>
      <c r="F26" s="198"/>
      <c r="G26" s="198"/>
      <c r="H26" s="198"/>
      <c r="I26" s="199"/>
      <c r="J26" s="200"/>
      <c r="K26" s="200"/>
      <c r="L26" s="200"/>
      <c r="M26" s="200"/>
      <c r="N26" s="201"/>
      <c r="O26" s="202"/>
      <c r="P26" s="202"/>
      <c r="Q26" s="202"/>
    </row>
    <row r="27" spans="1:17" s="33" customFormat="1" x14ac:dyDescent="0.55000000000000004">
      <c r="A27" s="36"/>
      <c r="B27" s="198" t="s">
        <v>56</v>
      </c>
      <c r="C27" s="198"/>
      <c r="D27" s="198"/>
      <c r="E27" s="198"/>
      <c r="F27" s="198"/>
      <c r="G27" s="203"/>
      <c r="H27" s="203"/>
      <c r="I27" s="204"/>
      <c r="J27" s="205"/>
      <c r="K27" s="205"/>
      <c r="L27" s="205"/>
      <c r="M27" s="205"/>
      <c r="N27" s="202"/>
      <c r="O27" s="202"/>
      <c r="P27" s="202"/>
      <c r="Q27" s="202"/>
    </row>
    <row r="28" spans="1:17" x14ac:dyDescent="0.55000000000000004">
      <c r="B28" s="201" t="s">
        <v>83</v>
      </c>
      <c r="C28" s="209"/>
      <c r="D28" s="209"/>
      <c r="E28" s="209"/>
      <c r="F28" s="209"/>
      <c r="G28" s="209"/>
      <c r="H28" s="200"/>
      <c r="I28" s="207"/>
      <c r="J28" s="207"/>
      <c r="K28" s="207"/>
      <c r="L28" s="207"/>
      <c r="M28" s="207"/>
      <c r="N28" s="202"/>
      <c r="O28" s="202"/>
      <c r="P28" s="202"/>
      <c r="Q28" s="202"/>
    </row>
    <row r="29" spans="1:17" x14ac:dyDescent="0.55000000000000004">
      <c r="B29" s="201" t="s">
        <v>81</v>
      </c>
      <c r="C29" s="206"/>
      <c r="D29" s="206"/>
      <c r="E29" s="206"/>
      <c r="F29" s="206"/>
      <c r="G29" s="206"/>
      <c r="H29" s="207"/>
      <c r="I29" s="207"/>
      <c r="J29" s="207"/>
      <c r="K29" s="207"/>
      <c r="L29" s="207"/>
      <c r="M29" s="207"/>
      <c r="N29" s="202"/>
      <c r="O29" s="202"/>
      <c r="P29" s="202"/>
      <c r="Q29" s="202"/>
    </row>
    <row r="31" spans="1:17" x14ac:dyDescent="0.55000000000000004">
      <c r="Q31" s="149">
        <v>23418</v>
      </c>
    </row>
    <row r="32" spans="1:17" x14ac:dyDescent="0.55000000000000004">
      <c r="H32" s="197"/>
      <c r="I32" s="197"/>
    </row>
  </sheetData>
  <mergeCells count="25">
    <mergeCell ref="J21:K21"/>
    <mergeCell ref="A2:Q2"/>
    <mergeCell ref="B8:B9"/>
    <mergeCell ref="C8:C9"/>
    <mergeCell ref="I8:I9"/>
    <mergeCell ref="I12:I13"/>
    <mergeCell ref="A4:A6"/>
    <mergeCell ref="B4:I4"/>
    <mergeCell ref="K4:Q4"/>
    <mergeCell ref="B5:C5"/>
    <mergeCell ref="D5:E5"/>
    <mergeCell ref="F5:G5"/>
    <mergeCell ref="L5:M5"/>
    <mergeCell ref="M13:M14"/>
    <mergeCell ref="N13:N14"/>
    <mergeCell ref="O13:O14"/>
    <mergeCell ref="P13:P14"/>
    <mergeCell ref="N5:O5"/>
    <mergeCell ref="P5:Q5"/>
    <mergeCell ref="Q13:Q14"/>
    <mergeCell ref="L13:L14"/>
    <mergeCell ref="B12:B13"/>
    <mergeCell ref="C12:C13"/>
    <mergeCell ref="J13:J14"/>
    <mergeCell ref="K13:K14"/>
  </mergeCells>
  <pageMargins left="0.31496062992125984" right="0.19685039370078741" top="0.31496062992125984" bottom="0.31496062992125984" header="0.15748031496062992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 2559-60</vt:lpstr>
      <vt:lpstr>DS2560-61</vt:lpstr>
      <vt:lpstr>DS2561-62 ใหม่</vt:lpstr>
      <vt:lpstr>DS2562-63</vt:lpstr>
      <vt:lpstr>DS2563-64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จิราพร ปานพรม</dc:creator>
  <cp:lastModifiedBy>จิราพร ปานพรม</cp:lastModifiedBy>
  <cp:lastPrinted>2021-01-27T07:37:21Z</cp:lastPrinted>
  <dcterms:created xsi:type="dcterms:W3CDTF">2018-07-20T06:04:10Z</dcterms:created>
  <dcterms:modified xsi:type="dcterms:W3CDTF">2021-02-18T02:02:26Z</dcterms:modified>
</cp:coreProperties>
</file>