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480" yWindow="60" windowWidth="11355" windowHeight="5505" activeTab="3"/>
  </bookViews>
  <sheets>
    <sheet name="Data" sheetId="2" r:id="rId1"/>
    <sheet name="Analisis" sheetId="4" r:id="rId2"/>
    <sheet name="Proses" sheetId="1" r:id="rId3"/>
    <sheet name="Report" sheetId="3" r:id="rId4"/>
  </sheets>
  <definedNames>
    <definedName name="_xlnm.Print_Area" localSheetId="1">Analisis!$A$1:$P$326</definedName>
    <definedName name="_xlnm.Print_Area" localSheetId="3">Report!$A$1:$L$74</definedName>
    <definedName name="_xlnm.Print_Titles" localSheetId="1">Analisis!$10:$11</definedName>
    <definedName name="_xlnm.Print_Titles" localSheetId="3">Report!$10:$11</definedName>
  </definedNames>
  <calcPr calcId="124519"/>
</workbook>
</file>

<file path=xl/calcChain.xml><?xml version="1.0" encoding="utf-8"?>
<calcChain xmlns="http://schemas.openxmlformats.org/spreadsheetml/2006/main">
  <c r="V28" i="2"/>
  <c r="I20" i="3" s="1"/>
  <c r="V29" i="2"/>
  <c r="E14"/>
  <c r="V19"/>
  <c r="X14" s="1"/>
  <c r="M15"/>
  <c r="C2" i="1"/>
  <c r="D2" s="1"/>
  <c r="C23"/>
  <c r="C24"/>
  <c r="B64"/>
  <c r="B66"/>
  <c r="B68"/>
  <c r="C25"/>
  <c r="C26"/>
  <c r="C27"/>
  <c r="AC92" s="1"/>
  <c r="C28"/>
  <c r="C29"/>
  <c r="C30"/>
  <c r="C31"/>
  <c r="V96" s="1"/>
  <c r="C32"/>
  <c r="C33"/>
  <c r="C34"/>
  <c r="C35"/>
  <c r="G100" s="1"/>
  <c r="C36"/>
  <c r="C37"/>
  <c r="C38"/>
  <c r="W103" s="1"/>
  <c r="C39"/>
  <c r="C40"/>
  <c r="C41"/>
  <c r="C42"/>
  <c r="C43"/>
  <c r="J43" s="1"/>
  <c r="BM43" s="1"/>
  <c r="C44"/>
  <c r="T44" s="1"/>
  <c r="T185" s="1"/>
  <c r="C45"/>
  <c r="F45" s="1"/>
  <c r="BI45" s="1"/>
  <c r="C46"/>
  <c r="Z46" s="1"/>
  <c r="CC46" s="1"/>
  <c r="C47"/>
  <c r="AP47" s="1"/>
  <c r="AP188" s="1"/>
  <c r="C48"/>
  <c r="L48" s="1"/>
  <c r="BO48" s="1"/>
  <c r="C49"/>
  <c r="AT49" s="1"/>
  <c r="C50"/>
  <c r="L50" s="1"/>
  <c r="BO50" s="1"/>
  <c r="C51"/>
  <c r="AC51" s="1"/>
  <c r="CF51" s="1"/>
  <c r="C22"/>
  <c r="C21"/>
  <c r="V86" s="1"/>
  <c r="I6" i="4"/>
  <c r="I4"/>
  <c r="I5"/>
  <c r="I3"/>
  <c r="I7"/>
  <c r="B12"/>
  <c r="A19"/>
  <c r="A26" s="1"/>
  <c r="B19"/>
  <c r="C7" i="1"/>
  <c r="C8"/>
  <c r="C9"/>
  <c r="R74" s="1"/>
  <c r="C10"/>
  <c r="C11"/>
  <c r="C12"/>
  <c r="C13"/>
  <c r="C14"/>
  <c r="C15"/>
  <c r="AJ80" s="1"/>
  <c r="C16"/>
  <c r="C17"/>
  <c r="C18"/>
  <c r="C19"/>
  <c r="C20"/>
  <c r="C52"/>
  <c r="H117" s="1"/>
  <c r="C53"/>
  <c r="F118" s="1"/>
  <c r="C54"/>
  <c r="Y54" s="1"/>
  <c r="CB54" s="1"/>
  <c r="C55"/>
  <c r="P120" s="1"/>
  <c r="C56"/>
  <c r="Y56" s="1"/>
  <c r="CB56" s="1"/>
  <c r="BE54"/>
  <c r="BF54" s="1"/>
  <c r="Z54"/>
  <c r="CC54" s="1"/>
  <c r="E106"/>
  <c r="E108"/>
  <c r="E115"/>
  <c r="E119"/>
  <c r="F108"/>
  <c r="F110"/>
  <c r="F115"/>
  <c r="F119"/>
  <c r="G104"/>
  <c r="G108"/>
  <c r="G114"/>
  <c r="G119"/>
  <c r="H106"/>
  <c r="H108"/>
  <c r="H115"/>
  <c r="H119"/>
  <c r="I104"/>
  <c r="I106"/>
  <c r="I108"/>
  <c r="I113"/>
  <c r="I114"/>
  <c r="I115"/>
  <c r="I119"/>
  <c r="I121"/>
  <c r="J100"/>
  <c r="J108"/>
  <c r="J110"/>
  <c r="J111"/>
  <c r="J116"/>
  <c r="J119"/>
  <c r="K108"/>
  <c r="K110"/>
  <c r="K119"/>
  <c r="L100"/>
  <c r="L104"/>
  <c r="L108"/>
  <c r="L114"/>
  <c r="L119"/>
  <c r="M104"/>
  <c r="M108"/>
  <c r="M111"/>
  <c r="M116"/>
  <c r="M119"/>
  <c r="M121"/>
  <c r="N92"/>
  <c r="N108"/>
  <c r="N110"/>
  <c r="N118"/>
  <c r="N119"/>
  <c r="O100"/>
  <c r="O104"/>
  <c r="O108"/>
  <c r="O114"/>
  <c r="O116"/>
  <c r="O119"/>
  <c r="P93"/>
  <c r="P108"/>
  <c r="P110"/>
  <c r="P112"/>
  <c r="P119"/>
  <c r="P121"/>
  <c r="Q90"/>
  <c r="Q108"/>
  <c r="Q110"/>
  <c r="Q111"/>
  <c r="Q119"/>
  <c r="R104"/>
  <c r="R108"/>
  <c r="R119"/>
  <c r="S104"/>
  <c r="S106"/>
  <c r="S108"/>
  <c r="S114"/>
  <c r="S119"/>
  <c r="T106"/>
  <c r="T108"/>
  <c r="T119"/>
  <c r="U104"/>
  <c r="U108"/>
  <c r="U119"/>
  <c r="V108"/>
  <c r="V110"/>
  <c r="V119"/>
  <c r="V121"/>
  <c r="W96"/>
  <c r="W104"/>
  <c r="W108"/>
  <c r="W110"/>
  <c r="W111"/>
  <c r="W115"/>
  <c r="W119"/>
  <c r="W121"/>
  <c r="X100"/>
  <c r="X108"/>
  <c r="X110"/>
  <c r="X111"/>
  <c r="X115"/>
  <c r="X119"/>
  <c r="Y104"/>
  <c r="Y108"/>
  <c r="Y110"/>
  <c r="Y115"/>
  <c r="Y119"/>
  <c r="Y121"/>
  <c r="Z89"/>
  <c r="Z104"/>
  <c r="Z106"/>
  <c r="Z108"/>
  <c r="Z114"/>
  <c r="Z115"/>
  <c r="Z119"/>
  <c r="E52"/>
  <c r="BH52" s="1"/>
  <c r="E54"/>
  <c r="BH54" s="1"/>
  <c r="F53"/>
  <c r="F54"/>
  <c r="BI54" s="1"/>
  <c r="G54"/>
  <c r="BJ54" s="1"/>
  <c r="G56"/>
  <c r="BJ56" s="1"/>
  <c r="H54"/>
  <c r="H56"/>
  <c r="H197" s="1"/>
  <c r="I52"/>
  <c r="I54"/>
  <c r="I195" s="1"/>
  <c r="I55"/>
  <c r="BL55" s="1"/>
  <c r="I56"/>
  <c r="J54"/>
  <c r="BM54" s="1"/>
  <c r="J56"/>
  <c r="J197" s="1"/>
  <c r="K52"/>
  <c r="BN52" s="1"/>
  <c r="K54"/>
  <c r="K55"/>
  <c r="BN55" s="1"/>
  <c r="K56"/>
  <c r="BN56" s="1"/>
  <c r="L52"/>
  <c r="L54"/>
  <c r="BO54" s="1"/>
  <c r="M52"/>
  <c r="BP52" s="1"/>
  <c r="M54"/>
  <c r="M55"/>
  <c r="BP55" s="1"/>
  <c r="N52"/>
  <c r="N53"/>
  <c r="N54"/>
  <c r="BQ54" s="1"/>
  <c r="O52"/>
  <c r="BR52" s="1"/>
  <c r="O54"/>
  <c r="BR54" s="1"/>
  <c r="P54"/>
  <c r="P56"/>
  <c r="P197" s="1"/>
  <c r="Q54"/>
  <c r="BT54" s="1"/>
  <c r="Q56"/>
  <c r="R54"/>
  <c r="R56"/>
  <c r="S52"/>
  <c r="BV52" s="1"/>
  <c r="S54"/>
  <c r="T52"/>
  <c r="T54"/>
  <c r="BW54" s="1"/>
  <c r="U54"/>
  <c r="BX54" s="1"/>
  <c r="U56"/>
  <c r="BX56" s="1"/>
  <c r="V54"/>
  <c r="BY54" s="1"/>
  <c r="V56"/>
  <c r="V197" s="1"/>
  <c r="W52"/>
  <c r="BZ52" s="1"/>
  <c r="W54"/>
  <c r="X52"/>
  <c r="X54"/>
  <c r="CA54" s="1"/>
  <c r="H70" i="2"/>
  <c r="V69"/>
  <c r="V68"/>
  <c r="W68"/>
  <c r="V67"/>
  <c r="W67" s="1"/>
  <c r="X67" s="1"/>
  <c r="K59" i="3" s="1"/>
  <c r="L59" s="1"/>
  <c r="V66" i="2"/>
  <c r="W66"/>
  <c r="X66" s="1"/>
  <c r="K58" i="3" s="1"/>
  <c r="L58" s="1"/>
  <c r="V65" i="2"/>
  <c r="W65" s="1"/>
  <c r="V64"/>
  <c r="V63"/>
  <c r="V62"/>
  <c r="V61"/>
  <c r="V60"/>
  <c r="V59"/>
  <c r="V58"/>
  <c r="V57"/>
  <c r="V56"/>
  <c r="V55"/>
  <c r="V54"/>
  <c r="I46" i="3" s="1"/>
  <c r="V53" i="2"/>
  <c r="V52"/>
  <c r="V51"/>
  <c r="V50"/>
  <c r="I42" i="3" s="1"/>
  <c r="V49" i="2"/>
  <c r="V48"/>
  <c r="V47"/>
  <c r="V46"/>
  <c r="I38" i="3" s="1"/>
  <c r="V45" i="2"/>
  <c r="V44"/>
  <c r="V43"/>
  <c r="V42"/>
  <c r="I34" i="3" s="1"/>
  <c r="V41" i="2"/>
  <c r="V40"/>
  <c r="V39"/>
  <c r="I31" i="3" s="1"/>
  <c r="V38" i="2"/>
  <c r="I30" i="3" s="1"/>
  <c r="V37" i="2"/>
  <c r="V36"/>
  <c r="V35"/>
  <c r="V34"/>
  <c r="I26" i="3" s="1"/>
  <c r="V33" i="2"/>
  <c r="V32"/>
  <c r="V31"/>
  <c r="V30"/>
  <c r="I22" i="3" s="1"/>
  <c r="V27" i="2"/>
  <c r="V26"/>
  <c r="V25"/>
  <c r="I17" i="3" s="1"/>
  <c r="V24" i="2"/>
  <c r="V23"/>
  <c r="V22"/>
  <c r="V21"/>
  <c r="V20"/>
  <c r="I12" i="3" s="1"/>
  <c r="O18" i="2"/>
  <c r="P18"/>
  <c r="Q18" s="1"/>
  <c r="R18" s="1"/>
  <c r="S18" s="1"/>
  <c r="T18"/>
  <c r="U18" s="1"/>
  <c r="A21"/>
  <c r="A22"/>
  <c r="A23"/>
  <c r="A24" s="1"/>
  <c r="A25" s="1"/>
  <c r="A26" s="1"/>
  <c r="A27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BC56" i="1"/>
  <c r="E69" i="2" s="1"/>
  <c r="B13" i="1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9"/>
  <c r="B10"/>
  <c r="B11"/>
  <c r="B12"/>
  <c r="B8"/>
  <c r="B7"/>
  <c r="AG51"/>
  <c r="AG192" s="1"/>
  <c r="AW51"/>
  <c r="AW192" s="1"/>
  <c r="AC52"/>
  <c r="AC193" s="1"/>
  <c r="AD52"/>
  <c r="AD193" s="1"/>
  <c r="AG52"/>
  <c r="CJ52" s="1"/>
  <c r="AH52"/>
  <c r="AK52"/>
  <c r="AK193" s="1"/>
  <c r="AL52"/>
  <c r="AO52"/>
  <c r="CR52" s="1"/>
  <c r="AP52"/>
  <c r="AS52"/>
  <c r="AS193" s="1"/>
  <c r="AT52"/>
  <c r="AW52"/>
  <c r="AW193" s="1"/>
  <c r="AX52"/>
  <c r="DA52" s="1"/>
  <c r="BA52"/>
  <c r="BA193" s="1"/>
  <c r="BB52"/>
  <c r="DE52" s="1"/>
  <c r="AC53"/>
  <c r="AC194" s="1"/>
  <c r="AG53"/>
  <c r="AG194" s="1"/>
  <c r="AO53"/>
  <c r="AO194" s="1"/>
  <c r="AS53"/>
  <c r="AS194" s="1"/>
  <c r="AW53"/>
  <c r="AW194" s="1"/>
  <c r="AA54"/>
  <c r="AA195" s="1"/>
  <c r="AB54"/>
  <c r="AC54"/>
  <c r="AD54"/>
  <c r="CG54" s="1"/>
  <c r="AE54"/>
  <c r="AE195" s="1"/>
  <c r="AF54"/>
  <c r="AG54"/>
  <c r="AH54"/>
  <c r="AH195" s="1"/>
  <c r="AI54"/>
  <c r="CL54" s="1"/>
  <c r="AJ54"/>
  <c r="AK54"/>
  <c r="AL54"/>
  <c r="CO54" s="1"/>
  <c r="AM54"/>
  <c r="AM195" s="1"/>
  <c r="AN54"/>
  <c r="AO54"/>
  <c r="AP54"/>
  <c r="AP195" s="1"/>
  <c r="AQ54"/>
  <c r="AQ195" s="1"/>
  <c r="AR54"/>
  <c r="AS54"/>
  <c r="AT54"/>
  <c r="AT195" s="1"/>
  <c r="AU54"/>
  <c r="AU195" s="1"/>
  <c r="AV54"/>
  <c r="AW54"/>
  <c r="AW195" s="1"/>
  <c r="AX54"/>
  <c r="AX195" s="1"/>
  <c r="AY54"/>
  <c r="AY195" s="1"/>
  <c r="AZ54"/>
  <c r="AZ195" s="1"/>
  <c r="BA54"/>
  <c r="BA195" s="1"/>
  <c r="BB54"/>
  <c r="BB195" s="1"/>
  <c r="BC54"/>
  <c r="BD54"/>
  <c r="G59" i="3" s="1"/>
  <c r="AD55" i="1"/>
  <c r="AH55"/>
  <c r="AL55"/>
  <c r="AL196" s="1"/>
  <c r="AP55"/>
  <c r="AT55"/>
  <c r="AX55"/>
  <c r="BB55"/>
  <c r="AM78"/>
  <c r="AH81"/>
  <c r="AQ84"/>
  <c r="AU84"/>
  <c r="AA86"/>
  <c r="AI86"/>
  <c r="AL90"/>
  <c r="AP90"/>
  <c r="AH92"/>
  <c r="AK92"/>
  <c r="AS92"/>
  <c r="AT92"/>
  <c r="AA93"/>
  <c r="AD93"/>
  <c r="AE93"/>
  <c r="AI93"/>
  <c r="AL93"/>
  <c r="AM93"/>
  <c r="AQ93"/>
  <c r="AT93"/>
  <c r="AU93"/>
  <c r="AT94"/>
  <c r="AB96"/>
  <c r="AC96"/>
  <c r="AG96"/>
  <c r="AJ96"/>
  <c r="AK96"/>
  <c r="AO96"/>
  <c r="AS96"/>
  <c r="AT96"/>
  <c r="AR98"/>
  <c r="AA100"/>
  <c r="AE100"/>
  <c r="AF100"/>
  <c r="AL100"/>
  <c r="AM100"/>
  <c r="AP100"/>
  <c r="AQ100"/>
  <c r="AU100"/>
  <c r="AC101"/>
  <c r="AK101"/>
  <c r="AT101"/>
  <c r="AC102"/>
  <c r="AA104"/>
  <c r="AB104"/>
  <c r="AC104"/>
  <c r="AD104"/>
  <c r="AE104"/>
  <c r="AF104"/>
  <c r="AG104"/>
  <c r="AH104"/>
  <c r="AI104"/>
  <c r="AJ104"/>
  <c r="AK104"/>
  <c r="AM104"/>
  <c r="AN104"/>
  <c r="AO104"/>
  <c r="AP104"/>
  <c r="AQ104"/>
  <c r="AS104"/>
  <c r="AT104"/>
  <c r="AU104"/>
  <c r="AV104"/>
  <c r="AA106"/>
  <c r="AB106"/>
  <c r="AC106"/>
  <c r="AD106"/>
  <c r="AE106"/>
  <c r="AF106"/>
  <c r="AJ106"/>
  <c r="AM106"/>
  <c r="AO106"/>
  <c r="AQ106"/>
  <c r="AS106"/>
  <c r="AT106"/>
  <c r="AV106"/>
  <c r="AW106"/>
  <c r="AO107"/>
  <c r="AA108"/>
  <c r="AB108"/>
  <c r="AC108"/>
  <c r="AD108"/>
  <c r="AE108"/>
  <c r="AF108"/>
  <c r="AG108"/>
  <c r="AI108"/>
  <c r="AJ108"/>
  <c r="AK108"/>
  <c r="AL108"/>
  <c r="AM108"/>
  <c r="AN108"/>
  <c r="AO108"/>
  <c r="AP108"/>
  <c r="AQ108"/>
  <c r="AR108"/>
  <c r="AS108"/>
  <c r="AU108"/>
  <c r="AW108"/>
  <c r="AH109"/>
  <c r="AL109"/>
  <c r="AS109"/>
  <c r="AA110"/>
  <c r="AB110"/>
  <c r="AD110"/>
  <c r="AE110"/>
  <c r="AF110"/>
  <c r="AG110"/>
  <c r="AI110"/>
  <c r="AJ110"/>
  <c r="AK110"/>
  <c r="AL110"/>
  <c r="AM110"/>
  <c r="AO110"/>
  <c r="AP110"/>
  <c r="AQ110"/>
  <c r="AR110"/>
  <c r="AS110"/>
  <c r="AT110"/>
  <c r="AU110"/>
  <c r="AV110"/>
  <c r="AW110"/>
  <c r="AA111"/>
  <c r="AB111"/>
  <c r="AC111"/>
  <c r="AD111"/>
  <c r="AF111"/>
  <c r="AG111"/>
  <c r="AK111"/>
  <c r="AM111"/>
  <c r="AN111"/>
  <c r="AO111"/>
  <c r="AQ111"/>
  <c r="AR111"/>
  <c r="AT111"/>
  <c r="AU111"/>
  <c r="AW111"/>
  <c r="AB112"/>
  <c r="AF112"/>
  <c r="AJ112"/>
  <c r="AN112"/>
  <c r="AR112"/>
  <c r="AV112"/>
  <c r="AA113"/>
  <c r="AB113"/>
  <c r="AC113"/>
  <c r="AE113"/>
  <c r="AG113"/>
  <c r="AL113"/>
  <c r="AM113"/>
  <c r="AN113"/>
  <c r="AP113"/>
  <c r="AQ113"/>
  <c r="AU113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S114"/>
  <c r="AT114"/>
  <c r="AU114"/>
  <c r="AV114"/>
  <c r="AA115"/>
  <c r="AB115"/>
  <c r="AC115"/>
  <c r="AD115"/>
  <c r="AF115"/>
  <c r="AG115"/>
  <c r="AH115"/>
  <c r="AI115"/>
  <c r="AJ115"/>
  <c r="AL115"/>
  <c r="AM115"/>
  <c r="AN115"/>
  <c r="AO115"/>
  <c r="AQ115"/>
  <c r="AR115"/>
  <c r="AS115"/>
  <c r="AT115"/>
  <c r="AU115"/>
  <c r="AV115"/>
  <c r="AB116"/>
  <c r="AA117"/>
  <c r="AB117"/>
  <c r="AC117"/>
  <c r="AD117"/>
  <c r="AE117"/>
  <c r="AF117"/>
  <c r="AG117"/>
  <c r="AH117"/>
  <c r="AI117"/>
  <c r="AJ117"/>
  <c r="AL117"/>
  <c r="AN117"/>
  <c r="AO117"/>
  <c r="AP117"/>
  <c r="AS117"/>
  <c r="AT117"/>
  <c r="AU117"/>
  <c r="AA118"/>
  <c r="AH118"/>
  <c r="AM118"/>
  <c r="AR118"/>
  <c r="AW118"/>
  <c r="AA119"/>
  <c r="AB119"/>
  <c r="AC119"/>
  <c r="AF119"/>
  <c r="AH119"/>
  <c r="AJ119"/>
  <c r="AM119"/>
  <c r="AP119"/>
  <c r="AS119"/>
  <c r="AT119"/>
  <c r="AB120"/>
  <c r="AI120"/>
  <c r="AR120"/>
  <c r="AA56"/>
  <c r="AA197" s="1"/>
  <c r="AB56"/>
  <c r="AC56"/>
  <c r="AC197" s="1"/>
  <c r="AD56"/>
  <c r="AD197" s="1"/>
  <c r="AE56"/>
  <c r="AF56"/>
  <c r="AG56"/>
  <c r="AG197" s="1"/>
  <c r="AH56"/>
  <c r="AH197" s="1"/>
  <c r="AI56"/>
  <c r="AJ56"/>
  <c r="AK56"/>
  <c r="AK197" s="1"/>
  <c r="AL56"/>
  <c r="AL197" s="1"/>
  <c r="AM56"/>
  <c r="AM197" s="1"/>
  <c r="AN56"/>
  <c r="AO56"/>
  <c r="AO197" s="1"/>
  <c r="AP56"/>
  <c r="AP197" s="1"/>
  <c r="AQ56"/>
  <c r="AQ197" s="1"/>
  <c r="AR56"/>
  <c r="AS56"/>
  <c r="AS197" s="1"/>
  <c r="AT56"/>
  <c r="AT197" s="1"/>
  <c r="AU56"/>
  <c r="AV56"/>
  <c r="AW56"/>
  <c r="AW197" s="1"/>
  <c r="AX56"/>
  <c r="AX197" s="1"/>
  <c r="AY56"/>
  <c r="AZ56"/>
  <c r="AZ197" s="1"/>
  <c r="BA56"/>
  <c r="BB56"/>
  <c r="BB197" s="1"/>
  <c r="BB93"/>
  <c r="BB100"/>
  <c r="BB104"/>
  <c r="BB106"/>
  <c r="BB108"/>
  <c r="BB110"/>
  <c r="BB111"/>
  <c r="BB113"/>
  <c r="BB114"/>
  <c r="BB115"/>
  <c r="BB117"/>
  <c r="BB118"/>
  <c r="BB119"/>
  <c r="BB120"/>
  <c r="BB121"/>
  <c r="BA96"/>
  <c r="BA97"/>
  <c r="BA104"/>
  <c r="BA106"/>
  <c r="BA108"/>
  <c r="BA110"/>
  <c r="BA111"/>
  <c r="BA112"/>
  <c r="BA113"/>
  <c r="BA114"/>
  <c r="BA115"/>
  <c r="BA117"/>
  <c r="BA118"/>
  <c r="BA119"/>
  <c r="BA121"/>
  <c r="AZ86"/>
  <c r="AZ97"/>
  <c r="AZ104"/>
  <c r="AZ106"/>
  <c r="AZ108"/>
  <c r="AZ110"/>
  <c r="AZ111"/>
  <c r="AZ113"/>
  <c r="AZ114"/>
  <c r="AZ115"/>
  <c r="AZ117"/>
  <c r="AZ118"/>
  <c r="AZ119"/>
  <c r="AZ121"/>
  <c r="AZ123"/>
  <c r="AY92"/>
  <c r="AY100"/>
  <c r="AY104"/>
  <c r="AY106"/>
  <c r="AY108"/>
  <c r="AY110"/>
  <c r="AY111"/>
  <c r="AY113"/>
  <c r="AY114"/>
  <c r="AY115"/>
  <c r="AY117"/>
  <c r="AY118"/>
  <c r="AY119"/>
  <c r="AY120"/>
  <c r="AY121"/>
  <c r="AX84"/>
  <c r="AX93"/>
  <c r="AX100"/>
  <c r="AX104"/>
  <c r="AX106"/>
  <c r="AX108"/>
  <c r="AX109"/>
  <c r="AX110"/>
  <c r="AX111"/>
  <c r="AX113"/>
  <c r="AX114"/>
  <c r="AX115"/>
  <c r="AX117"/>
  <c r="AX118"/>
  <c r="AX119"/>
  <c r="AX121"/>
  <c r="AW100"/>
  <c r="AW104"/>
  <c r="AW113"/>
  <c r="AW114"/>
  <c r="AW115"/>
  <c r="AW117"/>
  <c r="AW119"/>
  <c r="AW121"/>
  <c r="AV96"/>
  <c r="AV108"/>
  <c r="AV111"/>
  <c r="AV113"/>
  <c r="AV117"/>
  <c r="AV118"/>
  <c r="AV119"/>
  <c r="AV121"/>
  <c r="AU106"/>
  <c r="AU109"/>
  <c r="AU119"/>
  <c r="AU121"/>
  <c r="AT108"/>
  <c r="AT113"/>
  <c r="AT121"/>
  <c r="AS100"/>
  <c r="AS111"/>
  <c r="AS113"/>
  <c r="AS121"/>
  <c r="AR101"/>
  <c r="AR104"/>
  <c r="AR106"/>
  <c r="AR113"/>
  <c r="AR114"/>
  <c r="AR117"/>
  <c r="AR119"/>
  <c r="AR121"/>
  <c r="AR124"/>
  <c r="AQ117"/>
  <c r="AQ119"/>
  <c r="AQ121"/>
  <c r="AQ125"/>
  <c r="AP106"/>
  <c r="AP111"/>
  <c r="AP115"/>
  <c r="AP118"/>
  <c r="AP121"/>
  <c r="AO109"/>
  <c r="AO113"/>
  <c r="AO119"/>
  <c r="AO121"/>
  <c r="AN106"/>
  <c r="AN110"/>
  <c r="AN119"/>
  <c r="AN120"/>
  <c r="AN121"/>
  <c r="AN123"/>
  <c r="AM117"/>
  <c r="AM120"/>
  <c r="AM121"/>
  <c r="CO58"/>
  <c r="CO63" s="1"/>
  <c r="AL104"/>
  <c r="AL106"/>
  <c r="AL111"/>
  <c r="AL118"/>
  <c r="AL119"/>
  <c r="AL121"/>
  <c r="AL126"/>
  <c r="AK106"/>
  <c r="AK113"/>
  <c r="AK115"/>
  <c r="AK117"/>
  <c r="AK119"/>
  <c r="AK120"/>
  <c r="AK121"/>
  <c r="AJ111"/>
  <c r="AJ113"/>
  <c r="AJ121"/>
  <c r="AI100"/>
  <c r="AI106"/>
  <c r="AI111"/>
  <c r="AI113"/>
  <c r="AI119"/>
  <c r="AI121"/>
  <c r="AH106"/>
  <c r="AH108"/>
  <c r="AH110"/>
  <c r="AH111"/>
  <c r="AH113"/>
  <c r="AH121"/>
  <c r="AG100"/>
  <c r="AG106"/>
  <c r="AG119"/>
  <c r="AG120"/>
  <c r="AG121"/>
  <c r="AF113"/>
  <c r="AF121"/>
  <c r="AE111"/>
  <c r="AE115"/>
  <c r="AE119"/>
  <c r="AE121"/>
  <c r="AD113"/>
  <c r="AD119"/>
  <c r="AD120"/>
  <c r="AD121"/>
  <c r="AC110"/>
  <c r="AC121"/>
  <c r="AB100"/>
  <c r="AB121"/>
  <c r="AA121"/>
  <c r="DE60"/>
  <c r="CV61"/>
  <c r="F6"/>
  <c r="G6" s="1"/>
  <c r="H6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I6"/>
  <c r="BJ6"/>
  <c r="BK6" s="1"/>
  <c r="BL6" s="1"/>
  <c r="BM6" s="1"/>
  <c r="BN6" s="1"/>
  <c r="BO6" s="1"/>
  <c r="BP6" s="1"/>
  <c r="BQ6" s="1"/>
  <c r="BR6" s="1"/>
  <c r="BS6" s="1"/>
  <c r="BT6" s="1"/>
  <c r="BU6" s="1"/>
  <c r="BV6" s="1"/>
  <c r="BW6" s="1"/>
  <c r="BX6" s="1"/>
  <c r="BY6" s="1"/>
  <c r="BZ6" s="1"/>
  <c r="CA6" s="1"/>
  <c r="CB6" s="1"/>
  <c r="CC6" s="1"/>
  <c r="CD6" s="1"/>
  <c r="CE6" s="1"/>
  <c r="CF6" s="1"/>
  <c r="CG6" s="1"/>
  <c r="CH6" s="1"/>
  <c r="CI6" s="1"/>
  <c r="CJ6" s="1"/>
  <c r="CK6" s="1"/>
  <c r="CL6" s="1"/>
  <c r="CM6" s="1"/>
  <c r="CN6" s="1"/>
  <c r="CO6" s="1"/>
  <c r="CP6" s="1"/>
  <c r="CQ6" s="1"/>
  <c r="CR6" s="1"/>
  <c r="CS6" s="1"/>
  <c r="CT6" s="1"/>
  <c r="CU6" s="1"/>
  <c r="CV6" s="1"/>
  <c r="CW6" s="1"/>
  <c r="CX6" s="1"/>
  <c r="CY6" s="1"/>
  <c r="CZ6" s="1"/>
  <c r="DA6" s="1"/>
  <c r="DB6" s="1"/>
  <c r="DC6" s="1"/>
  <c r="DD6" s="1"/>
  <c r="DE6" s="1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D28"/>
  <c r="D35"/>
  <c r="D39"/>
  <c r="D41"/>
  <c r="D43"/>
  <c r="D45"/>
  <c r="D46"/>
  <c r="D48"/>
  <c r="D49"/>
  <c r="D50"/>
  <c r="D52"/>
  <c r="D54"/>
  <c r="D56"/>
  <c r="D73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F147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J59" i="3"/>
  <c r="J58"/>
  <c r="I61"/>
  <c r="I60"/>
  <c r="I59"/>
  <c r="I58"/>
  <c r="I57"/>
  <c r="I56"/>
  <c r="I55"/>
  <c r="I54"/>
  <c r="I53"/>
  <c r="I52"/>
  <c r="I51"/>
  <c r="I50"/>
  <c r="I49"/>
  <c r="I48"/>
  <c r="I47"/>
  <c r="I45"/>
  <c r="I44"/>
  <c r="I43"/>
  <c r="I41"/>
  <c r="I40"/>
  <c r="I39"/>
  <c r="I37"/>
  <c r="I36"/>
  <c r="I35"/>
  <c r="I33"/>
  <c r="I32"/>
  <c r="I29"/>
  <c r="I28"/>
  <c r="I27"/>
  <c r="I25"/>
  <c r="I24"/>
  <c r="I23"/>
  <c r="I21"/>
  <c r="I19"/>
  <c r="I18"/>
  <c r="I16"/>
  <c r="I15"/>
  <c r="I14"/>
  <c r="F7"/>
  <c r="E7" s="1"/>
  <c r="G74"/>
  <c r="G73"/>
  <c r="E8"/>
  <c r="E6"/>
  <c r="E5"/>
  <c r="E4"/>
  <c r="E3"/>
  <c r="O7"/>
  <c r="B12"/>
  <c r="C12"/>
  <c r="A13"/>
  <c r="B13"/>
  <c r="C13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F59"/>
  <c r="B60"/>
  <c r="C60"/>
  <c r="B61"/>
  <c r="C61"/>
  <c r="BE49" i="1"/>
  <c r="H54" i="3" s="1"/>
  <c r="BC49" i="1"/>
  <c r="F54" i="3" s="1"/>
  <c r="BA49" i="1"/>
  <c r="BA190" s="1"/>
  <c r="AY49"/>
  <c r="AY190" s="1"/>
  <c r="AW49"/>
  <c r="CZ49" s="1"/>
  <c r="AU49"/>
  <c r="AU190" s="1"/>
  <c r="AS49"/>
  <c r="CV49" s="1"/>
  <c r="AQ49"/>
  <c r="AQ190" s="1"/>
  <c r="AO49"/>
  <c r="CR49" s="1"/>
  <c r="AM49"/>
  <c r="CP49" s="1"/>
  <c r="AK49"/>
  <c r="AK190" s="1"/>
  <c r="AI49"/>
  <c r="AG49"/>
  <c r="CJ49" s="1"/>
  <c r="AE49"/>
  <c r="CH49" s="1"/>
  <c r="AC49"/>
  <c r="AC190" s="1"/>
  <c r="AA49"/>
  <c r="CD49" s="1"/>
  <c r="Y49"/>
  <c r="Y190" s="1"/>
  <c r="W49"/>
  <c r="W190" s="1"/>
  <c r="U49"/>
  <c r="BX49" s="1"/>
  <c r="S49"/>
  <c r="BV49" s="1"/>
  <c r="Q49"/>
  <c r="Q190" s="1"/>
  <c r="O49"/>
  <c r="O190" s="1"/>
  <c r="M49"/>
  <c r="BP49" s="1"/>
  <c r="K49"/>
  <c r="BN49" s="1"/>
  <c r="I49"/>
  <c r="I190" s="1"/>
  <c r="G49"/>
  <c r="G190" s="1"/>
  <c r="BA47"/>
  <c r="BA188" s="1"/>
  <c r="AS47"/>
  <c r="CV47" s="1"/>
  <c r="AK47"/>
  <c r="AK188" s="1"/>
  <c r="AC47"/>
  <c r="CF47" s="1"/>
  <c r="U47"/>
  <c r="BX47" s="1"/>
  <c r="M47"/>
  <c r="BP47" s="1"/>
  <c r="BE45"/>
  <c r="H50" i="3" s="1"/>
  <c r="BC45" i="1"/>
  <c r="F50" i="3" s="1"/>
  <c r="BA45" i="1"/>
  <c r="DD45" s="1"/>
  <c r="AY45"/>
  <c r="AY186" s="1"/>
  <c r="AW45"/>
  <c r="AW186" s="1"/>
  <c r="AU45"/>
  <c r="AU186" s="1"/>
  <c r="AS45"/>
  <c r="AS186" s="1"/>
  <c r="AQ45"/>
  <c r="CT45" s="1"/>
  <c r="AO45"/>
  <c r="CR45" s="1"/>
  <c r="AM45"/>
  <c r="CP45" s="1"/>
  <c r="AK45"/>
  <c r="CN45" s="1"/>
  <c r="AI45"/>
  <c r="AI186" s="1"/>
  <c r="AG45"/>
  <c r="AG186" s="1"/>
  <c r="AE45"/>
  <c r="AE186" s="1"/>
  <c r="AC45"/>
  <c r="AC186" s="1"/>
  <c r="AA45"/>
  <c r="Y45"/>
  <c r="Y186" s="1"/>
  <c r="W45"/>
  <c r="W186" s="1"/>
  <c r="U45"/>
  <c r="U186" s="1"/>
  <c r="S45"/>
  <c r="BV45" s="1"/>
  <c r="Q45"/>
  <c r="Q186" s="1"/>
  <c r="O45"/>
  <c r="O186" s="1"/>
  <c r="M45"/>
  <c r="M186" s="1"/>
  <c r="K45"/>
  <c r="K186" s="1"/>
  <c r="I45"/>
  <c r="I186" s="1"/>
  <c r="G45"/>
  <c r="G186" s="1"/>
  <c r="BE43"/>
  <c r="G56" i="2" s="1"/>
  <c r="W56" s="1"/>
  <c r="X56" s="1"/>
  <c r="K48" i="3" s="1"/>
  <c r="L48" s="1"/>
  <c r="BC43" i="1"/>
  <c r="E56" i="2" s="1"/>
  <c r="BA43" i="1"/>
  <c r="DD43" s="1"/>
  <c r="AY43"/>
  <c r="DB43" s="1"/>
  <c r="AW43"/>
  <c r="AW184" s="1"/>
  <c r="AU43"/>
  <c r="AS43"/>
  <c r="AS184" s="1"/>
  <c r="AQ43"/>
  <c r="AQ184" s="1"/>
  <c r="AO43"/>
  <c r="CR43" s="1"/>
  <c r="AM43"/>
  <c r="CP43" s="1"/>
  <c r="AK43"/>
  <c r="CN43" s="1"/>
  <c r="AI43"/>
  <c r="CL43" s="1"/>
  <c r="AG43"/>
  <c r="AG184" s="1"/>
  <c r="AE43"/>
  <c r="AE184" s="1"/>
  <c r="AC43"/>
  <c r="CF43" s="1"/>
  <c r="AA43"/>
  <c r="CD43" s="1"/>
  <c r="Y43"/>
  <c r="CB43" s="1"/>
  <c r="W43"/>
  <c r="BZ43" s="1"/>
  <c r="U43"/>
  <c r="U184" s="1"/>
  <c r="S43"/>
  <c r="S184" s="1"/>
  <c r="Q43"/>
  <c r="BT43" s="1"/>
  <c r="O43"/>
  <c r="M43"/>
  <c r="M184" s="1"/>
  <c r="K43"/>
  <c r="K184" s="1"/>
  <c r="I43"/>
  <c r="I184" s="1"/>
  <c r="G43"/>
  <c r="BJ43" s="1"/>
  <c r="F84" l="1"/>
  <c r="AM105"/>
  <c r="G101"/>
  <c r="AT97"/>
  <c r="AP89"/>
  <c r="AN101"/>
  <c r="AF101"/>
  <c r="Y101"/>
  <c r="P101"/>
  <c r="AO101"/>
  <c r="AG101"/>
  <c r="M101"/>
  <c r="D36"/>
  <c r="AY101"/>
  <c r="AZ101"/>
  <c r="BA101"/>
  <c r="BB101"/>
  <c r="AS101"/>
  <c r="AJ101"/>
  <c r="AB101"/>
  <c r="AG97"/>
  <c r="F106"/>
  <c r="AA103"/>
  <c r="AW91"/>
  <c r="X121"/>
  <c r="U121"/>
  <c r="T121"/>
  <c r="R121"/>
  <c r="Q121"/>
  <c r="M113"/>
  <c r="H121"/>
  <c r="AD109"/>
  <c r="BA53"/>
  <c r="BA194" s="1"/>
  <c r="AK53"/>
  <c r="AK194" s="1"/>
  <c r="BC52"/>
  <c r="F57" i="3" s="1"/>
  <c r="AY52" i="1"/>
  <c r="AY193" s="1"/>
  <c r="AU52"/>
  <c r="AU193" s="1"/>
  <c r="AQ52"/>
  <c r="CT52" s="1"/>
  <c r="AM52"/>
  <c r="AM193" s="1"/>
  <c r="AI52"/>
  <c r="AI193" s="1"/>
  <c r="AE52"/>
  <c r="CH52" s="1"/>
  <c r="AA52"/>
  <c r="AA193" s="1"/>
  <c r="BD56"/>
  <c r="X56"/>
  <c r="X197" s="1"/>
  <c r="V52"/>
  <c r="BY52" s="1"/>
  <c r="T56"/>
  <c r="T197" s="1"/>
  <c r="R52"/>
  <c r="R193" s="1"/>
  <c r="Q52"/>
  <c r="O56"/>
  <c r="BR56" s="1"/>
  <c r="J52"/>
  <c r="BM52" s="1"/>
  <c r="I53"/>
  <c r="BL53" s="1"/>
  <c r="H52"/>
  <c r="BK52" s="1"/>
  <c r="F56"/>
  <c r="BI56" s="1"/>
  <c r="E56"/>
  <c r="BH56" s="1"/>
  <c r="Z100"/>
  <c r="Y117"/>
  <c r="Y106"/>
  <c r="Y92"/>
  <c r="X104"/>
  <c r="W106"/>
  <c r="W100"/>
  <c r="V113"/>
  <c r="U110"/>
  <c r="U100"/>
  <c r="T110"/>
  <c r="S121"/>
  <c r="S86"/>
  <c r="R110"/>
  <c r="R100"/>
  <c r="Q100"/>
  <c r="P113"/>
  <c r="P104"/>
  <c r="N121"/>
  <c r="N113"/>
  <c r="N100"/>
  <c r="L121"/>
  <c r="K114"/>
  <c r="J121"/>
  <c r="J101"/>
  <c r="I100"/>
  <c r="H110"/>
  <c r="H100"/>
  <c r="F101"/>
  <c r="E110"/>
  <c r="BD52"/>
  <c r="G57" i="3" s="1"/>
  <c r="AZ52" i="1"/>
  <c r="AZ193" s="1"/>
  <c r="AV52"/>
  <c r="CY52" s="1"/>
  <c r="AR52"/>
  <c r="AR193" s="1"/>
  <c r="AN52"/>
  <c r="AN193" s="1"/>
  <c r="AJ52"/>
  <c r="AJ193" s="1"/>
  <c r="AF52"/>
  <c r="AF193" s="1"/>
  <c r="AB52"/>
  <c r="CE52" s="1"/>
  <c r="W56"/>
  <c r="BZ56" s="1"/>
  <c r="U52"/>
  <c r="BX52" s="1"/>
  <c r="S56"/>
  <c r="BV56" s="1"/>
  <c r="Q53"/>
  <c r="BT53" s="1"/>
  <c r="P52"/>
  <c r="BS52" s="1"/>
  <c r="N56"/>
  <c r="BQ56" s="1"/>
  <c r="M56"/>
  <c r="BP56" s="1"/>
  <c r="L56"/>
  <c r="G52"/>
  <c r="BJ52" s="1"/>
  <c r="F52"/>
  <c r="F193" s="1"/>
  <c r="Z121"/>
  <c r="Z110"/>
  <c r="Z101"/>
  <c r="Y100"/>
  <c r="X106"/>
  <c r="W101"/>
  <c r="V104"/>
  <c r="U113"/>
  <c r="U101"/>
  <c r="T114"/>
  <c r="T104"/>
  <c r="S110"/>
  <c r="S100"/>
  <c r="R114"/>
  <c r="R101"/>
  <c r="Q113"/>
  <c r="Q104"/>
  <c r="O121"/>
  <c r="O110"/>
  <c r="O92"/>
  <c r="N117"/>
  <c r="N104"/>
  <c r="M110"/>
  <c r="M92"/>
  <c r="L110"/>
  <c r="K104"/>
  <c r="J113"/>
  <c r="J104"/>
  <c r="I110"/>
  <c r="I101"/>
  <c r="H104"/>
  <c r="G110"/>
  <c r="E100"/>
  <c r="Y81"/>
  <c r="AN77"/>
  <c r="AG73"/>
  <c r="AE103"/>
  <c r="AU103"/>
  <c r="AK74"/>
  <c r="I74"/>
  <c r="F96"/>
  <c r="AD84"/>
  <c r="E101"/>
  <c r="H98"/>
  <c r="H90"/>
  <c r="L84"/>
  <c r="J86"/>
  <c r="H101"/>
  <c r="F100"/>
  <c r="AS99"/>
  <c r="E97"/>
  <c r="K47"/>
  <c r="K188" s="1"/>
  <c r="S47"/>
  <c r="S188" s="1"/>
  <c r="AA47"/>
  <c r="AA188" s="1"/>
  <c r="AI47"/>
  <c r="CL47" s="1"/>
  <c r="AQ47"/>
  <c r="AQ188" s="1"/>
  <c r="AY47"/>
  <c r="DB47" s="1"/>
  <c r="D47"/>
  <c r="AS120"/>
  <c r="AV120"/>
  <c r="AY112"/>
  <c r="AZ120"/>
  <c r="BA109"/>
  <c r="BA103"/>
  <c r="BB112"/>
  <c r="AT120"/>
  <c r="AJ120"/>
  <c r="AC120"/>
  <c r="AG116"/>
  <c r="AS112"/>
  <c r="AO112"/>
  <c r="AK112"/>
  <c r="AG112"/>
  <c r="AC112"/>
  <c r="AT109"/>
  <c r="AM109"/>
  <c r="AI109"/>
  <c r="AE109"/>
  <c r="AA109"/>
  <c r="AI103"/>
  <c r="BC55"/>
  <c r="F60" i="3" s="1"/>
  <c r="AY55" i="1"/>
  <c r="AY196" s="1"/>
  <c r="AU55"/>
  <c r="AU196" s="1"/>
  <c r="AQ55"/>
  <c r="AQ196" s="1"/>
  <c r="AM55"/>
  <c r="AM196" s="1"/>
  <c r="AI55"/>
  <c r="CL55" s="1"/>
  <c r="AE55"/>
  <c r="AE196" s="1"/>
  <c r="AA55"/>
  <c r="CD55" s="1"/>
  <c r="BA51"/>
  <c r="BA192" s="1"/>
  <c r="AK51"/>
  <c r="AK192" s="1"/>
  <c r="W55"/>
  <c r="W196" s="1"/>
  <c r="R51"/>
  <c r="R192" s="1"/>
  <c r="M51"/>
  <c r="BP51" s="1"/>
  <c r="E55"/>
  <c r="BH55" s="1"/>
  <c r="Y109"/>
  <c r="V112"/>
  <c r="U112"/>
  <c r="T116"/>
  <c r="S116"/>
  <c r="I47"/>
  <c r="BL47" s="1"/>
  <c r="Q47"/>
  <c r="BT47" s="1"/>
  <c r="Y47"/>
  <c r="CB47" s="1"/>
  <c r="AG47"/>
  <c r="CJ47" s="1"/>
  <c r="AO47"/>
  <c r="AO188" s="1"/>
  <c r="AW47"/>
  <c r="AW188" s="1"/>
  <c r="BE47"/>
  <c r="D44"/>
  <c r="AA120"/>
  <c r="AD116"/>
  <c r="AK81"/>
  <c r="AP120"/>
  <c r="AP109"/>
  <c r="AR109"/>
  <c r="AW116"/>
  <c r="AW112"/>
  <c r="AX120"/>
  <c r="AY109"/>
  <c r="AZ112"/>
  <c r="BB109"/>
  <c r="AU120"/>
  <c r="AL120"/>
  <c r="AF120"/>
  <c r="AM116"/>
  <c r="AT112"/>
  <c r="AP112"/>
  <c r="AL112"/>
  <c r="AH112"/>
  <c r="AD112"/>
  <c r="AV109"/>
  <c r="AN109"/>
  <c r="AJ109"/>
  <c r="AF109"/>
  <c r="AB109"/>
  <c r="AM103"/>
  <c r="AG99"/>
  <c r="BD55"/>
  <c r="G60" i="3" s="1"/>
  <c r="AZ55" i="1"/>
  <c r="DC55" s="1"/>
  <c r="AV55"/>
  <c r="AV196" s="1"/>
  <c r="AR55"/>
  <c r="CU55" s="1"/>
  <c r="AN55"/>
  <c r="CQ55" s="1"/>
  <c r="AJ55"/>
  <c r="AJ196" s="1"/>
  <c r="AF55"/>
  <c r="AF196" s="1"/>
  <c r="AB55"/>
  <c r="AB196" s="1"/>
  <c r="AO51"/>
  <c r="AO192" s="1"/>
  <c r="U55"/>
  <c r="BX55" s="1"/>
  <c r="J51"/>
  <c r="BM51" s="1"/>
  <c r="E51"/>
  <c r="BH51" s="1"/>
  <c r="L116"/>
  <c r="G116"/>
  <c r="E103"/>
  <c r="Z45"/>
  <c r="CC45" s="1"/>
  <c r="G47"/>
  <c r="BJ47" s="1"/>
  <c r="O47"/>
  <c r="O188" s="1"/>
  <c r="W47"/>
  <c r="BZ47" s="1"/>
  <c r="AE47"/>
  <c r="CH47" s="1"/>
  <c r="AM47"/>
  <c r="CP47" s="1"/>
  <c r="AU47"/>
  <c r="CX47" s="1"/>
  <c r="BC47"/>
  <c r="F61" i="3"/>
  <c r="D55" i="1"/>
  <c r="AE120"/>
  <c r="AO120"/>
  <c r="AX112"/>
  <c r="AZ109"/>
  <c r="BA120"/>
  <c r="AW120"/>
  <c r="AQ120"/>
  <c r="AH120"/>
  <c r="AQ116"/>
  <c r="AU112"/>
  <c r="AQ112"/>
  <c r="AM112"/>
  <c r="AI112"/>
  <c r="AE112"/>
  <c r="AA112"/>
  <c r="AW109"/>
  <c r="AQ109"/>
  <c r="AK109"/>
  <c r="AG109"/>
  <c r="AC109"/>
  <c r="AQ103"/>
  <c r="BA55"/>
  <c r="BA196" s="1"/>
  <c r="AW55"/>
  <c r="AW196" s="1"/>
  <c r="AS55"/>
  <c r="CV55" s="1"/>
  <c r="AO55"/>
  <c r="AO196" s="1"/>
  <c r="AK55"/>
  <c r="AK196" s="1"/>
  <c r="AG55"/>
  <c r="CJ55" s="1"/>
  <c r="AC55"/>
  <c r="AC196" s="1"/>
  <c r="AS51"/>
  <c r="CV51" s="1"/>
  <c r="S55"/>
  <c r="BV55" s="1"/>
  <c r="Q55"/>
  <c r="BT55" s="1"/>
  <c r="N109"/>
  <c r="H109"/>
  <c r="I118"/>
  <c r="G121"/>
  <c r="F111"/>
  <c r="F104"/>
  <c r="E111"/>
  <c r="E104"/>
  <c r="N44"/>
  <c r="N185" s="1"/>
  <c r="K121"/>
  <c r="F121"/>
  <c r="E121"/>
  <c r="D15"/>
  <c r="AO76"/>
  <c r="AQ46"/>
  <c r="CT46" s="1"/>
  <c r="BE44"/>
  <c r="H49" i="3" s="1"/>
  <c r="AP102" i="1"/>
  <c r="AB98"/>
  <c r="BA89"/>
  <c r="X50"/>
  <c r="CA50" s="1"/>
  <c r="AV48"/>
  <c r="CY48" s="1"/>
  <c r="AF46"/>
  <c r="AF187" s="1"/>
  <c r="Z49"/>
  <c r="CC49" s="1"/>
  <c r="AT45"/>
  <c r="CW45" s="1"/>
  <c r="AT44"/>
  <c r="CW44" s="1"/>
  <c r="Z48"/>
  <c r="Z189" s="1"/>
  <c r="BA46"/>
  <c r="DD46" s="1"/>
  <c r="N46"/>
  <c r="N187" s="1"/>
  <c r="AP45"/>
  <c r="CS45" s="1"/>
  <c r="R45"/>
  <c r="BU45" s="1"/>
  <c r="BE55"/>
  <c r="H60" i="3" s="1"/>
  <c r="AT50" i="1"/>
  <c r="CW50" s="1"/>
  <c r="V47"/>
  <c r="BY47" s="1"/>
  <c r="AK46"/>
  <c r="AK187" s="1"/>
  <c r="AX45"/>
  <c r="AX186" s="1"/>
  <c r="AD45"/>
  <c r="CG45" s="1"/>
  <c r="J45"/>
  <c r="J186" s="1"/>
  <c r="AJ44"/>
  <c r="AJ185" s="1"/>
  <c r="V43"/>
  <c r="BY43" s="1"/>
  <c r="AH45"/>
  <c r="CK45" s="1"/>
  <c r="N45"/>
  <c r="N186" s="1"/>
  <c r="AR43"/>
  <c r="AR184" s="1"/>
  <c r="BB103"/>
  <c r="Q103"/>
  <c r="F103"/>
  <c r="AX103"/>
  <c r="AW103"/>
  <c r="AS103"/>
  <c r="AO103"/>
  <c r="AK103"/>
  <c r="AG103"/>
  <c r="AC103"/>
  <c r="X103"/>
  <c r="D38"/>
  <c r="AV103"/>
  <c r="AR103"/>
  <c r="AN103"/>
  <c r="AJ103"/>
  <c r="AF103"/>
  <c r="AB103"/>
  <c r="AY103"/>
  <c r="AZ103"/>
  <c r="AT103"/>
  <c r="AP103"/>
  <c r="AL103"/>
  <c r="AH103"/>
  <c r="AD103"/>
  <c r="AZ102"/>
  <c r="BA102"/>
  <c r="BB102"/>
  <c r="AT102"/>
  <c r="AX102"/>
  <c r="AY102"/>
  <c r="AL102"/>
  <c r="AG102"/>
  <c r="AX101"/>
  <c r="AU101"/>
  <c r="AP101"/>
  <c r="AL101"/>
  <c r="AH101"/>
  <c r="AD101"/>
  <c r="V101"/>
  <c r="S101"/>
  <c r="Q101"/>
  <c r="K101"/>
  <c r="AV101"/>
  <c r="AW101"/>
  <c r="AQ101"/>
  <c r="AM101"/>
  <c r="AI101"/>
  <c r="AE101"/>
  <c r="AA101"/>
  <c r="X101"/>
  <c r="T101"/>
  <c r="O101"/>
  <c r="N101"/>
  <c r="L101"/>
  <c r="AV100"/>
  <c r="AZ100"/>
  <c r="AT100"/>
  <c r="AO100"/>
  <c r="AK100"/>
  <c r="AD100"/>
  <c r="V100"/>
  <c r="T100"/>
  <c r="P100"/>
  <c r="K100"/>
  <c r="AH100"/>
  <c r="BA100"/>
  <c r="AR100"/>
  <c r="AN100"/>
  <c r="AJ100"/>
  <c r="AC100"/>
  <c r="M100"/>
  <c r="AZ98"/>
  <c r="AP92"/>
  <c r="AD92"/>
  <c r="AX92"/>
  <c r="AL92"/>
  <c r="W89"/>
  <c r="AR86"/>
  <c r="X86"/>
  <c r="D19"/>
  <c r="AL84"/>
  <c r="E84"/>
  <c r="E93"/>
  <c r="F93"/>
  <c r="G92"/>
  <c r="H84"/>
  <c r="H96"/>
  <c r="I93"/>
  <c r="J84"/>
  <c r="J93"/>
  <c r="K89"/>
  <c r="L76"/>
  <c r="L97"/>
  <c r="M89"/>
  <c r="N86"/>
  <c r="O86"/>
  <c r="P92"/>
  <c r="Q84"/>
  <c r="Q93"/>
  <c r="R92"/>
  <c r="S84"/>
  <c r="S96"/>
  <c r="T92"/>
  <c r="U90"/>
  <c r="V84"/>
  <c r="V93"/>
  <c r="W84"/>
  <c r="W93"/>
  <c r="X84"/>
  <c r="X96"/>
  <c r="Y72"/>
  <c r="Y90"/>
  <c r="Z86"/>
  <c r="Z93"/>
  <c r="AQ132"/>
  <c r="H281" i="4" s="1"/>
  <c r="BB72" i="1"/>
  <c r="AJ74"/>
  <c r="AZ74"/>
  <c r="AH76"/>
  <c r="AX76"/>
  <c r="AF78"/>
  <c r="AV78"/>
  <c r="AI80"/>
  <c r="AG81"/>
  <c r="AC84"/>
  <c r="AG84"/>
  <c r="AK84"/>
  <c r="AP84"/>
  <c r="AT84"/>
  <c r="AA85"/>
  <c r="AT85"/>
  <c r="AF86"/>
  <c r="AO86"/>
  <c r="AW86"/>
  <c r="AL89"/>
  <c r="AH90"/>
  <c r="AG91"/>
  <c r="AB92"/>
  <c r="AF92"/>
  <c r="AJ92"/>
  <c r="AN92"/>
  <c r="AR92"/>
  <c r="AV92"/>
  <c r="AC93"/>
  <c r="AG93"/>
  <c r="AK93"/>
  <c r="AO93"/>
  <c r="AS93"/>
  <c r="AW93"/>
  <c r="AA96"/>
  <c r="AE96"/>
  <c r="AI96"/>
  <c r="AM96"/>
  <c r="AQ96"/>
  <c r="AW96"/>
  <c r="AP97"/>
  <c r="AJ98"/>
  <c r="AC99"/>
  <c r="BB92"/>
  <c r="BB98"/>
  <c r="BB125"/>
  <c r="BA93"/>
  <c r="AZ84"/>
  <c r="AZ96"/>
  <c r="AY85"/>
  <c r="AY98"/>
  <c r="DA58"/>
  <c r="DA63" s="1"/>
  <c r="AX89"/>
  <c r="AT123"/>
  <c r="AN84"/>
  <c r="AK123"/>
  <c r="AB84"/>
  <c r="CX61"/>
  <c r="D27"/>
  <c r="C250" i="4"/>
  <c r="N256" s="1"/>
  <c r="E92" i="1"/>
  <c r="F92"/>
  <c r="G84"/>
  <c r="H93"/>
  <c r="I92"/>
  <c r="I98"/>
  <c r="J92"/>
  <c r="K84"/>
  <c r="K98"/>
  <c r="L93"/>
  <c r="M84"/>
  <c r="M96"/>
  <c r="N84"/>
  <c r="N96"/>
  <c r="O84"/>
  <c r="O96"/>
  <c r="P85"/>
  <c r="Q78"/>
  <c r="Q92"/>
  <c r="R85"/>
  <c r="S73"/>
  <c r="S93"/>
  <c r="T84"/>
  <c r="U84"/>
  <c r="V92"/>
  <c r="W78"/>
  <c r="W92"/>
  <c r="X78"/>
  <c r="X93"/>
  <c r="Y89"/>
  <c r="Y96"/>
  <c r="Z84"/>
  <c r="Z92"/>
  <c r="AJ133"/>
  <c r="H233" i="4" s="1"/>
  <c r="AC74" i="1"/>
  <c r="AS74"/>
  <c r="AG76"/>
  <c r="AW76"/>
  <c r="AE78"/>
  <c r="AU78"/>
  <c r="AB80"/>
  <c r="AR80"/>
  <c r="AF82"/>
  <c r="AF84"/>
  <c r="AJ84"/>
  <c r="AO84"/>
  <c r="AS84"/>
  <c r="AW84"/>
  <c r="AO85"/>
  <c r="AE86"/>
  <c r="AN86"/>
  <c r="AV86"/>
  <c r="AH89"/>
  <c r="AD90"/>
  <c r="AU90"/>
  <c r="AA92"/>
  <c r="AE92"/>
  <c r="AI92"/>
  <c r="AM92"/>
  <c r="AQ92"/>
  <c r="AU92"/>
  <c r="AB93"/>
  <c r="AF93"/>
  <c r="AJ93"/>
  <c r="AN93"/>
  <c r="AR93"/>
  <c r="AV93"/>
  <c r="AO95"/>
  <c r="AD96"/>
  <c r="AH96"/>
  <c r="AL96"/>
  <c r="AP96"/>
  <c r="AU96"/>
  <c r="AL97"/>
  <c r="AF98"/>
  <c r="AV98"/>
  <c r="AW99"/>
  <c r="BB84"/>
  <c r="BB97"/>
  <c r="BA92"/>
  <c r="BA98"/>
  <c r="AZ78"/>
  <c r="AZ93"/>
  <c r="AY84"/>
  <c r="AY96"/>
  <c r="AX86"/>
  <c r="AX96"/>
  <c r="AR96"/>
  <c r="AN81"/>
  <c r="AK86"/>
  <c r="AK125"/>
  <c r="AA84"/>
  <c r="DC61"/>
  <c r="CN59"/>
  <c r="D22"/>
  <c r="E85"/>
  <c r="F86"/>
  <c r="G122"/>
  <c r="K27" i="4" s="1"/>
  <c r="L27" s="1"/>
  <c r="G96" i="1"/>
  <c r="H92"/>
  <c r="I84"/>
  <c r="I96"/>
  <c r="J89"/>
  <c r="K93"/>
  <c r="L92"/>
  <c r="M76"/>
  <c r="M93"/>
  <c r="N76"/>
  <c r="N93"/>
  <c r="O93"/>
  <c r="P84"/>
  <c r="Q91"/>
  <c r="Q98"/>
  <c r="R84"/>
  <c r="R96"/>
  <c r="S92"/>
  <c r="T97"/>
  <c r="U76"/>
  <c r="U93"/>
  <c r="V89"/>
  <c r="W91"/>
  <c r="W98"/>
  <c r="X92"/>
  <c r="Y84"/>
  <c r="Y93"/>
  <c r="Z90"/>
  <c r="Z97"/>
  <c r="AZ133"/>
  <c r="H345" i="4" s="1"/>
  <c r="AB74" i="1"/>
  <c r="AR74"/>
  <c r="AZ75"/>
  <c r="AP76"/>
  <c r="AR77"/>
  <c r="AN78"/>
  <c r="AA80"/>
  <c r="AQ80"/>
  <c r="AA82"/>
  <c r="AE84"/>
  <c r="AI84"/>
  <c r="AM84"/>
  <c r="AR84"/>
  <c r="AV84"/>
  <c r="AJ85"/>
  <c r="AB86"/>
  <c r="AJ86"/>
  <c r="AS86"/>
  <c r="AD89"/>
  <c r="AT89"/>
  <c r="D31"/>
  <c r="CQ61"/>
  <c r="CQ58"/>
  <c r="CQ63" s="1"/>
  <c r="AT126"/>
  <c r="AX78"/>
  <c r="AY93"/>
  <c r="AZ92"/>
  <c r="BA84"/>
  <c r="BB96"/>
  <c r="AN98"/>
  <c r="AC97"/>
  <c r="AN96"/>
  <c r="AF96"/>
  <c r="AD94"/>
  <c r="AP93"/>
  <c r="AH93"/>
  <c r="AW92"/>
  <c r="AO92"/>
  <c r="AG92"/>
  <c r="AO91"/>
  <c r="AJ88"/>
  <c r="AE85"/>
  <c r="AH84"/>
  <c r="AH79"/>
  <c r="BA74"/>
  <c r="AS134"/>
  <c r="H297" i="4" s="1"/>
  <c r="Z96" i="1"/>
  <c r="U92"/>
  <c r="T93"/>
  <c r="R93"/>
  <c r="Q97"/>
  <c r="P81"/>
  <c r="K92"/>
  <c r="I94"/>
  <c r="G93"/>
  <c r="V81"/>
  <c r="AM87"/>
  <c r="AV75"/>
  <c r="E107"/>
  <c r="F107"/>
  <c r="H107"/>
  <c r="I107"/>
  <c r="AC107"/>
  <c r="AH107"/>
  <c r="AL107"/>
  <c r="AP107"/>
  <c r="AU107"/>
  <c r="BB107"/>
  <c r="BA107"/>
  <c r="AZ107"/>
  <c r="AY107"/>
  <c r="AX107"/>
  <c r="AF107"/>
  <c r="W107"/>
  <c r="X107"/>
  <c r="Y107"/>
  <c r="AA107"/>
  <c r="AE107"/>
  <c r="AJ107"/>
  <c r="AN107"/>
  <c r="AS107"/>
  <c r="AW107"/>
  <c r="AR107"/>
  <c r="G107"/>
  <c r="J107"/>
  <c r="L107"/>
  <c r="M107"/>
  <c r="O107"/>
  <c r="S107"/>
  <c r="T107"/>
  <c r="AD107"/>
  <c r="AI107"/>
  <c r="AM107"/>
  <c r="AQ107"/>
  <c r="AV107"/>
  <c r="D42"/>
  <c r="Y105"/>
  <c r="AD105"/>
  <c r="AI105"/>
  <c r="AN105"/>
  <c r="AS105"/>
  <c r="AR105"/>
  <c r="AC105"/>
  <c r="H105"/>
  <c r="AA105"/>
  <c r="AF105"/>
  <c r="AL105"/>
  <c r="AP105"/>
  <c r="AU105"/>
  <c r="BB105"/>
  <c r="BA105"/>
  <c r="AZ105"/>
  <c r="AY105"/>
  <c r="AX105"/>
  <c r="AW105"/>
  <c r="AH105"/>
  <c r="AK105"/>
  <c r="N105"/>
  <c r="AE105"/>
  <c r="AJ105"/>
  <c r="AO105"/>
  <c r="AT105"/>
  <c r="E88"/>
  <c r="F88"/>
  <c r="J88"/>
  <c r="K88"/>
  <c r="O88"/>
  <c r="S88"/>
  <c r="AD88"/>
  <c r="AM88"/>
  <c r="AU88"/>
  <c r="N88"/>
  <c r="V88"/>
  <c r="AI88"/>
  <c r="AQ88"/>
  <c r="AZ88"/>
  <c r="H88"/>
  <c r="I88"/>
  <c r="Q88"/>
  <c r="R88"/>
  <c r="W88"/>
  <c r="AE88"/>
  <c r="AN88"/>
  <c r="AV88"/>
  <c r="W99"/>
  <c r="X99"/>
  <c r="AD99"/>
  <c r="AH99"/>
  <c r="AL99"/>
  <c r="AP99"/>
  <c r="AT99"/>
  <c r="BB99"/>
  <c r="BA99"/>
  <c r="AZ99"/>
  <c r="AY99"/>
  <c r="AX99"/>
  <c r="E99"/>
  <c r="F99"/>
  <c r="AB99"/>
  <c r="AF99"/>
  <c r="AJ99"/>
  <c r="AN99"/>
  <c r="AR99"/>
  <c r="AV99"/>
  <c r="D34"/>
  <c r="Q99"/>
  <c r="AA99"/>
  <c r="AE99"/>
  <c r="AI99"/>
  <c r="AM99"/>
  <c r="AQ99"/>
  <c r="AU99"/>
  <c r="Y53"/>
  <c r="CB53" s="1"/>
  <c r="G118"/>
  <c r="H118"/>
  <c r="J118"/>
  <c r="L118"/>
  <c r="M118"/>
  <c r="O118"/>
  <c r="S118"/>
  <c r="T118"/>
  <c r="G53"/>
  <c r="L53"/>
  <c r="BO53" s="1"/>
  <c r="O53"/>
  <c r="BR53" s="1"/>
  <c r="T53"/>
  <c r="BW53" s="1"/>
  <c r="V53"/>
  <c r="X53"/>
  <c r="CA53" s="1"/>
  <c r="AD53"/>
  <c r="CG53" s="1"/>
  <c r="AH53"/>
  <c r="AH194" s="1"/>
  <c r="AL53"/>
  <c r="CO53" s="1"/>
  <c r="AP53"/>
  <c r="AP194" s="1"/>
  <c r="AT53"/>
  <c r="AX53"/>
  <c r="DA53" s="1"/>
  <c r="BB53"/>
  <c r="AB118"/>
  <c r="AI118"/>
  <c r="AN118"/>
  <c r="AS118"/>
  <c r="AG118"/>
  <c r="AD118"/>
  <c r="D53"/>
  <c r="Z53"/>
  <c r="K118"/>
  <c r="P118"/>
  <c r="Q118"/>
  <c r="R118"/>
  <c r="U118"/>
  <c r="V118"/>
  <c r="Y118"/>
  <c r="Z118"/>
  <c r="H53"/>
  <c r="BK53" s="1"/>
  <c r="K53"/>
  <c r="BN53" s="1"/>
  <c r="P53"/>
  <c r="BS53" s="1"/>
  <c r="S53"/>
  <c r="BV53" s="1"/>
  <c r="U53"/>
  <c r="BX53" s="1"/>
  <c r="W53"/>
  <c r="AB53"/>
  <c r="AB194" s="1"/>
  <c r="AF53"/>
  <c r="AF194" s="1"/>
  <c r="AJ53"/>
  <c r="CM53" s="1"/>
  <c r="AN53"/>
  <c r="AN194" s="1"/>
  <c r="AR53"/>
  <c r="CU53" s="1"/>
  <c r="AV53"/>
  <c r="CY53" s="1"/>
  <c r="AZ53"/>
  <c r="AZ194" s="1"/>
  <c r="BD53"/>
  <c r="G58" i="3" s="1"/>
  <c r="AF118" i="1"/>
  <c r="AK118"/>
  <c r="AQ118"/>
  <c r="AU118"/>
  <c r="AC118"/>
  <c r="AJ118"/>
  <c r="AO118"/>
  <c r="AT118"/>
  <c r="W118"/>
  <c r="X118"/>
  <c r="E53"/>
  <c r="BH53" s="1"/>
  <c r="J53"/>
  <c r="BM53" s="1"/>
  <c r="M53"/>
  <c r="BP53" s="1"/>
  <c r="R53"/>
  <c r="AA53"/>
  <c r="CD53" s="1"/>
  <c r="AE53"/>
  <c r="AE194" s="1"/>
  <c r="AI53"/>
  <c r="AI194" s="1"/>
  <c r="AM53"/>
  <c r="AQ53"/>
  <c r="AQ194" s="1"/>
  <c r="AU53"/>
  <c r="AU194" s="1"/>
  <c r="AY53"/>
  <c r="AY194" s="1"/>
  <c r="BC53"/>
  <c r="F58" i="3" s="1"/>
  <c r="AE118" i="1"/>
  <c r="AG83"/>
  <c r="AI83"/>
  <c r="AO79"/>
  <c r="AY79"/>
  <c r="AG79"/>
  <c r="D14"/>
  <c r="Z79"/>
  <c r="AP79"/>
  <c r="K102"/>
  <c r="R102"/>
  <c r="Z102"/>
  <c r="AD102"/>
  <c r="AI102"/>
  <c r="AM102"/>
  <c r="AQ102"/>
  <c r="AW102"/>
  <c r="D37"/>
  <c r="G102"/>
  <c r="L102"/>
  <c r="O102"/>
  <c r="S102"/>
  <c r="T102"/>
  <c r="AB102"/>
  <c r="AF102"/>
  <c r="AK102"/>
  <c r="AO102"/>
  <c r="AV102"/>
  <c r="AS102"/>
  <c r="AR102"/>
  <c r="AH102"/>
  <c r="I102"/>
  <c r="AA102"/>
  <c r="AE102"/>
  <c r="AJ102"/>
  <c r="AN102"/>
  <c r="AU102"/>
  <c r="F95"/>
  <c r="R95"/>
  <c r="AB95"/>
  <c r="AU95"/>
  <c r="G95"/>
  <c r="AL95"/>
  <c r="J95"/>
  <c r="L95"/>
  <c r="AF95"/>
  <c r="AY95"/>
  <c r="X91"/>
  <c r="AB91"/>
  <c r="AJ91"/>
  <c r="AR91"/>
  <c r="J91"/>
  <c r="M91"/>
  <c r="AF91"/>
  <c r="AN91"/>
  <c r="AV91"/>
  <c r="BA91"/>
  <c r="D26"/>
  <c r="E91"/>
  <c r="F91"/>
  <c r="AC91"/>
  <c r="AK91"/>
  <c r="AS91"/>
  <c r="AR88"/>
  <c r="P88"/>
  <c r="K107"/>
  <c r="AX88"/>
  <c r="AG107"/>
  <c r="AV105"/>
  <c r="AB105"/>
  <c r="AK99"/>
  <c r="Y88"/>
  <c r="R107"/>
  <c r="Q107"/>
  <c r="J99"/>
  <c r="G60" i="2"/>
  <c r="W60" s="1"/>
  <c r="X60" s="1"/>
  <c r="K52" i="3" s="1"/>
  <c r="L52" s="1"/>
  <c r="BF47" i="1"/>
  <c r="H60" i="2" s="1"/>
  <c r="X65"/>
  <c r="K57" i="3" s="1"/>
  <c r="L57" s="1"/>
  <c r="J57"/>
  <c r="X68" i="2"/>
  <c r="K60" i="3" s="1"/>
  <c r="L60" s="1"/>
  <c r="J60"/>
  <c r="BE51" i="1"/>
  <c r="W116"/>
  <c r="X116"/>
  <c r="Y116"/>
  <c r="H51"/>
  <c r="K51"/>
  <c r="P51"/>
  <c r="BS51" s="1"/>
  <c r="S51"/>
  <c r="S192" s="1"/>
  <c r="U51"/>
  <c r="W51"/>
  <c r="AD51"/>
  <c r="CG51" s="1"/>
  <c r="AH51"/>
  <c r="CK51" s="1"/>
  <c r="AL51"/>
  <c r="AP51"/>
  <c r="AT51"/>
  <c r="CW51" s="1"/>
  <c r="AX51"/>
  <c r="AX192" s="1"/>
  <c r="BB51"/>
  <c r="AC116"/>
  <c r="AI116"/>
  <c r="AN116"/>
  <c r="AT116"/>
  <c r="AH116"/>
  <c r="Y51"/>
  <c r="Y192" s="1"/>
  <c r="E116"/>
  <c r="F116"/>
  <c r="H116"/>
  <c r="I116"/>
  <c r="G51"/>
  <c r="BJ51" s="1"/>
  <c r="L51"/>
  <c r="BO51" s="1"/>
  <c r="O51"/>
  <c r="O192" s="1"/>
  <c r="T51"/>
  <c r="T192" s="1"/>
  <c r="V51"/>
  <c r="BY51" s="1"/>
  <c r="X51"/>
  <c r="CA51" s="1"/>
  <c r="AB51"/>
  <c r="AB192" s="1"/>
  <c r="AF51"/>
  <c r="CI51" s="1"/>
  <c r="AJ51"/>
  <c r="CM51" s="1"/>
  <c r="AN51"/>
  <c r="AR51"/>
  <c r="AV51"/>
  <c r="AV192" s="1"/>
  <c r="AZ51"/>
  <c r="DC51" s="1"/>
  <c r="BD51"/>
  <c r="G56" i="3" s="1"/>
  <c r="AA116" i="1"/>
  <c r="AF116"/>
  <c r="AL116"/>
  <c r="AP116"/>
  <c r="AR116"/>
  <c r="D51"/>
  <c r="AJ116"/>
  <c r="AU116"/>
  <c r="AZ116"/>
  <c r="AX116"/>
  <c r="AV116"/>
  <c r="AS116"/>
  <c r="AK116"/>
  <c r="K116"/>
  <c r="N116"/>
  <c r="P116"/>
  <c r="Q116"/>
  <c r="R116"/>
  <c r="U116"/>
  <c r="V116"/>
  <c r="Z116"/>
  <c r="F51"/>
  <c r="BI51" s="1"/>
  <c r="I51"/>
  <c r="BL51" s="1"/>
  <c r="N51"/>
  <c r="Q51"/>
  <c r="AA51"/>
  <c r="CD51" s="1"/>
  <c r="AE51"/>
  <c r="CH51" s="1"/>
  <c r="AI51"/>
  <c r="AM51"/>
  <c r="CP51" s="1"/>
  <c r="AQ51"/>
  <c r="AQ192" s="1"/>
  <c r="AU51"/>
  <c r="AU192" s="1"/>
  <c r="AY51"/>
  <c r="BC51"/>
  <c r="F56" i="3" s="1"/>
  <c r="AE116" i="1"/>
  <c r="AO116"/>
  <c r="BB116"/>
  <c r="BA116"/>
  <c r="AY116"/>
  <c r="AT107"/>
  <c r="AB107"/>
  <c r="AQ105"/>
  <c r="D40"/>
  <c r="AH88"/>
  <c r="AK107"/>
  <c r="AG105"/>
  <c r="AO99"/>
  <c r="AA88"/>
  <c r="Z107"/>
  <c r="V107"/>
  <c r="U107"/>
  <c r="P107"/>
  <c r="N107"/>
  <c r="M99"/>
  <c r="E118"/>
  <c r="BE53"/>
  <c r="F48" i="3"/>
  <c r="X55" i="1"/>
  <c r="X196" s="1"/>
  <c r="V55"/>
  <c r="BY55" s="1"/>
  <c r="T55"/>
  <c r="O55"/>
  <c r="O196" s="1"/>
  <c r="G55"/>
  <c r="BJ55" s="1"/>
  <c r="Z113"/>
  <c r="Y113"/>
  <c r="X113"/>
  <c r="W113"/>
  <c r="V106"/>
  <c r="U106"/>
  <c r="U96"/>
  <c r="U86"/>
  <c r="T115"/>
  <c r="T96"/>
  <c r="S115"/>
  <c r="R113"/>
  <c r="R106"/>
  <c r="Q106"/>
  <c r="Q96"/>
  <c r="P106"/>
  <c r="P96"/>
  <c r="P86"/>
  <c r="O115"/>
  <c r="N106"/>
  <c r="M115"/>
  <c r="M103"/>
  <c r="M97"/>
  <c r="L115"/>
  <c r="L96"/>
  <c r="K113"/>
  <c r="K106"/>
  <c r="J115"/>
  <c r="J103"/>
  <c r="J96"/>
  <c r="G115"/>
  <c r="BE50"/>
  <c r="H55" i="3" s="1"/>
  <c r="N50" i="1"/>
  <c r="N191" s="1"/>
  <c r="P48"/>
  <c r="W86"/>
  <c r="V120"/>
  <c r="V115"/>
  <c r="V85"/>
  <c r="U120"/>
  <c r="U115"/>
  <c r="T113"/>
  <c r="S113"/>
  <c r="R115"/>
  <c r="R86"/>
  <c r="Q115"/>
  <c r="Q86"/>
  <c r="P115"/>
  <c r="O113"/>
  <c r="O106"/>
  <c r="N115"/>
  <c r="M106"/>
  <c r="L113"/>
  <c r="L106"/>
  <c r="K115"/>
  <c r="K96"/>
  <c r="J106"/>
  <c r="H113"/>
  <c r="H86"/>
  <c r="G113"/>
  <c r="G106"/>
  <c r="F113"/>
  <c r="E113"/>
  <c r="E96"/>
  <c r="AJ50"/>
  <c r="AJ191" s="1"/>
  <c r="AJ48"/>
  <c r="AJ189" s="1"/>
  <c r="AV46"/>
  <c r="CY46" s="1"/>
  <c r="Y44"/>
  <c r="AH43"/>
  <c r="AX98"/>
  <c r="AS98"/>
  <c r="AK98"/>
  <c r="AC98"/>
  <c r="G98"/>
  <c r="D33"/>
  <c r="AU98"/>
  <c r="AQ98"/>
  <c r="AM98"/>
  <c r="AI98"/>
  <c r="AE98"/>
  <c r="AA98"/>
  <c r="Y98"/>
  <c r="V98"/>
  <c r="N98"/>
  <c r="M98"/>
  <c r="L98"/>
  <c r="AW98"/>
  <c r="AO98"/>
  <c r="AG98"/>
  <c r="Z98"/>
  <c r="X98"/>
  <c r="S98"/>
  <c r="J98"/>
  <c r="E98"/>
  <c r="AT98"/>
  <c r="AP98"/>
  <c r="AL98"/>
  <c r="AH98"/>
  <c r="AD98"/>
  <c r="U98"/>
  <c r="T98"/>
  <c r="R98"/>
  <c r="P98"/>
  <c r="O98"/>
  <c r="F98"/>
  <c r="AH97"/>
  <c r="AY97"/>
  <c r="AU97"/>
  <c r="AM97"/>
  <c r="AI97"/>
  <c r="AD97"/>
  <c r="N97"/>
  <c r="K97"/>
  <c r="AQ97"/>
  <c r="W97"/>
  <c r="U97"/>
  <c r="O97"/>
  <c r="J97"/>
  <c r="AV97"/>
  <c r="AR97"/>
  <c r="AN97"/>
  <c r="AJ97"/>
  <c r="AE97"/>
  <c r="AA97"/>
  <c r="Y97"/>
  <c r="P97"/>
  <c r="H97"/>
  <c r="G97"/>
  <c r="F97"/>
  <c r="D32"/>
  <c r="AX97"/>
  <c r="AW97"/>
  <c r="AS97"/>
  <c r="AO97"/>
  <c r="AK97"/>
  <c r="AF97"/>
  <c r="AB97"/>
  <c r="X97"/>
  <c r="V97"/>
  <c r="S97"/>
  <c r="R97"/>
  <c r="I97"/>
  <c r="AD95"/>
  <c r="AH95"/>
  <c r="BB95"/>
  <c r="AT95"/>
  <c r="AK95"/>
  <c r="AA95"/>
  <c r="V95"/>
  <c r="T95"/>
  <c r="O95"/>
  <c r="D30"/>
  <c r="AR95"/>
  <c r="AP95"/>
  <c r="AG95"/>
  <c r="W95"/>
  <c r="N95"/>
  <c r="H95"/>
  <c r="AX95"/>
  <c r="AZ95"/>
  <c r="AS95"/>
  <c r="AN95"/>
  <c r="AJ95"/>
  <c r="AE95"/>
  <c r="Y95"/>
  <c r="X95"/>
  <c r="P95"/>
  <c r="I95"/>
  <c r="AW95"/>
  <c r="BA95"/>
  <c r="AV95"/>
  <c r="AQ95"/>
  <c r="AM95"/>
  <c r="AI95"/>
  <c r="AC95"/>
  <c r="Z95"/>
  <c r="U95"/>
  <c r="S95"/>
  <c r="Q95"/>
  <c r="M95"/>
  <c r="K95"/>
  <c r="E95"/>
  <c r="AL94"/>
  <c r="AP94"/>
  <c r="Z94"/>
  <c r="Y94"/>
  <c r="T94"/>
  <c r="O94"/>
  <c r="AH94"/>
  <c r="G94"/>
  <c r="E94"/>
  <c r="AZ94"/>
  <c r="BB94"/>
  <c r="S94"/>
  <c r="K94"/>
  <c r="AX94"/>
  <c r="AY94"/>
  <c r="BA94"/>
  <c r="AW94"/>
  <c r="AS94"/>
  <c r="AO94"/>
  <c r="AK94"/>
  <c r="AG94"/>
  <c r="AC94"/>
  <c r="X94"/>
  <c r="W94"/>
  <c r="V94"/>
  <c r="U94"/>
  <c r="R94"/>
  <c r="Q94"/>
  <c r="P94"/>
  <c r="M94"/>
  <c r="J94"/>
  <c r="F94"/>
  <c r="D29"/>
  <c r="AU94"/>
  <c r="AQ94"/>
  <c r="AM94"/>
  <c r="AI94"/>
  <c r="AE94"/>
  <c r="AA94"/>
  <c r="L94"/>
  <c r="AV94"/>
  <c r="AR94"/>
  <c r="AN94"/>
  <c r="AJ94"/>
  <c r="AF94"/>
  <c r="AB94"/>
  <c r="N94"/>
  <c r="H94"/>
  <c r="AX91"/>
  <c r="AZ91"/>
  <c r="AU91"/>
  <c r="AQ91"/>
  <c r="AM91"/>
  <c r="AI91"/>
  <c r="AE91"/>
  <c r="AA91"/>
  <c r="AY91"/>
  <c r="BB91"/>
  <c r="AT91"/>
  <c r="AP91"/>
  <c r="AL91"/>
  <c r="AH91"/>
  <c r="AD91"/>
  <c r="V90"/>
  <c r="T90"/>
  <c r="M90"/>
  <c r="D25"/>
  <c r="AX90"/>
  <c r="AT90"/>
  <c r="AO90"/>
  <c r="AK90"/>
  <c r="AG90"/>
  <c r="AC90"/>
  <c r="L90"/>
  <c r="I90"/>
  <c r="F90"/>
  <c r="E90"/>
  <c r="AR90"/>
  <c r="AY90"/>
  <c r="AZ90"/>
  <c r="BA90"/>
  <c r="AV90"/>
  <c r="AQ90"/>
  <c r="AM90"/>
  <c r="AI90"/>
  <c r="AE90"/>
  <c r="AA90"/>
  <c r="W90"/>
  <c r="S90"/>
  <c r="P90"/>
  <c r="O90"/>
  <c r="BB90"/>
  <c r="AW90"/>
  <c r="AS90"/>
  <c r="AN90"/>
  <c r="AJ90"/>
  <c r="AF90"/>
  <c r="AB90"/>
  <c r="X90"/>
  <c r="R90"/>
  <c r="N90"/>
  <c r="K90"/>
  <c r="J90"/>
  <c r="G90"/>
  <c r="AQ89"/>
  <c r="AM89"/>
  <c r="AI89"/>
  <c r="AE89"/>
  <c r="AA89"/>
  <c r="I89"/>
  <c r="H89"/>
  <c r="AW89"/>
  <c r="AS89"/>
  <c r="AO89"/>
  <c r="AK89"/>
  <c r="AG89"/>
  <c r="AC89"/>
  <c r="U89"/>
  <c r="T89"/>
  <c r="Q89"/>
  <c r="P89"/>
  <c r="D24"/>
  <c r="AZ89"/>
  <c r="BB89"/>
  <c r="AU89"/>
  <c r="E89"/>
  <c r="AY89"/>
  <c r="AV89"/>
  <c r="AR89"/>
  <c r="AN89"/>
  <c r="AJ89"/>
  <c r="AF89"/>
  <c r="AB89"/>
  <c r="X89"/>
  <c r="S89"/>
  <c r="R89"/>
  <c r="O89"/>
  <c r="N89"/>
  <c r="L89"/>
  <c r="G89"/>
  <c r="F89"/>
  <c r="BA88"/>
  <c r="BB88"/>
  <c r="AT88"/>
  <c r="AP88"/>
  <c r="AL88"/>
  <c r="AG88"/>
  <c r="AC88"/>
  <c r="X88"/>
  <c r="U88"/>
  <c r="L88"/>
  <c r="D23"/>
  <c r="AY88"/>
  <c r="AW88"/>
  <c r="AS88"/>
  <c r="AO88"/>
  <c r="AK88"/>
  <c r="AF88"/>
  <c r="AB88"/>
  <c r="Z88"/>
  <c r="T88"/>
  <c r="M88"/>
  <c r="G88"/>
  <c r="AE87"/>
  <c r="D21"/>
  <c r="AY86"/>
  <c r="BA86"/>
  <c r="AU86"/>
  <c r="AQ86"/>
  <c r="AM86"/>
  <c r="AH86"/>
  <c r="AD86"/>
  <c r="Y86"/>
  <c r="T86"/>
  <c r="E86"/>
  <c r="BB86"/>
  <c r="AT86"/>
  <c r="AP86"/>
  <c r="AL86"/>
  <c r="AG86"/>
  <c r="AC86"/>
  <c r="M86"/>
  <c r="L86"/>
  <c r="K86"/>
  <c r="I86"/>
  <c r="G86"/>
  <c r="AI85"/>
  <c r="AL85"/>
  <c r="BB85"/>
  <c r="Y85"/>
  <c r="W85"/>
  <c r="T85"/>
  <c r="S85"/>
  <c r="Q85"/>
  <c r="AP85"/>
  <c r="AW85"/>
  <c r="AX85"/>
  <c r="BA85"/>
  <c r="AS85"/>
  <c r="AN85"/>
  <c r="AH85"/>
  <c r="AD85"/>
  <c r="Z85"/>
  <c r="U85"/>
  <c r="O85"/>
  <c r="M85"/>
  <c r="J85"/>
  <c r="I85"/>
  <c r="AZ85"/>
  <c r="AU85"/>
  <c r="AQ85"/>
  <c r="AK85"/>
  <c r="AF85"/>
  <c r="AB85"/>
  <c r="X85"/>
  <c r="K85"/>
  <c r="H85"/>
  <c r="G85"/>
  <c r="D20"/>
  <c r="AV85"/>
  <c r="AR85"/>
  <c r="AM85"/>
  <c r="AG85"/>
  <c r="AC85"/>
  <c r="N85"/>
  <c r="L85"/>
  <c r="F85"/>
  <c r="C306" i="4"/>
  <c r="N312" s="1"/>
  <c r="E222"/>
  <c r="E334"/>
  <c r="E79" i="1"/>
  <c r="F78"/>
  <c r="G76"/>
  <c r="H76"/>
  <c r="I78"/>
  <c r="J78"/>
  <c r="K74"/>
  <c r="L73"/>
  <c r="L79"/>
  <c r="M79"/>
  <c r="N72"/>
  <c r="N78"/>
  <c r="O76"/>
  <c r="O122"/>
  <c r="K82" i="4" s="1"/>
  <c r="P79" i="1"/>
  <c r="Q73"/>
  <c r="Q81"/>
  <c r="R72"/>
  <c r="R78"/>
  <c r="S76"/>
  <c r="T73"/>
  <c r="T79"/>
  <c r="U73"/>
  <c r="U79"/>
  <c r="V72"/>
  <c r="V79"/>
  <c r="W122"/>
  <c r="K139" i="4" s="1"/>
  <c r="L139" s="1"/>
  <c r="X73" i="1"/>
  <c r="X81"/>
  <c r="Y78"/>
  <c r="Z76"/>
  <c r="AE122"/>
  <c r="K194" i="4" s="1"/>
  <c r="L194" s="1"/>
  <c r="AI132" i="1"/>
  <c r="H225" i="4" s="1"/>
  <c r="AK134" i="1"/>
  <c r="H241" i="4" s="1"/>
  <c r="AN129" i="1"/>
  <c r="H257" i="4" s="1"/>
  <c r="AP131" i="1"/>
  <c r="H273" i="4" s="1"/>
  <c r="AR133" i="1"/>
  <c r="H289" i="4" s="1"/>
  <c r="AU122" i="1"/>
  <c r="K307" i="4" s="1"/>
  <c r="L307" s="1"/>
  <c r="AW130" i="1"/>
  <c r="H321" i="4" s="1"/>
  <c r="AY132" i="1"/>
  <c r="H337" i="4" s="1"/>
  <c r="BA134" i="1"/>
  <c r="H353" i="4" s="1"/>
  <c r="CT64" i="1"/>
  <c r="D278" i="4" s="1"/>
  <c r="M278" s="1"/>
  <c r="AH72" i="1"/>
  <c r="AU72"/>
  <c r="AC73"/>
  <c r="AK73"/>
  <c r="AS73"/>
  <c r="BA73"/>
  <c r="AD74"/>
  <c r="AH74"/>
  <c r="AL74"/>
  <c r="AP74"/>
  <c r="AT74"/>
  <c r="AX74"/>
  <c r="BB74"/>
  <c r="AN75"/>
  <c r="AA76"/>
  <c r="AE76"/>
  <c r="AI76"/>
  <c r="AM76"/>
  <c r="AQ76"/>
  <c r="AU76"/>
  <c r="AY76"/>
  <c r="AD77"/>
  <c r="AV77"/>
  <c r="AC78"/>
  <c r="AG78"/>
  <c r="AK78"/>
  <c r="AO78"/>
  <c r="AS78"/>
  <c r="AA79"/>
  <c r="AE79"/>
  <c r="AI79"/>
  <c r="AM79"/>
  <c r="AQ79"/>
  <c r="AV79"/>
  <c r="AC80"/>
  <c r="AG80"/>
  <c r="AK80"/>
  <c r="AO80"/>
  <c r="AS80"/>
  <c r="AC81"/>
  <c r="AL81"/>
  <c r="AV81"/>
  <c r="AI82"/>
  <c r="AC83"/>
  <c r="AR83"/>
  <c r="BB82"/>
  <c r="BA79"/>
  <c r="DC57"/>
  <c r="AZ80"/>
  <c r="AZ124"/>
  <c r="AY81"/>
  <c r="AX79"/>
  <c r="AX125"/>
  <c r="CY57"/>
  <c r="AU123"/>
  <c r="AS79"/>
  <c r="AS123"/>
  <c r="CR58"/>
  <c r="CR63" s="1"/>
  <c r="AN82"/>
  <c r="CP57"/>
  <c r="AM124"/>
  <c r="CM58"/>
  <c r="CM63" s="1"/>
  <c r="AJ123"/>
  <c r="DD59"/>
  <c r="DA60"/>
  <c r="CW59"/>
  <c r="CT61"/>
  <c r="CP59"/>
  <c r="CM61"/>
  <c r="D11"/>
  <c r="D18"/>
  <c r="B70"/>
  <c r="C299" i="4"/>
  <c r="N305" s="1"/>
  <c r="E327"/>
  <c r="F76" i="1"/>
  <c r="G82"/>
  <c r="H82"/>
  <c r="J76"/>
  <c r="K79"/>
  <c r="L78"/>
  <c r="N77"/>
  <c r="O74"/>
  <c r="Q122"/>
  <c r="K96" i="4" s="1"/>
  <c r="R76" i="1"/>
  <c r="S81"/>
  <c r="T78"/>
  <c r="V78"/>
  <c r="V122"/>
  <c r="K132" i="4" s="1"/>
  <c r="Y76" i="1"/>
  <c r="Z74"/>
  <c r="AI131"/>
  <c r="H224" i="4" s="1"/>
  <c r="AN122" i="1"/>
  <c r="K258" i="4" s="1"/>
  <c r="L258" s="1"/>
  <c r="AT134" i="1"/>
  <c r="H304" i="4" s="1"/>
  <c r="AY131" i="1"/>
  <c r="H336" i="4" s="1"/>
  <c r="AA72" i="1"/>
  <c r="AA73"/>
  <c r="AQ73"/>
  <c r="C243" i="4"/>
  <c r="N249" s="1"/>
  <c r="C355"/>
  <c r="N361" s="1"/>
  <c r="E271"/>
  <c r="E73" i="1"/>
  <c r="F79"/>
  <c r="G78"/>
  <c r="H78"/>
  <c r="I73"/>
  <c r="I79"/>
  <c r="J79"/>
  <c r="K76"/>
  <c r="L74"/>
  <c r="M73"/>
  <c r="M81"/>
  <c r="N73"/>
  <c r="N79"/>
  <c r="O78"/>
  <c r="P72"/>
  <c r="P80"/>
  <c r="Q76"/>
  <c r="Q82"/>
  <c r="R73"/>
  <c r="R79"/>
  <c r="S78"/>
  <c r="T74"/>
  <c r="T81"/>
  <c r="U75"/>
  <c r="U80"/>
  <c r="V75"/>
  <c r="V80"/>
  <c r="W76"/>
  <c r="X76"/>
  <c r="X83"/>
  <c r="Y79"/>
  <c r="Z78"/>
  <c r="AF122"/>
  <c r="K202" i="4" s="1"/>
  <c r="L202" s="1"/>
  <c r="AJ132" i="1"/>
  <c r="H232" i="4" s="1"/>
  <c r="AL134" i="1"/>
  <c r="H248" i="4" s="1"/>
  <c r="AO129" i="1"/>
  <c r="H264" i="4" s="1"/>
  <c r="AQ131" i="1"/>
  <c r="H280" i="4" s="1"/>
  <c r="AS133" i="1"/>
  <c r="H296" i="4" s="1"/>
  <c r="AV122" i="1"/>
  <c r="K313" i="4" s="1"/>
  <c r="L313" s="1"/>
  <c r="AX130" i="1"/>
  <c r="H328" i="4" s="1"/>
  <c r="AZ132" i="1"/>
  <c r="H344" i="4" s="1"/>
  <c r="BB134" i="1"/>
  <c r="H360" i="4" s="1"/>
  <c r="CY64" i="1"/>
  <c r="D313" i="4" s="1"/>
  <c r="M313" s="1"/>
  <c r="AK72" i="1"/>
  <c r="AY72"/>
  <c r="AE73"/>
  <c r="AM73"/>
  <c r="AU73"/>
  <c r="AA74"/>
  <c r="AE74"/>
  <c r="AI74"/>
  <c r="AM74"/>
  <c r="AQ74"/>
  <c r="AU74"/>
  <c r="AY74"/>
  <c r="AA75"/>
  <c r="AR75"/>
  <c r="AB76"/>
  <c r="AF76"/>
  <c r="AJ76"/>
  <c r="AN76"/>
  <c r="AR76"/>
  <c r="AV76"/>
  <c r="AZ76"/>
  <c r="AJ77"/>
  <c r="AZ77"/>
  <c r="AD78"/>
  <c r="AH78"/>
  <c r="AL78"/>
  <c r="AP78"/>
  <c r="AT78"/>
  <c r="AB79"/>
  <c r="AF79"/>
  <c r="AJ79"/>
  <c r="AN79"/>
  <c r="AR79"/>
  <c r="AW79"/>
  <c r="AD80"/>
  <c r="AH80"/>
  <c r="AL80"/>
  <c r="AP80"/>
  <c r="AU80"/>
  <c r="AD81"/>
  <c r="AM81"/>
  <c r="AW81"/>
  <c r="AP82"/>
  <c r="AE83"/>
  <c r="BB78"/>
  <c r="BA80"/>
  <c r="DC58"/>
  <c r="DC63" s="1"/>
  <c r="AZ81"/>
  <c r="AY78"/>
  <c r="AX80"/>
  <c r="AW78"/>
  <c r="AV82"/>
  <c r="AT80"/>
  <c r="AS127"/>
  <c r="AM126"/>
  <c r="AJ126"/>
  <c r="AI125"/>
  <c r="DC60"/>
  <c r="CZ61"/>
  <c r="CV60"/>
  <c r="CR59"/>
  <c r="CO60"/>
  <c r="D13"/>
  <c r="E78"/>
  <c r="F82"/>
  <c r="G74"/>
  <c r="I76"/>
  <c r="J82"/>
  <c r="K73"/>
  <c r="M78"/>
  <c r="O81"/>
  <c r="P78"/>
  <c r="Q79"/>
  <c r="S74"/>
  <c r="U78"/>
  <c r="U122"/>
  <c r="K125" i="4" s="1"/>
  <c r="W79" i="1"/>
  <c r="X79"/>
  <c r="AK133"/>
  <c r="H240" i="4" s="1"/>
  <c r="AP130" i="1"/>
  <c r="H272" i="4" s="1"/>
  <c r="AR132" i="1"/>
  <c r="H288" i="4" s="1"/>
  <c r="AW129" i="1"/>
  <c r="H320" i="4" s="1"/>
  <c r="BA133" i="1"/>
  <c r="H352" i="4" s="1"/>
  <c r="CQ64" i="1"/>
  <c r="D257" i="4" s="1"/>
  <c r="M257" s="1"/>
  <c r="AR72" i="1"/>
  <c r="AI73"/>
  <c r="AY73"/>
  <c r="CM60"/>
  <c r="DA59"/>
  <c r="AP127"/>
  <c r="AY80"/>
  <c r="BA78"/>
  <c r="AT82"/>
  <c r="AV80"/>
  <c r="AE80"/>
  <c r="AC79"/>
  <c r="AI78"/>
  <c r="BA76"/>
  <c r="AK76"/>
  <c r="AF75"/>
  <c r="AN74"/>
  <c r="AO73"/>
  <c r="AM122"/>
  <c r="K254" i="4" s="1"/>
  <c r="L254" s="1"/>
  <c r="O79" i="1"/>
  <c r="G79"/>
  <c r="F81"/>
  <c r="E278" i="4"/>
  <c r="F69" i="2"/>
  <c r="G61" i="3"/>
  <c r="CT59" i="1"/>
  <c r="AV127"/>
  <c r="AX81"/>
  <c r="AZ79"/>
  <c r="BB79"/>
  <c r="AR81"/>
  <c r="AM80"/>
  <c r="AT79"/>
  <c r="AK79"/>
  <c r="AQ78"/>
  <c r="AA78"/>
  <c r="AS76"/>
  <c r="AC76"/>
  <c r="AV74"/>
  <c r="AF74"/>
  <c r="CL64"/>
  <c r="D222" i="4" s="1"/>
  <c r="M222" s="1"/>
  <c r="AV129" i="1"/>
  <c r="H313" i="4" s="1"/>
  <c r="S79" i="1"/>
  <c r="K72"/>
  <c r="J73"/>
  <c r="C3"/>
  <c r="AH39" s="1"/>
  <c r="AH180" s="1"/>
  <c r="D9"/>
  <c r="CR60"/>
  <c r="CY60"/>
  <c r="AV126"/>
  <c r="BA81"/>
  <c r="BB80"/>
  <c r="AA83"/>
  <c r="AS81"/>
  <c r="AW80"/>
  <c r="AN80"/>
  <c r="AF80"/>
  <c r="AU79"/>
  <c r="AL79"/>
  <c r="AD79"/>
  <c r="AR78"/>
  <c r="AJ78"/>
  <c r="AB78"/>
  <c r="BB76"/>
  <c r="AT76"/>
  <c r="AL76"/>
  <c r="AD76"/>
  <c r="AJ75"/>
  <c r="AW74"/>
  <c r="AO74"/>
  <c r="AG74"/>
  <c r="AW73"/>
  <c r="AO72"/>
  <c r="DB64"/>
  <c r="D334" i="4" s="1"/>
  <c r="M334" s="1"/>
  <c r="AX131" i="1"/>
  <c r="H329" i="4" s="1"/>
  <c r="AO130" i="1"/>
  <c r="H265" i="4" s="1"/>
  <c r="Z122" i="1"/>
  <c r="K160" i="4" s="1"/>
  <c r="V76" i="1"/>
  <c r="T76"/>
  <c r="P76"/>
  <c r="K78"/>
  <c r="J81"/>
  <c r="H79"/>
  <c r="E76"/>
  <c r="H59" i="3"/>
  <c r="E83" i="1"/>
  <c r="AL82"/>
  <c r="AO82"/>
  <c r="AE82"/>
  <c r="U82"/>
  <c r="S82"/>
  <c r="L82"/>
  <c r="AU82"/>
  <c r="AJ82"/>
  <c r="AB82"/>
  <c r="W82"/>
  <c r="T82"/>
  <c r="E82"/>
  <c r="AY82"/>
  <c r="AZ82"/>
  <c r="BA82"/>
  <c r="AS82"/>
  <c r="AM82"/>
  <c r="AH82"/>
  <c r="AD82"/>
  <c r="Z82"/>
  <c r="X82"/>
  <c r="V82"/>
  <c r="N82"/>
  <c r="I82"/>
  <c r="D17"/>
  <c r="AR82"/>
  <c r="AX82"/>
  <c r="AW82"/>
  <c r="AQ82"/>
  <c r="AK82"/>
  <c r="AG82"/>
  <c r="AC82"/>
  <c r="Y82"/>
  <c r="R82"/>
  <c r="P82"/>
  <c r="O82"/>
  <c r="M82"/>
  <c r="K82"/>
  <c r="D16"/>
  <c r="BB81"/>
  <c r="AT81"/>
  <c r="AO81"/>
  <c r="AI81"/>
  <c r="AE81"/>
  <c r="AA81"/>
  <c r="Z81"/>
  <c r="U81"/>
  <c r="R81"/>
  <c r="N81"/>
  <c r="L81"/>
  <c r="G81"/>
  <c r="E81"/>
  <c r="AP81"/>
  <c r="AU81"/>
  <c r="AQ81"/>
  <c r="AJ81"/>
  <c r="AF81"/>
  <c r="AB81"/>
  <c r="W81"/>
  <c r="K81"/>
  <c r="I81"/>
  <c r="H81"/>
  <c r="BA77"/>
  <c r="AW77"/>
  <c r="AO77"/>
  <c r="AK77"/>
  <c r="AE77"/>
  <c r="AA77"/>
  <c r="AG77"/>
  <c r="AH77"/>
  <c r="AY77"/>
  <c r="AU77"/>
  <c r="AQ77"/>
  <c r="AM77"/>
  <c r="AI77"/>
  <c r="AC77"/>
  <c r="Y77"/>
  <c r="AS77"/>
  <c r="H77"/>
  <c r="D12"/>
  <c r="BB77"/>
  <c r="AX77"/>
  <c r="AT77"/>
  <c r="AP77"/>
  <c r="AL77"/>
  <c r="AF77"/>
  <c r="AB77"/>
  <c r="AB193"/>
  <c r="H48" i="3"/>
  <c r="Z195" i="1"/>
  <c r="BF55"/>
  <c r="D10"/>
  <c r="AX75"/>
  <c r="AP75"/>
  <c r="AH75"/>
  <c r="Q75"/>
  <c r="N75"/>
  <c r="I196"/>
  <c r="O195"/>
  <c r="K193"/>
  <c r="BB75"/>
  <c r="AT75"/>
  <c r="AL75"/>
  <c r="AD75"/>
  <c r="Z75"/>
  <c r="Y75"/>
  <c r="X75"/>
  <c r="M75"/>
  <c r="J75"/>
  <c r="U197"/>
  <c r="F197"/>
  <c r="L195"/>
  <c r="CD54"/>
  <c r="AY75"/>
  <c r="AU75"/>
  <c r="AQ75"/>
  <c r="AM75"/>
  <c r="AI75"/>
  <c r="AE75"/>
  <c r="AB75"/>
  <c r="L75"/>
  <c r="K75"/>
  <c r="H75"/>
  <c r="F75"/>
  <c r="E75"/>
  <c r="BA75"/>
  <c r="AW75"/>
  <c r="AS75"/>
  <c r="AO75"/>
  <c r="AK75"/>
  <c r="AG75"/>
  <c r="AC75"/>
  <c r="W75"/>
  <c r="T75"/>
  <c r="S75"/>
  <c r="R75"/>
  <c r="P75"/>
  <c r="O75"/>
  <c r="I75"/>
  <c r="G75"/>
  <c r="H52" i="3"/>
  <c r="BF43" i="1"/>
  <c r="H56" i="2" s="1"/>
  <c r="CX54" i="1"/>
  <c r="BF49"/>
  <c r="H62" i="2" s="1"/>
  <c r="AI195" i="1"/>
  <c r="G58" i="2"/>
  <c r="W58" s="1"/>
  <c r="X58" s="1"/>
  <c r="K50" i="3" s="1"/>
  <c r="L50" s="1"/>
  <c r="CP54" i="1"/>
  <c r="CZ54"/>
  <c r="G62" i="2"/>
  <c r="W62" s="1"/>
  <c r="X62" s="1"/>
  <c r="K54" i="3" s="1"/>
  <c r="L54" s="1"/>
  <c r="BF45" i="1"/>
  <c r="H58" i="2" s="1"/>
  <c r="Q184" i="1"/>
  <c r="CF49"/>
  <c r="CJ53"/>
  <c r="J184"/>
  <c r="DE54"/>
  <c r="BL54"/>
  <c r="F195"/>
  <c r="AS190"/>
  <c r="BX45"/>
  <c r="AO184"/>
  <c r="N195"/>
  <c r="M193"/>
  <c r="BK56"/>
  <c r="CN49"/>
  <c r="Y184"/>
  <c r="DB54"/>
  <c r="CH54"/>
  <c r="CI52"/>
  <c r="CT54"/>
  <c r="V195"/>
  <c r="AZ73"/>
  <c r="AV73"/>
  <c r="AR73"/>
  <c r="AN73"/>
  <c r="AJ73"/>
  <c r="AF73"/>
  <c r="AB73"/>
  <c r="V73"/>
  <c r="P73"/>
  <c r="H73"/>
  <c r="G73"/>
  <c r="M190"/>
  <c r="AC188"/>
  <c r="CV45"/>
  <c r="D8"/>
  <c r="BB73"/>
  <c r="AX73"/>
  <c r="AT73"/>
  <c r="AP73"/>
  <c r="AL73"/>
  <c r="AH73"/>
  <c r="AD73"/>
  <c r="Z73"/>
  <c r="Y73"/>
  <c r="W73"/>
  <c r="O73"/>
  <c r="F73"/>
  <c r="DD49"/>
  <c r="CF45"/>
  <c r="CJ43"/>
  <c r="BL43"/>
  <c r="CU52"/>
  <c r="K197"/>
  <c r="X195"/>
  <c r="S193"/>
  <c r="H193"/>
  <c r="U190"/>
  <c r="BA186"/>
  <c r="BP45"/>
  <c r="CZ43"/>
  <c r="T195"/>
  <c r="G195"/>
  <c r="W193"/>
  <c r="BW44"/>
  <c r="S186"/>
  <c r="AV72"/>
  <c r="AP72"/>
  <c r="AE72"/>
  <c r="Z72"/>
  <c r="L72"/>
  <c r="AZ72"/>
  <c r="AW72"/>
  <c r="AT72"/>
  <c r="AM72"/>
  <c r="AF72"/>
  <c r="AC72"/>
  <c r="T72"/>
  <c r="Q72"/>
  <c r="O72"/>
  <c r="M72"/>
  <c r="J72"/>
  <c r="G72"/>
  <c r="AS72"/>
  <c r="AL72"/>
  <c r="AI72"/>
  <c r="AB72"/>
  <c r="U72"/>
  <c r="S72"/>
  <c r="I72"/>
  <c r="E72"/>
  <c r="G184"/>
  <c r="D7"/>
  <c r="BA72"/>
  <c r="AX72"/>
  <c r="AQ72"/>
  <c r="AN72"/>
  <c r="AJ72"/>
  <c r="AG72"/>
  <c r="AD72"/>
  <c r="X72"/>
  <c r="W72"/>
  <c r="H72"/>
  <c r="F72"/>
  <c r="BQ52"/>
  <c r="N193"/>
  <c r="BL52"/>
  <c r="I193"/>
  <c r="BA197"/>
  <c r="DD56"/>
  <c r="C236" i="4"/>
  <c r="C264"/>
  <c r="C292"/>
  <c r="C320"/>
  <c r="C348"/>
  <c r="E236"/>
  <c r="E264"/>
  <c r="E292"/>
  <c r="E320"/>
  <c r="E348"/>
  <c r="E122" i="1"/>
  <c r="F122"/>
  <c r="K22" i="4" s="1"/>
  <c r="L22" s="1"/>
  <c r="H122" i="1"/>
  <c r="K37" i="4" s="1"/>
  <c r="J122" i="1"/>
  <c r="L122"/>
  <c r="K64" i="4" s="1"/>
  <c r="N122" i="1"/>
  <c r="AC122"/>
  <c r="K182" i="4" s="1"/>
  <c r="AG122" i="1"/>
  <c r="AI130"/>
  <c r="H223" i="4" s="1"/>
  <c r="AI134" i="1"/>
  <c r="H227" i="4" s="1"/>
  <c r="AJ131" i="1"/>
  <c r="H231" i="4" s="1"/>
  <c r="AK122" i="1"/>
  <c r="K238" i="4" s="1"/>
  <c r="L238" s="1"/>
  <c r="AK132" i="1"/>
  <c r="H239" i="4" s="1"/>
  <c r="AL129" i="1"/>
  <c r="H243" i="4" s="1"/>
  <c r="AL133" i="1"/>
  <c r="H247" i="4" s="1"/>
  <c r="AM130" i="1"/>
  <c r="H251" i="4" s="1"/>
  <c r="AM134" i="1"/>
  <c r="H255" i="4" s="1"/>
  <c r="AN131" i="1"/>
  <c r="H259" i="4" s="1"/>
  <c r="AO122" i="1"/>
  <c r="K266" i="4" s="1"/>
  <c r="L266" s="1"/>
  <c r="AO132" i="1"/>
  <c r="H267" i="4" s="1"/>
  <c r="AP129" i="1"/>
  <c r="H271" i="4" s="1"/>
  <c r="AP133" i="1"/>
  <c r="H275" i="4" s="1"/>
  <c r="AQ130" i="1"/>
  <c r="H279" i="4" s="1"/>
  <c r="AQ134" i="1"/>
  <c r="H283" i="4" s="1"/>
  <c r="AR131" i="1"/>
  <c r="H287" i="4" s="1"/>
  <c r="AS122" i="1"/>
  <c r="AS132"/>
  <c r="H295" i="4" s="1"/>
  <c r="AT129" i="1"/>
  <c r="H299" i="4" s="1"/>
  <c r="AT133" i="1"/>
  <c r="H303" i="4" s="1"/>
  <c r="AU130" i="1"/>
  <c r="H307" i="4" s="1"/>
  <c r="AU134" i="1"/>
  <c r="H311" i="4" s="1"/>
  <c r="AV131" i="1"/>
  <c r="H315" i="4" s="1"/>
  <c r="AW122" i="1"/>
  <c r="AW132"/>
  <c r="H323" i="4" s="1"/>
  <c r="AX129" i="1"/>
  <c r="H327" i="4" s="1"/>
  <c r="AX133" i="1"/>
  <c r="H331" i="4" s="1"/>
  <c r="AY130" i="1"/>
  <c r="H335" i="4" s="1"/>
  <c r="AY134" i="1"/>
  <c r="H339" i="4" s="1"/>
  <c r="AZ131" i="1"/>
  <c r="H343" i="4" s="1"/>
  <c r="BA122" i="1"/>
  <c r="BA132"/>
  <c r="H351" i="4" s="1"/>
  <c r="BB129" i="1"/>
  <c r="H355" i="4" s="1"/>
  <c r="BB133" i="1"/>
  <c r="H359" i="4" s="1"/>
  <c r="CO64" i="1"/>
  <c r="D243" i="4" s="1"/>
  <c r="M243" s="1"/>
  <c r="CS64" i="1"/>
  <c r="D271" i="4" s="1"/>
  <c r="M277" s="1"/>
  <c r="CW64" i="1"/>
  <c r="D299" i="4" s="1"/>
  <c r="DA64" i="1"/>
  <c r="D327" i="4" s="1"/>
  <c r="M333" s="1"/>
  <c r="DE64" i="1"/>
  <c r="D355" i="4" s="1"/>
  <c r="M355" s="1"/>
  <c r="DE58" i="1"/>
  <c r="DE63" s="1"/>
  <c r="BB124"/>
  <c r="DD57"/>
  <c r="BA123"/>
  <c r="BA127"/>
  <c r="AZ126"/>
  <c r="DB58"/>
  <c r="DB63" s="1"/>
  <c r="AY124"/>
  <c r="DA57"/>
  <c r="AX123"/>
  <c r="AX127"/>
  <c r="AW123"/>
  <c r="AV125"/>
  <c r="AU124"/>
  <c r="AU127"/>
  <c r="CW58"/>
  <c r="CW63" s="1"/>
  <c r="AT125"/>
  <c r="CV58"/>
  <c r="CV63" s="1"/>
  <c r="AS126"/>
  <c r="CU57"/>
  <c r="AR126"/>
  <c r="CT58"/>
  <c r="CT63" s="1"/>
  <c r="AQ123"/>
  <c r="AQ127"/>
  <c r="CS58"/>
  <c r="CS63" s="1"/>
  <c r="AP124"/>
  <c r="CR57"/>
  <c r="AO124"/>
  <c r="AN127"/>
  <c r="AM123"/>
  <c r="CO57"/>
  <c r="AL123"/>
  <c r="CN58"/>
  <c r="CN63" s="1"/>
  <c r="AK124"/>
  <c r="AK127"/>
  <c r="CM57"/>
  <c r="AJ125"/>
  <c r="AI123"/>
  <c r="DE61"/>
  <c r="DC59"/>
  <c r="DB60"/>
  <c r="DA61"/>
  <c r="CY59"/>
  <c r="CX60"/>
  <c r="CW61"/>
  <c r="CU59"/>
  <c r="CT60"/>
  <c r="CS61"/>
  <c r="CQ59"/>
  <c r="CP60"/>
  <c r="CO61"/>
  <c r="CM59"/>
  <c r="CL60"/>
  <c r="C229" i="4"/>
  <c r="N235" s="1"/>
  <c r="C257"/>
  <c r="N263" s="1"/>
  <c r="C285"/>
  <c r="N285" s="1"/>
  <c r="C313"/>
  <c r="N319" s="1"/>
  <c r="C341"/>
  <c r="N347" s="1"/>
  <c r="E229"/>
  <c r="E257"/>
  <c r="E285"/>
  <c r="E313"/>
  <c r="E341"/>
  <c r="M122" i="1"/>
  <c r="K68" i="4" s="1"/>
  <c r="P122" i="1"/>
  <c r="K90" i="4" s="1"/>
  <c r="L90" s="1"/>
  <c r="R122" i="1"/>
  <c r="K104" i="4" s="1"/>
  <c r="L104" s="1"/>
  <c r="T122" i="1"/>
  <c r="K121" i="4" s="1"/>
  <c r="Y122" i="1"/>
  <c r="K153" i="4" s="1"/>
  <c r="AD122" i="1"/>
  <c r="K191" i="4" s="1"/>
  <c r="AH122" i="1"/>
  <c r="K218" i="4" s="1"/>
  <c r="L218" s="1"/>
  <c r="AI129" i="1"/>
  <c r="H222" i="4" s="1"/>
  <c r="AI133" i="1"/>
  <c r="H226" i="4" s="1"/>
  <c r="AJ130" i="1"/>
  <c r="H230" i="4" s="1"/>
  <c r="AJ134" i="1"/>
  <c r="H234" i="4" s="1"/>
  <c r="AK131" i="1"/>
  <c r="H238" i="4" s="1"/>
  <c r="AL122" i="1"/>
  <c r="K246" i="4" s="1"/>
  <c r="L246" s="1"/>
  <c r="AL132" i="1"/>
  <c r="H246" i="4" s="1"/>
  <c r="AM129" i="1"/>
  <c r="H250" i="4" s="1"/>
  <c r="AM133" i="1"/>
  <c r="H254" i="4" s="1"/>
  <c r="AN130" i="1"/>
  <c r="H258" i="4" s="1"/>
  <c r="AN134" i="1"/>
  <c r="H262" i="4" s="1"/>
  <c r="AO131" i="1"/>
  <c r="H266" i="4" s="1"/>
  <c r="AP122" i="1"/>
  <c r="K275" i="4" s="1"/>
  <c r="L275" s="1"/>
  <c r="AP132" i="1"/>
  <c r="H274" i="4" s="1"/>
  <c r="AQ129" i="1"/>
  <c r="H278" i="4" s="1"/>
  <c r="AQ133" i="1"/>
  <c r="H282" i="4" s="1"/>
  <c r="AR130" i="1"/>
  <c r="H286" i="4" s="1"/>
  <c r="AR134" i="1"/>
  <c r="H290" i="4" s="1"/>
  <c r="AS131" i="1"/>
  <c r="H294" i="4" s="1"/>
  <c r="AT122" i="1"/>
  <c r="K301" i="4" s="1"/>
  <c r="L301" s="1"/>
  <c r="AT132" i="1"/>
  <c r="H302" i="4" s="1"/>
  <c r="AU129" i="1"/>
  <c r="H306" i="4" s="1"/>
  <c r="AU133" i="1"/>
  <c r="H310" i="4" s="1"/>
  <c r="AV130" i="1"/>
  <c r="H314" i="4" s="1"/>
  <c r="AV134" i="1"/>
  <c r="H318" i="4" s="1"/>
  <c r="AW131" i="1"/>
  <c r="H322" i="4" s="1"/>
  <c r="AX122" i="1"/>
  <c r="K329" i="4" s="1"/>
  <c r="L329" s="1"/>
  <c r="AX132" i="1"/>
  <c r="H330" i="4" s="1"/>
  <c r="AY129" i="1"/>
  <c r="H334" i="4" s="1"/>
  <c r="AY133" i="1"/>
  <c r="H338" i="4" s="1"/>
  <c r="AZ130" i="1"/>
  <c r="H342" i="4" s="1"/>
  <c r="AZ134" i="1"/>
  <c r="H346" i="4" s="1"/>
  <c r="BA131" i="1"/>
  <c r="H350" i="4" s="1"/>
  <c r="BB122" i="1"/>
  <c r="K358" i="4" s="1"/>
  <c r="L358" s="1"/>
  <c r="BB132" i="1"/>
  <c r="H358" i="4" s="1"/>
  <c r="CN64" i="1"/>
  <c r="D236" i="4" s="1"/>
  <c r="M242" s="1"/>
  <c r="CR64" i="1"/>
  <c r="D264" i="4" s="1"/>
  <c r="M270" s="1"/>
  <c r="CV64" i="1"/>
  <c r="D292" i="4" s="1"/>
  <c r="CZ64" i="1"/>
  <c r="D320" i="4" s="1"/>
  <c r="M320" s="1"/>
  <c r="DD64" i="1"/>
  <c r="D348" i="4" s="1"/>
  <c r="M354" s="1"/>
  <c r="DE57" i="1"/>
  <c r="BB123"/>
  <c r="BB127"/>
  <c r="BA126"/>
  <c r="AZ125"/>
  <c r="DB57"/>
  <c r="AY123"/>
  <c r="AY127"/>
  <c r="AX126"/>
  <c r="CZ58"/>
  <c r="CZ63" s="1"/>
  <c r="AW125"/>
  <c r="AW127"/>
  <c r="CY58"/>
  <c r="CY63" s="1"/>
  <c r="AV123"/>
  <c r="CX58"/>
  <c r="CX63" s="1"/>
  <c r="AU125"/>
  <c r="CW57"/>
  <c r="AT124"/>
  <c r="CV57"/>
  <c r="AS125"/>
  <c r="AR123"/>
  <c r="AR127"/>
  <c r="CT57"/>
  <c r="AQ126"/>
  <c r="CS57"/>
  <c r="AP123"/>
  <c r="AO123"/>
  <c r="AO127"/>
  <c r="AN124"/>
  <c r="AN126"/>
  <c r="CP58"/>
  <c r="CP63" s="1"/>
  <c r="AM125"/>
  <c r="AM127"/>
  <c r="AL127"/>
  <c r="CN57"/>
  <c r="AK126"/>
  <c r="AJ124"/>
  <c r="CL58"/>
  <c r="CL63" s="1"/>
  <c r="AI127"/>
  <c r="AI126"/>
  <c r="CH43"/>
  <c r="S190"/>
  <c r="CL59"/>
  <c r="CN60"/>
  <c r="CP61"/>
  <c r="CR61"/>
  <c r="CS59"/>
  <c r="CU60"/>
  <c r="CW60"/>
  <c r="CY61"/>
  <c r="CZ59"/>
  <c r="DB59"/>
  <c r="DD60"/>
  <c r="AJ127"/>
  <c r="AL125"/>
  <c r="AN125"/>
  <c r="AO125"/>
  <c r="AP125"/>
  <c r="AQ124"/>
  <c r="AR125"/>
  <c r="CV52"/>
  <c r="AT127"/>
  <c r="CX57"/>
  <c r="AW124"/>
  <c r="CZ57"/>
  <c r="AY125"/>
  <c r="AZ127"/>
  <c r="BA124"/>
  <c r="BB126"/>
  <c r="DC64"/>
  <c r="D341" i="4" s="1"/>
  <c r="M347" s="1"/>
  <c r="CU64" i="1"/>
  <c r="D285" i="4" s="1"/>
  <c r="M291" s="1"/>
  <c r="CM64" i="1"/>
  <c r="D229" i="4" s="1"/>
  <c r="M235" s="1"/>
  <c r="BB130" i="1"/>
  <c r="H356" i="4" s="1"/>
  <c r="BA129" i="1"/>
  <c r="H348" i="4" s="1"/>
  <c r="AZ122" i="1"/>
  <c r="K343" i="4" s="1"/>
  <c r="L343" s="1"/>
  <c r="AX134" i="1"/>
  <c r="H332" i="4" s="1"/>
  <c r="AW133" i="1"/>
  <c r="H324" i="4" s="1"/>
  <c r="AV132" i="1"/>
  <c r="H316" i="4" s="1"/>
  <c r="AU131" i="1"/>
  <c r="H308" i="4" s="1"/>
  <c r="AT130" i="1"/>
  <c r="H300" i="4" s="1"/>
  <c r="AS129" i="1"/>
  <c r="H292" i="4" s="1"/>
  <c r="AR122" i="1"/>
  <c r="K289" i="4" s="1"/>
  <c r="L289" s="1"/>
  <c r="AP134" i="1"/>
  <c r="H276" i="4" s="1"/>
  <c r="AO133" i="1"/>
  <c r="H268" i="4" s="1"/>
  <c r="AN132" i="1"/>
  <c r="H260" i="4" s="1"/>
  <c r="AM131" i="1"/>
  <c r="H252" i="4" s="1"/>
  <c r="AL130" i="1"/>
  <c r="H244" i="4" s="1"/>
  <c r="AK129" i="1"/>
  <c r="H236" i="4" s="1"/>
  <c r="AJ122" i="1"/>
  <c r="K229" i="4" s="1"/>
  <c r="L229" s="1"/>
  <c r="AB122" i="1"/>
  <c r="K173" i="4" s="1"/>
  <c r="X122" i="1"/>
  <c r="K150" i="4" s="1"/>
  <c r="L150" s="1"/>
  <c r="K122" i="1"/>
  <c r="K57" i="4" s="1"/>
  <c r="I122" i="1"/>
  <c r="K44" i="4" s="1"/>
  <c r="E355"/>
  <c r="E299"/>
  <c r="E243"/>
  <c r="C327"/>
  <c r="N333" s="1"/>
  <c r="C271"/>
  <c r="N277" s="1"/>
  <c r="DB45" i="1"/>
  <c r="DD52"/>
  <c r="AA190"/>
  <c r="BN45"/>
  <c r="CL61"/>
  <c r="CN61"/>
  <c r="CO59"/>
  <c r="CQ60"/>
  <c r="CS60"/>
  <c r="CU61"/>
  <c r="CV59"/>
  <c r="CX59"/>
  <c r="CZ60"/>
  <c r="DB61"/>
  <c r="DD61"/>
  <c r="DE59"/>
  <c r="AI124"/>
  <c r="CL57"/>
  <c r="AL124"/>
  <c r="CQ57"/>
  <c r="AO126"/>
  <c r="AP126"/>
  <c r="CU58"/>
  <c r="CU63" s="1"/>
  <c r="AS124"/>
  <c r="AU126"/>
  <c r="AV124"/>
  <c r="AW126"/>
  <c r="AX124"/>
  <c r="AY126"/>
  <c r="BA125"/>
  <c r="DD58"/>
  <c r="DD63" s="1"/>
  <c r="CX64"/>
  <c r="D306" i="4" s="1"/>
  <c r="M306" s="1"/>
  <c r="CP64" i="1"/>
  <c r="D250" i="4" s="1"/>
  <c r="M250" s="1"/>
  <c r="BB131" i="1"/>
  <c r="H357" i="4" s="1"/>
  <c r="BA130" i="1"/>
  <c r="H349" i="4" s="1"/>
  <c r="AZ129" i="1"/>
  <c r="H341" i="4" s="1"/>
  <c r="AY122" i="1"/>
  <c r="K335" i="4" s="1"/>
  <c r="L335" s="1"/>
  <c r="AW134" i="1"/>
  <c r="H325" i="4" s="1"/>
  <c r="AV133" i="1"/>
  <c r="H317" i="4" s="1"/>
  <c r="AU132" i="1"/>
  <c r="H309" i="4" s="1"/>
  <c r="AT131" i="1"/>
  <c r="H301" i="4" s="1"/>
  <c r="AS130" i="1"/>
  <c r="H293" i="4" s="1"/>
  <c r="AR129" i="1"/>
  <c r="H285" i="4" s="1"/>
  <c r="AQ122" i="1"/>
  <c r="K279" i="4" s="1"/>
  <c r="L279" s="1"/>
  <c r="AO134" i="1"/>
  <c r="H269" i="4" s="1"/>
  <c r="AN133" i="1"/>
  <c r="H261" i="4" s="1"/>
  <c r="AM132" i="1"/>
  <c r="H253" i="4" s="1"/>
  <c r="AL131" i="1"/>
  <c r="H245" i="4" s="1"/>
  <c r="AK130" i="1"/>
  <c r="H237" i="4" s="1"/>
  <c r="AJ129" i="1"/>
  <c r="H229" i="4" s="1"/>
  <c r="AI122" i="1"/>
  <c r="K223" i="4" s="1"/>
  <c r="L223" s="1"/>
  <c r="AA122" i="1"/>
  <c r="K167" i="4" s="1"/>
  <c r="S122" i="1"/>
  <c r="K111" i="4" s="1"/>
  <c r="E306"/>
  <c r="E250"/>
  <c r="C334"/>
  <c r="N340" s="1"/>
  <c r="C278"/>
  <c r="N278" s="1"/>
  <c r="C222"/>
  <c r="N222" s="1"/>
  <c r="BS56" i="1"/>
  <c r="CR56"/>
  <c r="CS47"/>
  <c r="CZ56"/>
  <c r="DD54"/>
  <c r="CF56"/>
  <c r="CG52"/>
  <c r="AD195"/>
  <c r="E193"/>
  <c r="L191"/>
  <c r="AS188"/>
  <c r="M188"/>
  <c r="DB49"/>
  <c r="AQ186"/>
  <c r="AM184"/>
  <c r="CF53"/>
  <c r="CJ56"/>
  <c r="CN56"/>
  <c r="CO55"/>
  <c r="CW56"/>
  <c r="K196"/>
  <c r="Q195"/>
  <c r="AY197"/>
  <c r="DB56"/>
  <c r="BU54"/>
  <c r="R195"/>
  <c r="BP54"/>
  <c r="M195"/>
  <c r="BO56"/>
  <c r="L197"/>
  <c r="CW49"/>
  <c r="AT190"/>
  <c r="BR43"/>
  <c r="O184"/>
  <c r="AU184"/>
  <c r="CX43"/>
  <c r="CD45"/>
  <c r="AA186"/>
  <c r="CL49"/>
  <c r="AI190"/>
  <c r="Z187"/>
  <c r="F186"/>
  <c r="BT56"/>
  <c r="Q197"/>
  <c r="BT52"/>
  <c r="Q193"/>
  <c r="BL56"/>
  <c r="I197"/>
  <c r="DE55"/>
  <c r="BB196"/>
  <c r="AX196"/>
  <c r="DA55"/>
  <c r="CW55"/>
  <c r="AT196"/>
  <c r="AP196"/>
  <c r="CS55"/>
  <c r="AH196"/>
  <c r="CK55"/>
  <c r="AD196"/>
  <c r="CG55"/>
  <c r="AS195"/>
  <c r="CV54"/>
  <c r="AO195"/>
  <c r="CR54"/>
  <c r="CN54"/>
  <c r="AK195"/>
  <c r="CJ54"/>
  <c r="AG195"/>
  <c r="AC195"/>
  <c r="CF54"/>
  <c r="J195"/>
  <c r="E195"/>
  <c r="DD47"/>
  <c r="CN47"/>
  <c r="U188"/>
  <c r="DB52"/>
  <c r="Y197"/>
  <c r="L189"/>
  <c r="AK186"/>
  <c r="AC184"/>
  <c r="AW190"/>
  <c r="AO190"/>
  <c r="AG190"/>
  <c r="CB49"/>
  <c r="BT49"/>
  <c r="BL49"/>
  <c r="BA184"/>
  <c r="BX43"/>
  <c r="CT49"/>
  <c r="K190"/>
  <c r="DA54"/>
  <c r="CK54"/>
  <c r="CL52"/>
  <c r="CO56"/>
  <c r="CR53"/>
  <c r="CS54"/>
  <c r="CV53"/>
  <c r="CZ51"/>
  <c r="AL195"/>
  <c r="AC192"/>
  <c r="CZ45"/>
  <c r="AO186"/>
  <c r="CJ45"/>
  <c r="CB45"/>
  <c r="BT45"/>
  <c r="BL45"/>
  <c r="CV43"/>
  <c r="BP43"/>
  <c r="DE56"/>
  <c r="CG56"/>
  <c r="CW54"/>
  <c r="CZ53"/>
  <c r="AK184"/>
  <c r="DA56"/>
  <c r="CJ51"/>
  <c r="CK56"/>
  <c r="CL45"/>
  <c r="W184"/>
  <c r="CF52"/>
  <c r="CS56"/>
  <c r="CZ52"/>
  <c r="G197"/>
  <c r="Q194"/>
  <c r="AO193"/>
  <c r="AG193"/>
  <c r="BM56"/>
  <c r="DC54"/>
  <c r="Y195"/>
  <c r="CN52"/>
  <c r="M196"/>
  <c r="U195"/>
  <c r="P87"/>
  <c r="U87"/>
  <c r="V87"/>
  <c r="H87"/>
  <c r="N87"/>
  <c r="Y87"/>
  <c r="G87"/>
  <c r="I87"/>
  <c r="K87"/>
  <c r="L87"/>
  <c r="O87"/>
  <c r="R87"/>
  <c r="S87"/>
  <c r="T87"/>
  <c r="Z87"/>
  <c r="Q87"/>
  <c r="AD87"/>
  <c r="AH87"/>
  <c r="AL87"/>
  <c r="AP87"/>
  <c r="AT87"/>
  <c r="AW87"/>
  <c r="BB87"/>
  <c r="BA87"/>
  <c r="AZ87"/>
  <c r="AY87"/>
  <c r="AX87"/>
  <c r="AK87"/>
  <c r="F87"/>
  <c r="J87"/>
  <c r="W87"/>
  <c r="AC87"/>
  <c r="AG87"/>
  <c r="AO87"/>
  <c r="AS87"/>
  <c r="AV87"/>
  <c r="M87"/>
  <c r="AB87"/>
  <c r="AF87"/>
  <c r="AJ87"/>
  <c r="AN87"/>
  <c r="AR87"/>
  <c r="AU87"/>
  <c r="CY54"/>
  <c r="AV195"/>
  <c r="AR195"/>
  <c r="CU54"/>
  <c r="AN195"/>
  <c r="CQ54"/>
  <c r="CM54"/>
  <c r="AJ195"/>
  <c r="AF195"/>
  <c r="CI54"/>
  <c r="AB195"/>
  <c r="CE54"/>
  <c r="O193"/>
  <c r="AI87"/>
  <c r="CA56"/>
  <c r="BY56"/>
  <c r="X87"/>
  <c r="E87"/>
  <c r="AV197"/>
  <c r="CY56"/>
  <c r="AR197"/>
  <c r="CU56"/>
  <c r="AB197"/>
  <c r="CE56"/>
  <c r="AT193"/>
  <c r="CW52"/>
  <c r="AP193"/>
  <c r="CS52"/>
  <c r="AL193"/>
  <c r="CO52"/>
  <c r="AH193"/>
  <c r="CK52"/>
  <c r="CA52"/>
  <c r="X193"/>
  <c r="BZ54"/>
  <c r="W195"/>
  <c r="BW52"/>
  <c r="T193"/>
  <c r="BV54"/>
  <c r="S195"/>
  <c r="BU56"/>
  <c r="R197"/>
  <c r="BS54"/>
  <c r="P195"/>
  <c r="BQ53"/>
  <c r="N194"/>
  <c r="BO52"/>
  <c r="L193"/>
  <c r="BN54"/>
  <c r="K195"/>
  <c r="BK54"/>
  <c r="H195"/>
  <c r="BI53"/>
  <c r="F194"/>
  <c r="P83"/>
  <c r="U83"/>
  <c r="V83"/>
  <c r="H83"/>
  <c r="N83"/>
  <c r="Y83"/>
  <c r="G83"/>
  <c r="I83"/>
  <c r="K83"/>
  <c r="L83"/>
  <c r="O83"/>
  <c r="R83"/>
  <c r="S83"/>
  <c r="T83"/>
  <c r="Z83"/>
  <c r="Q83"/>
  <c r="AM83"/>
  <c r="AO83"/>
  <c r="AT83"/>
  <c r="AV83"/>
  <c r="BB83"/>
  <c r="BA83"/>
  <c r="AZ83"/>
  <c r="AY83"/>
  <c r="AX83"/>
  <c r="F83"/>
  <c r="J83"/>
  <c r="W83"/>
  <c r="AB83"/>
  <c r="AD83"/>
  <c r="AF83"/>
  <c r="AH83"/>
  <c r="AJ83"/>
  <c r="AQ83"/>
  <c r="AS83"/>
  <c r="M83"/>
  <c r="AL83"/>
  <c r="AN83"/>
  <c r="AU83"/>
  <c r="AW83"/>
  <c r="AP83"/>
  <c r="AK83"/>
  <c r="BB193"/>
  <c r="AX193"/>
  <c r="AQ87"/>
  <c r="AA87"/>
  <c r="H80"/>
  <c r="N80"/>
  <c r="Y80"/>
  <c r="G80"/>
  <c r="I80"/>
  <c r="K80"/>
  <c r="L80"/>
  <c r="O80"/>
  <c r="R80"/>
  <c r="S80"/>
  <c r="T80"/>
  <c r="Z80"/>
  <c r="E80"/>
  <c r="F80"/>
  <c r="J80"/>
  <c r="M80"/>
  <c r="Q80"/>
  <c r="W80"/>
  <c r="X80"/>
  <c r="P99"/>
  <c r="U99"/>
  <c r="V99"/>
  <c r="H99"/>
  <c r="N99"/>
  <c r="Y99"/>
  <c r="G99"/>
  <c r="I99"/>
  <c r="K99"/>
  <c r="L99"/>
  <c r="O99"/>
  <c r="R99"/>
  <c r="S99"/>
  <c r="T99"/>
  <c r="Z99"/>
  <c r="AO44"/>
  <c r="H120"/>
  <c r="N120"/>
  <c r="Y120"/>
  <c r="F55"/>
  <c r="H55"/>
  <c r="J55"/>
  <c r="L55"/>
  <c r="N55"/>
  <c r="P55"/>
  <c r="R55"/>
  <c r="G120"/>
  <c r="I120"/>
  <c r="K120"/>
  <c r="L120"/>
  <c r="O120"/>
  <c r="R120"/>
  <c r="S120"/>
  <c r="T120"/>
  <c r="Z120"/>
  <c r="Y55"/>
  <c r="Z55"/>
  <c r="E120"/>
  <c r="F120"/>
  <c r="J120"/>
  <c r="M120"/>
  <c r="Q120"/>
  <c r="W120"/>
  <c r="X120"/>
  <c r="G77"/>
  <c r="I77"/>
  <c r="K77"/>
  <c r="L77"/>
  <c r="O77"/>
  <c r="R77"/>
  <c r="S77"/>
  <c r="T77"/>
  <c r="Z77"/>
  <c r="E77"/>
  <c r="F77"/>
  <c r="J77"/>
  <c r="M77"/>
  <c r="Q77"/>
  <c r="W77"/>
  <c r="X77"/>
  <c r="P77"/>
  <c r="U77"/>
  <c r="V77"/>
  <c r="H44"/>
  <c r="M44"/>
  <c r="R44"/>
  <c r="X44"/>
  <c r="AC44"/>
  <c r="AH44"/>
  <c r="AN44"/>
  <c r="AS44"/>
  <c r="AX44"/>
  <c r="BD44"/>
  <c r="G109"/>
  <c r="I109"/>
  <c r="K109"/>
  <c r="L109"/>
  <c r="O109"/>
  <c r="R109"/>
  <c r="S109"/>
  <c r="T109"/>
  <c r="Z109"/>
  <c r="F44"/>
  <c r="L44"/>
  <c r="Q44"/>
  <c r="V44"/>
  <c r="AB44"/>
  <c r="AG44"/>
  <c r="AL44"/>
  <c r="AR44"/>
  <c r="AW44"/>
  <c r="BB44"/>
  <c r="E109"/>
  <c r="F109"/>
  <c r="J109"/>
  <c r="M109"/>
  <c r="Q109"/>
  <c r="W109"/>
  <c r="X109"/>
  <c r="E44"/>
  <c r="J44"/>
  <c r="P44"/>
  <c r="U44"/>
  <c r="Z44"/>
  <c r="AF44"/>
  <c r="AK44"/>
  <c r="AP44"/>
  <c r="AV44"/>
  <c r="BA44"/>
  <c r="P109"/>
  <c r="U109"/>
  <c r="V109"/>
  <c r="H38"/>
  <c r="K38"/>
  <c r="U38"/>
  <c r="AF38"/>
  <c r="AQ38"/>
  <c r="BA38"/>
  <c r="P103"/>
  <c r="U103"/>
  <c r="V103"/>
  <c r="I38"/>
  <c r="T38"/>
  <c r="AE38"/>
  <c r="AO38"/>
  <c r="AZ38"/>
  <c r="H103"/>
  <c r="N103"/>
  <c r="Y103"/>
  <c r="E38"/>
  <c r="P38"/>
  <c r="AA38"/>
  <c r="AK38"/>
  <c r="AV38"/>
  <c r="G103"/>
  <c r="I103"/>
  <c r="K103"/>
  <c r="L103"/>
  <c r="O103"/>
  <c r="R103"/>
  <c r="S103"/>
  <c r="T103"/>
  <c r="Z103"/>
  <c r="E102"/>
  <c r="F102"/>
  <c r="J102"/>
  <c r="M102"/>
  <c r="Q102"/>
  <c r="W102"/>
  <c r="X102"/>
  <c r="P102"/>
  <c r="U102"/>
  <c r="V102"/>
  <c r="H102"/>
  <c r="N102"/>
  <c r="Y102"/>
  <c r="P91"/>
  <c r="U91"/>
  <c r="V91"/>
  <c r="H91"/>
  <c r="N91"/>
  <c r="Y91"/>
  <c r="G91"/>
  <c r="I91"/>
  <c r="K91"/>
  <c r="L91"/>
  <c r="O91"/>
  <c r="R91"/>
  <c r="S91"/>
  <c r="T91"/>
  <c r="Z91"/>
  <c r="Y52"/>
  <c r="G117"/>
  <c r="I117"/>
  <c r="K117"/>
  <c r="L117"/>
  <c r="O117"/>
  <c r="R117"/>
  <c r="S117"/>
  <c r="T117"/>
  <c r="Z117"/>
  <c r="Z52"/>
  <c r="E117"/>
  <c r="F117"/>
  <c r="J117"/>
  <c r="M117"/>
  <c r="Q117"/>
  <c r="W117"/>
  <c r="X117"/>
  <c r="BE52"/>
  <c r="P117"/>
  <c r="U117"/>
  <c r="V117"/>
  <c r="E74"/>
  <c r="F74"/>
  <c r="J74"/>
  <c r="M74"/>
  <c r="Q74"/>
  <c r="W74"/>
  <c r="X74"/>
  <c r="P74"/>
  <c r="U74"/>
  <c r="V74"/>
  <c r="H74"/>
  <c r="N74"/>
  <c r="Y74"/>
  <c r="R49"/>
  <c r="AP49"/>
  <c r="E114"/>
  <c r="F114"/>
  <c r="J114"/>
  <c r="M114"/>
  <c r="Q114"/>
  <c r="W114"/>
  <c r="X114"/>
  <c r="N49"/>
  <c r="AH49"/>
  <c r="P114"/>
  <c r="U114"/>
  <c r="V114"/>
  <c r="J49"/>
  <c r="AD49"/>
  <c r="AX49"/>
  <c r="H114"/>
  <c r="N114"/>
  <c r="Y114"/>
  <c r="R47"/>
  <c r="AL47"/>
  <c r="H112"/>
  <c r="N112"/>
  <c r="Y112"/>
  <c r="J47"/>
  <c r="AH47"/>
  <c r="BB47"/>
  <c r="G112"/>
  <c r="I112"/>
  <c r="K112"/>
  <c r="L112"/>
  <c r="O112"/>
  <c r="R112"/>
  <c r="S112"/>
  <c r="T112"/>
  <c r="Z112"/>
  <c r="F47"/>
  <c r="Z47"/>
  <c r="AX47"/>
  <c r="E112"/>
  <c r="F112"/>
  <c r="J112"/>
  <c r="M112"/>
  <c r="Q112"/>
  <c r="W112"/>
  <c r="X112"/>
  <c r="L46"/>
  <c r="V46"/>
  <c r="AE46"/>
  <c r="AJ46"/>
  <c r="AO46"/>
  <c r="AU46"/>
  <c r="AZ46"/>
  <c r="BE46"/>
  <c r="G59" i="2" s="1"/>
  <c r="W59" s="1"/>
  <c r="P111" i="1"/>
  <c r="U111"/>
  <c r="V111"/>
  <c r="J46"/>
  <c r="T46"/>
  <c r="AC46"/>
  <c r="AI46"/>
  <c r="AN46"/>
  <c r="AS46"/>
  <c r="AY46"/>
  <c r="BD46"/>
  <c r="H111"/>
  <c r="N111"/>
  <c r="Y111"/>
  <c r="F46"/>
  <c r="R46"/>
  <c r="AB46"/>
  <c r="AG46"/>
  <c r="AM46"/>
  <c r="AR46"/>
  <c r="AW46"/>
  <c r="BC46"/>
  <c r="G111"/>
  <c r="I111"/>
  <c r="K111"/>
  <c r="L111"/>
  <c r="O111"/>
  <c r="R111"/>
  <c r="S111"/>
  <c r="T111"/>
  <c r="Z111"/>
  <c r="T40"/>
  <c r="AF40"/>
  <c r="G105"/>
  <c r="I105"/>
  <c r="K105"/>
  <c r="L105"/>
  <c r="O105"/>
  <c r="R105"/>
  <c r="S105"/>
  <c r="T105"/>
  <c r="Z105"/>
  <c r="AB40"/>
  <c r="E105"/>
  <c r="F105"/>
  <c r="J105"/>
  <c r="M105"/>
  <c r="Q105"/>
  <c r="W105"/>
  <c r="X105"/>
  <c r="L40"/>
  <c r="AZ40"/>
  <c r="P105"/>
  <c r="U105"/>
  <c r="V105"/>
  <c r="AZ44"/>
  <c r="AD44"/>
  <c r="I44"/>
  <c r="O38"/>
  <c r="AL50"/>
  <c r="P50"/>
  <c r="N42"/>
  <c r="AP39"/>
  <c r="J39"/>
  <c r="AV50"/>
  <c r="AB50"/>
  <c r="F50"/>
  <c r="BB45"/>
  <c r="AL45"/>
  <c r="V45"/>
  <c r="BB43"/>
  <c r="L43"/>
  <c r="Z42"/>
  <c r="AZ41"/>
  <c r="AP41"/>
  <c r="AF41"/>
  <c r="T41"/>
  <c r="AX39"/>
  <c r="R39"/>
  <c r="AU197"/>
  <c r="CX56"/>
  <c r="AI197"/>
  <c r="CL56"/>
  <c r="AE197"/>
  <c r="CH56"/>
  <c r="AN197"/>
  <c r="CQ56"/>
  <c r="AJ197"/>
  <c r="CM56"/>
  <c r="AF197"/>
  <c r="CI56"/>
  <c r="V74" i="2"/>
  <c r="V71"/>
  <c r="V72" s="1"/>
  <c r="V73"/>
  <c r="AM190" i="1"/>
  <c r="BZ45"/>
  <c r="BV43"/>
  <c r="DC56"/>
  <c r="CD56"/>
  <c r="V75" i="2"/>
  <c r="E62"/>
  <c r="CX49" i="1"/>
  <c r="AE190"/>
  <c r="BZ49"/>
  <c r="BR49"/>
  <c r="BJ49"/>
  <c r="E58" i="2"/>
  <c r="CX45" i="1"/>
  <c r="AM186"/>
  <c r="CH45"/>
  <c r="BR45"/>
  <c r="BJ45"/>
  <c r="AY184"/>
  <c r="CT43"/>
  <c r="AI184"/>
  <c r="AA184"/>
  <c r="BN43"/>
  <c r="J48" i="3"/>
  <c r="I13"/>
  <c r="CP56" i="1"/>
  <c r="B26" i="4"/>
  <c r="A33"/>
  <c r="V37" i="1"/>
  <c r="BB30"/>
  <c r="Z56"/>
  <c r="BB50"/>
  <c r="AR50"/>
  <c r="AF50"/>
  <c r="V50"/>
  <c r="AZ48"/>
  <c r="AP48"/>
  <c r="AF48"/>
  <c r="T48"/>
  <c r="J48"/>
  <c r="AX43"/>
  <c r="AL43"/>
  <c r="AB43"/>
  <c r="R43"/>
  <c r="F43"/>
  <c r="AZ42"/>
  <c r="AP42"/>
  <c r="AD42"/>
  <c r="T42"/>
  <c r="J42"/>
  <c r="AR40"/>
  <c r="AY38"/>
  <c r="AS38"/>
  <c r="AN38"/>
  <c r="AI38"/>
  <c r="AC38"/>
  <c r="X38"/>
  <c r="S38"/>
  <c r="M38"/>
  <c r="G63" i="2"/>
  <c r="W63" s="1"/>
  <c r="BF50" i="1"/>
  <c r="H63" i="2" s="1"/>
  <c r="E50" i="1"/>
  <c r="J50"/>
  <c r="R50"/>
  <c r="Z50"/>
  <c r="AH50"/>
  <c r="AP50"/>
  <c r="AX50"/>
  <c r="F40"/>
  <c r="H40"/>
  <c r="X40"/>
  <c r="AN40"/>
  <c r="F38"/>
  <c r="J38"/>
  <c r="N38"/>
  <c r="R38"/>
  <c r="V38"/>
  <c r="Z38"/>
  <c r="AD38"/>
  <c r="AH38"/>
  <c r="AL38"/>
  <c r="AP38"/>
  <c r="AT38"/>
  <c r="AX38"/>
  <c r="BB38"/>
  <c r="BE56"/>
  <c r="BE48"/>
  <c r="AR48"/>
  <c r="AH48"/>
  <c r="X48"/>
  <c r="AZ43"/>
  <c r="AP43"/>
  <c r="AD43"/>
  <c r="T43"/>
  <c r="BB42"/>
  <c r="AR42"/>
  <c r="AH42"/>
  <c r="V42"/>
  <c r="E48"/>
  <c r="E189" s="1"/>
  <c r="F48"/>
  <c r="N48"/>
  <c r="V48"/>
  <c r="AD48"/>
  <c r="AL48"/>
  <c r="AT48"/>
  <c r="BB48"/>
  <c r="H43"/>
  <c r="P43"/>
  <c r="X43"/>
  <c r="AF43"/>
  <c r="AN43"/>
  <c r="AV43"/>
  <c r="BD43"/>
  <c r="H42"/>
  <c r="P42"/>
  <c r="X42"/>
  <c r="AF42"/>
  <c r="AN42"/>
  <c r="AV42"/>
  <c r="N29"/>
  <c r="E49"/>
  <c r="BH49" s="1"/>
  <c r="F49"/>
  <c r="V49"/>
  <c r="AL49"/>
  <c r="BB49"/>
  <c r="E47"/>
  <c r="E188" s="1"/>
  <c r="N47"/>
  <c r="AD47"/>
  <c r="AT47"/>
  <c r="H46"/>
  <c r="P46"/>
  <c r="X46"/>
  <c r="AD46"/>
  <c r="AH46"/>
  <c r="AL46"/>
  <c r="AP46"/>
  <c r="AT46"/>
  <c r="AX46"/>
  <c r="BB46"/>
  <c r="G44"/>
  <c r="K44"/>
  <c r="O44"/>
  <c r="S44"/>
  <c r="W44"/>
  <c r="AA44"/>
  <c r="AE44"/>
  <c r="AI44"/>
  <c r="AM44"/>
  <c r="AQ44"/>
  <c r="AU44"/>
  <c r="AY44"/>
  <c r="BC44"/>
  <c r="N41"/>
  <c r="V41"/>
  <c r="AD41"/>
  <c r="AL41"/>
  <c r="AT41"/>
  <c r="BB41"/>
  <c r="Z51"/>
  <c r="AZ20"/>
  <c r="AZ50"/>
  <c r="AN50"/>
  <c r="AD50"/>
  <c r="T50"/>
  <c r="H50"/>
  <c r="AX48"/>
  <c r="AN48"/>
  <c r="AB48"/>
  <c r="R48"/>
  <c r="H48"/>
  <c r="AT43"/>
  <c r="AJ43"/>
  <c r="Z43"/>
  <c r="N43"/>
  <c r="E43"/>
  <c r="AX42"/>
  <c r="AL42"/>
  <c r="AB42"/>
  <c r="R42"/>
  <c r="F42"/>
  <c r="AJ40"/>
  <c r="P40"/>
  <c r="AW38"/>
  <c r="AR38"/>
  <c r="AM38"/>
  <c r="AG38"/>
  <c r="AB38"/>
  <c r="W38"/>
  <c r="Q38"/>
  <c r="L38"/>
  <c r="G38"/>
  <c r="AP37"/>
  <c r="AW23"/>
  <c r="CT56"/>
  <c r="CV56"/>
  <c r="E46"/>
  <c r="G46"/>
  <c r="I46"/>
  <c r="K46"/>
  <c r="M46"/>
  <c r="O46"/>
  <c r="Q46"/>
  <c r="S46"/>
  <c r="U46"/>
  <c r="W46"/>
  <c r="Y46"/>
  <c r="AA46"/>
  <c r="E45"/>
  <c r="H45"/>
  <c r="L45"/>
  <c r="P45"/>
  <c r="T45"/>
  <c r="X45"/>
  <c r="AB45"/>
  <c r="AF45"/>
  <c r="AJ45"/>
  <c r="AN45"/>
  <c r="AR45"/>
  <c r="AV45"/>
  <c r="AZ45"/>
  <c r="BD45"/>
  <c r="E42"/>
  <c r="G42"/>
  <c r="I42"/>
  <c r="K42"/>
  <c r="M42"/>
  <c r="O42"/>
  <c r="Q42"/>
  <c r="S42"/>
  <c r="U42"/>
  <c r="W42"/>
  <c r="Y42"/>
  <c r="AA42"/>
  <c r="AC42"/>
  <c r="AE42"/>
  <c r="AG42"/>
  <c r="AI42"/>
  <c r="AK42"/>
  <c r="AM42"/>
  <c r="AO42"/>
  <c r="AQ42"/>
  <c r="AS42"/>
  <c r="AU42"/>
  <c r="AW42"/>
  <c r="AY42"/>
  <c r="BA42"/>
  <c r="AI22"/>
  <c r="BD50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BD49"/>
  <c r="AZ49"/>
  <c r="AV49"/>
  <c r="AR49"/>
  <c r="AN49"/>
  <c r="AJ49"/>
  <c r="AF49"/>
  <c r="AB49"/>
  <c r="X49"/>
  <c r="T49"/>
  <c r="P49"/>
  <c r="L49"/>
  <c r="H49"/>
  <c r="BD48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BD47"/>
  <c r="AZ47"/>
  <c r="AV47"/>
  <c r="AR47"/>
  <c r="AN47"/>
  <c r="AJ47"/>
  <c r="AF47"/>
  <c r="AB47"/>
  <c r="X47"/>
  <c r="T47"/>
  <c r="P47"/>
  <c r="L47"/>
  <c r="H47"/>
  <c r="BB40"/>
  <c r="AX40"/>
  <c r="AT40"/>
  <c r="AP40"/>
  <c r="AL40"/>
  <c r="AH40"/>
  <c r="AD40"/>
  <c r="Z40"/>
  <c r="V40"/>
  <c r="R40"/>
  <c r="N40"/>
  <c r="J40"/>
  <c r="BB39"/>
  <c r="AT39"/>
  <c r="AL39"/>
  <c r="AD39"/>
  <c r="V39"/>
  <c r="N39"/>
  <c r="E40"/>
  <c r="G40"/>
  <c r="I40"/>
  <c r="K40"/>
  <c r="M40"/>
  <c r="O40"/>
  <c r="Q40"/>
  <c r="S40"/>
  <c r="U40"/>
  <c r="W40"/>
  <c r="Y40"/>
  <c r="AA40"/>
  <c r="AC40"/>
  <c r="AE40"/>
  <c r="AG40"/>
  <c r="AI40"/>
  <c r="AK40"/>
  <c r="AM40"/>
  <c r="AO40"/>
  <c r="AQ40"/>
  <c r="AS40"/>
  <c r="AU40"/>
  <c r="AW40"/>
  <c r="AY40"/>
  <c r="BA40"/>
  <c r="E39"/>
  <c r="H39"/>
  <c r="L39"/>
  <c r="P39"/>
  <c r="T39"/>
  <c r="X39"/>
  <c r="AB39"/>
  <c r="AF39"/>
  <c r="AJ39"/>
  <c r="AN39"/>
  <c r="AR39"/>
  <c r="AV39"/>
  <c r="AZ39"/>
  <c r="AO36"/>
  <c r="I36"/>
  <c r="AQ32"/>
  <c r="AE28"/>
  <c r="AC23"/>
  <c r="V193" l="1"/>
  <c r="BF44"/>
  <c r="H57" i="2" s="1"/>
  <c r="G193" i="1"/>
  <c r="CQ52"/>
  <c r="I194"/>
  <c r="BI52"/>
  <c r="U193"/>
  <c r="CN53"/>
  <c r="CM52"/>
  <c r="BN47"/>
  <c r="BW56"/>
  <c r="V188"/>
  <c r="AQ193"/>
  <c r="AN196"/>
  <c r="CD52"/>
  <c r="J193"/>
  <c r="N197"/>
  <c r="DC52"/>
  <c r="E197"/>
  <c r="CU43"/>
  <c r="BU52"/>
  <c r="AV193"/>
  <c r="F181"/>
  <c r="S197"/>
  <c r="CP52"/>
  <c r="M197"/>
  <c r="W197"/>
  <c r="P193"/>
  <c r="CX52"/>
  <c r="O197"/>
  <c r="DD53"/>
  <c r="AE193"/>
  <c r="AH41"/>
  <c r="CK41" s="1"/>
  <c r="L41"/>
  <c r="AT42"/>
  <c r="CW42" s="1"/>
  <c r="R41"/>
  <c r="R182" s="1"/>
  <c r="L42"/>
  <c r="L183" s="1"/>
  <c r="AR41"/>
  <c r="AR182" s="1"/>
  <c r="AN41"/>
  <c r="CQ41" s="1"/>
  <c r="AV40"/>
  <c r="AV181" s="1"/>
  <c r="AJ42"/>
  <c r="AJ183" s="1"/>
  <c r="P41"/>
  <c r="AP35"/>
  <c r="CS35" s="1"/>
  <c r="I41"/>
  <c r="AW41"/>
  <c r="AO41"/>
  <c r="AG41"/>
  <c r="Y41"/>
  <c r="Q41"/>
  <c r="F41"/>
  <c r="AU39"/>
  <c r="AM39"/>
  <c r="AE39"/>
  <c r="W39"/>
  <c r="O39"/>
  <c r="G39"/>
  <c r="G180" s="1"/>
  <c r="BA41"/>
  <c r="AK41"/>
  <c r="U41"/>
  <c r="AY39"/>
  <c r="AA39"/>
  <c r="AM41"/>
  <c r="W41"/>
  <c r="AS39"/>
  <c r="M39"/>
  <c r="M180" s="1"/>
  <c r="G41"/>
  <c r="G182" s="1"/>
  <c r="AY41"/>
  <c r="AQ41"/>
  <c r="AI41"/>
  <c r="AA41"/>
  <c r="S41"/>
  <c r="S182" s="1"/>
  <c r="J41"/>
  <c r="AW39"/>
  <c r="AO39"/>
  <c r="AG39"/>
  <c r="Y39"/>
  <c r="Q39"/>
  <c r="I39"/>
  <c r="I180" s="1"/>
  <c r="AS41"/>
  <c r="M41"/>
  <c r="M182" s="1"/>
  <c r="AI39"/>
  <c r="S39"/>
  <c r="S180" s="1"/>
  <c r="U39"/>
  <c r="U180" s="1"/>
  <c r="AX41"/>
  <c r="E41"/>
  <c r="AC41"/>
  <c r="AQ39"/>
  <c r="K39"/>
  <c r="K41"/>
  <c r="K182" s="1"/>
  <c r="O41"/>
  <c r="AK39"/>
  <c r="AJ41"/>
  <c r="AU41"/>
  <c r="AE41"/>
  <c r="BA39"/>
  <c r="AC39"/>
  <c r="BC42"/>
  <c r="AV41"/>
  <c r="AV182" s="1"/>
  <c r="Z41"/>
  <c r="Z182" s="1"/>
  <c r="Z39"/>
  <c r="Z180" s="1"/>
  <c r="AB41"/>
  <c r="AB182" s="1"/>
  <c r="X41"/>
  <c r="H41"/>
  <c r="F39"/>
  <c r="BD42"/>
  <c r="BE42" s="1"/>
  <c r="AS196"/>
  <c r="AQ187"/>
  <c r="AG188"/>
  <c r="CH55"/>
  <c r="AD186"/>
  <c r="AP186"/>
  <c r="BZ55"/>
  <c r="AI188"/>
  <c r="E192"/>
  <c r="AG196"/>
  <c r="CX55"/>
  <c r="Z186"/>
  <c r="AE188"/>
  <c r="BA187"/>
  <c r="DD51"/>
  <c r="CM44"/>
  <c r="M192"/>
  <c r="CP55"/>
  <c r="BR47"/>
  <c r="CM55"/>
  <c r="CN46"/>
  <c r="CR55"/>
  <c r="AT186"/>
  <c r="AV189"/>
  <c r="BQ44"/>
  <c r="AU188"/>
  <c r="AY188"/>
  <c r="AS192"/>
  <c r="Q188"/>
  <c r="U196"/>
  <c r="BV47"/>
  <c r="CZ47"/>
  <c r="AZ196"/>
  <c r="CE55"/>
  <c r="W188"/>
  <c r="CK39"/>
  <c r="AT191"/>
  <c r="CZ55"/>
  <c r="BQ45"/>
  <c r="Q196"/>
  <c r="AR196"/>
  <c r="BQ46"/>
  <c r="CI55"/>
  <c r="J192"/>
  <c r="CN51"/>
  <c r="DB55"/>
  <c r="AT185"/>
  <c r="S196"/>
  <c r="CY55"/>
  <c r="CI46"/>
  <c r="DA45"/>
  <c r="E196"/>
  <c r="Y188"/>
  <c r="AH186"/>
  <c r="CD47"/>
  <c r="CN55"/>
  <c r="V184"/>
  <c r="DD55"/>
  <c r="AI196"/>
  <c r="M23"/>
  <c r="M164" s="1"/>
  <c r="O28"/>
  <c r="O169" s="1"/>
  <c r="AR35"/>
  <c r="AR176" s="1"/>
  <c r="V26"/>
  <c r="V167" s="1"/>
  <c r="AR36"/>
  <c r="AR177" s="1"/>
  <c r="E22"/>
  <c r="BB37"/>
  <c r="DE37" s="1"/>
  <c r="R37"/>
  <c r="R178" s="1"/>
  <c r="AN27"/>
  <c r="AN168" s="1"/>
  <c r="Y36"/>
  <c r="Y177" s="1"/>
  <c r="T20"/>
  <c r="T161" s="1"/>
  <c r="V36"/>
  <c r="V177" s="1"/>
  <c r="U32"/>
  <c r="U173" s="1"/>
  <c r="AG36"/>
  <c r="AG177" s="1"/>
  <c r="K22"/>
  <c r="K163" s="1"/>
  <c r="AR31"/>
  <c r="AR172" s="1"/>
  <c r="AB35"/>
  <c r="AB176" s="1"/>
  <c r="AU26"/>
  <c r="AU167" s="1"/>
  <c r="BB35"/>
  <c r="BB176" s="1"/>
  <c r="H27"/>
  <c r="H168" s="1"/>
  <c r="AY28"/>
  <c r="AY169" s="1"/>
  <c r="L35"/>
  <c r="L176" s="1"/>
  <c r="Q36"/>
  <c r="Q177" s="1"/>
  <c r="AW36"/>
  <c r="AW177" s="1"/>
  <c r="AQ30"/>
  <c r="CT30" s="1"/>
  <c r="E35"/>
  <c r="E176" s="1"/>
  <c r="AP29"/>
  <c r="CS29" s="1"/>
  <c r="BB36"/>
  <c r="DE36" s="1"/>
  <c r="AN36"/>
  <c r="CQ36" s="1"/>
  <c r="T36"/>
  <c r="T177" s="1"/>
  <c r="T34"/>
  <c r="T175" s="1"/>
  <c r="AQ34"/>
  <c r="CT34" s="1"/>
  <c r="AE34"/>
  <c r="CH34" s="1"/>
  <c r="P37"/>
  <c r="P178" s="1"/>
  <c r="H37"/>
  <c r="H178" s="1"/>
  <c r="AN37"/>
  <c r="CQ37" s="1"/>
  <c r="I28"/>
  <c r="I169" s="1"/>
  <c r="AI32"/>
  <c r="CL32" s="1"/>
  <c r="G36"/>
  <c r="G177" s="1"/>
  <c r="Y22"/>
  <c r="Y163" s="1"/>
  <c r="AF21"/>
  <c r="AF162" s="1"/>
  <c r="O26"/>
  <c r="O167" s="1"/>
  <c r="AD25"/>
  <c r="AD166" s="1"/>
  <c r="AT32"/>
  <c r="CW32" s="1"/>
  <c r="AP27"/>
  <c r="AP168" s="1"/>
  <c r="AH35"/>
  <c r="CK35" s="1"/>
  <c r="AH36"/>
  <c r="CK36" s="1"/>
  <c r="AF37"/>
  <c r="AF178" s="1"/>
  <c r="S20"/>
  <c r="S161" s="1"/>
  <c r="F33"/>
  <c r="F174" s="1"/>
  <c r="T29"/>
  <c r="T170" s="1"/>
  <c r="AH20"/>
  <c r="CK20" s="1"/>
  <c r="N35"/>
  <c r="N176" s="1"/>
  <c r="AG12"/>
  <c r="AG153" s="1"/>
  <c r="AG30"/>
  <c r="AG171" s="1"/>
  <c r="J34"/>
  <c r="J175" s="1"/>
  <c r="AD36"/>
  <c r="AD177" s="1"/>
  <c r="E36"/>
  <c r="AD37"/>
  <c r="AD178" s="1"/>
  <c r="CT47"/>
  <c r="J52" i="3"/>
  <c r="Z36" i="1"/>
  <c r="Z177" s="1"/>
  <c r="H36"/>
  <c r="H177" s="1"/>
  <c r="AN26"/>
  <c r="CQ26" s="1"/>
  <c r="AB26"/>
  <c r="AB167" s="1"/>
  <c r="AH37"/>
  <c r="AH178" s="1"/>
  <c r="X37"/>
  <c r="X178" s="1"/>
  <c r="CF55"/>
  <c r="Z190"/>
  <c r="L22"/>
  <c r="L163" s="1"/>
  <c r="X191"/>
  <c r="CC48"/>
  <c r="G188"/>
  <c r="CR47"/>
  <c r="BM45"/>
  <c r="E60" i="2"/>
  <c r="F52" i="3"/>
  <c r="G23" i="1"/>
  <c r="G164" s="1"/>
  <c r="AM23"/>
  <c r="AM164" s="1"/>
  <c r="Y28"/>
  <c r="Y169" s="1"/>
  <c r="AB31"/>
  <c r="AB172" s="1"/>
  <c r="H35"/>
  <c r="H176" s="1"/>
  <c r="AN35"/>
  <c r="AN176" s="1"/>
  <c r="W36"/>
  <c r="W177" s="1"/>
  <c r="AM36"/>
  <c r="AM177" s="1"/>
  <c r="U23"/>
  <c r="AK23"/>
  <c r="AK164" s="1"/>
  <c r="X27"/>
  <c r="X168" s="1"/>
  <c r="G28"/>
  <c r="G169" s="1"/>
  <c r="W28"/>
  <c r="W169" s="1"/>
  <c r="AO28"/>
  <c r="CR28" s="1"/>
  <c r="T31"/>
  <c r="T172" s="1"/>
  <c r="K32"/>
  <c r="K173" s="1"/>
  <c r="AG32"/>
  <c r="CJ32" s="1"/>
  <c r="BA32"/>
  <c r="BA173" s="1"/>
  <c r="T35"/>
  <c r="T176" s="1"/>
  <c r="AJ35"/>
  <c r="AJ176" s="1"/>
  <c r="AZ35"/>
  <c r="AZ176" s="1"/>
  <c r="M36"/>
  <c r="M177" s="1"/>
  <c r="U36"/>
  <c r="AC36"/>
  <c r="AC177" s="1"/>
  <c r="AK36"/>
  <c r="AK177" s="1"/>
  <c r="AS36"/>
  <c r="AS177" s="1"/>
  <c r="BA36"/>
  <c r="DD36" s="1"/>
  <c r="W22"/>
  <c r="W163" s="1"/>
  <c r="L21"/>
  <c r="L162" s="1"/>
  <c r="AV24"/>
  <c r="CY24" s="1"/>
  <c r="AI24"/>
  <c r="CL24" s="1"/>
  <c r="AL28"/>
  <c r="AL169" s="1"/>
  <c r="AG26"/>
  <c r="CJ26" s="1"/>
  <c r="J35"/>
  <c r="J176" s="1"/>
  <c r="X36"/>
  <c r="X177" s="1"/>
  <c r="T37"/>
  <c r="T178" s="1"/>
  <c r="AJ12"/>
  <c r="CM12" s="1"/>
  <c r="N31"/>
  <c r="N172" s="1"/>
  <c r="V21"/>
  <c r="V162" s="1"/>
  <c r="AX17"/>
  <c r="DA17" s="1"/>
  <c r="AD35"/>
  <c r="CG35" s="1"/>
  <c r="T22"/>
  <c r="T163" s="1"/>
  <c r="AP34"/>
  <c r="CS34" s="1"/>
  <c r="AL36"/>
  <c r="AL177" s="1"/>
  <c r="F36"/>
  <c r="F177" s="1"/>
  <c r="AL37"/>
  <c r="AL178" s="1"/>
  <c r="F37"/>
  <c r="F178" s="1"/>
  <c r="AB30"/>
  <c r="AB171" s="1"/>
  <c r="J25"/>
  <c r="J166" s="1"/>
  <c r="AX36"/>
  <c r="DA36" s="1"/>
  <c r="AV37"/>
  <c r="AV178" s="1"/>
  <c r="AJ37"/>
  <c r="CM37" s="1"/>
  <c r="L37"/>
  <c r="L178" s="1"/>
  <c r="AA196"/>
  <c r="I188"/>
  <c r="W23"/>
  <c r="W164" s="1"/>
  <c r="AB27"/>
  <c r="AB168" s="1"/>
  <c r="AQ28"/>
  <c r="AQ169" s="1"/>
  <c r="M32"/>
  <c r="M173" s="1"/>
  <c r="X35"/>
  <c r="X176" s="1"/>
  <c r="O36"/>
  <c r="O177" s="1"/>
  <c r="AE36"/>
  <c r="AE177" s="1"/>
  <c r="AU36"/>
  <c r="CX36" s="1"/>
  <c r="O23"/>
  <c r="O164" s="1"/>
  <c r="AE23"/>
  <c r="AE164" s="1"/>
  <c r="L27"/>
  <c r="L168" s="1"/>
  <c r="AR27"/>
  <c r="CU27" s="1"/>
  <c r="Q28"/>
  <c r="Q169" s="1"/>
  <c r="AG28"/>
  <c r="CJ28" s="1"/>
  <c r="BA28"/>
  <c r="DD28" s="1"/>
  <c r="AV31"/>
  <c r="AV172" s="1"/>
  <c r="Y32"/>
  <c r="Y173" s="1"/>
  <c r="AS32"/>
  <c r="AS173" s="1"/>
  <c r="P35"/>
  <c r="P176" s="1"/>
  <c r="AF35"/>
  <c r="AF176" s="1"/>
  <c r="AV35"/>
  <c r="AV176" s="1"/>
  <c r="K36"/>
  <c r="K177" s="1"/>
  <c r="S36"/>
  <c r="S177" s="1"/>
  <c r="AA36"/>
  <c r="AA177" s="1"/>
  <c r="AI36"/>
  <c r="AI177" s="1"/>
  <c r="AQ36"/>
  <c r="CT36" s="1"/>
  <c r="AY36"/>
  <c r="DB36" s="1"/>
  <c r="O22"/>
  <c r="O163" s="1"/>
  <c r="AU22"/>
  <c r="AU163" s="1"/>
  <c r="M24"/>
  <c r="M165" s="1"/>
  <c r="AX23"/>
  <c r="DA23" s="1"/>
  <c r="BB26"/>
  <c r="BB167" s="1"/>
  <c r="AZ25"/>
  <c r="DC25" s="1"/>
  <c r="AN34"/>
  <c r="AN175" s="1"/>
  <c r="L36"/>
  <c r="L177" s="1"/>
  <c r="J37"/>
  <c r="J178" s="1"/>
  <c r="AZ37"/>
  <c r="AZ178" s="1"/>
  <c r="R22"/>
  <c r="Z9"/>
  <c r="Z150" s="1"/>
  <c r="AT35"/>
  <c r="CW35" s="1"/>
  <c r="AL35"/>
  <c r="AL176" s="1"/>
  <c r="BA20"/>
  <c r="DD20" s="1"/>
  <c r="V30"/>
  <c r="V171" s="1"/>
  <c r="AT36"/>
  <c r="CW36" s="1"/>
  <c r="N36"/>
  <c r="N177" s="1"/>
  <c r="AT37"/>
  <c r="AT178" s="1"/>
  <c r="N37"/>
  <c r="N178" s="1"/>
  <c r="AL27"/>
  <c r="CO27" s="1"/>
  <c r="AZ36"/>
  <c r="AZ177" s="1"/>
  <c r="S7"/>
  <c r="S148" s="1"/>
  <c r="AJ36"/>
  <c r="CM36" s="1"/>
  <c r="E37"/>
  <c r="AX37"/>
  <c r="AX178" s="1"/>
  <c r="Z37"/>
  <c r="Z178" s="1"/>
  <c r="AG15"/>
  <c r="AG156" s="1"/>
  <c r="AI18"/>
  <c r="AI159" s="1"/>
  <c r="AJ18"/>
  <c r="AJ159" s="1"/>
  <c r="G57" i="2"/>
  <c r="W57" s="1"/>
  <c r="X57" s="1"/>
  <c r="K49" i="3" s="1"/>
  <c r="L49" s="1"/>
  <c r="BU51" i="1"/>
  <c r="R186"/>
  <c r="CT55"/>
  <c r="AM188"/>
  <c r="AI7"/>
  <c r="AI148" s="1"/>
  <c r="AX7"/>
  <c r="AX148" s="1"/>
  <c r="CR51"/>
  <c r="V35"/>
  <c r="V176" s="1"/>
  <c r="V31"/>
  <c r="V172" s="1"/>
  <c r="Q37"/>
  <c r="AW37"/>
  <c r="AW178" s="1"/>
  <c r="AE37"/>
  <c r="CH37" s="1"/>
  <c r="M37"/>
  <c r="M178" s="1"/>
  <c r="AS37"/>
  <c r="AS178" s="1"/>
  <c r="AR37"/>
  <c r="CU37" s="1"/>
  <c r="AG35"/>
  <c r="CJ35" s="1"/>
  <c r="Z35"/>
  <c r="Z176" s="1"/>
  <c r="AV36"/>
  <c r="AV177" s="1"/>
  <c r="K37"/>
  <c r="K178" s="1"/>
  <c r="J36"/>
  <c r="J177" s="1"/>
  <c r="I37"/>
  <c r="I178" s="1"/>
  <c r="AO37"/>
  <c r="AO178" s="1"/>
  <c r="W37"/>
  <c r="W178" s="1"/>
  <c r="AK37"/>
  <c r="AK178" s="1"/>
  <c r="AB37"/>
  <c r="AB178" s="1"/>
  <c r="AO35"/>
  <c r="CR35" s="1"/>
  <c r="I35"/>
  <c r="I176" s="1"/>
  <c r="R36"/>
  <c r="AQ37"/>
  <c r="AQ178" s="1"/>
  <c r="AU38"/>
  <c r="R35"/>
  <c r="Z21"/>
  <c r="Z162" s="1"/>
  <c r="Y38"/>
  <c r="Y179" s="1"/>
  <c r="P19"/>
  <c r="P160" s="1"/>
  <c r="AG37"/>
  <c r="AG178" s="1"/>
  <c r="O37"/>
  <c r="O178" s="1"/>
  <c r="AU37"/>
  <c r="CX37" s="1"/>
  <c r="AC37"/>
  <c r="AC178" s="1"/>
  <c r="F35"/>
  <c r="F176" s="1"/>
  <c r="AW35"/>
  <c r="AW176" s="1"/>
  <c r="Q35"/>
  <c r="Q176" s="1"/>
  <c r="AP36"/>
  <c r="CS36" s="1"/>
  <c r="AX35"/>
  <c r="AY35"/>
  <c r="AC35"/>
  <c r="AC176" s="1"/>
  <c r="G35"/>
  <c r="G176" s="1"/>
  <c r="BA35"/>
  <c r="AE35"/>
  <c r="AE176" s="1"/>
  <c r="K35"/>
  <c r="AF36"/>
  <c r="AQ35"/>
  <c r="AB36"/>
  <c r="S37"/>
  <c r="AS35"/>
  <c r="AI35"/>
  <c r="W35"/>
  <c r="W176" s="1"/>
  <c r="M35"/>
  <c r="M176" s="1"/>
  <c r="U35"/>
  <c r="AY37"/>
  <c r="AU35"/>
  <c r="AK35"/>
  <c r="AA35"/>
  <c r="O35"/>
  <c r="O176" s="1"/>
  <c r="AM35"/>
  <c r="S35"/>
  <c r="Y37"/>
  <c r="Y178" s="1"/>
  <c r="G37"/>
  <c r="G178" s="1"/>
  <c r="AM37"/>
  <c r="AM178" s="1"/>
  <c r="U37"/>
  <c r="BA37"/>
  <c r="BA178" s="1"/>
  <c r="Y35"/>
  <c r="Y176" s="1"/>
  <c r="P36"/>
  <c r="AA37"/>
  <c r="AA178" s="1"/>
  <c r="AI37"/>
  <c r="AI178" s="1"/>
  <c r="AJ38"/>
  <c r="I192"/>
  <c r="CT37"/>
  <c r="CE53"/>
  <c r="Y194"/>
  <c r="CL53"/>
  <c r="N250" i="4"/>
  <c r="CX53" i="1"/>
  <c r="AR194"/>
  <c r="AX194"/>
  <c r="CM48"/>
  <c r="CK53"/>
  <c r="CE51"/>
  <c r="M194"/>
  <c r="X194"/>
  <c r="DB53"/>
  <c r="P194"/>
  <c r="T194"/>
  <c r="X192"/>
  <c r="L192"/>
  <c r="H194"/>
  <c r="AA194"/>
  <c r="CT53"/>
  <c r="AV187"/>
  <c r="AD192"/>
  <c r="K194"/>
  <c r="CM50"/>
  <c r="AG127"/>
  <c r="BQ50"/>
  <c r="CH53"/>
  <c r="W123"/>
  <c r="BW51"/>
  <c r="Z127"/>
  <c r="AF192"/>
  <c r="AA192"/>
  <c r="K29" i="4"/>
  <c r="K30"/>
  <c r="CB51" i="1"/>
  <c r="K26" i="4"/>
  <c r="P192" i="1"/>
  <c r="CI53"/>
  <c r="V196"/>
  <c r="CX51"/>
  <c r="AJ192"/>
  <c r="AV194"/>
  <c r="S194"/>
  <c r="AE192"/>
  <c r="DC53"/>
  <c r="AL194"/>
  <c r="AH127"/>
  <c r="AG126"/>
  <c r="AB126"/>
  <c r="AH125"/>
  <c r="U124"/>
  <c r="X126"/>
  <c r="AC124"/>
  <c r="AG125"/>
  <c r="AG123"/>
  <c r="AG124"/>
  <c r="AB123"/>
  <c r="BR55"/>
  <c r="AA126"/>
  <c r="AE125"/>
  <c r="AD126"/>
  <c r="X127"/>
  <c r="X124"/>
  <c r="H51" i="3"/>
  <c r="BF46" i="1"/>
  <c r="H59" i="2" s="1"/>
  <c r="Z125" i="1"/>
  <c r="Z124"/>
  <c r="Z123"/>
  <c r="H19"/>
  <c r="H160" s="1"/>
  <c r="AS19"/>
  <c r="AS160" s="1"/>
  <c r="E24"/>
  <c r="O33"/>
  <c r="O174" s="1"/>
  <c r="AZ33"/>
  <c r="DC33" s="1"/>
  <c r="U33"/>
  <c r="AN33"/>
  <c r="CQ33" s="1"/>
  <c r="AR32"/>
  <c r="CU32" s="1"/>
  <c r="AU30"/>
  <c r="CX30" s="1"/>
  <c r="R27"/>
  <c r="AW25"/>
  <c r="AW166" s="1"/>
  <c r="O25"/>
  <c r="O166" s="1"/>
  <c r="Y14"/>
  <c r="AT16"/>
  <c r="CW16" s="1"/>
  <c r="BA16"/>
  <c r="BA157" s="1"/>
  <c r="O10"/>
  <c r="O151" s="1"/>
  <c r="AC10"/>
  <c r="AC151" s="1"/>
  <c r="Z8"/>
  <c r="AW18"/>
  <c r="CZ18" s="1"/>
  <c r="S18"/>
  <c r="S159" s="1"/>
  <c r="AT15"/>
  <c r="CW15" s="1"/>
  <c r="P15"/>
  <c r="P156" s="1"/>
  <c r="AB15"/>
  <c r="W34"/>
  <c r="AJ34"/>
  <c r="AJ175" s="1"/>
  <c r="AV26"/>
  <c r="AV167" s="1"/>
  <c r="L26"/>
  <c r="L167" s="1"/>
  <c r="S8"/>
  <c r="S149" s="1"/>
  <c r="AM30"/>
  <c r="AM171" s="1"/>
  <c r="H28"/>
  <c r="H169" s="1"/>
  <c r="F34"/>
  <c r="F175" s="1"/>
  <c r="AL34"/>
  <c r="AL175" s="1"/>
  <c r="R30"/>
  <c r="AX30"/>
  <c r="DA30" s="1"/>
  <c r="AC30"/>
  <c r="AC171" s="1"/>
  <c r="AG20"/>
  <c r="AG17"/>
  <c r="AG158" s="1"/>
  <c r="AZ22"/>
  <c r="DC22" s="1"/>
  <c r="AT20"/>
  <c r="AT161" s="1"/>
  <c r="M20"/>
  <c r="M161" s="1"/>
  <c r="U12"/>
  <c r="V22"/>
  <c r="V163" s="1"/>
  <c r="AN22"/>
  <c r="CQ22" s="1"/>
  <c r="BB29"/>
  <c r="DE29" s="1"/>
  <c r="I7"/>
  <c r="I148" s="1"/>
  <c r="E31"/>
  <c r="AF20"/>
  <c r="AJ17"/>
  <c r="CM17" s="1"/>
  <c r="AX22"/>
  <c r="AX163" s="1"/>
  <c r="AS34"/>
  <c r="AS175" s="1"/>
  <c r="AY30"/>
  <c r="AY171" s="1"/>
  <c r="H29"/>
  <c r="H170" s="1"/>
  <c r="AK26"/>
  <c r="CN26" s="1"/>
  <c r="E26"/>
  <c r="BA23"/>
  <c r="BA164" s="1"/>
  <c r="BB32"/>
  <c r="BB173" s="1"/>
  <c r="AT28"/>
  <c r="AT169" s="1"/>
  <c r="N27"/>
  <c r="N168" s="1"/>
  <c r="Z26"/>
  <c r="Z167" s="1"/>
  <c r="AL25"/>
  <c r="AL166" s="1"/>
  <c r="AM24"/>
  <c r="CP24" s="1"/>
  <c r="BB23"/>
  <c r="BB164" s="1"/>
  <c r="AY26"/>
  <c r="AY167" s="1"/>
  <c r="S26"/>
  <c r="S167" s="1"/>
  <c r="AZ24"/>
  <c r="AZ165" s="1"/>
  <c r="T24"/>
  <c r="T165" s="1"/>
  <c r="J23"/>
  <c r="J164" s="1"/>
  <c r="AN21"/>
  <c r="AN162" s="1"/>
  <c r="P21"/>
  <c r="P162" s="1"/>
  <c r="AW22"/>
  <c r="CZ22" s="1"/>
  <c r="AM22"/>
  <c r="CP22" s="1"/>
  <c r="AA22"/>
  <c r="Q22"/>
  <c r="Q163" s="1"/>
  <c r="G22"/>
  <c r="G163" s="1"/>
  <c r="AW32"/>
  <c r="AW173" s="1"/>
  <c r="AK32"/>
  <c r="AK173" s="1"/>
  <c r="AA32"/>
  <c r="AA173" s="1"/>
  <c r="Q32"/>
  <c r="Q173" s="1"/>
  <c r="AZ31"/>
  <c r="DC31" s="1"/>
  <c r="AF31"/>
  <c r="L31"/>
  <c r="L172" s="1"/>
  <c r="AS28"/>
  <c r="AS169" s="1"/>
  <c r="AI28"/>
  <c r="AI169" s="1"/>
  <c r="AA28"/>
  <c r="S28"/>
  <c r="S169" s="1"/>
  <c r="K28"/>
  <c r="K169" s="1"/>
  <c r="AV27"/>
  <c r="CY27" s="1"/>
  <c r="AF27"/>
  <c r="P27"/>
  <c r="P168" s="1"/>
  <c r="AO23"/>
  <c r="AO164" s="1"/>
  <c r="AG23"/>
  <c r="CJ23" s="1"/>
  <c r="Y23"/>
  <c r="Q23"/>
  <c r="Q164" s="1"/>
  <c r="I23"/>
  <c r="I164" s="1"/>
  <c r="L33"/>
  <c r="L174" s="1"/>
  <c r="AF32"/>
  <c r="I29"/>
  <c r="I170" s="1"/>
  <c r="K29"/>
  <c r="K170" s="1"/>
  <c r="AX24"/>
  <c r="AX165" s="1"/>
  <c r="Y24"/>
  <c r="AM21"/>
  <c r="AM162" s="1"/>
  <c r="AZ34"/>
  <c r="DC34" s="1"/>
  <c r="G34"/>
  <c r="G175" s="1"/>
  <c r="R25"/>
  <c r="BB34"/>
  <c r="DE34" s="1"/>
  <c r="M30"/>
  <c r="M171" s="1"/>
  <c r="AW20"/>
  <c r="AW161" s="1"/>
  <c r="P12"/>
  <c r="P153" s="1"/>
  <c r="AD20"/>
  <c r="AD161" s="1"/>
  <c r="I9"/>
  <c r="I150" s="1"/>
  <c r="H22"/>
  <c r="H163" s="1"/>
  <c r="V29"/>
  <c r="V170" s="1"/>
  <c r="AL21"/>
  <c r="AL162" s="1"/>
  <c r="J31"/>
  <c r="J172" s="1"/>
  <c r="O20"/>
  <c r="O161" s="1"/>
  <c r="F22"/>
  <c r="F163" s="1"/>
  <c r="X34"/>
  <c r="S30"/>
  <c r="S171" s="1"/>
  <c r="U26"/>
  <c r="AD23"/>
  <c r="AD164" s="1"/>
  <c r="V32"/>
  <c r="V173" s="1"/>
  <c r="AP26"/>
  <c r="CS26" s="1"/>
  <c r="F25"/>
  <c r="F166" s="1"/>
  <c r="AF23"/>
  <c r="CI23" s="1"/>
  <c r="AJ24"/>
  <c r="AJ165" s="1"/>
  <c r="AV21"/>
  <c r="AV162" s="1"/>
  <c r="H21"/>
  <c r="H162" s="1"/>
  <c r="AG22"/>
  <c r="CJ22" s="1"/>
  <c r="AW19"/>
  <c r="H25"/>
  <c r="H166" s="1"/>
  <c r="E28"/>
  <c r="AI33"/>
  <c r="AI174" s="1"/>
  <c r="P33"/>
  <c r="P174" s="1"/>
  <c r="AU29"/>
  <c r="AU170" s="1"/>
  <c r="AI29"/>
  <c r="AI170" s="1"/>
  <c r="U25"/>
  <c r="Y25"/>
  <c r="Y166" s="1"/>
  <c r="G25"/>
  <c r="G166" s="1"/>
  <c r="L24"/>
  <c r="L165" s="1"/>
  <c r="H24"/>
  <c r="H165" s="1"/>
  <c r="O24"/>
  <c r="O165" s="1"/>
  <c r="AI20"/>
  <c r="CL20" s="1"/>
  <c r="AA17"/>
  <c r="AA158" s="1"/>
  <c r="AK16"/>
  <c r="AK157" s="1"/>
  <c r="BA10"/>
  <c r="BA151" s="1"/>
  <c r="AX10"/>
  <c r="DA10" s="1"/>
  <c r="AU8"/>
  <c r="CX8" s="1"/>
  <c r="AA8"/>
  <c r="AA149" s="1"/>
  <c r="K15"/>
  <c r="K156" s="1"/>
  <c r="O34"/>
  <c r="O175" s="1"/>
  <c r="AV34"/>
  <c r="AV175" s="1"/>
  <c r="V12"/>
  <c r="G26"/>
  <c r="G167" s="1"/>
  <c r="V9"/>
  <c r="V150" s="1"/>
  <c r="AU34"/>
  <c r="AU175" s="1"/>
  <c r="AJ8"/>
  <c r="AJ149" s="1"/>
  <c r="AN28"/>
  <c r="CQ28" s="1"/>
  <c r="AR23"/>
  <c r="AR164" s="1"/>
  <c r="Z34"/>
  <c r="Z175" s="1"/>
  <c r="F30"/>
  <c r="F171" s="1"/>
  <c r="AL30"/>
  <c r="CO30" s="1"/>
  <c r="Q30"/>
  <c r="Q171" s="1"/>
  <c r="AW30"/>
  <c r="CZ30" s="1"/>
  <c r="AK20"/>
  <c r="AK161" s="1"/>
  <c r="AW17"/>
  <c r="AW158" s="1"/>
  <c r="P9"/>
  <c r="P150" s="1"/>
  <c r="AX20"/>
  <c r="AX161" s="1"/>
  <c r="Q20"/>
  <c r="Q161" s="1"/>
  <c r="AL12"/>
  <c r="AL153" s="1"/>
  <c r="AH22"/>
  <c r="AH163" s="1"/>
  <c r="AF22"/>
  <c r="AF163" s="1"/>
  <c r="AT29"/>
  <c r="AT170" s="1"/>
  <c r="AZ29"/>
  <c r="AZ170" s="1"/>
  <c r="AL33"/>
  <c r="CO33" s="1"/>
  <c r="Z31"/>
  <c r="AJ20"/>
  <c r="AJ161" s="1"/>
  <c r="AZ17"/>
  <c r="AZ158" s="1"/>
  <c r="S9"/>
  <c r="S150" s="1"/>
  <c r="S34"/>
  <c r="S175" s="1"/>
  <c r="K30"/>
  <c r="AW26"/>
  <c r="CZ26" s="1"/>
  <c r="Q26"/>
  <c r="Q167" s="1"/>
  <c r="T25"/>
  <c r="V23"/>
  <c r="N32"/>
  <c r="N173" s="1"/>
  <c r="F28"/>
  <c r="F169" s="1"/>
  <c r="AL26"/>
  <c r="AL167" s="1"/>
  <c r="F26"/>
  <c r="F167" s="1"/>
  <c r="AY24"/>
  <c r="DB24" s="1"/>
  <c r="S24"/>
  <c r="S165" s="1"/>
  <c r="X23"/>
  <c r="AE26"/>
  <c r="CH26" s="1"/>
  <c r="AF25"/>
  <c r="AF24"/>
  <c r="AF165" s="1"/>
  <c r="AH23"/>
  <c r="AH164" s="1"/>
  <c r="AR21"/>
  <c r="AR162" s="1"/>
  <c r="X21"/>
  <c r="X162" s="1"/>
  <c r="AY22"/>
  <c r="DB22" s="1"/>
  <c r="AO22"/>
  <c r="AO163" s="1"/>
  <c r="AE22"/>
  <c r="CH22" s="1"/>
  <c r="S22"/>
  <c r="S163" s="1"/>
  <c r="I22"/>
  <c r="I163" s="1"/>
  <c r="AY32"/>
  <c r="DB32" s="1"/>
  <c r="AO32"/>
  <c r="AO173" s="1"/>
  <c r="AC32"/>
  <c r="S32"/>
  <c r="S173" s="1"/>
  <c r="I32"/>
  <c r="I173" s="1"/>
  <c r="AJ31"/>
  <c r="CM31" s="1"/>
  <c r="P31"/>
  <c r="P172" s="1"/>
  <c r="AW28"/>
  <c r="AW169" s="1"/>
  <c r="AK28"/>
  <c r="CN28" s="1"/>
  <c r="AC28"/>
  <c r="AC169" s="1"/>
  <c r="U28"/>
  <c r="M28"/>
  <c r="M169" s="1"/>
  <c r="AZ27"/>
  <c r="DC27" s="1"/>
  <c r="AJ27"/>
  <c r="CM27" s="1"/>
  <c r="T27"/>
  <c r="AQ23"/>
  <c r="CT23" s="1"/>
  <c r="AI23"/>
  <c r="AI164" s="1"/>
  <c r="AA23"/>
  <c r="S23"/>
  <c r="S164" s="1"/>
  <c r="K23"/>
  <c r="K164" s="1"/>
  <c r="L19"/>
  <c r="L160" s="1"/>
  <c r="G24"/>
  <c r="G165" s="1"/>
  <c r="I21"/>
  <c r="I162" s="1"/>
  <c r="AW8"/>
  <c r="CZ8" s="1"/>
  <c r="AC7"/>
  <c r="AC148" s="1"/>
  <c r="AT22"/>
  <c r="AT163" s="1"/>
  <c r="AY18"/>
  <c r="AY159" s="1"/>
  <c r="AA34"/>
  <c r="AM10"/>
  <c r="CP10" s="1"/>
  <c r="AX28"/>
  <c r="DA28" s="1"/>
  <c r="V34"/>
  <c r="AH30"/>
  <c r="AS30"/>
  <c r="AS171" s="1"/>
  <c r="P20"/>
  <c r="P161" s="1"/>
  <c r="J22"/>
  <c r="J163" s="1"/>
  <c r="Z29"/>
  <c r="Z170" s="1"/>
  <c r="AH17"/>
  <c r="AB29"/>
  <c r="AD33"/>
  <c r="AD174" s="1"/>
  <c r="AV20"/>
  <c r="AV161" s="1"/>
  <c r="S12"/>
  <c r="S153" s="1"/>
  <c r="BA26"/>
  <c r="DD26" s="1"/>
  <c r="AB25"/>
  <c r="AB166" s="1"/>
  <c r="N28"/>
  <c r="N169" s="1"/>
  <c r="J26"/>
  <c r="J167" s="1"/>
  <c r="W24"/>
  <c r="AI26"/>
  <c r="CL26" s="1"/>
  <c r="AN25"/>
  <c r="CQ25" s="1"/>
  <c r="AP23"/>
  <c r="CS23" s="1"/>
  <c r="AB21"/>
  <c r="AB162" s="1"/>
  <c r="AQ22"/>
  <c r="CT22" s="1"/>
  <c r="AE126"/>
  <c r="AE127"/>
  <c r="AA125"/>
  <c r="AA127"/>
  <c r="AA124"/>
  <c r="AA123"/>
  <c r="U123"/>
  <c r="AB124"/>
  <c r="X125"/>
  <c r="W124"/>
  <c r="AH29"/>
  <c r="CK29" s="1"/>
  <c r="H32"/>
  <c r="H173" s="1"/>
  <c r="AR33"/>
  <c r="AF127"/>
  <c r="AF123"/>
  <c r="AF126"/>
  <c r="AF125"/>
  <c r="Y125"/>
  <c r="Y124"/>
  <c r="Y123"/>
  <c r="Y126"/>
  <c r="Y127"/>
  <c r="AH124"/>
  <c r="AH126"/>
  <c r="AH123"/>
  <c r="T124"/>
  <c r="T127"/>
  <c r="T196"/>
  <c r="BW55"/>
  <c r="AR192"/>
  <c r="CU51"/>
  <c r="Q178"/>
  <c r="AM194"/>
  <c r="CP53"/>
  <c r="BU53"/>
  <c r="R194"/>
  <c r="CC53"/>
  <c r="Z194"/>
  <c r="BB194"/>
  <c r="DE53"/>
  <c r="BY53"/>
  <c r="V194"/>
  <c r="BJ53"/>
  <c r="G194"/>
  <c r="AF124"/>
  <c r="X123"/>
  <c r="V124"/>
  <c r="W126"/>
  <c r="AB127"/>
  <c r="T126"/>
  <c r="AD127"/>
  <c r="AC125"/>
  <c r="AE123"/>
  <c r="AD125"/>
  <c r="V126"/>
  <c r="AC126"/>
  <c r="Z126"/>
  <c r="U126"/>
  <c r="AK24"/>
  <c r="CN24" s="1"/>
  <c r="AH32"/>
  <c r="AU33"/>
  <c r="CX33" s="1"/>
  <c r="AZ30"/>
  <c r="AC127"/>
  <c r="K31" i="4"/>
  <c r="L31" s="1"/>
  <c r="U194" i="1"/>
  <c r="CY51"/>
  <c r="V127"/>
  <c r="V125"/>
  <c r="U125"/>
  <c r="AD123"/>
  <c r="V123"/>
  <c r="T123"/>
  <c r="E194"/>
  <c r="AT192"/>
  <c r="AC123"/>
  <c r="AD124"/>
  <c r="T125"/>
  <c r="W127"/>
  <c r="AE124"/>
  <c r="W125"/>
  <c r="K28" i="4"/>
  <c r="CT51" i="1"/>
  <c r="L194"/>
  <c r="U127"/>
  <c r="AB125"/>
  <c r="F192"/>
  <c r="CS53"/>
  <c r="DA51"/>
  <c r="AH192"/>
  <c r="AZ192"/>
  <c r="V192"/>
  <c r="CQ53"/>
  <c r="CA55"/>
  <c r="G192"/>
  <c r="J194"/>
  <c r="BV51"/>
  <c r="O194"/>
  <c r="G196"/>
  <c r="AD194"/>
  <c r="E16"/>
  <c r="T28"/>
  <c r="AH28"/>
  <c r="AV28"/>
  <c r="F19"/>
  <c r="F160" s="1"/>
  <c r="J19"/>
  <c r="J160" s="1"/>
  <c r="N19"/>
  <c r="N160" s="1"/>
  <c r="R19"/>
  <c r="V19"/>
  <c r="AA19"/>
  <c r="AE19"/>
  <c r="AI19"/>
  <c r="AM19"/>
  <c r="AQ19"/>
  <c r="AU19"/>
  <c r="AY19"/>
  <c r="AQ21"/>
  <c r="AA21"/>
  <c r="K21"/>
  <c r="K162" s="1"/>
  <c r="AH27"/>
  <c r="L28"/>
  <c r="L169" s="1"/>
  <c r="Z28"/>
  <c r="AP28"/>
  <c r="AY21"/>
  <c r="AI21"/>
  <c r="S21"/>
  <c r="S162" s="1"/>
  <c r="AG33"/>
  <c r="BA31"/>
  <c r="AS31"/>
  <c r="AK31"/>
  <c r="AC31"/>
  <c r="U31"/>
  <c r="M31"/>
  <c r="M172" s="1"/>
  <c r="AE29"/>
  <c r="AU27"/>
  <c r="AM27"/>
  <c r="AE27"/>
  <c r="W27"/>
  <c r="O27"/>
  <c r="O168" s="1"/>
  <c r="G27"/>
  <c r="G168" s="1"/>
  <c r="AA25"/>
  <c r="AK21"/>
  <c r="AO33"/>
  <c r="I33"/>
  <c r="I174" s="1"/>
  <c r="AU31"/>
  <c r="AM31"/>
  <c r="AE31"/>
  <c r="W31"/>
  <c r="O31"/>
  <c r="O172" s="1"/>
  <c r="G31"/>
  <c r="G172" s="1"/>
  <c r="AW27"/>
  <c r="AO27"/>
  <c r="AG27"/>
  <c r="Y27"/>
  <c r="Q27"/>
  <c r="Q168" s="1"/>
  <c r="I27"/>
  <c r="I168" s="1"/>
  <c r="AI25"/>
  <c r="N24"/>
  <c r="N165" s="1"/>
  <c r="V27"/>
  <c r="J28"/>
  <c r="J169" s="1"/>
  <c r="X28"/>
  <c r="AJ28"/>
  <c r="AZ28"/>
  <c r="AH31"/>
  <c r="AV32"/>
  <c r="G19"/>
  <c r="G160" s="1"/>
  <c r="K19"/>
  <c r="K160" s="1"/>
  <c r="O19"/>
  <c r="O160" s="1"/>
  <c r="S19"/>
  <c r="S160" s="1"/>
  <c r="W19"/>
  <c r="AB19"/>
  <c r="AF19"/>
  <c r="AJ19"/>
  <c r="AN19"/>
  <c r="AR19"/>
  <c r="AV19"/>
  <c r="AZ19"/>
  <c r="AA20"/>
  <c r="BA21"/>
  <c r="U21"/>
  <c r="AF28"/>
  <c r="Z32"/>
  <c r="I19"/>
  <c r="I160" s="1"/>
  <c r="Z19"/>
  <c r="AP19"/>
  <c r="AC21"/>
  <c r="AY31"/>
  <c r="AI31"/>
  <c r="S31"/>
  <c r="S172" s="1"/>
  <c r="BA27"/>
  <c r="AK27"/>
  <c r="U27"/>
  <c r="AY25"/>
  <c r="Y33"/>
  <c r="AQ31"/>
  <c r="AA31"/>
  <c r="K31"/>
  <c r="AS27"/>
  <c r="AC27"/>
  <c r="M27"/>
  <c r="M168" s="1"/>
  <c r="S25"/>
  <c r="S166" s="1"/>
  <c r="AX27"/>
  <c r="AR28"/>
  <c r="R31"/>
  <c r="AD19"/>
  <c r="AW33"/>
  <c r="AG31"/>
  <c r="AY27"/>
  <c r="S27"/>
  <c r="S168" s="1"/>
  <c r="P28"/>
  <c r="P169" s="1"/>
  <c r="AP21"/>
  <c r="E19"/>
  <c r="U19"/>
  <c r="AL19"/>
  <c r="BB19"/>
  <c r="AS21"/>
  <c r="Q33"/>
  <c r="Q174" s="1"/>
  <c r="AO31"/>
  <c r="Y31"/>
  <c r="I31"/>
  <c r="AQ27"/>
  <c r="AA27"/>
  <c r="K27"/>
  <c r="K168" s="1"/>
  <c r="K25"/>
  <c r="K166" s="1"/>
  <c r="AX31"/>
  <c r="Q19"/>
  <c r="Q160" s="1"/>
  <c r="AH19"/>
  <c r="AX19"/>
  <c r="M19"/>
  <c r="M160" s="1"/>
  <c r="AT19"/>
  <c r="M21"/>
  <c r="M162" s="1"/>
  <c r="AW31"/>
  <c r="Q31"/>
  <c r="Q172" s="1"/>
  <c r="AI27"/>
  <c r="AQ25"/>
  <c r="AF34"/>
  <c r="AJ23"/>
  <c r="Y34"/>
  <c r="G30"/>
  <c r="G171" s="1"/>
  <c r="AZ26"/>
  <c r="J21"/>
  <c r="J162" s="1"/>
  <c r="BA19"/>
  <c r="AK19"/>
  <c r="T19"/>
  <c r="H33"/>
  <c r="H174" s="1"/>
  <c r="P29"/>
  <c r="P170" s="1"/>
  <c r="J20"/>
  <c r="J161" s="1"/>
  <c r="BB31"/>
  <c r="AM33"/>
  <c r="CP33" s="1"/>
  <c r="S33"/>
  <c r="S174" s="1"/>
  <c r="AY33"/>
  <c r="AY174" s="1"/>
  <c r="T33"/>
  <c r="X33"/>
  <c r="X174" s="1"/>
  <c r="AJ33"/>
  <c r="AJ174" s="1"/>
  <c r="M33"/>
  <c r="M174" s="1"/>
  <c r="AS33"/>
  <c r="CV33" s="1"/>
  <c r="R33"/>
  <c r="AB32"/>
  <c r="AB173" s="1"/>
  <c r="AP32"/>
  <c r="AP173" s="1"/>
  <c r="L32"/>
  <c r="L173" s="1"/>
  <c r="O30"/>
  <c r="O171" s="1"/>
  <c r="O29"/>
  <c r="O170" s="1"/>
  <c r="AM29"/>
  <c r="AM170" s="1"/>
  <c r="AS29"/>
  <c r="AS170" s="1"/>
  <c r="Y29"/>
  <c r="AK29"/>
  <c r="AK170" s="1"/>
  <c r="AA29"/>
  <c r="AA170" s="1"/>
  <c r="AX29"/>
  <c r="AX170" s="1"/>
  <c r="BB27"/>
  <c r="DE27" s="1"/>
  <c r="I25"/>
  <c r="I166" s="1"/>
  <c r="M25"/>
  <c r="M166" s="1"/>
  <c r="AS25"/>
  <c r="AS166" s="1"/>
  <c r="AO25"/>
  <c r="CR25" s="1"/>
  <c r="Z25"/>
  <c r="AE25"/>
  <c r="AE166" s="1"/>
  <c r="AH25"/>
  <c r="CK25" s="1"/>
  <c r="Z24"/>
  <c r="Z165" s="1"/>
  <c r="AG24"/>
  <c r="AG165" s="1"/>
  <c r="BA24"/>
  <c r="DD24" s="1"/>
  <c r="U24"/>
  <c r="AT24"/>
  <c r="AT165" s="1"/>
  <c r="I24"/>
  <c r="I165" s="1"/>
  <c r="AT21"/>
  <c r="AT162" s="1"/>
  <c r="W21"/>
  <c r="N21"/>
  <c r="N162" s="1"/>
  <c r="Y21"/>
  <c r="Y162" s="1"/>
  <c r="AD21"/>
  <c r="AD162" s="1"/>
  <c r="AM20"/>
  <c r="AM161" s="1"/>
  <c r="AY20"/>
  <c r="AY161" s="1"/>
  <c r="V17"/>
  <c r="AD16"/>
  <c r="U16"/>
  <c r="U10"/>
  <c r="M10"/>
  <c r="M151" s="1"/>
  <c r="R8"/>
  <c r="U7"/>
  <c r="AG18"/>
  <c r="R18"/>
  <c r="AL18"/>
  <c r="CO18" s="1"/>
  <c r="AD15"/>
  <c r="CG15" s="1"/>
  <c r="P34"/>
  <c r="P175" s="1"/>
  <c r="AR34"/>
  <c r="AR175" s="1"/>
  <c r="AB34"/>
  <c r="AB175" s="1"/>
  <c r="L34"/>
  <c r="L175" s="1"/>
  <c r="AO34"/>
  <c r="CR34" s="1"/>
  <c r="AA12"/>
  <c r="AF26"/>
  <c r="AF167" s="1"/>
  <c r="X26"/>
  <c r="K34"/>
  <c r="K175" s="1"/>
  <c r="T26"/>
  <c r="L30"/>
  <c r="L171" s="1"/>
  <c r="AP25"/>
  <c r="CS25" s="1"/>
  <c r="AZ8"/>
  <c r="DC8" s="1"/>
  <c r="AJ7"/>
  <c r="CM7" s="1"/>
  <c r="AV30"/>
  <c r="AV171" s="1"/>
  <c r="R29"/>
  <c r="R28"/>
  <c r="AX25"/>
  <c r="DA25" s="1"/>
  <c r="R34"/>
  <c r="AH34"/>
  <c r="CK34" s="1"/>
  <c r="AX34"/>
  <c r="DA34" s="1"/>
  <c r="N30"/>
  <c r="N171" s="1"/>
  <c r="AD30"/>
  <c r="CG30" s="1"/>
  <c r="AT30"/>
  <c r="CW30" s="1"/>
  <c r="I30"/>
  <c r="I171" s="1"/>
  <c r="Y30"/>
  <c r="AO30"/>
  <c r="CR30" s="1"/>
  <c r="AO20"/>
  <c r="AO161" s="1"/>
  <c r="X20"/>
  <c r="H20"/>
  <c r="H161" s="1"/>
  <c r="AW12"/>
  <c r="CZ12" s="1"/>
  <c r="AG9"/>
  <c r="AG150" s="1"/>
  <c r="AD22"/>
  <c r="CG22" s="1"/>
  <c r="BB20"/>
  <c r="BB161" s="1"/>
  <c r="AL20"/>
  <c r="CO20" s="1"/>
  <c r="U20"/>
  <c r="E20"/>
  <c r="BB12"/>
  <c r="BB153" s="1"/>
  <c r="AP9"/>
  <c r="CS9" s="1"/>
  <c r="AR22"/>
  <c r="AR163" s="1"/>
  <c r="AF29"/>
  <c r="CI29" s="1"/>
  <c r="X22"/>
  <c r="F29"/>
  <c r="F170" s="1"/>
  <c r="AL29"/>
  <c r="CO29" s="1"/>
  <c r="L29"/>
  <c r="L170" s="1"/>
  <c r="AR29"/>
  <c r="CU29" s="1"/>
  <c r="F21"/>
  <c r="V33"/>
  <c r="V174" s="1"/>
  <c r="BB33"/>
  <c r="BB174" s="1"/>
  <c r="AT31"/>
  <c r="CW31" s="1"/>
  <c r="AN20"/>
  <c r="CQ20" s="1"/>
  <c r="W20"/>
  <c r="G20"/>
  <c r="G161" s="1"/>
  <c r="AZ12"/>
  <c r="AZ153" s="1"/>
  <c r="AJ9"/>
  <c r="AJ150" s="1"/>
  <c r="AB22"/>
  <c r="AB163" s="1"/>
  <c r="AY34"/>
  <c r="AY175" s="1"/>
  <c r="AC34"/>
  <c r="AC175" s="1"/>
  <c r="H34"/>
  <c r="H175" s="1"/>
  <c r="AA30"/>
  <c r="X29"/>
  <c r="X170" s="1"/>
  <c r="J27"/>
  <c r="J168" s="1"/>
  <c r="AO26"/>
  <c r="AO167" s="1"/>
  <c r="Y26"/>
  <c r="I26"/>
  <c r="I167" s="1"/>
  <c r="AJ25"/>
  <c r="AJ166" s="1"/>
  <c r="E25"/>
  <c r="AL23"/>
  <c r="AL164" s="1"/>
  <c r="F23"/>
  <c r="F164" s="1"/>
  <c r="AD32"/>
  <c r="AD173" s="1"/>
  <c r="BB28"/>
  <c r="DE28" s="1"/>
  <c r="V28"/>
  <c r="V169" s="1"/>
  <c r="AD27"/>
  <c r="CG27" s="1"/>
  <c r="AT26"/>
  <c r="CW26" s="1"/>
  <c r="AD26"/>
  <c r="CG26" s="1"/>
  <c r="N26"/>
  <c r="N167" s="1"/>
  <c r="AT25"/>
  <c r="CW25" s="1"/>
  <c r="N25"/>
  <c r="N166" s="1"/>
  <c r="AQ24"/>
  <c r="AQ165" s="1"/>
  <c r="AA24"/>
  <c r="AA165" s="1"/>
  <c r="F24"/>
  <c r="F165" s="1"/>
  <c r="AN23"/>
  <c r="AN164" s="1"/>
  <c r="H23"/>
  <c r="H164" s="1"/>
  <c r="AM26"/>
  <c r="AM167" s="1"/>
  <c r="W26"/>
  <c r="AV25"/>
  <c r="CY25" s="1"/>
  <c r="P25"/>
  <c r="P166" s="1"/>
  <c r="AN24"/>
  <c r="CQ24" s="1"/>
  <c r="X24"/>
  <c r="AU23"/>
  <c r="CX23" s="1"/>
  <c r="R23"/>
  <c r="E23"/>
  <c r="AV23"/>
  <c r="BA34"/>
  <c r="Y20"/>
  <c r="AQ20"/>
  <c r="AO19"/>
  <c r="X19"/>
  <c r="R21"/>
  <c r="F31"/>
  <c r="F172" s="1"/>
  <c r="AJ32"/>
  <c r="AE33"/>
  <c r="K33"/>
  <c r="K174" s="1"/>
  <c r="AQ33"/>
  <c r="CT33" s="1"/>
  <c r="AF33"/>
  <c r="AF174" s="1"/>
  <c r="AH33"/>
  <c r="AH174" s="1"/>
  <c r="AV33"/>
  <c r="CY33" s="1"/>
  <c r="E33"/>
  <c r="AK33"/>
  <c r="AK174" s="1"/>
  <c r="AB33"/>
  <c r="AN32"/>
  <c r="CQ32" s="1"/>
  <c r="AZ32"/>
  <c r="DC32" s="1"/>
  <c r="J32"/>
  <c r="J173" s="1"/>
  <c r="X32"/>
  <c r="X173" s="1"/>
  <c r="AJ30"/>
  <c r="CM30" s="1"/>
  <c r="T30"/>
  <c r="T171" s="1"/>
  <c r="AF30"/>
  <c r="CI30" s="1"/>
  <c r="H30"/>
  <c r="H171" s="1"/>
  <c r="G29"/>
  <c r="G170" s="1"/>
  <c r="AC29"/>
  <c r="AC170" s="1"/>
  <c r="Q29"/>
  <c r="Q170" s="1"/>
  <c r="AW29"/>
  <c r="AW170" s="1"/>
  <c r="U29"/>
  <c r="S29"/>
  <c r="S170" s="1"/>
  <c r="AY29"/>
  <c r="AY170" s="1"/>
  <c r="AJ26"/>
  <c r="AJ167" s="1"/>
  <c r="AK25"/>
  <c r="AK166" s="1"/>
  <c r="AG25"/>
  <c r="AG166" s="1"/>
  <c r="W25"/>
  <c r="AH24"/>
  <c r="AH165" s="1"/>
  <c r="P24"/>
  <c r="P165" s="1"/>
  <c r="AO24"/>
  <c r="CR24" s="1"/>
  <c r="AC24"/>
  <c r="R24"/>
  <c r="BB24"/>
  <c r="BB165" s="1"/>
  <c r="V24"/>
  <c r="AB23"/>
  <c r="O21"/>
  <c r="O162" s="1"/>
  <c r="AU21"/>
  <c r="CX21" s="1"/>
  <c r="AH21"/>
  <c r="Q21"/>
  <c r="Q162" s="1"/>
  <c r="AW21"/>
  <c r="CZ21" s="1"/>
  <c r="AX21"/>
  <c r="DA21" s="1"/>
  <c r="Y17"/>
  <c r="R17"/>
  <c r="N16"/>
  <c r="N157" s="1"/>
  <c r="AR10"/>
  <c r="CU10" s="1"/>
  <c r="G10"/>
  <c r="G151" s="1"/>
  <c r="AJ10"/>
  <c r="AJ151" s="1"/>
  <c r="E8"/>
  <c r="AO8"/>
  <c r="CR8" s="1"/>
  <c r="AQ7"/>
  <c r="AQ148" s="1"/>
  <c r="M7"/>
  <c r="M148" s="1"/>
  <c r="AJ22"/>
  <c r="CM22" s="1"/>
  <c r="Z22"/>
  <c r="N22"/>
  <c r="N163" s="1"/>
  <c r="P18"/>
  <c r="P159" s="1"/>
  <c r="AZ18"/>
  <c r="DC18" s="1"/>
  <c r="Y18"/>
  <c r="Q18"/>
  <c r="Q159" s="1"/>
  <c r="M15"/>
  <c r="M156" s="1"/>
  <c r="AW15"/>
  <c r="AW156" s="1"/>
  <c r="AR15"/>
  <c r="CU15" s="1"/>
  <c r="I34"/>
  <c r="I175" s="1"/>
  <c r="AK34"/>
  <c r="CN34" s="1"/>
  <c r="U34"/>
  <c r="AW34"/>
  <c r="AW175" s="1"/>
  <c r="E34"/>
  <c r="AG34"/>
  <c r="AG175" s="1"/>
  <c r="P26"/>
  <c r="P167" s="1"/>
  <c r="AR26"/>
  <c r="AR167" s="1"/>
  <c r="H26"/>
  <c r="H167" s="1"/>
  <c r="AM34"/>
  <c r="CP34" s="1"/>
  <c r="AE9"/>
  <c r="AE150" s="1"/>
  <c r="Q34"/>
  <c r="Q175" s="1"/>
  <c r="W30"/>
  <c r="V10"/>
  <c r="AZ7"/>
  <c r="DC7" s="1"/>
  <c r="P30"/>
  <c r="P171" s="1"/>
  <c r="AB28"/>
  <c r="F27"/>
  <c r="F168" s="1"/>
  <c r="L23"/>
  <c r="L164" s="1"/>
  <c r="N34"/>
  <c r="N175" s="1"/>
  <c r="AD34"/>
  <c r="AD175" s="1"/>
  <c r="AT34"/>
  <c r="CW34" s="1"/>
  <c r="J30"/>
  <c r="Z30"/>
  <c r="Z171" s="1"/>
  <c r="AP30"/>
  <c r="AP171" s="1"/>
  <c r="E30"/>
  <c r="U30"/>
  <c r="AK30"/>
  <c r="CN30" s="1"/>
  <c r="BA30"/>
  <c r="BA171" s="1"/>
  <c r="AS20"/>
  <c r="CV20" s="1"/>
  <c r="AC20"/>
  <c r="AC161" s="1"/>
  <c r="L20"/>
  <c r="L161" s="1"/>
  <c r="P17"/>
  <c r="P158" s="1"/>
  <c r="AW9"/>
  <c r="CZ9" s="1"/>
  <c r="AP22"/>
  <c r="CS22" s="1"/>
  <c r="J29"/>
  <c r="J170" s="1"/>
  <c r="AP20"/>
  <c r="AP161" s="1"/>
  <c r="Z20"/>
  <c r="Z161" s="1"/>
  <c r="I20"/>
  <c r="Q17"/>
  <c r="Q158" s="1"/>
  <c r="E12"/>
  <c r="BB22"/>
  <c r="DE22" s="1"/>
  <c r="AV29"/>
  <c r="CY29" s="1"/>
  <c r="P22"/>
  <c r="P163" s="1"/>
  <c r="AV22"/>
  <c r="AV163" s="1"/>
  <c r="AD29"/>
  <c r="AD170" s="1"/>
  <c r="E29"/>
  <c r="AJ29"/>
  <c r="AJ170" s="1"/>
  <c r="E21"/>
  <c r="BB21"/>
  <c r="BB162" s="1"/>
  <c r="N33"/>
  <c r="N174" s="1"/>
  <c r="AT33"/>
  <c r="CW33" s="1"/>
  <c r="AD31"/>
  <c r="AD172" s="1"/>
  <c r="AP31"/>
  <c r="CS31" s="1"/>
  <c r="AR20"/>
  <c r="CU20" s="1"/>
  <c r="AB20"/>
  <c r="K20"/>
  <c r="K161" s="1"/>
  <c r="S17"/>
  <c r="S158" s="1"/>
  <c r="AZ9"/>
  <c r="AZ150" s="1"/>
  <c r="AL22"/>
  <c r="CO22" s="1"/>
  <c r="AI34"/>
  <c r="AI175" s="1"/>
  <c r="M34"/>
  <c r="M175" s="1"/>
  <c r="AI30"/>
  <c r="CL30" s="1"/>
  <c r="AN29"/>
  <c r="CQ29" s="1"/>
  <c r="Z27"/>
  <c r="Z168" s="1"/>
  <c r="AS26"/>
  <c r="CV26" s="1"/>
  <c r="AC26"/>
  <c r="M26"/>
  <c r="M167" s="1"/>
  <c r="AR25"/>
  <c r="CU25" s="1"/>
  <c r="L25"/>
  <c r="L166" s="1"/>
  <c r="AS23"/>
  <c r="AS164" s="1"/>
  <c r="N23"/>
  <c r="N164" s="1"/>
  <c r="AL32"/>
  <c r="AL173" s="1"/>
  <c r="F32"/>
  <c r="F173" s="1"/>
  <c r="AD28"/>
  <c r="AD169" s="1"/>
  <c r="AT27"/>
  <c r="CW27" s="1"/>
  <c r="AX26"/>
  <c r="DA26" s="1"/>
  <c r="AH26"/>
  <c r="R26"/>
  <c r="BB25"/>
  <c r="DE25" s="1"/>
  <c r="V25"/>
  <c r="AU24"/>
  <c r="AU165" s="1"/>
  <c r="AE24"/>
  <c r="CH24" s="1"/>
  <c r="K24"/>
  <c r="K165" s="1"/>
  <c r="AT23"/>
  <c r="AT164" s="1"/>
  <c r="P23"/>
  <c r="P164" s="1"/>
  <c r="AQ26"/>
  <c r="CT26" s="1"/>
  <c r="AA26"/>
  <c r="K26"/>
  <c r="K167" s="1"/>
  <c r="X25"/>
  <c r="AR24"/>
  <c r="CU24" s="1"/>
  <c r="AB24"/>
  <c r="AY23"/>
  <c r="DB23" s="1"/>
  <c r="Z23"/>
  <c r="Z164" s="1"/>
  <c r="AZ21"/>
  <c r="AZ162" s="1"/>
  <c r="AJ21"/>
  <c r="CM21" s="1"/>
  <c r="T21"/>
  <c r="BA22"/>
  <c r="DD22" s="1"/>
  <c r="AS22"/>
  <c r="CV22" s="1"/>
  <c r="AK22"/>
  <c r="CN22" s="1"/>
  <c r="AC22"/>
  <c r="U22"/>
  <c r="M22"/>
  <c r="M163" s="1"/>
  <c r="AU32"/>
  <c r="CX32" s="1"/>
  <c r="AM32"/>
  <c r="CP32" s="1"/>
  <c r="AE32"/>
  <c r="W32"/>
  <c r="O32"/>
  <c r="O173" s="1"/>
  <c r="G32"/>
  <c r="G173" s="1"/>
  <c r="AN31"/>
  <c r="AN172" s="1"/>
  <c r="X31"/>
  <c r="X172" s="1"/>
  <c r="H31"/>
  <c r="H172" s="1"/>
  <c r="AU28"/>
  <c r="CX28" s="1"/>
  <c r="AM28"/>
  <c r="CP28" s="1"/>
  <c r="R20"/>
  <c r="AU20"/>
  <c r="CX20" s="1"/>
  <c r="V20"/>
  <c r="V161" s="1"/>
  <c r="AG21"/>
  <c r="CJ21" s="1"/>
  <c r="G21"/>
  <c r="G162" s="1"/>
  <c r="AZ23"/>
  <c r="AZ164" s="1"/>
  <c r="AL24"/>
  <c r="CO24" s="1"/>
  <c r="J24"/>
  <c r="J165" s="1"/>
  <c r="AP24"/>
  <c r="CS24" s="1"/>
  <c r="AM25"/>
  <c r="AM166" s="1"/>
  <c r="AC25"/>
  <c r="AC166" s="1"/>
  <c r="AQ29"/>
  <c r="AQ170" s="1"/>
  <c r="AG29"/>
  <c r="CJ29" s="1"/>
  <c r="AR30"/>
  <c r="AR171" s="1"/>
  <c r="AN30"/>
  <c r="AN171" s="1"/>
  <c r="T32"/>
  <c r="AX32"/>
  <c r="AX173" s="1"/>
  <c r="AC33"/>
  <c r="W33"/>
  <c r="AP33"/>
  <c r="E27"/>
  <c r="P32"/>
  <c r="P173" s="1"/>
  <c r="AG19"/>
  <c r="E32"/>
  <c r="BT51"/>
  <c r="Q192"/>
  <c r="AP192"/>
  <c r="CS51"/>
  <c r="BZ51"/>
  <c r="W192"/>
  <c r="BN51"/>
  <c r="K192"/>
  <c r="Y185"/>
  <c r="CB44"/>
  <c r="W194"/>
  <c r="BZ53"/>
  <c r="AT194"/>
  <c r="CW53"/>
  <c r="BR51"/>
  <c r="AM192"/>
  <c r="AE20"/>
  <c r="CH20" s="1"/>
  <c r="F20"/>
  <c r="F161" s="1"/>
  <c r="N20"/>
  <c r="N161" s="1"/>
  <c r="AO21"/>
  <c r="AO162" s="1"/>
  <c r="AE21"/>
  <c r="CH21" s="1"/>
  <c r="T23"/>
  <c r="T164" s="1"/>
  <c r="AD24"/>
  <c r="AD165" s="1"/>
  <c r="AS24"/>
  <c r="CV24" s="1"/>
  <c r="AW24"/>
  <c r="CZ24" s="1"/>
  <c r="Q24"/>
  <c r="Q165" s="1"/>
  <c r="AU25"/>
  <c r="AU166" s="1"/>
  <c r="Q25"/>
  <c r="Q166" s="1"/>
  <c r="BA25"/>
  <c r="BA166" s="1"/>
  <c r="BA29"/>
  <c r="BA170" s="1"/>
  <c r="AO29"/>
  <c r="CR29" s="1"/>
  <c r="M29"/>
  <c r="M170" s="1"/>
  <c r="W29"/>
  <c r="AE30"/>
  <c r="AE171" s="1"/>
  <c r="X30"/>
  <c r="R32"/>
  <c r="AX33"/>
  <c r="AX174" s="1"/>
  <c r="BA33"/>
  <c r="BA174" s="1"/>
  <c r="Z33"/>
  <c r="J33"/>
  <c r="J174" s="1"/>
  <c r="AA33"/>
  <c r="G33"/>
  <c r="G174" s="1"/>
  <c r="Y19"/>
  <c r="AL31"/>
  <c r="AC19"/>
  <c r="CK43"/>
  <c r="AH184"/>
  <c r="BS48"/>
  <c r="P189"/>
  <c r="AY192"/>
  <c r="DB51"/>
  <c r="AI192"/>
  <c r="CL51"/>
  <c r="BQ51"/>
  <c r="N192"/>
  <c r="CQ51"/>
  <c r="AN192"/>
  <c r="BB192"/>
  <c r="DE51"/>
  <c r="CO51"/>
  <c r="AL192"/>
  <c r="U192"/>
  <c r="BX51"/>
  <c r="BK51"/>
  <c r="H192"/>
  <c r="G64" i="2"/>
  <c r="W64" s="1"/>
  <c r="H56" i="3"/>
  <c r="BF51" i="1"/>
  <c r="H64" i="2" s="1"/>
  <c r="AJ194" i="1"/>
  <c r="H58" i="3"/>
  <c r="BF53" i="1"/>
  <c r="K131" i="4"/>
  <c r="K315"/>
  <c r="L315" s="1"/>
  <c r="K195"/>
  <c r="L195" s="1"/>
  <c r="K87"/>
  <c r="L87" s="1"/>
  <c r="K134"/>
  <c r="M228"/>
  <c r="N306"/>
  <c r="K259"/>
  <c r="L259" s="1"/>
  <c r="K98"/>
  <c r="K261"/>
  <c r="L261" s="1"/>
  <c r="K164"/>
  <c r="L164" s="1"/>
  <c r="K84"/>
  <c r="N355"/>
  <c r="K316"/>
  <c r="L316" s="1"/>
  <c r="K162"/>
  <c r="L162" s="1"/>
  <c r="M340"/>
  <c r="K262"/>
  <c r="L262" s="1"/>
  <c r="K257"/>
  <c r="L257" s="1"/>
  <c r="K260"/>
  <c r="L260" s="1"/>
  <c r="K136"/>
  <c r="L136" s="1"/>
  <c r="K127"/>
  <c r="L127" s="1"/>
  <c r="K126"/>
  <c r="K163"/>
  <c r="K250"/>
  <c r="L250" s="1"/>
  <c r="K203"/>
  <c r="L203" s="1"/>
  <c r="K138"/>
  <c r="K196"/>
  <c r="L196" s="1"/>
  <c r="K97"/>
  <c r="K255"/>
  <c r="L255" s="1"/>
  <c r="K143"/>
  <c r="L143" s="1"/>
  <c r="K128"/>
  <c r="K124"/>
  <c r="K83"/>
  <c r="L83" s="1"/>
  <c r="K318"/>
  <c r="L318" s="1"/>
  <c r="K314"/>
  <c r="L314" s="1"/>
  <c r="K135"/>
  <c r="L135" s="1"/>
  <c r="K129"/>
  <c r="L129" s="1"/>
  <c r="K85"/>
  <c r="K317"/>
  <c r="L317" s="1"/>
  <c r="K198"/>
  <c r="L198" s="1"/>
  <c r="K86"/>
  <c r="K101"/>
  <c r="L101" s="1"/>
  <c r="N299"/>
  <c r="K204"/>
  <c r="L204" s="1"/>
  <c r="K140"/>
  <c r="K199"/>
  <c r="L199" s="1"/>
  <c r="M319"/>
  <c r="K133"/>
  <c r="O9" i="1"/>
  <c r="AV9"/>
  <c r="AV150" s="1"/>
  <c r="AF12"/>
  <c r="AF153" s="1"/>
  <c r="O17"/>
  <c r="O158" s="1"/>
  <c r="AV17"/>
  <c r="AV158" s="1"/>
  <c r="U9"/>
  <c r="BB9"/>
  <c r="DE9" s="1"/>
  <c r="AH12"/>
  <c r="AH153" s="1"/>
  <c r="AD17"/>
  <c r="CG17" s="1"/>
  <c r="L9"/>
  <c r="L150" s="1"/>
  <c r="AS9"/>
  <c r="CV9" s="1"/>
  <c r="AC12"/>
  <c r="AC153" s="1"/>
  <c r="L17"/>
  <c r="L158" s="1"/>
  <c r="AS17"/>
  <c r="AS158" s="1"/>
  <c r="AF7"/>
  <c r="O8"/>
  <c r="O149" s="1"/>
  <c r="AV8"/>
  <c r="AV149" s="1"/>
  <c r="AI10"/>
  <c r="CL10" s="1"/>
  <c r="J9"/>
  <c r="J150" s="1"/>
  <c r="AU9"/>
  <c r="CX9" s="1"/>
  <c r="AM12"/>
  <c r="AM153" s="1"/>
  <c r="AQ12"/>
  <c r="AQ153" s="1"/>
  <c r="AV15"/>
  <c r="CY15" s="1"/>
  <c r="O15"/>
  <c r="O156" s="1"/>
  <c r="Q15"/>
  <c r="Q156" s="1"/>
  <c r="AM18"/>
  <c r="CP18" s="1"/>
  <c r="V18"/>
  <c r="F18"/>
  <c r="F159" s="1"/>
  <c r="AN18"/>
  <c r="AN159" s="1"/>
  <c r="BA18"/>
  <c r="DD18" s="1"/>
  <c r="K309" i="4"/>
  <c r="L309" s="1"/>
  <c r="K206"/>
  <c r="L206" s="1"/>
  <c r="K310"/>
  <c r="L310" s="1"/>
  <c r="G7" i="1"/>
  <c r="G148" s="1"/>
  <c r="AD7"/>
  <c r="AY7"/>
  <c r="AY148" s="1"/>
  <c r="AG7"/>
  <c r="V7"/>
  <c r="AS7"/>
  <c r="AS148" s="1"/>
  <c r="K311" i="4"/>
  <c r="L311" s="1"/>
  <c r="AP8" i="1"/>
  <c r="AP149" s="1"/>
  <c r="W10"/>
  <c r="P10"/>
  <c r="AF10"/>
  <c r="CI10" s="1"/>
  <c r="AO16"/>
  <c r="AO157" s="1"/>
  <c r="Y16"/>
  <c r="I16"/>
  <c r="AX16"/>
  <c r="DA16" s="1"/>
  <c r="AU17"/>
  <c r="AU158" s="1"/>
  <c r="Y13"/>
  <c r="J50" i="3"/>
  <c r="K9" i="1"/>
  <c r="K150" s="1"/>
  <c r="AB9"/>
  <c r="AR9"/>
  <c r="AR150" s="1"/>
  <c r="K12"/>
  <c r="K153" s="1"/>
  <c r="AB12"/>
  <c r="AR12"/>
  <c r="CU12" s="1"/>
  <c r="K17"/>
  <c r="K158" s="1"/>
  <c r="AB17"/>
  <c r="AR17"/>
  <c r="AR158" s="1"/>
  <c r="Y7"/>
  <c r="Q9"/>
  <c r="Q150" s="1"/>
  <c r="AH9"/>
  <c r="AH150" s="1"/>
  <c r="AX9"/>
  <c r="AX150" s="1"/>
  <c r="M12"/>
  <c r="M153" s="1"/>
  <c r="AD12"/>
  <c r="CG12" s="1"/>
  <c r="AT12"/>
  <c r="AT153" s="1"/>
  <c r="I17"/>
  <c r="I158" s="1"/>
  <c r="Z17"/>
  <c r="AP17"/>
  <c r="CS17" s="1"/>
  <c r="H9"/>
  <c r="H150" s="1"/>
  <c r="X9"/>
  <c r="AO9"/>
  <c r="CR9" s="1"/>
  <c r="H12"/>
  <c r="X12"/>
  <c r="AO12"/>
  <c r="AO153" s="1"/>
  <c r="H17"/>
  <c r="H158" s="1"/>
  <c r="X17"/>
  <c r="AO17"/>
  <c r="CR17" s="1"/>
  <c r="K7"/>
  <c r="K148" s="1"/>
  <c r="AB7"/>
  <c r="AR7"/>
  <c r="AR148" s="1"/>
  <c r="K8"/>
  <c r="K149" s="1"/>
  <c r="AB8"/>
  <c r="AR8"/>
  <c r="AR149" s="1"/>
  <c r="N10"/>
  <c r="N151" s="1"/>
  <c r="AE10"/>
  <c r="AE151" s="1"/>
  <c r="AU10"/>
  <c r="CX10" s="1"/>
  <c r="AA9"/>
  <c r="Y9"/>
  <c r="AI12"/>
  <c r="CL12" s="1"/>
  <c r="Y12"/>
  <c r="K100" i="4"/>
  <c r="AZ15" i="1"/>
  <c r="DC15" s="1"/>
  <c r="AJ15"/>
  <c r="CM15" s="1"/>
  <c r="S15"/>
  <c r="S156" s="1"/>
  <c r="AO15"/>
  <c r="AO156" s="1"/>
  <c r="X15"/>
  <c r="X156" s="1"/>
  <c r="H15"/>
  <c r="BB15"/>
  <c r="BB156" s="1"/>
  <c r="AL15"/>
  <c r="AL156" s="1"/>
  <c r="U15"/>
  <c r="E15"/>
  <c r="AD18"/>
  <c r="AD159" s="1"/>
  <c r="AX18"/>
  <c r="DA18" s="1"/>
  <c r="E18"/>
  <c r="AQ18"/>
  <c r="AQ159" s="1"/>
  <c r="AA18"/>
  <c r="AA159" s="1"/>
  <c r="J18"/>
  <c r="J159" s="1"/>
  <c r="AR18"/>
  <c r="AR159" s="1"/>
  <c r="AB18"/>
  <c r="AB159" s="1"/>
  <c r="K18"/>
  <c r="AO18"/>
  <c r="AO159" s="1"/>
  <c r="X18"/>
  <c r="H18"/>
  <c r="H159" s="1"/>
  <c r="K253" i="4"/>
  <c r="L253" s="1"/>
  <c r="K197"/>
  <c r="K251"/>
  <c r="L251" s="1"/>
  <c r="K161"/>
  <c r="N243"/>
  <c r="X7" i="1"/>
  <c r="AT7"/>
  <c r="AT148" s="1"/>
  <c r="P7"/>
  <c r="P148" s="1"/>
  <c r="Q7"/>
  <c r="Q148" s="1"/>
  <c r="AM7"/>
  <c r="CP7" s="1"/>
  <c r="AL7"/>
  <c r="CO7" s="1"/>
  <c r="H8"/>
  <c r="H149" s="1"/>
  <c r="AD8"/>
  <c r="AD149" s="1"/>
  <c r="AY8"/>
  <c r="DB8" s="1"/>
  <c r="P8"/>
  <c r="AL8"/>
  <c r="CO8" s="1"/>
  <c r="N8"/>
  <c r="AK8"/>
  <c r="CN8" s="1"/>
  <c r="X10"/>
  <c r="AT10"/>
  <c r="AT151" s="1"/>
  <c r="Q10"/>
  <c r="Q151" s="1"/>
  <c r="AN10"/>
  <c r="CQ10" s="1"/>
  <c r="K10"/>
  <c r="K151" s="1"/>
  <c r="AG10"/>
  <c r="CJ10" s="1"/>
  <c r="BB10"/>
  <c r="BB151" s="1"/>
  <c r="AP10"/>
  <c r="CS10" s="1"/>
  <c r="I10"/>
  <c r="I151" s="1"/>
  <c r="AS16"/>
  <c r="AS157" s="1"/>
  <c r="AC16"/>
  <c r="AC157" s="1"/>
  <c r="M16"/>
  <c r="M157" s="1"/>
  <c r="BB16"/>
  <c r="DE16" s="1"/>
  <c r="AL16"/>
  <c r="CO16" s="1"/>
  <c r="V16"/>
  <c r="F16"/>
  <c r="F157" s="1"/>
  <c r="AE17"/>
  <c r="AE158" s="1"/>
  <c r="Y11"/>
  <c r="H7"/>
  <c r="H148" s="1"/>
  <c r="AE7"/>
  <c r="BA7"/>
  <c r="V8"/>
  <c r="AS8"/>
  <c r="AY9"/>
  <c r="F11"/>
  <c r="F152" s="1"/>
  <c r="J11"/>
  <c r="J152" s="1"/>
  <c r="N11"/>
  <c r="N152" s="1"/>
  <c r="R11"/>
  <c r="V11"/>
  <c r="AA11"/>
  <c r="AE11"/>
  <c r="AI11"/>
  <c r="AM11"/>
  <c r="AQ11"/>
  <c r="AU11"/>
  <c r="AY11"/>
  <c r="AU12"/>
  <c r="H13"/>
  <c r="H154" s="1"/>
  <c r="L13"/>
  <c r="L154" s="1"/>
  <c r="P13"/>
  <c r="P154" s="1"/>
  <c r="T13"/>
  <c r="X13"/>
  <c r="AC13"/>
  <c r="AG13"/>
  <c r="AK13"/>
  <c r="AO13"/>
  <c r="AS13"/>
  <c r="AW13"/>
  <c r="BA13"/>
  <c r="G14"/>
  <c r="G155" s="1"/>
  <c r="K14"/>
  <c r="K155" s="1"/>
  <c r="O14"/>
  <c r="O155" s="1"/>
  <c r="S14"/>
  <c r="W14"/>
  <c r="AB14"/>
  <c r="AF14"/>
  <c r="AJ14"/>
  <c r="AN14"/>
  <c r="AR14"/>
  <c r="AV14"/>
  <c r="AZ14"/>
  <c r="J15"/>
  <c r="J156" s="1"/>
  <c r="AA15"/>
  <c r="AQ15"/>
  <c r="AI17"/>
  <c r="AP18"/>
  <c r="AU16"/>
  <c r="AM16"/>
  <c r="AE16"/>
  <c r="W16"/>
  <c r="O16"/>
  <c r="O157" s="1"/>
  <c r="G16"/>
  <c r="G157" s="1"/>
  <c r="Z7"/>
  <c r="AU7"/>
  <c r="Q8"/>
  <c r="Q149" s="1"/>
  <c r="AM8"/>
  <c r="AI9"/>
  <c r="I11"/>
  <c r="M11"/>
  <c r="M152" s="1"/>
  <c r="U11"/>
  <c r="AD11"/>
  <c r="AL11"/>
  <c r="AT11"/>
  <c r="BB11"/>
  <c r="K13"/>
  <c r="K154" s="1"/>
  <c r="S13"/>
  <c r="S154" s="1"/>
  <c r="AB13"/>
  <c r="AJ13"/>
  <c r="AR13"/>
  <c r="AZ13"/>
  <c r="J14"/>
  <c r="J155" s="1"/>
  <c r="R14"/>
  <c r="AA14"/>
  <c r="AI14"/>
  <c r="AQ14"/>
  <c r="AY14"/>
  <c r="V15"/>
  <c r="F17"/>
  <c r="F158" s="1"/>
  <c r="N7"/>
  <c r="N148" s="1"/>
  <c r="AK7"/>
  <c r="F8"/>
  <c r="F149" s="1"/>
  <c r="AC8"/>
  <c r="AX8"/>
  <c r="Z10"/>
  <c r="G11"/>
  <c r="G152" s="1"/>
  <c r="K11"/>
  <c r="K152" s="1"/>
  <c r="O11"/>
  <c r="O152" s="1"/>
  <c r="S11"/>
  <c r="S152" s="1"/>
  <c r="W11"/>
  <c r="AB11"/>
  <c r="AF11"/>
  <c r="AJ11"/>
  <c r="AN11"/>
  <c r="AR11"/>
  <c r="AV11"/>
  <c r="AZ11"/>
  <c r="E13"/>
  <c r="I13"/>
  <c r="I154" s="1"/>
  <c r="M13"/>
  <c r="M154" s="1"/>
  <c r="Q13"/>
  <c r="Q154" s="1"/>
  <c r="U13"/>
  <c r="Z13"/>
  <c r="AD13"/>
  <c r="AH13"/>
  <c r="AL13"/>
  <c r="AP13"/>
  <c r="AT13"/>
  <c r="AX13"/>
  <c r="BB13"/>
  <c r="H14"/>
  <c r="L14"/>
  <c r="P14"/>
  <c r="T14"/>
  <c r="X14"/>
  <c r="AC14"/>
  <c r="AG14"/>
  <c r="AK14"/>
  <c r="AO14"/>
  <c r="AS14"/>
  <c r="AW14"/>
  <c r="BA14"/>
  <c r="N15"/>
  <c r="AE15"/>
  <c r="AU15"/>
  <c r="AM17"/>
  <c r="AZ16"/>
  <c r="AR16"/>
  <c r="AJ16"/>
  <c r="AB16"/>
  <c r="T16"/>
  <c r="L16"/>
  <c r="L157" s="1"/>
  <c r="E11"/>
  <c r="Q11"/>
  <c r="Q152" s="1"/>
  <c r="Z11"/>
  <c r="AH11"/>
  <c r="AP11"/>
  <c r="AX11"/>
  <c r="G13"/>
  <c r="G154" s="1"/>
  <c r="O13"/>
  <c r="O154" s="1"/>
  <c r="W13"/>
  <c r="AF13"/>
  <c r="AN13"/>
  <c r="AV13"/>
  <c r="F14"/>
  <c r="F155" s="1"/>
  <c r="N14"/>
  <c r="N155" s="1"/>
  <c r="V14"/>
  <c r="AE14"/>
  <c r="AM14"/>
  <c r="AU14"/>
  <c r="F15"/>
  <c r="F156" s="1"/>
  <c r="AM15"/>
  <c r="Z18"/>
  <c r="T7"/>
  <c r="R9"/>
  <c r="P11"/>
  <c r="P152" s="1"/>
  <c r="AG11"/>
  <c r="AW11"/>
  <c r="N13"/>
  <c r="N154" s="1"/>
  <c r="AE13"/>
  <c r="AU13"/>
  <c r="M14"/>
  <c r="M155" s="1"/>
  <c r="AD14"/>
  <c r="AT14"/>
  <c r="AI15"/>
  <c r="AN16"/>
  <c r="X16"/>
  <c r="H16"/>
  <c r="H157" s="1"/>
  <c r="Z14"/>
  <c r="AA16"/>
  <c r="L8"/>
  <c r="L149" s="1"/>
  <c r="H11"/>
  <c r="H152" s="1"/>
  <c r="AO11"/>
  <c r="F13"/>
  <c r="F154" s="1"/>
  <c r="AM13"/>
  <c r="U14"/>
  <c r="BB14"/>
  <c r="AV16"/>
  <c r="P16"/>
  <c r="P157" s="1"/>
  <c r="AP7"/>
  <c r="T11"/>
  <c r="BA11"/>
  <c r="AI13"/>
  <c r="Q14"/>
  <c r="Q155" s="1"/>
  <c r="AX14"/>
  <c r="AI16"/>
  <c r="AH8"/>
  <c r="L11"/>
  <c r="L152" s="1"/>
  <c r="AC11"/>
  <c r="AS11"/>
  <c r="J13"/>
  <c r="J154" s="1"/>
  <c r="AA13"/>
  <c r="AQ13"/>
  <c r="I14"/>
  <c r="AP14"/>
  <c r="R15"/>
  <c r="AQ16"/>
  <c r="K16"/>
  <c r="X11"/>
  <c r="V13"/>
  <c r="E14"/>
  <c r="AL14"/>
  <c r="I18"/>
  <c r="AF16"/>
  <c r="AV10"/>
  <c r="AK11"/>
  <c r="R13"/>
  <c r="AY13"/>
  <c r="AH14"/>
  <c r="AY15"/>
  <c r="AY16"/>
  <c r="S16"/>
  <c r="S157" s="1"/>
  <c r="Y8"/>
  <c r="AF9"/>
  <c r="O12"/>
  <c r="O153" s="1"/>
  <c r="AV12"/>
  <c r="CY12" s="1"/>
  <c r="AF17"/>
  <c r="AF158" s="1"/>
  <c r="E9"/>
  <c r="AL9"/>
  <c r="CO9" s="1"/>
  <c r="Q12"/>
  <c r="Q153" s="1"/>
  <c r="AX12"/>
  <c r="DA12" s="1"/>
  <c r="M17"/>
  <c r="M158" s="1"/>
  <c r="AT17"/>
  <c r="AT158" s="1"/>
  <c r="AC9"/>
  <c r="L12"/>
  <c r="AS12"/>
  <c r="CV12" s="1"/>
  <c r="AC17"/>
  <c r="AC158" s="1"/>
  <c r="O7"/>
  <c r="O148" s="1"/>
  <c r="AV7"/>
  <c r="CY7" s="1"/>
  <c r="AF8"/>
  <c r="AF149" s="1"/>
  <c r="R10"/>
  <c r="AY10"/>
  <c r="AY151" s="1"/>
  <c r="Y10"/>
  <c r="CB10" s="1"/>
  <c r="AM9"/>
  <c r="CP9" s="1"/>
  <c r="R12"/>
  <c r="AF15"/>
  <c r="AF156" s="1"/>
  <c r="BA15"/>
  <c r="BA156" s="1"/>
  <c r="AK15"/>
  <c r="AK156" s="1"/>
  <c r="T15"/>
  <c r="T156" s="1"/>
  <c r="AX15"/>
  <c r="AX156" s="1"/>
  <c r="AH15"/>
  <c r="Y15"/>
  <c r="M18"/>
  <c r="M159" s="1"/>
  <c r="AH18"/>
  <c r="BB18"/>
  <c r="BB159" s="1"/>
  <c r="W18"/>
  <c r="G18"/>
  <c r="AK18"/>
  <c r="AK159" s="1"/>
  <c r="T18"/>
  <c r="K201" i="4"/>
  <c r="L201" s="1"/>
  <c r="K306"/>
  <c r="L306" s="1"/>
  <c r="J7" i="1"/>
  <c r="J148" s="1"/>
  <c r="AW7"/>
  <c r="AW148" s="1"/>
  <c r="M8"/>
  <c r="M149" s="1"/>
  <c r="AI8"/>
  <c r="AI149" s="1"/>
  <c r="U8"/>
  <c r="AQ8"/>
  <c r="AQ149" s="1"/>
  <c r="T8"/>
  <c r="H10"/>
  <c r="H151" s="1"/>
  <c r="AD10"/>
  <c r="CG10" s="1"/>
  <c r="AZ10"/>
  <c r="DC10" s="1"/>
  <c r="AS10"/>
  <c r="AS151" s="1"/>
  <c r="AL10"/>
  <c r="CO10" s="1"/>
  <c r="AH16"/>
  <c r="R16"/>
  <c r="J17"/>
  <c r="F10"/>
  <c r="F151" s="1"/>
  <c r="K205" i="4"/>
  <c r="G9" i="1"/>
  <c r="G150" s="1"/>
  <c r="W9"/>
  <c r="W150" s="1"/>
  <c r="AN9"/>
  <c r="AN150" s="1"/>
  <c r="G12"/>
  <c r="G153" s="1"/>
  <c r="W12"/>
  <c r="W153" s="1"/>
  <c r="AN12"/>
  <c r="CQ12" s="1"/>
  <c r="G17"/>
  <c r="W17"/>
  <c r="AN17"/>
  <c r="CQ17" s="1"/>
  <c r="E7"/>
  <c r="M9"/>
  <c r="M150" s="1"/>
  <c r="AD9"/>
  <c r="AD150" s="1"/>
  <c r="AT9"/>
  <c r="CW9" s="1"/>
  <c r="I12"/>
  <c r="I153" s="1"/>
  <c r="Z12"/>
  <c r="AP12"/>
  <c r="AP153" s="1"/>
  <c r="E17"/>
  <c r="U17"/>
  <c r="AL17"/>
  <c r="CO17" s="1"/>
  <c r="BB17"/>
  <c r="BB158" s="1"/>
  <c r="T9"/>
  <c r="T150" s="1"/>
  <c r="AK9"/>
  <c r="CN9" s="1"/>
  <c r="BA9"/>
  <c r="DD9" s="1"/>
  <c r="T12"/>
  <c r="AK12"/>
  <c r="AK153" s="1"/>
  <c r="BA12"/>
  <c r="BA153" s="1"/>
  <c r="T17"/>
  <c r="T158" s="1"/>
  <c r="AK17"/>
  <c r="AK158" s="1"/>
  <c r="BA17"/>
  <c r="BA158" s="1"/>
  <c r="W7"/>
  <c r="AN7"/>
  <c r="CQ7" s="1"/>
  <c r="G8"/>
  <c r="G149" s="1"/>
  <c r="W8"/>
  <c r="W149" s="1"/>
  <c r="AN8"/>
  <c r="AN149" s="1"/>
  <c r="J10"/>
  <c r="J151" s="1"/>
  <c r="AA10"/>
  <c r="AA151" s="1"/>
  <c r="AQ10"/>
  <c r="AQ151" s="1"/>
  <c r="K159" i="4"/>
  <c r="L159" s="1"/>
  <c r="K141"/>
  <c r="F9" i="1"/>
  <c r="F150" s="1"/>
  <c r="AQ9"/>
  <c r="AQ150" s="1"/>
  <c r="N9"/>
  <c r="N150" s="1"/>
  <c r="AY12"/>
  <c r="DB12" s="1"/>
  <c r="F12"/>
  <c r="F153" s="1"/>
  <c r="J12"/>
  <c r="J153" s="1"/>
  <c r="K99" i="4"/>
  <c r="AN15" i="1"/>
  <c r="CQ15" s="1"/>
  <c r="W15"/>
  <c r="W156" s="1"/>
  <c r="G15"/>
  <c r="G156" s="1"/>
  <c r="AS15"/>
  <c r="AS156" s="1"/>
  <c r="AC15"/>
  <c r="AC156" s="1"/>
  <c r="L15"/>
  <c r="L156" s="1"/>
  <c r="AP15"/>
  <c r="CS15" s="1"/>
  <c r="Z15"/>
  <c r="I15"/>
  <c r="I156" s="1"/>
  <c r="AT18"/>
  <c r="AT159" s="1"/>
  <c r="U18"/>
  <c r="AU18"/>
  <c r="AU159" s="1"/>
  <c r="AE18"/>
  <c r="AE159" s="1"/>
  <c r="N18"/>
  <c r="AV18"/>
  <c r="AV159" s="1"/>
  <c r="AF18"/>
  <c r="O18"/>
  <c r="O159" s="1"/>
  <c r="AS18"/>
  <c r="AS159" s="1"/>
  <c r="AC18"/>
  <c r="AC159" s="1"/>
  <c r="L18"/>
  <c r="L159" s="1"/>
  <c r="K252" i="4"/>
  <c r="L252" s="1"/>
  <c r="K142"/>
  <c r="M284"/>
  <c r="K308"/>
  <c r="L308" s="1"/>
  <c r="R7" i="1"/>
  <c r="AO7"/>
  <c r="AO148" s="1"/>
  <c r="BB7"/>
  <c r="BB148" s="1"/>
  <c r="L7"/>
  <c r="L148" s="1"/>
  <c r="AH7"/>
  <c r="AA7"/>
  <c r="X8"/>
  <c r="AT8"/>
  <c r="AT149" s="1"/>
  <c r="J8"/>
  <c r="J149" s="1"/>
  <c r="AG8"/>
  <c r="CJ8" s="1"/>
  <c r="BB8"/>
  <c r="DE8" s="1"/>
  <c r="I8"/>
  <c r="AE8"/>
  <c r="CH8" s="1"/>
  <c r="BA8"/>
  <c r="BA149" s="1"/>
  <c r="S10"/>
  <c r="S151" s="1"/>
  <c r="AO10"/>
  <c r="AO151" s="1"/>
  <c r="L10"/>
  <c r="L151" s="1"/>
  <c r="AH10"/>
  <c r="AH151" s="1"/>
  <c r="E10"/>
  <c r="AB10"/>
  <c r="CE10" s="1"/>
  <c r="AW10"/>
  <c r="CZ10" s="1"/>
  <c r="T10"/>
  <c r="T151" s="1"/>
  <c r="AK10"/>
  <c r="AK151" s="1"/>
  <c r="M263" i="4"/>
  <c r="AE12" i="1"/>
  <c r="AE153" s="1"/>
  <c r="AW16"/>
  <c r="CZ16" s="1"/>
  <c r="AG16"/>
  <c r="AG157" s="1"/>
  <c r="Q16"/>
  <c r="Q157" s="1"/>
  <c r="AP16"/>
  <c r="Z16"/>
  <c r="Z157" s="1"/>
  <c r="J16"/>
  <c r="J157" s="1"/>
  <c r="AQ17"/>
  <c r="AQ158" s="1"/>
  <c r="N17"/>
  <c r="N158" s="1"/>
  <c r="AY17"/>
  <c r="DB17" s="1"/>
  <c r="F7"/>
  <c r="N12"/>
  <c r="K215" i="4"/>
  <c r="L215" s="1"/>
  <c r="K247"/>
  <c r="L247" s="1"/>
  <c r="K280"/>
  <c r="L280" s="1"/>
  <c r="N229"/>
  <c r="K248"/>
  <c r="L248" s="1"/>
  <c r="K303"/>
  <c r="L303" s="1"/>
  <c r="N257"/>
  <c r="K339"/>
  <c r="L339" s="1"/>
  <c r="K285"/>
  <c r="L285" s="1"/>
  <c r="K56"/>
  <c r="L56" s="1"/>
  <c r="M361"/>
  <c r="K168"/>
  <c r="L168" s="1"/>
  <c r="K271"/>
  <c r="L271" s="1"/>
  <c r="J54" i="3"/>
  <c r="K120" i="4"/>
  <c r="K118"/>
  <c r="K149"/>
  <c r="N291"/>
  <c r="K269"/>
  <c r="L269" s="1"/>
  <c r="K344"/>
  <c r="L344" s="1"/>
  <c r="N271"/>
  <c r="K264"/>
  <c r="L264" s="1"/>
  <c r="K112"/>
  <c r="M327"/>
  <c r="K274"/>
  <c r="L274" s="1"/>
  <c r="M264"/>
  <c r="K105"/>
  <c r="K36"/>
  <c r="K115"/>
  <c r="L115" s="1"/>
  <c r="K267"/>
  <c r="L267" s="1"/>
  <c r="M312"/>
  <c r="K148"/>
  <c r="N334"/>
  <c r="K359"/>
  <c r="L359" s="1"/>
  <c r="K177"/>
  <c r="L177" s="1"/>
  <c r="K145"/>
  <c r="L145" s="1"/>
  <c r="K236"/>
  <c r="L236" s="1"/>
  <c r="K243"/>
  <c r="L243" s="1"/>
  <c r="K93"/>
  <c r="K58"/>
  <c r="L58" s="1"/>
  <c r="K40"/>
  <c r="L40" s="1"/>
  <c r="K171"/>
  <c r="L171" s="1"/>
  <c r="K276"/>
  <c r="L276" s="1"/>
  <c r="K65"/>
  <c r="K283"/>
  <c r="L283" s="1"/>
  <c r="K70"/>
  <c r="K231"/>
  <c r="L231" s="1"/>
  <c r="K107"/>
  <c r="K272"/>
  <c r="L272" s="1"/>
  <c r="K273"/>
  <c r="L273" s="1"/>
  <c r="K345"/>
  <c r="L345" s="1"/>
  <c r="M285"/>
  <c r="K180"/>
  <c r="L180" s="1"/>
  <c r="K224"/>
  <c r="L224" s="1"/>
  <c r="K54"/>
  <c r="M236"/>
  <c r="K119"/>
  <c r="L119" s="1"/>
  <c r="K239"/>
  <c r="L239" s="1"/>
  <c r="K336"/>
  <c r="L336" s="1"/>
  <c r="M249"/>
  <c r="K287"/>
  <c r="L287" s="1"/>
  <c r="N284"/>
  <c r="K227"/>
  <c r="L227" s="1"/>
  <c r="K154"/>
  <c r="L154" s="1"/>
  <c r="K20"/>
  <c r="H123" i="1"/>
  <c r="K334" i="4"/>
  <c r="L334" s="1"/>
  <c r="K89"/>
  <c r="K241"/>
  <c r="L241" s="1"/>
  <c r="K225"/>
  <c r="L225" s="1"/>
  <c r="K286"/>
  <c r="L286" s="1"/>
  <c r="H126" i="1"/>
  <c r="K63" i="4"/>
  <c r="K217"/>
  <c r="P124" i="1"/>
  <c r="N123"/>
  <c r="M326" i="4"/>
  <c r="F124" i="1"/>
  <c r="S124"/>
  <c r="M126"/>
  <c r="J123"/>
  <c r="O126"/>
  <c r="S126"/>
  <c r="K124"/>
  <c r="K152" i="4"/>
  <c r="K338"/>
  <c r="L338" s="1"/>
  <c r="K94"/>
  <c r="L94" s="1"/>
  <c r="K290"/>
  <c r="L290" s="1"/>
  <c r="P125" i="1"/>
  <c r="K66" i="4"/>
  <c r="L66" s="1"/>
  <c r="N126" i="1"/>
  <c r="L127"/>
  <c r="R125"/>
  <c r="M256" i="4"/>
  <c r="K184"/>
  <c r="K157"/>
  <c r="L157" s="1"/>
  <c r="K233"/>
  <c r="L233" s="1"/>
  <c r="N341"/>
  <c r="K155"/>
  <c r="K156"/>
  <c r="L156" s="1"/>
  <c r="R127" i="1"/>
  <c r="I125"/>
  <c r="K337" i="4"/>
  <c r="L337" s="1"/>
  <c r="K281"/>
  <c r="L281" s="1"/>
  <c r="K282"/>
  <c r="L282" s="1"/>
  <c r="K278"/>
  <c r="L278" s="1"/>
  <c r="K288"/>
  <c r="L288" s="1"/>
  <c r="K41"/>
  <c r="M229"/>
  <c r="K328"/>
  <c r="L328" s="1"/>
  <c r="K330"/>
  <c r="L330" s="1"/>
  <c r="K331"/>
  <c r="L331" s="1"/>
  <c r="K321"/>
  <c r="L321" s="1"/>
  <c r="K323"/>
  <c r="L323" s="1"/>
  <c r="K325"/>
  <c r="L325" s="1"/>
  <c r="K320"/>
  <c r="L320" s="1"/>
  <c r="K322"/>
  <c r="L322" s="1"/>
  <c r="K324"/>
  <c r="L324" s="1"/>
  <c r="K300"/>
  <c r="L300" s="1"/>
  <c r="K304"/>
  <c r="L304" s="1"/>
  <c r="K188"/>
  <c r="L188" s="1"/>
  <c r="K190"/>
  <c r="L190" s="1"/>
  <c r="K192"/>
  <c r="L192" s="1"/>
  <c r="M299"/>
  <c r="M305"/>
  <c r="K293"/>
  <c r="L293" s="1"/>
  <c r="K292"/>
  <c r="L292" s="1"/>
  <c r="K294"/>
  <c r="L294" s="1"/>
  <c r="K295"/>
  <c r="L295" s="1"/>
  <c r="K296"/>
  <c r="L296" s="1"/>
  <c r="K297"/>
  <c r="L297" s="1"/>
  <c r="K181"/>
  <c r="K185"/>
  <c r="L185" s="1"/>
  <c r="K183"/>
  <c r="L183" s="1"/>
  <c r="K24"/>
  <c r="L24" s="1"/>
  <c r="K21"/>
  <c r="K23"/>
  <c r="K19"/>
  <c r="L19" s="1"/>
  <c r="N270"/>
  <c r="N264"/>
  <c r="G123" i="1"/>
  <c r="L125"/>
  <c r="K219" i="4"/>
  <c r="L219" s="1"/>
  <c r="BH48" i="1"/>
  <c r="K42" i="4"/>
  <c r="K342"/>
  <c r="L342" s="1"/>
  <c r="K73"/>
  <c r="L73" s="1"/>
  <c r="N124" i="1"/>
  <c r="S127"/>
  <c r="M127"/>
  <c r="H124"/>
  <c r="M125"/>
  <c r="J125"/>
  <c r="K209" i="4"/>
  <c r="L209" s="1"/>
  <c r="K211"/>
  <c r="L211" s="1"/>
  <c r="K48"/>
  <c r="L48" s="1"/>
  <c r="K50"/>
  <c r="K49"/>
  <c r="K47"/>
  <c r="K13"/>
  <c r="K17"/>
  <c r="L17" s="1"/>
  <c r="K14"/>
  <c r="L14" s="1"/>
  <c r="K12"/>
  <c r="K15"/>
  <c r="L15" s="1"/>
  <c r="N354"/>
  <c r="N348"/>
  <c r="N242"/>
  <c r="N236"/>
  <c r="Q126" i="1"/>
  <c r="Q125"/>
  <c r="H125"/>
  <c r="H127"/>
  <c r="K126"/>
  <c r="K123"/>
  <c r="K230" i="4"/>
  <c r="L230" s="1"/>
  <c r="K232"/>
  <c r="L232" s="1"/>
  <c r="K234"/>
  <c r="L234" s="1"/>
  <c r="K265"/>
  <c r="L265" s="1"/>
  <c r="K268"/>
  <c r="L268" s="1"/>
  <c r="K76"/>
  <c r="K77"/>
  <c r="K79"/>
  <c r="L79" s="1"/>
  <c r="K78"/>
  <c r="L78" s="1"/>
  <c r="K80"/>
  <c r="L80" s="1"/>
  <c r="K75"/>
  <c r="N298"/>
  <c r="N292"/>
  <c r="G127" i="1"/>
  <c r="K208" i="4"/>
  <c r="L208" s="1"/>
  <c r="K110"/>
  <c r="R124" i="1"/>
  <c r="Q124"/>
  <c r="K166" i="4"/>
  <c r="K212"/>
  <c r="L212" s="1"/>
  <c r="K222"/>
  <c r="L222" s="1"/>
  <c r="K16"/>
  <c r="K43"/>
  <c r="K52"/>
  <c r="L52" s="1"/>
  <c r="K113"/>
  <c r="BH47" i="1"/>
  <c r="K189" i="4"/>
  <c r="L189" s="1"/>
  <c r="F123" i="1"/>
  <c r="S125"/>
  <c r="K69" i="4"/>
  <c r="K169"/>
  <c r="L169" s="1"/>
  <c r="K302"/>
  <c r="L302" s="1"/>
  <c r="M348"/>
  <c r="K213"/>
  <c r="L213" s="1"/>
  <c r="K71"/>
  <c r="K108"/>
  <c r="L108" s="1"/>
  <c r="N228"/>
  <c r="K346"/>
  <c r="L346" s="1"/>
  <c r="M271"/>
  <c r="K332"/>
  <c r="L332" s="1"/>
  <c r="G126" i="1"/>
  <c r="P126"/>
  <c r="R126"/>
  <c r="S123"/>
  <c r="N125"/>
  <c r="K127"/>
  <c r="I123"/>
  <c r="F125"/>
  <c r="Q123"/>
  <c r="K125"/>
  <c r="F126"/>
  <c r="M124"/>
  <c r="M123"/>
  <c r="K34" i="4"/>
  <c r="K35"/>
  <c r="K38"/>
  <c r="L38" s="1"/>
  <c r="I126" i="1"/>
  <c r="I127"/>
  <c r="K174" i="4"/>
  <c r="L174" s="1"/>
  <c r="K176"/>
  <c r="K178"/>
  <c r="L178" s="1"/>
  <c r="J127" i="1"/>
  <c r="J126"/>
  <c r="L124"/>
  <c r="L123"/>
  <c r="K55" i="4"/>
  <c r="K59"/>
  <c r="L59" s="1"/>
  <c r="M292"/>
  <c r="M298"/>
  <c r="K356"/>
  <c r="L356" s="1"/>
  <c r="K360"/>
  <c r="L360" s="1"/>
  <c r="K357"/>
  <c r="L357" s="1"/>
  <c r="K355"/>
  <c r="L355" s="1"/>
  <c r="K244"/>
  <c r="L244" s="1"/>
  <c r="K245"/>
  <c r="L245" s="1"/>
  <c r="K117"/>
  <c r="K122"/>
  <c r="L122" s="1"/>
  <c r="K349"/>
  <c r="L349" s="1"/>
  <c r="K352"/>
  <c r="L352" s="1"/>
  <c r="K353"/>
  <c r="L353" s="1"/>
  <c r="K348"/>
  <c r="L348" s="1"/>
  <c r="K350"/>
  <c r="L350" s="1"/>
  <c r="K351"/>
  <c r="L351" s="1"/>
  <c r="K237"/>
  <c r="L237" s="1"/>
  <c r="K240"/>
  <c r="L240" s="1"/>
  <c r="K62"/>
  <c r="K61"/>
  <c r="L61" s="1"/>
  <c r="N326"/>
  <c r="N320"/>
  <c r="O123" i="1"/>
  <c r="O125"/>
  <c r="O124"/>
  <c r="K45" i="4"/>
  <c r="L45" s="1"/>
  <c r="K106"/>
  <c r="L106" s="1"/>
  <c r="K103"/>
  <c r="K114"/>
  <c r="L114" s="1"/>
  <c r="K341"/>
  <c r="L341" s="1"/>
  <c r="K327"/>
  <c r="L327" s="1"/>
  <c r="K170"/>
  <c r="K210"/>
  <c r="K226"/>
  <c r="L226" s="1"/>
  <c r="N313"/>
  <c r="K33"/>
  <c r="L33" s="1"/>
  <c r="K51"/>
  <c r="K147"/>
  <c r="L147" s="1"/>
  <c r="K175"/>
  <c r="P127" i="1"/>
  <c r="K72" i="4"/>
  <c r="K216"/>
  <c r="L216" s="1"/>
  <c r="K146"/>
  <c r="K299"/>
  <c r="L299" s="1"/>
  <c r="K187"/>
  <c r="L187" s="1"/>
  <c r="N327"/>
  <c r="K91"/>
  <c r="L91" s="1"/>
  <c r="K92"/>
  <c r="K220"/>
  <c r="L220" s="1"/>
  <c r="M341"/>
  <c r="F127" i="1"/>
  <c r="O127"/>
  <c r="P123"/>
  <c r="Q127"/>
  <c r="N127"/>
  <c r="L126"/>
  <c r="J124"/>
  <c r="G124"/>
  <c r="R123"/>
  <c r="I124"/>
  <c r="G125"/>
  <c r="T181"/>
  <c r="E190"/>
  <c r="BD197"/>
  <c r="E126"/>
  <c r="BD195"/>
  <c r="BO43"/>
  <c r="L184"/>
  <c r="BS50"/>
  <c r="P191"/>
  <c r="CE40"/>
  <c r="AB181"/>
  <c r="CP46"/>
  <c r="AM187"/>
  <c r="AI187"/>
  <c r="CL46"/>
  <c r="AE187"/>
  <c r="CH46"/>
  <c r="F188"/>
  <c r="BI47"/>
  <c r="BM47"/>
  <c r="J188"/>
  <c r="CS49"/>
  <c r="AP190"/>
  <c r="CY37"/>
  <c r="BA185"/>
  <c r="DD44"/>
  <c r="Q185"/>
  <c r="BT44"/>
  <c r="F57" i="2"/>
  <c r="G49" i="3"/>
  <c r="CK44" i="1"/>
  <c r="AH185"/>
  <c r="BI55"/>
  <c r="F196"/>
  <c r="T182"/>
  <c r="CC42"/>
  <c r="Z183"/>
  <c r="CO45"/>
  <c r="AL186"/>
  <c r="CY50"/>
  <c r="AV191"/>
  <c r="AP180"/>
  <c r="CS39"/>
  <c r="AZ181"/>
  <c r="DC40"/>
  <c r="CU46"/>
  <c r="AR187"/>
  <c r="BU46"/>
  <c r="R187"/>
  <c r="AN187"/>
  <c r="CQ46"/>
  <c r="J187"/>
  <c r="BM46"/>
  <c r="CM46"/>
  <c r="AJ187"/>
  <c r="CC47"/>
  <c r="Z188"/>
  <c r="AH188"/>
  <c r="CK47"/>
  <c r="J190"/>
  <c r="BM49"/>
  <c r="CK49"/>
  <c r="AH190"/>
  <c r="CB52"/>
  <c r="Y193"/>
  <c r="AV179"/>
  <c r="CY38"/>
  <c r="E179"/>
  <c r="AZ179"/>
  <c r="DC38"/>
  <c r="I179"/>
  <c r="BA179"/>
  <c r="DD38"/>
  <c r="K179"/>
  <c r="CN44"/>
  <c r="AK185"/>
  <c r="P185"/>
  <c r="BS44"/>
  <c r="AR185"/>
  <c r="CU44"/>
  <c r="V185"/>
  <c r="BY44"/>
  <c r="AN185"/>
  <c r="CQ44"/>
  <c r="BU44"/>
  <c r="R185"/>
  <c r="CC55"/>
  <c r="Z196"/>
  <c r="BS55"/>
  <c r="P196"/>
  <c r="BK55"/>
  <c r="H196"/>
  <c r="N183"/>
  <c r="BQ42"/>
  <c r="I185"/>
  <c r="BL44"/>
  <c r="F59" i="2"/>
  <c r="G51" i="3"/>
  <c r="DC46" i="1"/>
  <c r="AZ187"/>
  <c r="CR38"/>
  <c r="AO179"/>
  <c r="CT38"/>
  <c r="AQ179"/>
  <c r="CI44"/>
  <c r="AF185"/>
  <c r="BP44"/>
  <c r="M185"/>
  <c r="CB55"/>
  <c r="Y196"/>
  <c r="DA39"/>
  <c r="AX180"/>
  <c r="AZ182"/>
  <c r="DC41"/>
  <c r="V186"/>
  <c r="BY45"/>
  <c r="CE50"/>
  <c r="AB191"/>
  <c r="J180"/>
  <c r="BM39"/>
  <c r="O179"/>
  <c r="DC44"/>
  <c r="AZ185"/>
  <c r="CI40"/>
  <c r="AF181"/>
  <c r="AW187"/>
  <c r="CZ46"/>
  <c r="AB187"/>
  <c r="CE46"/>
  <c r="AS187"/>
  <c r="CV46"/>
  <c r="BW46"/>
  <c r="T187"/>
  <c r="CR46"/>
  <c r="AO187"/>
  <c r="L187"/>
  <c r="BO46"/>
  <c r="AX188"/>
  <c r="DA47"/>
  <c r="DE47"/>
  <c r="BB188"/>
  <c r="AD190"/>
  <c r="CG49"/>
  <c r="P179"/>
  <c r="T179"/>
  <c r="U179"/>
  <c r="CS44"/>
  <c r="AP185"/>
  <c r="BX44"/>
  <c r="U185"/>
  <c r="AW185"/>
  <c r="CZ44"/>
  <c r="CE44"/>
  <c r="AB185"/>
  <c r="F185"/>
  <c r="BI44"/>
  <c r="AS185"/>
  <c r="CV44"/>
  <c r="CA44"/>
  <c r="X185"/>
  <c r="BU55"/>
  <c r="R196"/>
  <c r="BM55"/>
  <c r="J196"/>
  <c r="BC195"/>
  <c r="AF182"/>
  <c r="CI41"/>
  <c r="BB186"/>
  <c r="DE45"/>
  <c r="L181"/>
  <c r="BI46"/>
  <c r="F187"/>
  <c r="CO47"/>
  <c r="AL188"/>
  <c r="BQ49"/>
  <c r="N190"/>
  <c r="CN38"/>
  <c r="AK179"/>
  <c r="H179"/>
  <c r="BM44"/>
  <c r="J185"/>
  <c r="AL185"/>
  <c r="CO44"/>
  <c r="BQ55"/>
  <c r="N196"/>
  <c r="R180"/>
  <c r="CS41"/>
  <c r="AP182"/>
  <c r="BB184"/>
  <c r="DE43"/>
  <c r="BI50"/>
  <c r="F191"/>
  <c r="AL191"/>
  <c r="CO50"/>
  <c r="AD185"/>
  <c r="CG44"/>
  <c r="E59" i="2"/>
  <c r="F51" i="3"/>
  <c r="AG187" i="1"/>
  <c r="CJ46"/>
  <c r="AY187"/>
  <c r="DB46"/>
  <c r="CF46"/>
  <c r="AC187"/>
  <c r="CX46"/>
  <c r="AU187"/>
  <c r="BY46"/>
  <c r="V187"/>
  <c r="BU47"/>
  <c r="R188"/>
  <c r="DA49"/>
  <c r="AX190"/>
  <c r="BU49"/>
  <c r="R190"/>
  <c r="E124"/>
  <c r="E123"/>
  <c r="E127"/>
  <c r="E125"/>
  <c r="BF52"/>
  <c r="H57" i="3"/>
  <c r="Z193" i="1"/>
  <c r="CC52"/>
  <c r="AA179"/>
  <c r="CD38"/>
  <c r="AE179"/>
  <c r="CH38"/>
  <c r="CI38"/>
  <c r="AF179"/>
  <c r="AV185"/>
  <c r="CY44"/>
  <c r="Z185"/>
  <c r="CC44"/>
  <c r="BH44"/>
  <c r="E185"/>
  <c r="BB185"/>
  <c r="DE44"/>
  <c r="AG185"/>
  <c r="CJ44"/>
  <c r="L185"/>
  <c r="BO44"/>
  <c r="AX185"/>
  <c r="DA44"/>
  <c r="AC185"/>
  <c r="CF44"/>
  <c r="BK44"/>
  <c r="H185"/>
  <c r="BO55"/>
  <c r="L196"/>
  <c r="AO185"/>
  <c r="CR44"/>
  <c r="AW164"/>
  <c r="CZ23"/>
  <c r="G179"/>
  <c r="AB179"/>
  <c r="CE38"/>
  <c r="AX183"/>
  <c r="DA42"/>
  <c r="BU48"/>
  <c r="R189"/>
  <c r="H191"/>
  <c r="BK50"/>
  <c r="DB44"/>
  <c r="AY185"/>
  <c r="BV44"/>
  <c r="S185"/>
  <c r="CO46"/>
  <c r="AL187"/>
  <c r="BQ47"/>
  <c r="N188"/>
  <c r="AN183"/>
  <c r="CQ42"/>
  <c r="BK42"/>
  <c r="H183"/>
  <c r="AF184"/>
  <c r="CI43"/>
  <c r="AL189"/>
  <c r="CO48"/>
  <c r="AH189"/>
  <c r="CK48"/>
  <c r="CZ38"/>
  <c r="AW179"/>
  <c r="BI42"/>
  <c r="F183"/>
  <c r="AJ184"/>
  <c r="CM43"/>
  <c r="AZ191"/>
  <c r="DC50"/>
  <c r="AZ161"/>
  <c r="DC20"/>
  <c r="AD182"/>
  <c r="CG41"/>
  <c r="AI185"/>
  <c r="CL44"/>
  <c r="BB187"/>
  <c r="DE46"/>
  <c r="BS46"/>
  <c r="P187"/>
  <c r="BY49"/>
  <c r="V190"/>
  <c r="N170"/>
  <c r="BI48"/>
  <c r="F189"/>
  <c r="CK42"/>
  <c r="AH183"/>
  <c r="AD184"/>
  <c r="CG43"/>
  <c r="BF56"/>
  <c r="H69" i="2" s="1"/>
  <c r="H61" i="3"/>
  <c r="G69" i="2"/>
  <c r="W69" s="1"/>
  <c r="AL179" i="1"/>
  <c r="CO38"/>
  <c r="F179"/>
  <c r="BH50"/>
  <c r="E191"/>
  <c r="S179"/>
  <c r="AN179"/>
  <c r="CQ38"/>
  <c r="AP183"/>
  <c r="CS42"/>
  <c r="BY50"/>
  <c r="V191"/>
  <c r="A40" i="4"/>
  <c r="B33"/>
  <c r="W179" i="1"/>
  <c r="AR179"/>
  <c r="CU38"/>
  <c r="AL183"/>
  <c r="CO42"/>
  <c r="BK48"/>
  <c r="H189"/>
  <c r="AN191"/>
  <c r="CQ50"/>
  <c r="E57" i="2"/>
  <c r="F49" i="3"/>
  <c r="BZ44" i="1"/>
  <c r="W185"/>
  <c r="AP187"/>
  <c r="CS46"/>
  <c r="AD188"/>
  <c r="CG47"/>
  <c r="CY42"/>
  <c r="AV183"/>
  <c r="BK43"/>
  <c r="H184"/>
  <c r="BQ48"/>
  <c r="N189"/>
  <c r="BW43"/>
  <c r="T184"/>
  <c r="CC38"/>
  <c r="Z179"/>
  <c r="X181"/>
  <c r="CL38"/>
  <c r="AI179"/>
  <c r="AD183"/>
  <c r="CG42"/>
  <c r="BM48"/>
  <c r="J189"/>
  <c r="AZ189"/>
  <c r="DC48"/>
  <c r="AP178"/>
  <c r="CS37"/>
  <c r="Q179"/>
  <c r="AM179"/>
  <c r="CP38"/>
  <c r="P181"/>
  <c r="CE42"/>
  <c r="AB183"/>
  <c r="BQ43"/>
  <c r="N184"/>
  <c r="J49" i="3"/>
  <c r="AN189" i="1"/>
  <c r="CQ48"/>
  <c r="AD191"/>
  <c r="CG50"/>
  <c r="CC51"/>
  <c r="Z192"/>
  <c r="CW41"/>
  <c r="AT182"/>
  <c r="N182"/>
  <c r="CT44"/>
  <c r="AQ185"/>
  <c r="AA185"/>
  <c r="CD44"/>
  <c r="BN44"/>
  <c r="K185"/>
  <c r="CW46"/>
  <c r="AT187"/>
  <c r="AD187"/>
  <c r="CG46"/>
  <c r="AT188"/>
  <c r="CW47"/>
  <c r="BB190"/>
  <c r="DE49"/>
  <c r="F55" i="2"/>
  <c r="CA42" i="1"/>
  <c r="X183"/>
  <c r="AV184"/>
  <c r="CY43"/>
  <c r="BS43"/>
  <c r="P184"/>
  <c r="DE48"/>
  <c r="BB189"/>
  <c r="BY48"/>
  <c r="V189"/>
  <c r="BB183"/>
  <c r="DE42"/>
  <c r="AZ184"/>
  <c r="DC43"/>
  <c r="G61" i="2"/>
  <c r="W61" s="1"/>
  <c r="BF48" i="1"/>
  <c r="H61" i="2" s="1"/>
  <c r="H53" i="3"/>
  <c r="AT179" i="1"/>
  <c r="CW38"/>
  <c r="AD179"/>
  <c r="CG38"/>
  <c r="N179"/>
  <c r="CQ40"/>
  <c r="AN181"/>
  <c r="AX191"/>
  <c r="DA50"/>
  <c r="BU50"/>
  <c r="R191"/>
  <c r="X63" i="2"/>
  <c r="K55" i="3" s="1"/>
  <c r="L55" s="1"/>
  <c r="J55"/>
  <c r="CF38" i="1"/>
  <c r="AC179"/>
  <c r="AY179"/>
  <c r="DB38"/>
  <c r="T183"/>
  <c r="BW42"/>
  <c r="BI43"/>
  <c r="F184"/>
  <c r="AX184"/>
  <c r="DA43"/>
  <c r="CS48"/>
  <c r="AP189"/>
  <c r="AR191"/>
  <c r="CU50"/>
  <c r="BB179"/>
  <c r="DE38"/>
  <c r="V179"/>
  <c r="H181"/>
  <c r="CK50"/>
  <c r="AH191"/>
  <c r="CU40"/>
  <c r="AR181"/>
  <c r="AB184"/>
  <c r="CE43"/>
  <c r="T189"/>
  <c r="BW48"/>
  <c r="CM40"/>
  <c r="AJ181"/>
  <c r="CC43"/>
  <c r="Z184"/>
  <c r="AX189"/>
  <c r="DA48"/>
  <c r="AL182"/>
  <c r="CO41"/>
  <c r="AM185"/>
  <c r="CP44"/>
  <c r="BJ44"/>
  <c r="G185"/>
  <c r="CA46"/>
  <c r="X187"/>
  <c r="AL190"/>
  <c r="CO49"/>
  <c r="BS42"/>
  <c r="P183"/>
  <c r="AN184"/>
  <c r="CQ43"/>
  <c r="CW48"/>
  <c r="AT189"/>
  <c r="BY42"/>
  <c r="V183"/>
  <c r="CA48"/>
  <c r="X189"/>
  <c r="AP179"/>
  <c r="CS38"/>
  <c r="BM38"/>
  <c r="J179"/>
  <c r="CS50"/>
  <c r="AP191"/>
  <c r="BM50"/>
  <c r="J191"/>
  <c r="M179"/>
  <c r="BU43"/>
  <c r="R184"/>
  <c r="DE50"/>
  <c r="BB191"/>
  <c r="L179"/>
  <c r="CJ38"/>
  <c r="AG179"/>
  <c r="BU42"/>
  <c r="R183"/>
  <c r="BH43"/>
  <c r="E184"/>
  <c r="AT184"/>
  <c r="CW43"/>
  <c r="AB189"/>
  <c r="CE48"/>
  <c r="BW50"/>
  <c r="T191"/>
  <c r="BB182"/>
  <c r="DE41"/>
  <c r="V182"/>
  <c r="AU185"/>
  <c r="CX44"/>
  <c r="AE185"/>
  <c r="CH44"/>
  <c r="BR44"/>
  <c r="O185"/>
  <c r="AX187"/>
  <c r="DA46"/>
  <c r="CK46"/>
  <c r="AH187"/>
  <c r="BK46"/>
  <c r="H187"/>
  <c r="BI49"/>
  <c r="F190"/>
  <c r="AF183"/>
  <c r="CI42"/>
  <c r="F56" i="2"/>
  <c r="G48" i="3"/>
  <c r="CA43" i="1"/>
  <c r="X184"/>
  <c r="X59" i="2"/>
  <c r="K51" i="3" s="1"/>
  <c r="L51" s="1"/>
  <c r="J51"/>
  <c r="CG48" i="1"/>
  <c r="AD189"/>
  <c r="AR183"/>
  <c r="CU42"/>
  <c r="CS43"/>
  <c r="AP184"/>
  <c r="AR189"/>
  <c r="CU48"/>
  <c r="AX179"/>
  <c r="DA38"/>
  <c r="AH179"/>
  <c r="R179"/>
  <c r="CC50"/>
  <c r="Z191"/>
  <c r="X179"/>
  <c r="CV38"/>
  <c r="AS179"/>
  <c r="J183"/>
  <c r="BM42"/>
  <c r="AZ183"/>
  <c r="DC42"/>
  <c r="AL184"/>
  <c r="CO43"/>
  <c r="AF189"/>
  <c r="CI48"/>
  <c r="AF191"/>
  <c r="CI50"/>
  <c r="CC56"/>
  <c r="Z197"/>
  <c r="BB171"/>
  <c r="DE30"/>
  <c r="V178"/>
  <c r="AQ173"/>
  <c r="CT32"/>
  <c r="I177"/>
  <c r="AO177"/>
  <c r="CR36"/>
  <c r="AV180"/>
  <c r="CY39"/>
  <c r="AN180"/>
  <c r="CQ39"/>
  <c r="AF180"/>
  <c r="CI39"/>
  <c r="CA39"/>
  <c r="X180"/>
  <c r="P180"/>
  <c r="H180"/>
  <c r="BA181"/>
  <c r="DD40"/>
  <c r="AW181"/>
  <c r="CZ40"/>
  <c r="AS181"/>
  <c r="CV40"/>
  <c r="AO181"/>
  <c r="CR40"/>
  <c r="AK181"/>
  <c r="CN40"/>
  <c r="AG181"/>
  <c r="CJ40"/>
  <c r="AC181"/>
  <c r="CF40"/>
  <c r="Y181"/>
  <c r="CB40"/>
  <c r="U181"/>
  <c r="Q181"/>
  <c r="M181"/>
  <c r="I181"/>
  <c r="E181"/>
  <c r="N180"/>
  <c r="AD180"/>
  <c r="CG39"/>
  <c r="AT180"/>
  <c r="CW39"/>
  <c r="BM40"/>
  <c r="J181"/>
  <c r="R181"/>
  <c r="CC40"/>
  <c r="Z181"/>
  <c r="AH181"/>
  <c r="CK40"/>
  <c r="AP181"/>
  <c r="CS40"/>
  <c r="AX181"/>
  <c r="DA40"/>
  <c r="BK47"/>
  <c r="H188"/>
  <c r="P188"/>
  <c r="BS47"/>
  <c r="CA47"/>
  <c r="X188"/>
  <c r="AF188"/>
  <c r="CI47"/>
  <c r="AN188"/>
  <c r="CQ47"/>
  <c r="AV188"/>
  <c r="CY47"/>
  <c r="F60" i="2"/>
  <c r="G52" i="3"/>
  <c r="I189" i="1"/>
  <c r="BL48"/>
  <c r="BP48"/>
  <c r="M189"/>
  <c r="BT48"/>
  <c r="Q189"/>
  <c r="U189"/>
  <c r="BX48"/>
  <c r="Y189"/>
  <c r="CB48"/>
  <c r="AC189"/>
  <c r="CF48"/>
  <c r="CJ48"/>
  <c r="AG189"/>
  <c r="AK189"/>
  <c r="CN48"/>
  <c r="AO189"/>
  <c r="CR48"/>
  <c r="AS189"/>
  <c r="CV48"/>
  <c r="CZ48"/>
  <c r="AW189"/>
  <c r="DD48"/>
  <c r="BA189"/>
  <c r="F61" i="2"/>
  <c r="G53" i="3"/>
  <c r="BO49" i="1"/>
  <c r="L190"/>
  <c r="BW49"/>
  <c r="T190"/>
  <c r="CE49"/>
  <c r="AB190"/>
  <c r="AJ190"/>
  <c r="CM49"/>
  <c r="AR190"/>
  <c r="CU49"/>
  <c r="AZ190"/>
  <c r="DC49"/>
  <c r="BJ50"/>
  <c r="G191"/>
  <c r="BN50"/>
  <c r="K191"/>
  <c r="BR50"/>
  <c r="O191"/>
  <c r="BV50"/>
  <c r="S191"/>
  <c r="BZ50"/>
  <c r="W191"/>
  <c r="CD50"/>
  <c r="AA191"/>
  <c r="AE191"/>
  <c r="CH50"/>
  <c r="AI191"/>
  <c r="CL50"/>
  <c r="AM191"/>
  <c r="CP50"/>
  <c r="AQ191"/>
  <c r="CT50"/>
  <c r="AU191"/>
  <c r="CX50"/>
  <c r="DB50"/>
  <c r="AY191"/>
  <c r="E63" i="2"/>
  <c r="F55" i="3"/>
  <c r="AI163" i="1"/>
  <c r="CL22"/>
  <c r="E55" i="2"/>
  <c r="F47" i="3"/>
  <c r="AY183" i="1"/>
  <c r="DB42"/>
  <c r="AU183"/>
  <c r="CX42"/>
  <c r="AQ183"/>
  <c r="CT42"/>
  <c r="AM183"/>
  <c r="CP42"/>
  <c r="AI183"/>
  <c r="CL42"/>
  <c r="AE183"/>
  <c r="CH42"/>
  <c r="AA183"/>
  <c r="CD42"/>
  <c r="BZ42"/>
  <c r="W183"/>
  <c r="BV42"/>
  <c r="S183"/>
  <c r="BR42"/>
  <c r="O183"/>
  <c r="BN42"/>
  <c r="K183"/>
  <c r="BJ42"/>
  <c r="G183"/>
  <c r="F58" i="2"/>
  <c r="G50" i="3"/>
  <c r="AV186" i="1"/>
  <c r="CY45"/>
  <c r="AN186"/>
  <c r="CQ45"/>
  <c r="AF186"/>
  <c r="CI45"/>
  <c r="CA45"/>
  <c r="X186"/>
  <c r="BS45"/>
  <c r="P186"/>
  <c r="BK45"/>
  <c r="H186"/>
  <c r="AA187"/>
  <c r="CD46"/>
  <c r="BZ46"/>
  <c r="W187"/>
  <c r="BV46"/>
  <c r="S187"/>
  <c r="BR46"/>
  <c r="O187"/>
  <c r="BN46"/>
  <c r="K187"/>
  <c r="BJ46"/>
  <c r="G187"/>
  <c r="AC164"/>
  <c r="AE169"/>
  <c r="CH28"/>
  <c r="AZ180"/>
  <c r="DC39"/>
  <c r="AR180"/>
  <c r="CU39"/>
  <c r="AJ180"/>
  <c r="CM39"/>
  <c r="AB180"/>
  <c r="CE39"/>
  <c r="T180"/>
  <c r="L180"/>
  <c r="E180"/>
  <c r="AY181"/>
  <c r="DB40"/>
  <c r="AU181"/>
  <c r="CX40"/>
  <c r="AQ181"/>
  <c r="CT40"/>
  <c r="AM181"/>
  <c r="CP40"/>
  <c r="AI181"/>
  <c r="CL40"/>
  <c r="AE181"/>
  <c r="CH40"/>
  <c r="AA181"/>
  <c r="CD40"/>
  <c r="W181"/>
  <c r="S181"/>
  <c r="O181"/>
  <c r="BR40"/>
  <c r="K181"/>
  <c r="G181"/>
  <c r="V180"/>
  <c r="AL180"/>
  <c r="CO39"/>
  <c r="BB180"/>
  <c r="DE39"/>
  <c r="N181"/>
  <c r="V181"/>
  <c r="AD181"/>
  <c r="CG40"/>
  <c r="AL181"/>
  <c r="CO40"/>
  <c r="AT181"/>
  <c r="CW40"/>
  <c r="BB181"/>
  <c r="DE40"/>
  <c r="BO47"/>
  <c r="L188"/>
  <c r="BW47"/>
  <c r="T188"/>
  <c r="AB188"/>
  <c r="CE47"/>
  <c r="AJ188"/>
  <c r="CM47"/>
  <c r="AR188"/>
  <c r="CU47"/>
  <c r="AZ188"/>
  <c r="DC47"/>
  <c r="G189"/>
  <c r="BJ48"/>
  <c r="BN48"/>
  <c r="K189"/>
  <c r="O189"/>
  <c r="BR48"/>
  <c r="S189"/>
  <c r="BV48"/>
  <c r="W189"/>
  <c r="BZ48"/>
  <c r="AA189"/>
  <c r="CD48"/>
  <c r="AE189"/>
  <c r="CH48"/>
  <c r="AI189"/>
  <c r="CL48"/>
  <c r="CP48"/>
  <c r="AM189"/>
  <c r="AQ189"/>
  <c r="CT48"/>
  <c r="AU189"/>
  <c r="CX48"/>
  <c r="DB48"/>
  <c r="AY189"/>
  <c r="E61" i="2"/>
  <c r="F53" i="3"/>
  <c r="BK49" i="1"/>
  <c r="H190"/>
  <c r="BS49"/>
  <c r="P190"/>
  <c r="CA49"/>
  <c r="X190"/>
  <c r="AF190"/>
  <c r="CI49"/>
  <c r="AN190"/>
  <c r="CQ49"/>
  <c r="AV190"/>
  <c r="CY49"/>
  <c r="F62" i="2"/>
  <c r="G54" i="3"/>
  <c r="BL50" i="1"/>
  <c r="I191"/>
  <c r="BP50"/>
  <c r="M191"/>
  <c r="BT50"/>
  <c r="Q191"/>
  <c r="BX50"/>
  <c r="U191"/>
  <c r="CB50"/>
  <c r="Y191"/>
  <c r="CF50"/>
  <c r="AC191"/>
  <c r="AG191"/>
  <c r="CJ50"/>
  <c r="CN50"/>
  <c r="AK191"/>
  <c r="CR50"/>
  <c r="AO191"/>
  <c r="AS191"/>
  <c r="CV50"/>
  <c r="AW191"/>
  <c r="CZ50"/>
  <c r="DD50"/>
  <c r="BA191"/>
  <c r="F63" i="2"/>
  <c r="G55" i="3"/>
  <c r="BA183" i="1"/>
  <c r="DD42"/>
  <c r="AW183"/>
  <c r="CZ42"/>
  <c r="AS183"/>
  <c r="CV42"/>
  <c r="AO183"/>
  <c r="CR42"/>
  <c r="AK183"/>
  <c r="CN42"/>
  <c r="AG183"/>
  <c r="CJ42"/>
  <c r="AC183"/>
  <c r="CF42"/>
  <c r="CB42"/>
  <c r="Y183"/>
  <c r="BX42"/>
  <c r="U183"/>
  <c r="BT42"/>
  <c r="Q183"/>
  <c r="BP42"/>
  <c r="M183"/>
  <c r="BL42"/>
  <c r="I183"/>
  <c r="BH42"/>
  <c r="E183"/>
  <c r="AZ186"/>
  <c r="DC45"/>
  <c r="AR186"/>
  <c r="CU45"/>
  <c r="AJ186"/>
  <c r="CM45"/>
  <c r="AB186"/>
  <c r="CE45"/>
  <c r="BW45"/>
  <c r="T186"/>
  <c r="BO45"/>
  <c r="L186"/>
  <c r="BH45"/>
  <c r="E186"/>
  <c r="CB46"/>
  <c r="Y187"/>
  <c r="BX46"/>
  <c r="U187"/>
  <c r="BT46"/>
  <c r="Q187"/>
  <c r="BP46"/>
  <c r="M187"/>
  <c r="BL46"/>
  <c r="I187"/>
  <c r="BH46"/>
  <c r="E187"/>
  <c r="AT183" l="1"/>
  <c r="BD183" s="1"/>
  <c r="L182"/>
  <c r="CU41"/>
  <c r="CY41"/>
  <c r="AO169"/>
  <c r="AV165"/>
  <c r="CU35"/>
  <c r="CV36"/>
  <c r="CG25"/>
  <c r="BD193"/>
  <c r="CO37"/>
  <c r="CY40"/>
  <c r="CG37"/>
  <c r="CC39"/>
  <c r="BC40"/>
  <c r="BX40" s="1"/>
  <c r="AN182"/>
  <c r="CC41"/>
  <c r="AP176"/>
  <c r="BC197"/>
  <c r="C197" s="1"/>
  <c r="D61" i="3" s="1"/>
  <c r="X182" i="1"/>
  <c r="BC41"/>
  <c r="CA41" s="1"/>
  <c r="CM42"/>
  <c r="BO42"/>
  <c r="CE41"/>
  <c r="AH182"/>
  <c r="F180"/>
  <c r="CF39"/>
  <c r="AC180"/>
  <c r="CM41"/>
  <c r="AJ182"/>
  <c r="K180"/>
  <c r="DA41"/>
  <c r="AX182"/>
  <c r="Y180"/>
  <c r="CB39"/>
  <c r="BM41"/>
  <c r="J182"/>
  <c r="AQ182"/>
  <c r="CT41"/>
  <c r="CV39"/>
  <c r="AS180"/>
  <c r="AY180"/>
  <c r="DB39"/>
  <c r="CP39"/>
  <c r="AM180"/>
  <c r="Y182"/>
  <c r="CB41"/>
  <c r="BL41"/>
  <c r="I182"/>
  <c r="CX41"/>
  <c r="AU182"/>
  <c r="BH41"/>
  <c r="E182"/>
  <c r="AI180"/>
  <c r="CL39"/>
  <c r="Q180"/>
  <c r="AW180"/>
  <c r="CZ39"/>
  <c r="CL41"/>
  <c r="AI182"/>
  <c r="CD39"/>
  <c r="AA180"/>
  <c r="DD41"/>
  <c r="BA182"/>
  <c r="AE180"/>
  <c r="CH39"/>
  <c r="Q182"/>
  <c r="CZ41"/>
  <c r="AW182"/>
  <c r="AE182"/>
  <c r="CH41"/>
  <c r="O182"/>
  <c r="AC182"/>
  <c r="CF41"/>
  <c r="CR39"/>
  <c r="AO180"/>
  <c r="AA182"/>
  <c r="CD41"/>
  <c r="CP41"/>
  <c r="AM182"/>
  <c r="AK182"/>
  <c r="CN41"/>
  <c r="W180"/>
  <c r="F182"/>
  <c r="CR41"/>
  <c r="AO182"/>
  <c r="P182"/>
  <c r="H182"/>
  <c r="DD39"/>
  <c r="BA180"/>
  <c r="CN39"/>
  <c r="AK180"/>
  <c r="CT39"/>
  <c r="AQ180"/>
  <c r="CV41"/>
  <c r="AS182"/>
  <c r="CJ39"/>
  <c r="AG180"/>
  <c r="DB41"/>
  <c r="AY182"/>
  <c r="W182"/>
  <c r="U182"/>
  <c r="O180"/>
  <c r="AU180"/>
  <c r="CX39"/>
  <c r="CJ41"/>
  <c r="AG182"/>
  <c r="BC39"/>
  <c r="BP41"/>
  <c r="BF42"/>
  <c r="H55" i="2" s="1"/>
  <c r="H47" i="3"/>
  <c r="G55" i="2"/>
  <c r="W55" s="1"/>
  <c r="J47" i="3" s="1"/>
  <c r="G47"/>
  <c r="CP23" i="1"/>
  <c r="AP170"/>
  <c r="AX177"/>
  <c r="CN23"/>
  <c r="AQ171"/>
  <c r="BC38"/>
  <c r="BI38" s="1"/>
  <c r="CN36"/>
  <c r="CH36"/>
  <c r="CT28"/>
  <c r="CQ35"/>
  <c r="BA169"/>
  <c r="BB178"/>
  <c r="DE35"/>
  <c r="AX164"/>
  <c r="AJ177"/>
  <c r="AR178"/>
  <c r="AY177"/>
  <c r="DD32"/>
  <c r="AH177"/>
  <c r="CL7"/>
  <c r="CB22"/>
  <c r="CU31"/>
  <c r="DE26"/>
  <c r="AN178"/>
  <c r="AP175"/>
  <c r="AT177"/>
  <c r="AN167"/>
  <c r="CY31"/>
  <c r="AR168"/>
  <c r="CZ36"/>
  <c r="AI165"/>
  <c r="CL18"/>
  <c r="AL168"/>
  <c r="DC35"/>
  <c r="AI173"/>
  <c r="CQ27"/>
  <c r="CU36"/>
  <c r="DB28"/>
  <c r="AD176"/>
  <c r="CV37"/>
  <c r="CV32"/>
  <c r="CX26"/>
  <c r="CW37"/>
  <c r="CP36"/>
  <c r="DK7"/>
  <c r="DN7" s="1"/>
  <c r="R153"/>
  <c r="DK12"/>
  <c r="DN12" s="1"/>
  <c r="R151"/>
  <c r="DK10"/>
  <c r="DN10" s="1"/>
  <c r="R154"/>
  <c r="DK13"/>
  <c r="DN13" s="1"/>
  <c r="R164"/>
  <c r="DK23"/>
  <c r="DN23" s="1"/>
  <c r="R175"/>
  <c r="DK34"/>
  <c r="DN34" s="1"/>
  <c r="R149"/>
  <c r="DK8"/>
  <c r="DN8" s="1"/>
  <c r="R177"/>
  <c r="DK36"/>
  <c r="DN36" s="1"/>
  <c r="U177"/>
  <c r="DL36"/>
  <c r="DO36" s="1"/>
  <c r="DK9"/>
  <c r="DN9" s="1"/>
  <c r="DL29"/>
  <c r="DO29" s="1"/>
  <c r="DK21"/>
  <c r="DN21" s="1"/>
  <c r="DL26"/>
  <c r="DO26" s="1"/>
  <c r="DK37"/>
  <c r="DN37" s="1"/>
  <c r="R156"/>
  <c r="DK15"/>
  <c r="DN15" s="1"/>
  <c r="R173"/>
  <c r="DK32"/>
  <c r="DN32" s="1"/>
  <c r="R170"/>
  <c r="DK29"/>
  <c r="DN29" s="1"/>
  <c r="U165"/>
  <c r="DL24"/>
  <c r="DO24" s="1"/>
  <c r="R160"/>
  <c r="DK19"/>
  <c r="DN19" s="1"/>
  <c r="R166"/>
  <c r="DK25"/>
  <c r="DN25" s="1"/>
  <c r="U178"/>
  <c r="DL37"/>
  <c r="DO37" s="1"/>
  <c r="DL8"/>
  <c r="DO8" s="1"/>
  <c r="DL14"/>
  <c r="DO14" s="1"/>
  <c r="DL20"/>
  <c r="DO20" s="1"/>
  <c r="DL16"/>
  <c r="DO16" s="1"/>
  <c r="DK31"/>
  <c r="DN31" s="1"/>
  <c r="DL27"/>
  <c r="DO27" s="1"/>
  <c r="DL21"/>
  <c r="DO21" s="1"/>
  <c r="DL31"/>
  <c r="DO31" s="1"/>
  <c r="DL25"/>
  <c r="DO25" s="1"/>
  <c r="DL32"/>
  <c r="DO32" s="1"/>
  <c r="U159"/>
  <c r="DL18"/>
  <c r="DO18" s="1"/>
  <c r="R157"/>
  <c r="DK16"/>
  <c r="DN16" s="1"/>
  <c r="R155"/>
  <c r="DK14"/>
  <c r="DN14" s="1"/>
  <c r="U163"/>
  <c r="DL22"/>
  <c r="DO22" s="1"/>
  <c r="R158"/>
  <c r="DK17"/>
  <c r="DN17" s="1"/>
  <c r="R169"/>
  <c r="DK28"/>
  <c r="DN28" s="1"/>
  <c r="R174"/>
  <c r="DK33"/>
  <c r="DN33" s="1"/>
  <c r="U169"/>
  <c r="DL28"/>
  <c r="DO28" s="1"/>
  <c r="U153"/>
  <c r="DL12"/>
  <c r="DO12" s="1"/>
  <c r="R171"/>
  <c r="DK30"/>
  <c r="DN30" s="1"/>
  <c r="R163"/>
  <c r="DK22"/>
  <c r="DN22" s="1"/>
  <c r="U164"/>
  <c r="DL23"/>
  <c r="DO23" s="1"/>
  <c r="DL11"/>
  <c r="DO11" s="1"/>
  <c r="DK11"/>
  <c r="DN11" s="1"/>
  <c r="DL10"/>
  <c r="DO10" s="1"/>
  <c r="DL19"/>
  <c r="DO19" s="1"/>
  <c r="DL35"/>
  <c r="DO35" s="1"/>
  <c r="U156"/>
  <c r="DL15"/>
  <c r="DO15" s="1"/>
  <c r="R161"/>
  <c r="DK20"/>
  <c r="DN20" s="1"/>
  <c r="R167"/>
  <c r="DK26"/>
  <c r="DN26" s="1"/>
  <c r="U175"/>
  <c r="DL34"/>
  <c r="DO34" s="1"/>
  <c r="R165"/>
  <c r="DK24"/>
  <c r="DN24" s="1"/>
  <c r="R159"/>
  <c r="DK18"/>
  <c r="DN18" s="1"/>
  <c r="R168"/>
  <c r="DK27"/>
  <c r="DN27" s="1"/>
  <c r="DL17"/>
  <c r="DO17" s="1"/>
  <c r="DL13"/>
  <c r="DO13" s="1"/>
  <c r="DL9"/>
  <c r="DO9" s="1"/>
  <c r="DL30"/>
  <c r="DO30" s="1"/>
  <c r="DL33"/>
  <c r="DO33" s="1"/>
  <c r="DK35"/>
  <c r="DN35" s="1"/>
  <c r="DL7"/>
  <c r="DO7" s="1"/>
  <c r="E166"/>
  <c r="DJ25"/>
  <c r="DM25" s="1"/>
  <c r="E169"/>
  <c r="DJ28"/>
  <c r="DM28" s="1"/>
  <c r="E165"/>
  <c r="DJ24"/>
  <c r="DM24" s="1"/>
  <c r="E178"/>
  <c r="DJ37"/>
  <c r="DM37" s="1"/>
  <c r="DJ15"/>
  <c r="DM15" s="1"/>
  <c r="E153"/>
  <c r="DJ12"/>
  <c r="DM12" s="1"/>
  <c r="E175"/>
  <c r="DJ34"/>
  <c r="DM34" s="1"/>
  <c r="E174"/>
  <c r="DJ33"/>
  <c r="DM33" s="1"/>
  <c r="E164"/>
  <c r="DJ23"/>
  <c r="DM23" s="1"/>
  <c r="DJ21"/>
  <c r="DM21" s="1"/>
  <c r="DJ19"/>
  <c r="DM19" s="1"/>
  <c r="E151"/>
  <c r="DJ10"/>
  <c r="DM10" s="1"/>
  <c r="E158"/>
  <c r="DJ17"/>
  <c r="DM17" s="1"/>
  <c r="E173"/>
  <c r="DJ32"/>
  <c r="DM32" s="1"/>
  <c r="E171"/>
  <c r="DJ30"/>
  <c r="DM30" s="1"/>
  <c r="E161"/>
  <c r="DJ20"/>
  <c r="DM20" s="1"/>
  <c r="E157"/>
  <c r="DJ16"/>
  <c r="DM16" s="1"/>
  <c r="E177"/>
  <c r="DJ36"/>
  <c r="DM36" s="1"/>
  <c r="E163"/>
  <c r="DJ22"/>
  <c r="DM22" s="1"/>
  <c r="DJ14"/>
  <c r="DM14" s="1"/>
  <c r="DJ11"/>
  <c r="DM11" s="1"/>
  <c r="DJ35"/>
  <c r="DM35" s="1"/>
  <c r="E150"/>
  <c r="DJ9"/>
  <c r="DM9" s="1"/>
  <c r="E159"/>
  <c r="DJ18"/>
  <c r="DM18" s="1"/>
  <c r="E168"/>
  <c r="DJ27"/>
  <c r="DM27" s="1"/>
  <c r="E170"/>
  <c r="DJ29"/>
  <c r="DM29" s="1"/>
  <c r="E149"/>
  <c r="DJ8"/>
  <c r="DM8" s="1"/>
  <c r="E167"/>
  <c r="DJ26"/>
  <c r="DM26" s="1"/>
  <c r="E172"/>
  <c r="DJ31"/>
  <c r="DM31" s="1"/>
  <c r="DJ13"/>
  <c r="DM13" s="1"/>
  <c r="E148"/>
  <c r="DJ7"/>
  <c r="DM7" s="1"/>
  <c r="BD196"/>
  <c r="AE178"/>
  <c r="AU177"/>
  <c r="BA177"/>
  <c r="AT173"/>
  <c r="CP37"/>
  <c r="DA7"/>
  <c r="BB177"/>
  <c r="AH161"/>
  <c r="AT176"/>
  <c r="AQ175"/>
  <c r="AG176"/>
  <c r="CN37"/>
  <c r="CZ35"/>
  <c r="AG167"/>
  <c r="CK37"/>
  <c r="CR37"/>
  <c r="AG173"/>
  <c r="AQ177"/>
  <c r="AG169"/>
  <c r="CQ34"/>
  <c r="AJ153"/>
  <c r="BA161"/>
  <c r="AH176"/>
  <c r="CZ37"/>
  <c r="DC37"/>
  <c r="CY35"/>
  <c r="AZ166"/>
  <c r="AE175"/>
  <c r="DA37"/>
  <c r="AN177"/>
  <c r="CO35"/>
  <c r="CM35"/>
  <c r="CX22"/>
  <c r="CG36"/>
  <c r="CS27"/>
  <c r="CM18"/>
  <c r="CY36"/>
  <c r="AU178"/>
  <c r="AX158"/>
  <c r="CO36"/>
  <c r="CL36"/>
  <c r="CO28"/>
  <c r="AJ178"/>
  <c r="DC36"/>
  <c r="DD37"/>
  <c r="AP177"/>
  <c r="BC35"/>
  <c r="BV35" s="1"/>
  <c r="AO176"/>
  <c r="BC37"/>
  <c r="BW37" s="1"/>
  <c r="AM176"/>
  <c r="CP35"/>
  <c r="CX35"/>
  <c r="AU176"/>
  <c r="AB177"/>
  <c r="AY176"/>
  <c r="DB35"/>
  <c r="S176"/>
  <c r="AK176"/>
  <c r="CN35"/>
  <c r="S178"/>
  <c r="K176"/>
  <c r="CL37"/>
  <c r="AA176"/>
  <c r="CD35"/>
  <c r="U176"/>
  <c r="CV35"/>
  <c r="AS176"/>
  <c r="AF177"/>
  <c r="CI36"/>
  <c r="AU179"/>
  <c r="CX38"/>
  <c r="BC36"/>
  <c r="BV36" s="1"/>
  <c r="P177"/>
  <c r="AJ179"/>
  <c r="CM38"/>
  <c r="AY178"/>
  <c r="DB37"/>
  <c r="AI176"/>
  <c r="CL35"/>
  <c r="AQ176"/>
  <c r="CT35"/>
  <c r="DD35"/>
  <c r="BA176"/>
  <c r="AX176"/>
  <c r="DA35"/>
  <c r="R176"/>
  <c r="BK38"/>
  <c r="CA38"/>
  <c r="CB38"/>
  <c r="BY38"/>
  <c r="CK38"/>
  <c r="BO38"/>
  <c r="BY37"/>
  <c r="CI37"/>
  <c r="CJ37"/>
  <c r="CF37"/>
  <c r="BX37"/>
  <c r="CJ36"/>
  <c r="BY36"/>
  <c r="CC35"/>
  <c r="CI35"/>
  <c r="CH35"/>
  <c r="AH171"/>
  <c r="AZ175"/>
  <c r="AZ172"/>
  <c r="CM9"/>
  <c r="CT24"/>
  <c r="AB165"/>
  <c r="DE23"/>
  <c r="AW153"/>
  <c r="CY26"/>
  <c r="AU164"/>
  <c r="CM34"/>
  <c r="AR156"/>
  <c r="AZ148"/>
  <c r="AP167"/>
  <c r="AT174"/>
  <c r="CO12"/>
  <c r="DA22"/>
  <c r="AE165"/>
  <c r="AV170"/>
  <c r="CG28"/>
  <c r="AY165"/>
  <c r="DC24"/>
  <c r="DC29"/>
  <c r="T168"/>
  <c r="CG20"/>
  <c r="BB175"/>
  <c r="CG32"/>
  <c r="V164"/>
  <c r="AW167"/>
  <c r="AF164"/>
  <c r="CM24"/>
  <c r="AT156"/>
  <c r="AZ159"/>
  <c r="AU171"/>
  <c r="AQ163"/>
  <c r="W173"/>
  <c r="CZ17"/>
  <c r="AM165"/>
  <c r="AD168"/>
  <c r="CO21"/>
  <c r="DB18"/>
  <c r="CZ15"/>
  <c r="V158"/>
  <c r="AK165"/>
  <c r="CV28"/>
  <c r="AN166"/>
  <c r="CI24"/>
  <c r="AD167"/>
  <c r="AY163"/>
  <c r="AH167"/>
  <c r="AL174"/>
  <c r="AA167"/>
  <c r="CX29"/>
  <c r="V151"/>
  <c r="U151"/>
  <c r="CQ31"/>
  <c r="AC173"/>
  <c r="AF170"/>
  <c r="CG33"/>
  <c r="DB34"/>
  <c r="CW28"/>
  <c r="DE20"/>
  <c r="CV23"/>
  <c r="CO34"/>
  <c r="AR165"/>
  <c r="X175"/>
  <c r="AQ167"/>
  <c r="AF166"/>
  <c r="CU34"/>
  <c r="T167"/>
  <c r="AN169"/>
  <c r="CP30"/>
  <c r="CM26"/>
  <c r="AZ174"/>
  <c r="CE21"/>
  <c r="AM169"/>
  <c r="AL171"/>
  <c r="CJ17"/>
  <c r="DC9"/>
  <c r="BB170"/>
  <c r="DC17"/>
  <c r="V175"/>
  <c r="AD163"/>
  <c r="AR161"/>
  <c r="AK167"/>
  <c r="AT167"/>
  <c r="AI167"/>
  <c r="AJ158"/>
  <c r="J171"/>
  <c r="AF173"/>
  <c r="AG163"/>
  <c r="CQ21"/>
  <c r="AJ172"/>
  <c r="AA164"/>
  <c r="AE167"/>
  <c r="AG161"/>
  <c r="CG29"/>
  <c r="AG159"/>
  <c r="AZ149"/>
  <c r="AM174"/>
  <c r="T162"/>
  <c r="X163"/>
  <c r="AR170"/>
  <c r="Y171"/>
  <c r="AI171"/>
  <c r="AV166"/>
  <c r="AP163"/>
  <c r="CM25"/>
  <c r="U171"/>
  <c r="CQ23"/>
  <c r="AA153"/>
  <c r="AX166"/>
  <c r="CF10"/>
  <c r="CP21"/>
  <c r="CK24"/>
  <c r="DC21"/>
  <c r="AS163"/>
  <c r="DE12"/>
  <c r="AT172"/>
  <c r="DC12"/>
  <c r="AN163"/>
  <c r="I161"/>
  <c r="AC167"/>
  <c r="AJ148"/>
  <c r="AJ163"/>
  <c r="DD10"/>
  <c r="Y155"/>
  <c r="AW163"/>
  <c r="AF172"/>
  <c r="CR23"/>
  <c r="AE163"/>
  <c r="AF168"/>
  <c r="AS161"/>
  <c r="CO25"/>
  <c r="X165"/>
  <c r="AB170"/>
  <c r="AP172"/>
  <c r="AT175"/>
  <c r="AX171"/>
  <c r="BB169"/>
  <c r="AT166"/>
  <c r="W167"/>
  <c r="AZ163"/>
  <c r="AS167"/>
  <c r="CV34"/>
  <c r="V153"/>
  <c r="CZ34"/>
  <c r="Z163"/>
  <c r="U166"/>
  <c r="AK163"/>
  <c r="CN32"/>
  <c r="AA169"/>
  <c r="AJ168"/>
  <c r="CY21"/>
  <c r="AN161"/>
  <c r="AN170"/>
  <c r="AT168"/>
  <c r="X166"/>
  <c r="F162"/>
  <c r="DE21"/>
  <c r="CR26"/>
  <c r="W165"/>
  <c r="W175"/>
  <c r="AO175"/>
  <c r="AM175"/>
  <c r="CU26"/>
  <c r="CM8"/>
  <c r="AD157"/>
  <c r="CN33"/>
  <c r="CL23"/>
  <c r="AW171"/>
  <c r="CP26"/>
  <c r="BA163"/>
  <c r="AE173"/>
  <c r="CX24"/>
  <c r="Z172"/>
  <c r="V166"/>
  <c r="X164"/>
  <c r="AP164"/>
  <c r="BB163"/>
  <c r="AX175"/>
  <c r="CJ34"/>
  <c r="CL28"/>
  <c r="AH158"/>
  <c r="DD23"/>
  <c r="AT171"/>
  <c r="X161"/>
  <c r="CV30"/>
  <c r="DA20"/>
  <c r="DE33"/>
  <c r="AW150"/>
  <c r="CR20"/>
  <c r="AM151"/>
  <c r="AK175"/>
  <c r="W166"/>
  <c r="BD192"/>
  <c r="AG164"/>
  <c r="AN165"/>
  <c r="U161"/>
  <c r="CS20"/>
  <c r="AB156"/>
  <c r="CZ32"/>
  <c r="AK169"/>
  <c r="AF161"/>
  <c r="AW159"/>
  <c r="AO165"/>
  <c r="CU21"/>
  <c r="CR22"/>
  <c r="CR32"/>
  <c r="AZ168"/>
  <c r="Y164"/>
  <c r="AM163"/>
  <c r="AA163"/>
  <c r="AY173"/>
  <c r="AV168"/>
  <c r="T166"/>
  <c r="DE32"/>
  <c r="CN20"/>
  <c r="K171"/>
  <c r="CZ20"/>
  <c r="CY22"/>
  <c r="BA167"/>
  <c r="DB26"/>
  <c r="CW29"/>
  <c r="CM20"/>
  <c r="CW22"/>
  <c r="CY34"/>
  <c r="AX169"/>
  <c r="W171"/>
  <c r="CM10"/>
  <c r="CP20"/>
  <c r="CW24"/>
  <c r="CU30"/>
  <c r="CP29"/>
  <c r="DB33"/>
  <c r="Z174"/>
  <c r="W161"/>
  <c r="CX34"/>
  <c r="AD156"/>
  <c r="CW20"/>
  <c r="U167"/>
  <c r="CK23"/>
  <c r="CO26"/>
  <c r="DB30"/>
  <c r="AB164"/>
  <c r="Y165"/>
  <c r="AS174"/>
  <c r="CZ28"/>
  <c r="AQ164"/>
  <c r="CM29"/>
  <c r="AB161"/>
  <c r="BB166"/>
  <c r="CK22"/>
  <c r="AL163"/>
  <c r="AL159"/>
  <c r="Y159"/>
  <c r="AO149"/>
  <c r="AT157"/>
  <c r="AX162"/>
  <c r="AI161"/>
  <c r="X171"/>
  <c r="U170"/>
  <c r="CQ30"/>
  <c r="AN173"/>
  <c r="AJ162"/>
  <c r="AU173"/>
  <c r="AP150"/>
  <c r="AK171"/>
  <c r="AD171"/>
  <c r="AO171"/>
  <c r="AL161"/>
  <c r="CY20"/>
  <c r="CY30"/>
  <c r="AA175"/>
  <c r="AR151"/>
  <c r="AU162"/>
  <c r="CG21"/>
  <c r="CW21"/>
  <c r="DE24"/>
  <c r="CN25"/>
  <c r="AJ171"/>
  <c r="AV174"/>
  <c r="CU23"/>
  <c r="AG162"/>
  <c r="BA165"/>
  <c r="CS32"/>
  <c r="CV19"/>
  <c r="BC21"/>
  <c r="BT21" s="1"/>
  <c r="AC163"/>
  <c r="AL170"/>
  <c r="AY164"/>
  <c r="AH175"/>
  <c r="CJ9"/>
  <c r="E162"/>
  <c r="AX167"/>
  <c r="CG34"/>
  <c r="CG31"/>
  <c r="Y167"/>
  <c r="DD30"/>
  <c r="AR166"/>
  <c r="AB169"/>
  <c r="CT7"/>
  <c r="DD16"/>
  <c r="AL165"/>
  <c r="DA24"/>
  <c r="CZ25"/>
  <c r="CJ25"/>
  <c r="CX25"/>
  <c r="DA29"/>
  <c r="AG170"/>
  <c r="DD29"/>
  <c r="AZ173"/>
  <c r="DD33"/>
  <c r="CU22"/>
  <c r="AA171"/>
  <c r="CL34"/>
  <c r="CO23"/>
  <c r="CO32"/>
  <c r="AP166"/>
  <c r="X167"/>
  <c r="AU149"/>
  <c r="AH166"/>
  <c r="CL29"/>
  <c r="CV29"/>
  <c r="AU174"/>
  <c r="AN174"/>
  <c r="BD194"/>
  <c r="AM173"/>
  <c r="AU169"/>
  <c r="CW23"/>
  <c r="CS30"/>
  <c r="AU161"/>
  <c r="AQ174"/>
  <c r="BC194"/>
  <c r="BC25"/>
  <c r="BV25" s="1"/>
  <c r="AH148"/>
  <c r="AH173"/>
  <c r="AA148"/>
  <c r="AD148"/>
  <c r="AW160"/>
  <c r="CZ19"/>
  <c r="CG24"/>
  <c r="Z149"/>
  <c r="AX151"/>
  <c r="Y158"/>
  <c r="AE161"/>
  <c r="AH162"/>
  <c r="W162"/>
  <c r="DC23"/>
  <c r="CP25"/>
  <c r="V165"/>
  <c r="AP165"/>
  <c r="AO170"/>
  <c r="CT29"/>
  <c r="AR173"/>
  <c r="T174"/>
  <c r="U174"/>
  <c r="U148"/>
  <c r="DC30"/>
  <c r="AZ171"/>
  <c r="CU33"/>
  <c r="AR174"/>
  <c r="CJ7"/>
  <c r="BC192"/>
  <c r="AW149"/>
  <c r="U157"/>
  <c r="CN16"/>
  <c r="CB21"/>
  <c r="CJ24"/>
  <c r="CV25"/>
  <c r="AH170"/>
  <c r="T173"/>
  <c r="CL33"/>
  <c r="BC32"/>
  <c r="BT32" s="1"/>
  <c r="BC30"/>
  <c r="BV30" s="1"/>
  <c r="BC24"/>
  <c r="BQ24" s="1"/>
  <c r="BC23"/>
  <c r="CD23" s="1"/>
  <c r="BC26"/>
  <c r="BS26" s="1"/>
  <c r="BC20"/>
  <c r="BN20" s="1"/>
  <c r="BC34"/>
  <c r="CA34" s="1"/>
  <c r="BC22"/>
  <c r="BU22" s="1"/>
  <c r="X64" i="2"/>
  <c r="K56" i="3" s="1"/>
  <c r="L56" s="1"/>
  <c r="J56"/>
  <c r="AG160" i="1"/>
  <c r="W174"/>
  <c r="R162"/>
  <c r="Y161"/>
  <c r="CN19"/>
  <c r="AK160"/>
  <c r="AQ166"/>
  <c r="CT25"/>
  <c r="AH160"/>
  <c r="Y172"/>
  <c r="BB160"/>
  <c r="DE19"/>
  <c r="CS21"/>
  <c r="AP162"/>
  <c r="CJ31"/>
  <c r="AG172"/>
  <c r="CU28"/>
  <c r="AR169"/>
  <c r="AC168"/>
  <c r="AQ172"/>
  <c r="CT31"/>
  <c r="AK168"/>
  <c r="CN27"/>
  <c r="AY172"/>
  <c r="DB31"/>
  <c r="DD21"/>
  <c r="BA162"/>
  <c r="CU19"/>
  <c r="AR160"/>
  <c r="AB160"/>
  <c r="DC28"/>
  <c r="AZ169"/>
  <c r="V168"/>
  <c r="CZ27"/>
  <c r="AW168"/>
  <c r="AE172"/>
  <c r="CH31"/>
  <c r="CR33"/>
  <c r="AO174"/>
  <c r="AU168"/>
  <c r="CX27"/>
  <c r="AC172"/>
  <c r="CJ33"/>
  <c r="AG174"/>
  <c r="AP169"/>
  <c r="CS28"/>
  <c r="CX19"/>
  <c r="AU160"/>
  <c r="AE160"/>
  <c r="AH169"/>
  <c r="CK28"/>
  <c r="DB20"/>
  <c r="AW162"/>
  <c r="CR21"/>
  <c r="AE162"/>
  <c r="Z166"/>
  <c r="AS165"/>
  <c r="DD25"/>
  <c r="AW165"/>
  <c r="BC28"/>
  <c r="CA28" s="1"/>
  <c r="DB29"/>
  <c r="Y170"/>
  <c r="AF171"/>
  <c r="CZ29"/>
  <c r="BC31"/>
  <c r="CD31" s="1"/>
  <c r="DA32"/>
  <c r="CM33"/>
  <c r="AB174"/>
  <c r="AE174"/>
  <c r="Y160"/>
  <c r="CS33"/>
  <c r="AP174"/>
  <c r="CT20"/>
  <c r="AQ161"/>
  <c r="DE31"/>
  <c r="BB172"/>
  <c r="T160"/>
  <c r="AZ167"/>
  <c r="DC26"/>
  <c r="AF175"/>
  <c r="CZ31"/>
  <c r="AW172"/>
  <c r="AX160"/>
  <c r="DA19"/>
  <c r="I172"/>
  <c r="CV21"/>
  <c r="AS162"/>
  <c r="E160"/>
  <c r="BC19"/>
  <c r="CK19" s="1"/>
  <c r="AY168"/>
  <c r="DB27"/>
  <c r="R172"/>
  <c r="AA172"/>
  <c r="U168"/>
  <c r="AI172"/>
  <c r="CL31"/>
  <c r="Z160"/>
  <c r="U162"/>
  <c r="AV160"/>
  <c r="CY19"/>
  <c r="AF160"/>
  <c r="CK31"/>
  <c r="AH172"/>
  <c r="CR27"/>
  <c r="AO168"/>
  <c r="W172"/>
  <c r="AM168"/>
  <c r="CP27"/>
  <c r="U172"/>
  <c r="DD31"/>
  <c r="BA172"/>
  <c r="DB21"/>
  <c r="AY162"/>
  <c r="CK27"/>
  <c r="AH168"/>
  <c r="AY160"/>
  <c r="DB19"/>
  <c r="AI160"/>
  <c r="CL19"/>
  <c r="AV169"/>
  <c r="CY28"/>
  <c r="AC165"/>
  <c r="AO166"/>
  <c r="BB168"/>
  <c r="W170"/>
  <c r="CN29"/>
  <c r="DA33"/>
  <c r="AL172"/>
  <c r="CO31"/>
  <c r="AJ173"/>
  <c r="CM32"/>
  <c r="CR19"/>
  <c r="AO160"/>
  <c r="CY23"/>
  <c r="AV164"/>
  <c r="CM23"/>
  <c r="AJ164"/>
  <c r="DA31"/>
  <c r="AX172"/>
  <c r="AQ168"/>
  <c r="CT27"/>
  <c r="U160"/>
  <c r="CG19"/>
  <c r="AD160"/>
  <c r="BN31"/>
  <c r="K172"/>
  <c r="AY166"/>
  <c r="DB25"/>
  <c r="CS19"/>
  <c r="AP160"/>
  <c r="AF169"/>
  <c r="DC19"/>
  <c r="AZ160"/>
  <c r="CM19"/>
  <c r="AJ160"/>
  <c r="CY32"/>
  <c r="AV173"/>
  <c r="X169"/>
  <c r="AI166"/>
  <c r="CL25"/>
  <c r="CJ27"/>
  <c r="AG168"/>
  <c r="CX31"/>
  <c r="AU172"/>
  <c r="AA166"/>
  <c r="AE168"/>
  <c r="CV31"/>
  <c r="AS172"/>
  <c r="CL21"/>
  <c r="AI162"/>
  <c r="CT21"/>
  <c r="AQ162"/>
  <c r="CP19"/>
  <c r="AM160"/>
  <c r="V160"/>
  <c r="AC160"/>
  <c r="AA174"/>
  <c r="AC174"/>
  <c r="X160"/>
  <c r="BA175"/>
  <c r="DD34"/>
  <c r="BA160"/>
  <c r="DD19"/>
  <c r="CB34"/>
  <c r="Y175"/>
  <c r="AI168"/>
  <c r="CL27"/>
  <c r="AT160"/>
  <c r="CW19"/>
  <c r="AA168"/>
  <c r="CR31"/>
  <c r="AO172"/>
  <c r="CO19"/>
  <c r="AL160"/>
  <c r="CZ33"/>
  <c r="AW174"/>
  <c r="AX168"/>
  <c r="DA27"/>
  <c r="CV27"/>
  <c r="AS168"/>
  <c r="Y174"/>
  <c r="DD27"/>
  <c r="BA168"/>
  <c r="CF21"/>
  <c r="AC162"/>
  <c r="Z173"/>
  <c r="AA161"/>
  <c r="CQ19"/>
  <c r="AN160"/>
  <c r="W160"/>
  <c r="AJ169"/>
  <c r="CM28"/>
  <c r="Y168"/>
  <c r="AM172"/>
  <c r="CP31"/>
  <c r="CN21"/>
  <c r="AK162"/>
  <c r="W168"/>
  <c r="AE170"/>
  <c r="CH29"/>
  <c r="AK172"/>
  <c r="CN31"/>
  <c r="Z169"/>
  <c r="AA162"/>
  <c r="CT19"/>
  <c r="AQ160"/>
  <c r="AA160"/>
  <c r="T169"/>
  <c r="BC27"/>
  <c r="BO27" s="1"/>
  <c r="BC29"/>
  <c r="BH29" s="1"/>
  <c r="BC33"/>
  <c r="F38" i="3" s="1"/>
  <c r="BR30" i="1"/>
  <c r="BS24"/>
  <c r="W158"/>
  <c r="CI15"/>
  <c r="G158"/>
  <c r="CX18"/>
  <c r="X150"/>
  <c r="DE7"/>
  <c r="CR12"/>
  <c r="CF12"/>
  <c r="AL149"/>
  <c r="BB149"/>
  <c r="BA150"/>
  <c r="DA9"/>
  <c r="CU17"/>
  <c r="DE15"/>
  <c r="CW17"/>
  <c r="CG18"/>
  <c r="CQ8"/>
  <c r="CV15"/>
  <c r="AW157"/>
  <c r="AL150"/>
  <c r="Y153"/>
  <c r="CL8"/>
  <c r="AL158"/>
  <c r="Z156"/>
  <c r="CX17"/>
  <c r="O263" i="4"/>
  <c r="P263" s="1"/>
  <c r="P257" s="1"/>
  <c r="AN151" i="1"/>
  <c r="DE18"/>
  <c r="Y151"/>
  <c r="AO150"/>
  <c r="CN17"/>
  <c r="O257" i="4"/>
  <c r="AS150" i="1"/>
  <c r="CG9"/>
  <c r="AX153"/>
  <c r="AF159"/>
  <c r="AF148"/>
  <c r="BA159"/>
  <c r="DE17"/>
  <c r="AI151"/>
  <c r="AB151"/>
  <c r="Y157"/>
  <c r="CN12"/>
  <c r="Z158"/>
  <c r="CS12"/>
  <c r="Y148"/>
  <c r="AH159"/>
  <c r="AY153"/>
  <c r="CU8"/>
  <c r="DA15"/>
  <c r="T159"/>
  <c r="N149"/>
  <c r="V148"/>
  <c r="AH156"/>
  <c r="BB150"/>
  <c r="AN158"/>
  <c r="AV156"/>
  <c r="Y150"/>
  <c r="CG7"/>
  <c r="CT8"/>
  <c r="L153"/>
  <c r="DD17"/>
  <c r="AT150"/>
  <c r="CI17"/>
  <c r="CD10"/>
  <c r="AV148"/>
  <c r="V159"/>
  <c r="DD15"/>
  <c r="CZ7"/>
  <c r="AY149"/>
  <c r="AZ151"/>
  <c r="AP151"/>
  <c r="CU7"/>
  <c r="CV7"/>
  <c r="X151"/>
  <c r="DB7"/>
  <c r="BB157"/>
  <c r="CV18"/>
  <c r="AU150"/>
  <c r="H156"/>
  <c r="AL148"/>
  <c r="O256" i="4"/>
  <c r="P256" s="1"/>
  <c r="P250" s="1"/>
  <c r="T153" i="1"/>
  <c r="AV153"/>
  <c r="AC150"/>
  <c r="AB150"/>
  <c r="AR153"/>
  <c r="CO15"/>
  <c r="CR15"/>
  <c r="CR18"/>
  <c r="AN156"/>
  <c r="DB10"/>
  <c r="AN148"/>
  <c r="CN18"/>
  <c r="AB148"/>
  <c r="AE149"/>
  <c r="AD151"/>
  <c r="DE10"/>
  <c r="CN10"/>
  <c r="AH157"/>
  <c r="CY9"/>
  <c r="CY18"/>
  <c r="AA150"/>
  <c r="CT12"/>
  <c r="AM159"/>
  <c r="AX159"/>
  <c r="X149"/>
  <c r="U149"/>
  <c r="CG8"/>
  <c r="O250" i="4"/>
  <c r="W151" i="1"/>
  <c r="CT17"/>
  <c r="O319" i="4"/>
  <c r="P319" s="1"/>
  <c r="P313" s="1"/>
  <c r="CW12" i="1"/>
  <c r="AI153"/>
  <c r="CY8"/>
  <c r="O313" i="4"/>
  <c r="AN153" i="1"/>
  <c r="CJ16"/>
  <c r="O306" i="4"/>
  <c r="Z153" i="1"/>
  <c r="AO158"/>
  <c r="AF150"/>
  <c r="AB153"/>
  <c r="AB149"/>
  <c r="K159"/>
  <c r="AU151"/>
  <c r="W159"/>
  <c r="CW18"/>
  <c r="N159"/>
  <c r="AJ156"/>
  <c r="BC7"/>
  <c r="CK7" s="1"/>
  <c r="CW7"/>
  <c r="BC9"/>
  <c r="CC9" s="1"/>
  <c r="AG151"/>
  <c r="CW10"/>
  <c r="CV16"/>
  <c r="BC15"/>
  <c r="BK15" s="1"/>
  <c r="AS153"/>
  <c r="CH18"/>
  <c r="AG148"/>
  <c r="CH17"/>
  <c r="DD12"/>
  <c r="AB158"/>
  <c r="CV17"/>
  <c r="CQ9"/>
  <c r="U150"/>
  <c r="Y156"/>
  <c r="W148"/>
  <c r="CS8"/>
  <c r="DD8"/>
  <c r="AG149"/>
  <c r="AW151"/>
  <c r="CK10"/>
  <c r="CR16"/>
  <c r="BC12"/>
  <c r="CJ12" s="1"/>
  <c r="O312" i="4"/>
  <c r="P312" s="1"/>
  <c r="P306" s="1"/>
  <c r="X152" i="1"/>
  <c r="CL13"/>
  <c r="AI154"/>
  <c r="CP13"/>
  <c r="AM154"/>
  <c r="X157"/>
  <c r="CQ13"/>
  <c r="AN154"/>
  <c r="Z152"/>
  <c r="AZ157"/>
  <c r="DC16"/>
  <c r="CR14"/>
  <c r="AO155"/>
  <c r="H155"/>
  <c r="Z154"/>
  <c r="CU11"/>
  <c r="AR152"/>
  <c r="AZ154"/>
  <c r="DC13"/>
  <c r="CO11"/>
  <c r="AL152"/>
  <c r="I152"/>
  <c r="AP159"/>
  <c r="CS18"/>
  <c r="AN155"/>
  <c r="CQ14"/>
  <c r="X154"/>
  <c r="AQ152"/>
  <c r="CT11"/>
  <c r="Y152"/>
  <c r="AY154"/>
  <c r="DB13"/>
  <c r="V154"/>
  <c r="AA154"/>
  <c r="U155"/>
  <c r="AE154"/>
  <c r="CH13"/>
  <c r="AM156"/>
  <c r="CP15"/>
  <c r="AV154"/>
  <c r="CY13"/>
  <c r="AH152"/>
  <c r="CU16"/>
  <c r="AR157"/>
  <c r="CV14"/>
  <c r="AS155"/>
  <c r="L155"/>
  <c r="AD154"/>
  <c r="CG13"/>
  <c r="CY11"/>
  <c r="AV152"/>
  <c r="AT152"/>
  <c r="CW11"/>
  <c r="CX16"/>
  <c r="AU157"/>
  <c r="AR155"/>
  <c r="CU14"/>
  <c r="AC154"/>
  <c r="CX11"/>
  <c r="AU152"/>
  <c r="N153"/>
  <c r="Y149"/>
  <c r="DB15"/>
  <c r="AY156"/>
  <c r="AK152"/>
  <c r="CN11"/>
  <c r="CO14"/>
  <c r="AL155"/>
  <c r="K157"/>
  <c r="I155"/>
  <c r="CV11"/>
  <c r="AS152"/>
  <c r="AI157"/>
  <c r="CL16"/>
  <c r="BA152"/>
  <c r="DD11"/>
  <c r="CY16"/>
  <c r="AV157"/>
  <c r="AA157"/>
  <c r="CQ16"/>
  <c r="AN157"/>
  <c r="AW152"/>
  <c r="CZ11"/>
  <c r="T148"/>
  <c r="AU155"/>
  <c r="CX14"/>
  <c r="AF154"/>
  <c r="CI13"/>
  <c r="AX152"/>
  <c r="DA11"/>
  <c r="CE16"/>
  <c r="AB157"/>
  <c r="AM158"/>
  <c r="CP17"/>
  <c r="BA155"/>
  <c r="DD14"/>
  <c r="AK155"/>
  <c r="CN14"/>
  <c r="T155"/>
  <c r="BB154"/>
  <c r="DE13"/>
  <c r="AL154"/>
  <c r="CO13"/>
  <c r="U154"/>
  <c r="BC13"/>
  <c r="BR13" s="1"/>
  <c r="E154"/>
  <c r="CQ11"/>
  <c r="AN152"/>
  <c r="W152"/>
  <c r="V156"/>
  <c r="AA155"/>
  <c r="AR154"/>
  <c r="CU13"/>
  <c r="AD152"/>
  <c r="CG11"/>
  <c r="CL9"/>
  <c r="AI150"/>
  <c r="Z148"/>
  <c r="AE157"/>
  <c r="CH16"/>
  <c r="AI158"/>
  <c r="CL17"/>
  <c r="DC14"/>
  <c r="AZ155"/>
  <c r="CM14"/>
  <c r="AJ155"/>
  <c r="S155"/>
  <c r="DD13"/>
  <c r="BA154"/>
  <c r="CN13"/>
  <c r="AK154"/>
  <c r="T154"/>
  <c r="CX12"/>
  <c r="AU153"/>
  <c r="AM152"/>
  <c r="CP11"/>
  <c r="V152"/>
  <c r="BA148"/>
  <c r="DD7"/>
  <c r="Y154"/>
  <c r="H153"/>
  <c r="AP158"/>
  <c r="AD153"/>
  <c r="CI8"/>
  <c r="CW8"/>
  <c r="AM148"/>
  <c r="BC18"/>
  <c r="BP18" s="1"/>
  <c r="X158"/>
  <c r="CU9"/>
  <c r="X153"/>
  <c r="U158"/>
  <c r="CY17"/>
  <c r="AD158"/>
  <c r="O150"/>
  <c r="CT18"/>
  <c r="E156"/>
  <c r="CT10"/>
  <c r="CN15"/>
  <c r="AM150"/>
  <c r="CH10"/>
  <c r="X159"/>
  <c r="G159"/>
  <c r="CQ18"/>
  <c r="AP156"/>
  <c r="CT9"/>
  <c r="I149"/>
  <c r="X148"/>
  <c r="BC10"/>
  <c r="BI10" s="1"/>
  <c r="P149"/>
  <c r="V157"/>
  <c r="AL157"/>
  <c r="CS16"/>
  <c r="AP157"/>
  <c r="AY157"/>
  <c r="DB16"/>
  <c r="I159"/>
  <c r="AP155"/>
  <c r="CS14"/>
  <c r="CK8"/>
  <c r="AH149"/>
  <c r="AD155"/>
  <c r="CG14"/>
  <c r="R150"/>
  <c r="V155"/>
  <c r="T157"/>
  <c r="N156"/>
  <c r="X155"/>
  <c r="AP154"/>
  <c r="CS13"/>
  <c r="CE11"/>
  <c r="AB152"/>
  <c r="AC149"/>
  <c r="AI155"/>
  <c r="CL14"/>
  <c r="CX7"/>
  <c r="AU148"/>
  <c r="W157"/>
  <c r="W155"/>
  <c r="AO154"/>
  <c r="CR13"/>
  <c r="AA152"/>
  <c r="V149"/>
  <c r="AF157"/>
  <c r="CS7"/>
  <c r="AP148"/>
  <c r="CW14"/>
  <c r="AT155"/>
  <c r="CH14"/>
  <c r="AE155"/>
  <c r="AE156"/>
  <c r="AC155"/>
  <c r="AT154"/>
  <c r="CW13"/>
  <c r="AF152"/>
  <c r="AX149"/>
  <c r="DA8"/>
  <c r="CT14"/>
  <c r="AQ155"/>
  <c r="AB154"/>
  <c r="AA156"/>
  <c r="AB155"/>
  <c r="CE14"/>
  <c r="AS154"/>
  <c r="CV13"/>
  <c r="CH11"/>
  <c r="AE152"/>
  <c r="CV8"/>
  <c r="AS149"/>
  <c r="F148"/>
  <c r="AH155"/>
  <c r="CY10"/>
  <c r="AV151"/>
  <c r="BC14"/>
  <c r="BN14" s="1"/>
  <c r="E155"/>
  <c r="CT16"/>
  <c r="AQ157"/>
  <c r="AQ154"/>
  <c r="CT13"/>
  <c r="AC152"/>
  <c r="DA14"/>
  <c r="AX155"/>
  <c r="T152"/>
  <c r="DE14"/>
  <c r="BB155"/>
  <c r="CR11"/>
  <c r="AO152"/>
  <c r="Z155"/>
  <c r="CL15"/>
  <c r="AI156"/>
  <c r="CX13"/>
  <c r="AU154"/>
  <c r="AG152"/>
  <c r="CJ11"/>
  <c r="Z159"/>
  <c r="CP14"/>
  <c r="AM155"/>
  <c r="W154"/>
  <c r="AP152"/>
  <c r="CS11"/>
  <c r="E152"/>
  <c r="BC11"/>
  <c r="BU11" s="1"/>
  <c r="CM16"/>
  <c r="AJ157"/>
  <c r="CX15"/>
  <c r="AU156"/>
  <c r="AW155"/>
  <c r="CZ14"/>
  <c r="CJ14"/>
  <c r="AG155"/>
  <c r="P155"/>
  <c r="AX154"/>
  <c r="DA13"/>
  <c r="AH154"/>
  <c r="DC11"/>
  <c r="AZ152"/>
  <c r="CM11"/>
  <c r="AJ152"/>
  <c r="Z151"/>
  <c r="CC10"/>
  <c r="CN7"/>
  <c r="AK148"/>
  <c r="AY155"/>
  <c r="DB14"/>
  <c r="AJ154"/>
  <c r="CM13"/>
  <c r="DE11"/>
  <c r="BB152"/>
  <c r="U152"/>
  <c r="CP8"/>
  <c r="AM149"/>
  <c r="AM157"/>
  <c r="CP16"/>
  <c r="AQ156"/>
  <c r="CT15"/>
  <c r="CY14"/>
  <c r="AV155"/>
  <c r="AF155"/>
  <c r="AW154"/>
  <c r="CZ13"/>
  <c r="AG154"/>
  <c r="CJ13"/>
  <c r="AY152"/>
  <c r="DB11"/>
  <c r="CL11"/>
  <c r="AI152"/>
  <c r="R152"/>
  <c r="DB9"/>
  <c r="AY150"/>
  <c r="AE148"/>
  <c r="CH7"/>
  <c r="AK150"/>
  <c r="CU18"/>
  <c r="AZ156"/>
  <c r="CP12"/>
  <c r="R148"/>
  <c r="T149"/>
  <c r="P151"/>
  <c r="BC16"/>
  <c r="BI16" s="1"/>
  <c r="J158"/>
  <c r="BC8"/>
  <c r="BV8" s="1"/>
  <c r="AK149"/>
  <c r="AL151"/>
  <c r="CV10"/>
  <c r="CR7"/>
  <c r="CR10"/>
  <c r="AF151"/>
  <c r="BC17"/>
  <c r="BP17" s="1"/>
  <c r="AX157"/>
  <c r="I157"/>
  <c r="AY158"/>
  <c r="O291" i="4"/>
  <c r="P291" s="1"/>
  <c r="P285" s="1"/>
  <c r="O270"/>
  <c r="P270" s="1"/>
  <c r="P264" s="1"/>
  <c r="O299"/>
  <c r="O347"/>
  <c r="P347" s="1"/>
  <c r="P341" s="1"/>
  <c r="O277"/>
  <c r="P277" s="1"/>
  <c r="P271" s="1"/>
  <c r="O285"/>
  <c r="O271"/>
  <c r="O249"/>
  <c r="P249" s="1"/>
  <c r="P243" s="1"/>
  <c r="O264"/>
  <c r="O278"/>
  <c r="O340"/>
  <c r="P340" s="1"/>
  <c r="P334" s="1"/>
  <c r="O334"/>
  <c r="O341"/>
  <c r="O236"/>
  <c r="O284"/>
  <c r="P284" s="1"/>
  <c r="P278" s="1"/>
  <c r="O229"/>
  <c r="O305"/>
  <c r="P305" s="1"/>
  <c r="P299" s="1"/>
  <c r="O235"/>
  <c r="P235" s="1"/>
  <c r="P229" s="1"/>
  <c r="BC193" i="1"/>
  <c r="O228" i="4"/>
  <c r="P228" s="1"/>
  <c r="P222" s="1"/>
  <c r="O354"/>
  <c r="P354" s="1"/>
  <c r="P348" s="1"/>
  <c r="O348"/>
  <c r="O355"/>
  <c r="O361"/>
  <c r="P361" s="1"/>
  <c r="P355" s="1"/>
  <c r="O320"/>
  <c r="O326"/>
  <c r="P326" s="1"/>
  <c r="P320" s="1"/>
  <c r="O327"/>
  <c r="O333"/>
  <c r="P333" s="1"/>
  <c r="P327" s="1"/>
  <c r="O298"/>
  <c r="P298" s="1"/>
  <c r="P292" s="1"/>
  <c r="O292"/>
  <c r="O222"/>
  <c r="O243"/>
  <c r="C195" i="1"/>
  <c r="D59" i="3" s="1"/>
  <c r="O242" i="4"/>
  <c r="P242" s="1"/>
  <c r="P236" s="1"/>
  <c r="BC190" i="1"/>
  <c r="BC187"/>
  <c r="BD185"/>
  <c r="BC185"/>
  <c r="BC196"/>
  <c r="BD187"/>
  <c r="B40" i="4"/>
  <c r="A47"/>
  <c r="X61" i="2"/>
  <c r="K53" i="3" s="1"/>
  <c r="L53" s="1"/>
  <c r="J53"/>
  <c r="BC189" i="1"/>
  <c r="X69" i="2"/>
  <c r="K61" i="3" s="1"/>
  <c r="L61" s="1"/>
  <c r="J61"/>
  <c r="BD184" i="1"/>
  <c r="BC188"/>
  <c r="BC184"/>
  <c r="BC179"/>
  <c r="BC186"/>
  <c r="BC183"/>
  <c r="BD190"/>
  <c r="BD189"/>
  <c r="BD181"/>
  <c r="BD191"/>
  <c r="BD188"/>
  <c r="BC181"/>
  <c r="X55" i="2"/>
  <c r="K47" i="3" s="1"/>
  <c r="L47" s="1"/>
  <c r="BD186" i="1"/>
  <c r="BC191"/>
  <c r="C193" l="1"/>
  <c r="D57" i="3" s="1"/>
  <c r="E51" i="2"/>
  <c r="BZ38" i="1"/>
  <c r="BH38"/>
  <c r="BR38"/>
  <c r="BX41"/>
  <c r="BT41"/>
  <c r="BU41"/>
  <c r="BY41"/>
  <c r="BR41"/>
  <c r="BZ39"/>
  <c r="BQ39"/>
  <c r="BD41"/>
  <c r="G46" i="3" s="1"/>
  <c r="BK41" i="1"/>
  <c r="BJ41"/>
  <c r="BT35"/>
  <c r="E54" i="2"/>
  <c r="BZ41" i="1"/>
  <c r="BS41"/>
  <c r="BI41"/>
  <c r="BO41"/>
  <c r="BV39"/>
  <c r="BL40"/>
  <c r="BK40"/>
  <c r="BV40"/>
  <c r="BZ40"/>
  <c r="E52" i="2"/>
  <c r="BO39" i="1"/>
  <c r="BT39"/>
  <c r="BU36"/>
  <c r="BD179"/>
  <c r="C179" s="1"/>
  <c r="D43" i="3" s="1"/>
  <c r="BD180" i="1"/>
  <c r="E53" i="2"/>
  <c r="BN28" i="1"/>
  <c r="BT40"/>
  <c r="BN26"/>
  <c r="BD40"/>
  <c r="F53" i="2" s="1"/>
  <c r="BP39" i="1"/>
  <c r="BK39"/>
  <c r="BS39"/>
  <c r="BH39"/>
  <c r="BW39"/>
  <c r="BY39"/>
  <c r="BU39"/>
  <c r="BN39"/>
  <c r="CA10"/>
  <c r="BI40"/>
  <c r="BO40"/>
  <c r="BU40"/>
  <c r="CA40"/>
  <c r="BH40"/>
  <c r="BQ40"/>
  <c r="BY40"/>
  <c r="BJ40"/>
  <c r="BW40"/>
  <c r="BS40"/>
  <c r="BN40"/>
  <c r="BW13"/>
  <c r="BR39"/>
  <c r="BJ38"/>
  <c r="BN38"/>
  <c r="BS38"/>
  <c r="BQ38"/>
  <c r="BW38"/>
  <c r="BV41"/>
  <c r="BW41"/>
  <c r="BQ41"/>
  <c r="BI39"/>
  <c r="BW21"/>
  <c r="BP40"/>
  <c r="F45" i="3"/>
  <c r="BC182" i="1"/>
  <c r="F44" i="3"/>
  <c r="BJ39" i="1"/>
  <c r="BD39"/>
  <c r="BE39" s="1"/>
  <c r="G52" i="2" s="1"/>
  <c r="W52" s="1"/>
  <c r="BN41" i="1"/>
  <c r="BD182"/>
  <c r="BC180"/>
  <c r="F46" i="3"/>
  <c r="BL39" i="1"/>
  <c r="BX39"/>
  <c r="BL38"/>
  <c r="BP38"/>
  <c r="BU38"/>
  <c r="BX38"/>
  <c r="BV38"/>
  <c r="BD38"/>
  <c r="F51" i="2" s="1"/>
  <c r="BT38" i="1"/>
  <c r="F43" i="3"/>
  <c r="BN34" i="1"/>
  <c r="BP35"/>
  <c r="BX11"/>
  <c r="BC178"/>
  <c r="BR23"/>
  <c r="BR21"/>
  <c r="BJ34"/>
  <c r="BP21"/>
  <c r="C196"/>
  <c r="D60" i="3" s="1"/>
  <c r="BK24" i="1"/>
  <c r="CD21"/>
  <c r="BN24"/>
  <c r="BV21"/>
  <c r="BO37"/>
  <c r="CC37"/>
  <c r="BK37"/>
  <c r="BT37"/>
  <c r="BR28"/>
  <c r="BK28"/>
  <c r="BK31"/>
  <c r="BI31"/>
  <c r="BU25"/>
  <c r="BJ28"/>
  <c r="BI28"/>
  <c r="BW28"/>
  <c r="BM28"/>
  <c r="CD19"/>
  <c r="BR37"/>
  <c r="BP37"/>
  <c r="BH37"/>
  <c r="BZ37"/>
  <c r="F42" i="3"/>
  <c r="BM37" i="1"/>
  <c r="BU26"/>
  <c r="BV37"/>
  <c r="CC36"/>
  <c r="BM36"/>
  <c r="BJ26"/>
  <c r="BS27"/>
  <c r="BS32"/>
  <c r="BR35"/>
  <c r="BD178"/>
  <c r="BM32"/>
  <c r="BV26"/>
  <c r="BO28"/>
  <c r="BP28"/>
  <c r="BK34"/>
  <c r="BY15"/>
  <c r="BS30"/>
  <c r="BL35"/>
  <c r="BZ9"/>
  <c r="CD15"/>
  <c r="BL25"/>
  <c r="BM35"/>
  <c r="BW27"/>
  <c r="BY35"/>
  <c r="BW35"/>
  <c r="BS36"/>
  <c r="BL36"/>
  <c r="BP32"/>
  <c r="BN37"/>
  <c r="BQ37"/>
  <c r="CF19"/>
  <c r="CA31"/>
  <c r="BV33"/>
  <c r="BM33"/>
  <c r="BJ33"/>
  <c r="CC21"/>
  <c r="CF16"/>
  <c r="CF11"/>
  <c r="CF17"/>
  <c r="BO17"/>
  <c r="CF7"/>
  <c r="CC8"/>
  <c r="CF15"/>
  <c r="E33" i="2"/>
  <c r="BW20" i="1"/>
  <c r="CC16"/>
  <c r="CD8"/>
  <c r="CB8"/>
  <c r="CC13"/>
  <c r="CE8"/>
  <c r="BV22"/>
  <c r="BV23"/>
  <c r="BU28"/>
  <c r="BL28"/>
  <c r="BV28"/>
  <c r="BX36"/>
  <c r="BP20"/>
  <c r="BO21"/>
  <c r="BU21"/>
  <c r="CA35"/>
  <c r="BQ15"/>
  <c r="BX15"/>
  <c r="BL22"/>
  <c r="BK23"/>
  <c r="BU31"/>
  <c r="BD35"/>
  <c r="BE35" s="1"/>
  <c r="H40" i="3" s="1"/>
  <c r="BK35" i="1"/>
  <c r="BH35"/>
  <c r="F41" i="3"/>
  <c r="CF36" i="1"/>
  <c r="BU23"/>
  <c r="BJ35"/>
  <c r="E48" i="2"/>
  <c r="BP36" i="1"/>
  <c r="BR36"/>
  <c r="E49" i="2"/>
  <c r="CA36" i="1"/>
  <c r="BU35"/>
  <c r="CF35"/>
  <c r="BN35"/>
  <c r="F40" i="3"/>
  <c r="BZ35" i="1"/>
  <c r="BO35"/>
  <c r="BK36"/>
  <c r="BH36"/>
  <c r="BO36"/>
  <c r="BN33"/>
  <c r="BL33"/>
  <c r="CA37"/>
  <c r="BL37"/>
  <c r="BS37"/>
  <c r="BS33"/>
  <c r="BI33"/>
  <c r="BZ31"/>
  <c r="BJ36"/>
  <c r="BW36"/>
  <c r="BI36"/>
  <c r="BN36"/>
  <c r="BQ36"/>
  <c r="BT36"/>
  <c r="BK32"/>
  <c r="BU32"/>
  <c r="E50" i="2"/>
  <c r="BI35" i="1"/>
  <c r="CB35"/>
  <c r="BS35"/>
  <c r="BQ35"/>
  <c r="BJ25"/>
  <c r="BJ32"/>
  <c r="BJ37"/>
  <c r="BI37"/>
  <c r="BI25"/>
  <c r="BV34"/>
  <c r="BL34"/>
  <c r="CA33"/>
  <c r="BV32"/>
  <c r="BX33"/>
  <c r="BW32"/>
  <c r="BV27"/>
  <c r="BJ29"/>
  <c r="BL12"/>
  <c r="BL31"/>
  <c r="BN29"/>
  <c r="BP30"/>
  <c r="E43" i="2"/>
  <c r="BW30" i="1"/>
  <c r="BL30"/>
  <c r="CF29"/>
  <c r="BL29"/>
  <c r="BZ29"/>
  <c r="CB29"/>
  <c r="CC29"/>
  <c r="BX28"/>
  <c r="BV20"/>
  <c r="BC177"/>
  <c r="BD177"/>
  <c r="BR20"/>
  <c r="BU20"/>
  <c r="BO20"/>
  <c r="BU30"/>
  <c r="CD20"/>
  <c r="CA26"/>
  <c r="CE26"/>
  <c r="BU24"/>
  <c r="BL24"/>
  <c r="CD25"/>
  <c r="BW26"/>
  <c r="BQ12"/>
  <c r="BM21"/>
  <c r="BO24"/>
  <c r="BV24"/>
  <c r="BT24"/>
  <c r="BM25"/>
  <c r="BS25"/>
  <c r="BX21"/>
  <c r="BJ24"/>
  <c r="BP24"/>
  <c r="BN25"/>
  <c r="BU34"/>
  <c r="BY19"/>
  <c r="BX19"/>
  <c r="BX25"/>
  <c r="BW24"/>
  <c r="BZ24"/>
  <c r="CG23"/>
  <c r="CF23"/>
  <c r="BK22"/>
  <c r="BW22"/>
  <c r="CB20"/>
  <c r="CK21"/>
  <c r="BY21"/>
  <c r="BX35"/>
  <c r="BZ21"/>
  <c r="BY20"/>
  <c r="CE19"/>
  <c r="BW19"/>
  <c r="BY18"/>
  <c r="CE18"/>
  <c r="BW18"/>
  <c r="CD18"/>
  <c r="CA17"/>
  <c r="BW17"/>
  <c r="BN17"/>
  <c r="CB17"/>
  <c r="CC17"/>
  <c r="CE35"/>
  <c r="BW16"/>
  <c r="BN16"/>
  <c r="CA16"/>
  <c r="CE15"/>
  <c r="BW15"/>
  <c r="CB13"/>
  <c r="CF14"/>
  <c r="BW14"/>
  <c r="CC7"/>
  <c r="BY14"/>
  <c r="BW7"/>
  <c r="BY13"/>
  <c r="CA13"/>
  <c r="CF13"/>
  <c r="BW12"/>
  <c r="CE12"/>
  <c r="CD12"/>
  <c r="BW11"/>
  <c r="BD37"/>
  <c r="BU37"/>
  <c r="CD37"/>
  <c r="CE37"/>
  <c r="CB37"/>
  <c r="BY11"/>
  <c r="CC11"/>
  <c r="BY10"/>
  <c r="BX10"/>
  <c r="BW10"/>
  <c r="BZ10"/>
  <c r="BL10"/>
  <c r="CD9"/>
  <c r="BW9"/>
  <c r="CE9"/>
  <c r="BW8"/>
  <c r="BY8"/>
  <c r="CF8"/>
  <c r="BX8"/>
  <c r="BQ8"/>
  <c r="BZ8"/>
  <c r="CA8"/>
  <c r="CE7"/>
  <c r="BU33"/>
  <c r="CD14"/>
  <c r="BX13"/>
  <c r="CD7"/>
  <c r="CB33"/>
  <c r="CD27"/>
  <c r="BX31"/>
  <c r="BZ33"/>
  <c r="BX24"/>
  <c r="BY9"/>
  <c r="BX22"/>
  <c r="BY29"/>
  <c r="BC176"/>
  <c r="BD176"/>
  <c r="CE29"/>
  <c r="CB26"/>
  <c r="CE17"/>
  <c r="CE24"/>
  <c r="BZ32"/>
  <c r="BX12"/>
  <c r="CE34"/>
  <c r="CE36"/>
  <c r="CE23"/>
  <c r="CB23"/>
  <c r="CD30"/>
  <c r="CE20"/>
  <c r="BX30"/>
  <c r="BX14"/>
  <c r="CD33"/>
  <c r="BX27"/>
  <c r="BZ25"/>
  <c r="CD28"/>
  <c r="BX20"/>
  <c r="CE28"/>
  <c r="BX29"/>
  <c r="BX17"/>
  <c r="CB30"/>
  <c r="CI31"/>
  <c r="BY31"/>
  <c r="CE31"/>
  <c r="BD36"/>
  <c r="CD36"/>
  <c r="CB36"/>
  <c r="BZ36"/>
  <c r="CD16"/>
  <c r="BX18"/>
  <c r="CE22"/>
  <c r="CD24"/>
  <c r="CB25"/>
  <c r="CD32"/>
  <c r="CF9"/>
  <c r="CD22"/>
  <c r="BX16"/>
  <c r="BY24"/>
  <c r="BU7"/>
  <c r="BX9"/>
  <c r="CD34"/>
  <c r="BM34"/>
  <c r="BH34"/>
  <c r="CI34"/>
  <c r="BP33"/>
  <c r="BY34"/>
  <c r="CC34"/>
  <c r="BP34"/>
  <c r="BI34"/>
  <c r="BT34"/>
  <c r="CF34"/>
  <c r="CI28"/>
  <c r="BR34"/>
  <c r="BS34"/>
  <c r="BW34"/>
  <c r="BR33"/>
  <c r="BZ34"/>
  <c r="BO33"/>
  <c r="CC32"/>
  <c r="BO34"/>
  <c r="BX34"/>
  <c r="CC33"/>
  <c r="BH26"/>
  <c r="BO26"/>
  <c r="BH33"/>
  <c r="BT33"/>
  <c r="BK33"/>
  <c r="BY33"/>
  <c r="CF33"/>
  <c r="BL32"/>
  <c r="CE33"/>
  <c r="CI33"/>
  <c r="CK33"/>
  <c r="CH33"/>
  <c r="BW33"/>
  <c r="BR32"/>
  <c r="CE32"/>
  <c r="BO32"/>
  <c r="BN32"/>
  <c r="CF32"/>
  <c r="CK32"/>
  <c r="BH32"/>
  <c r="BI32"/>
  <c r="BQ32"/>
  <c r="CB32"/>
  <c r="BX32"/>
  <c r="CA32"/>
  <c r="CH32"/>
  <c r="BH31"/>
  <c r="CI32"/>
  <c r="BY32"/>
  <c r="CC28"/>
  <c r="BJ31"/>
  <c r="CC31"/>
  <c r="CB31"/>
  <c r="BS31"/>
  <c r="BW31"/>
  <c r="CF31"/>
  <c r="BM31"/>
  <c r="CE30"/>
  <c r="BY30"/>
  <c r="CJ30"/>
  <c r="BN30"/>
  <c r="CA30"/>
  <c r="BK30"/>
  <c r="CH30"/>
  <c r="CF30"/>
  <c r="BZ30"/>
  <c r="BJ30"/>
  <c r="BO30"/>
  <c r="BI30"/>
  <c r="CC30"/>
  <c r="BM30"/>
  <c r="BH30"/>
  <c r="BT30"/>
  <c r="CK30"/>
  <c r="CD29"/>
  <c r="BP29"/>
  <c r="BW29"/>
  <c r="BP26"/>
  <c r="BT26"/>
  <c r="BI26"/>
  <c r="BH28"/>
  <c r="BM26"/>
  <c r="BT28"/>
  <c r="CF28"/>
  <c r="CA29"/>
  <c r="BR26"/>
  <c r="BP27"/>
  <c r="C194"/>
  <c r="D58" i="3" s="1"/>
  <c r="BS28" i="1"/>
  <c r="CB28"/>
  <c r="BZ28"/>
  <c r="BY28"/>
  <c r="CC19"/>
  <c r="BK27"/>
  <c r="BJ27"/>
  <c r="BZ27"/>
  <c r="CI27"/>
  <c r="BN27"/>
  <c r="BT27"/>
  <c r="CD26"/>
  <c r="BU27"/>
  <c r="CE27"/>
  <c r="CA27"/>
  <c r="BM27"/>
  <c r="BR27"/>
  <c r="BI27"/>
  <c r="BY27"/>
  <c r="CF27"/>
  <c r="CC27"/>
  <c r="BH27"/>
  <c r="BL27"/>
  <c r="CB27"/>
  <c r="CH27"/>
  <c r="CK26"/>
  <c r="BL26"/>
  <c r="E47" i="2"/>
  <c r="CI26" i="1"/>
  <c r="BZ26"/>
  <c r="CF26"/>
  <c r="CC26"/>
  <c r="BK26"/>
  <c r="BY26"/>
  <c r="BX26"/>
  <c r="BH24"/>
  <c r="CA25"/>
  <c r="CC25"/>
  <c r="BO25"/>
  <c r="BR25"/>
  <c r="CE25"/>
  <c r="CI25"/>
  <c r="BP25"/>
  <c r="BT25"/>
  <c r="BY25"/>
  <c r="BK25"/>
  <c r="BH25"/>
  <c r="CH25"/>
  <c r="CF25"/>
  <c r="BW25"/>
  <c r="CF24"/>
  <c r="BM24"/>
  <c r="CB24"/>
  <c r="BR24"/>
  <c r="BI24"/>
  <c r="CC24"/>
  <c r="BT23"/>
  <c r="BI22"/>
  <c r="BM23"/>
  <c r="CA24"/>
  <c r="BY23"/>
  <c r="BN22"/>
  <c r="BO23"/>
  <c r="CC23"/>
  <c r="E36" i="2"/>
  <c r="CH23" i="1"/>
  <c r="BX23"/>
  <c r="BZ23"/>
  <c r="BW23"/>
  <c r="CA23"/>
  <c r="BJ22"/>
  <c r="BN23"/>
  <c r="BI23"/>
  <c r="BJ21"/>
  <c r="BJ23"/>
  <c r="BP23"/>
  <c r="BK20"/>
  <c r="BJ20"/>
  <c r="F27" i="3"/>
  <c r="BZ22" i="1"/>
  <c r="BN21"/>
  <c r="BK21"/>
  <c r="BT22"/>
  <c r="BO22"/>
  <c r="CC22"/>
  <c r="CA22"/>
  <c r="BH21"/>
  <c r="BP22"/>
  <c r="CI22"/>
  <c r="BY22"/>
  <c r="CF22"/>
  <c r="BR22"/>
  <c r="BM22"/>
  <c r="BH22"/>
  <c r="BI21"/>
  <c r="BI20"/>
  <c r="BS21"/>
  <c r="CI21"/>
  <c r="CA21"/>
  <c r="BZ20"/>
  <c r="BH20"/>
  <c r="BT20"/>
  <c r="BM20"/>
  <c r="BL20"/>
  <c r="CF20"/>
  <c r="CA20"/>
  <c r="CC20"/>
  <c r="CJ20"/>
  <c r="CI20"/>
  <c r="BT19"/>
  <c r="CB19"/>
  <c r="CH19"/>
  <c r="CJ19"/>
  <c r="CA19"/>
  <c r="CI19"/>
  <c r="BZ19"/>
  <c r="CA18"/>
  <c r="CK18"/>
  <c r="CJ18"/>
  <c r="CB18"/>
  <c r="CF18"/>
  <c r="CI18"/>
  <c r="CC18"/>
  <c r="BZ18"/>
  <c r="BK17"/>
  <c r="BZ17"/>
  <c r="CA15"/>
  <c r="CD17"/>
  <c r="CK17"/>
  <c r="BJ17"/>
  <c r="BY17"/>
  <c r="CB16"/>
  <c r="CK16"/>
  <c r="CK15"/>
  <c r="BL16"/>
  <c r="BM16"/>
  <c r="BY16"/>
  <c r="CI16"/>
  <c r="BZ16"/>
  <c r="BZ15"/>
  <c r="BV15"/>
  <c r="CG16"/>
  <c r="CG57" s="1"/>
  <c r="CH15"/>
  <c r="CB15"/>
  <c r="CC15"/>
  <c r="BO15"/>
  <c r="BL15"/>
  <c r="CJ15"/>
  <c r="CC14"/>
  <c r="CK14"/>
  <c r="BO14"/>
  <c r="BZ14"/>
  <c r="CK13"/>
  <c r="BD20"/>
  <c r="G25" i="3" s="1"/>
  <c r="BQ21" i="1"/>
  <c r="BQ28"/>
  <c r="F33" i="3"/>
  <c r="BL21" i="1"/>
  <c r="CI14"/>
  <c r="BV14"/>
  <c r="CB14"/>
  <c r="CA14"/>
  <c r="BK14"/>
  <c r="BL14"/>
  <c r="BZ13"/>
  <c r="CD13"/>
  <c r="CE13"/>
  <c r="BH12"/>
  <c r="CI12"/>
  <c r="CC12"/>
  <c r="CK12"/>
  <c r="BO12"/>
  <c r="CA12"/>
  <c r="BY12"/>
  <c r="CH12"/>
  <c r="BZ12"/>
  <c r="CB12"/>
  <c r="CK11"/>
  <c r="BZ11"/>
  <c r="CA11"/>
  <c r="CD11"/>
  <c r="CB11"/>
  <c r="CI11"/>
  <c r="BL11"/>
  <c r="BO9"/>
  <c r="BU9"/>
  <c r="CH9"/>
  <c r="CB9"/>
  <c r="BR9"/>
  <c r="F30" i="3"/>
  <c r="BC173" i="1"/>
  <c r="CK9"/>
  <c r="CI9"/>
  <c r="CA9"/>
  <c r="BD26"/>
  <c r="BE26" s="1"/>
  <c r="E39" i="2"/>
  <c r="BC164" i="1"/>
  <c r="BC175"/>
  <c r="BQ27"/>
  <c r="BQ26"/>
  <c r="BQ25"/>
  <c r="F29" i="3"/>
  <c r="BD27" i="1"/>
  <c r="BE27" s="1"/>
  <c r="H32" i="3" s="1"/>
  <c r="BC163" i="1"/>
  <c r="BD175"/>
  <c r="C192"/>
  <c r="D56" i="3" s="1"/>
  <c r="BY7" i="1"/>
  <c r="BD162"/>
  <c r="BX7"/>
  <c r="BD163"/>
  <c r="BC167"/>
  <c r="E20" i="2"/>
  <c r="BL7" i="1"/>
  <c r="BI7"/>
  <c r="CI7"/>
  <c r="CA7"/>
  <c r="BZ7"/>
  <c r="CB7"/>
  <c r="BC161"/>
  <c r="BD167"/>
  <c r="BQ22"/>
  <c r="BD32"/>
  <c r="F45" i="2" s="1"/>
  <c r="BD171" i="1"/>
  <c r="BD173"/>
  <c r="BC171"/>
  <c r="BD21"/>
  <c r="F34" i="2" s="1"/>
  <c r="F31" i="3"/>
  <c r="BQ33" i="1"/>
  <c r="F37" i="3"/>
  <c r="BD25" i="1"/>
  <c r="BE25" s="1"/>
  <c r="BF25" s="1"/>
  <c r="H38" i="2" s="1"/>
  <c r="F35" i="3"/>
  <c r="BD30" i="1"/>
  <c r="BD34"/>
  <c r="F47" i="2" s="1"/>
  <c r="BD164" i="1"/>
  <c r="BD168"/>
  <c r="BC162"/>
  <c r="BD169"/>
  <c r="BD166"/>
  <c r="E45" i="2"/>
  <c r="F25" i="3"/>
  <c r="E38" i="2"/>
  <c r="BQ30" i="1"/>
  <c r="BQ20"/>
  <c r="BD24"/>
  <c r="G29" i="3" s="1"/>
  <c r="E37" i="2"/>
  <c r="F32" i="3"/>
  <c r="BC169" i="1"/>
  <c r="BC170"/>
  <c r="BC165"/>
  <c r="E40" i="2"/>
  <c r="BD170" i="1"/>
  <c r="BC168"/>
  <c r="BC166"/>
  <c r="BD172"/>
  <c r="BD165"/>
  <c r="BC172"/>
  <c r="BD174"/>
  <c r="BC174"/>
  <c r="BD161"/>
  <c r="E41" i="2"/>
  <c r="E34"/>
  <c r="F26" i="3"/>
  <c r="E35" i="2"/>
  <c r="BD28" i="1"/>
  <c r="BE28" s="1"/>
  <c r="BF28" s="1"/>
  <c r="H41" i="2" s="1"/>
  <c r="BH23" i="1"/>
  <c r="BS23"/>
  <c r="E25" i="2"/>
  <c r="BS12" i="1"/>
  <c r="E159" i="4"/>
  <c r="M159" s="1"/>
  <c r="E194"/>
  <c r="BL23" i="1"/>
  <c r="BS14"/>
  <c r="BQ23"/>
  <c r="F39" i="3"/>
  <c r="BL8" i="1"/>
  <c r="BS8"/>
  <c r="E208" i="4"/>
  <c r="E138"/>
  <c r="M138" s="1"/>
  <c r="E187"/>
  <c r="E166"/>
  <c r="E131"/>
  <c r="M131" s="1"/>
  <c r="E173"/>
  <c r="BS15" i="1"/>
  <c r="BD22"/>
  <c r="BS22"/>
  <c r="BQ9"/>
  <c r="BS9"/>
  <c r="E42" i="2"/>
  <c r="BD33" i="1"/>
  <c r="BE33" s="1"/>
  <c r="H38" i="3" s="1"/>
  <c r="BQ34" i="1"/>
  <c r="BM17"/>
  <c r="BS10"/>
  <c r="BD23"/>
  <c r="BE23" s="1"/>
  <c r="G36" i="2" s="1"/>
  <c r="W36" s="1"/>
  <c r="F28" i="3"/>
  <c r="E46" i="2"/>
  <c r="E117" i="4"/>
  <c r="M117" s="1"/>
  <c r="E180"/>
  <c r="E124"/>
  <c r="M124" s="1"/>
  <c r="E201"/>
  <c r="E145"/>
  <c r="M145" s="1"/>
  <c r="E152"/>
  <c r="M152" s="1"/>
  <c r="E215"/>
  <c r="BS20" i="1"/>
  <c r="BD29"/>
  <c r="G34" i="3" s="1"/>
  <c r="F34"/>
  <c r="BV29" i="1"/>
  <c r="BO29"/>
  <c r="BI29"/>
  <c r="BT31"/>
  <c r="BD31"/>
  <c r="BE31" s="1"/>
  <c r="G44" i="2" s="1"/>
  <c r="W44" s="1"/>
  <c r="BQ29" i="1"/>
  <c r="BO31"/>
  <c r="BC160"/>
  <c r="BO19"/>
  <c r="BP19"/>
  <c r="BL19"/>
  <c r="BV19"/>
  <c r="BI19"/>
  <c r="E32" i="2"/>
  <c r="BR19" i="1"/>
  <c r="BS19"/>
  <c r="BD19"/>
  <c r="BN19"/>
  <c r="BK19"/>
  <c r="BU19"/>
  <c r="BQ19"/>
  <c r="BH19"/>
  <c r="F24" i="3"/>
  <c r="BR29" i="1"/>
  <c r="BM29"/>
  <c r="F36" i="3"/>
  <c r="BR31" i="1"/>
  <c r="BD160"/>
  <c r="BJ19"/>
  <c r="BS29"/>
  <c r="BT29"/>
  <c r="BU29"/>
  <c r="BK29"/>
  <c r="BP31"/>
  <c r="BV31"/>
  <c r="E44" i="2"/>
  <c r="BQ31" i="1"/>
  <c r="BM19"/>
  <c r="F14" i="3"/>
  <c r="BN9" i="1"/>
  <c r="BH9"/>
  <c r="BV9"/>
  <c r="BD9"/>
  <c r="G14" i="3" s="1"/>
  <c r="BP9" i="1"/>
  <c r="BQ10"/>
  <c r="BS16"/>
  <c r="BV7"/>
  <c r="F17" i="3"/>
  <c r="BU12" i="1"/>
  <c r="BK12"/>
  <c r="BR12"/>
  <c r="BH8"/>
  <c r="BL9"/>
  <c r="E22" i="2"/>
  <c r="BI9" i="1"/>
  <c r="BM12"/>
  <c r="BI12"/>
  <c r="BV12"/>
  <c r="BT12"/>
  <c r="BJ13"/>
  <c r="BJ12"/>
  <c r="BJ9"/>
  <c r="BM9"/>
  <c r="BT9"/>
  <c r="BK9"/>
  <c r="BD12"/>
  <c r="F25" i="2" s="1"/>
  <c r="BP12" i="1"/>
  <c r="BN12"/>
  <c r="BU16"/>
  <c r="BQ16"/>
  <c r="BD16"/>
  <c r="BE16" s="1"/>
  <c r="H21" i="3" s="1"/>
  <c r="BT16" i="1"/>
  <c r="BH16"/>
  <c r="BD159"/>
  <c r="BD151"/>
  <c r="BV10"/>
  <c r="BQ17"/>
  <c r="F22" i="3"/>
  <c r="BK10" i="1"/>
  <c r="E30" i="2"/>
  <c r="BJ18" i="1"/>
  <c r="BD156"/>
  <c r="BJ7"/>
  <c r="BT10"/>
  <c r="BN10"/>
  <c r="BR10"/>
  <c r="BJ10"/>
  <c r="BR15"/>
  <c r="BC151"/>
  <c r="BO10"/>
  <c r="BU10"/>
  <c r="BM10"/>
  <c r="BD10"/>
  <c r="BE10" s="1"/>
  <c r="G23" i="2" s="1"/>
  <c r="W23" s="1"/>
  <c r="X23" s="1"/>
  <c r="K15" i="3" s="1"/>
  <c r="L15" s="1"/>
  <c r="BI15" i="1"/>
  <c r="BD17"/>
  <c r="BE17" s="1"/>
  <c r="G30" i="2" s="1"/>
  <c r="W30" s="1"/>
  <c r="BL18" i="1"/>
  <c r="BC149"/>
  <c r="BC158"/>
  <c r="BD153"/>
  <c r="BD157"/>
  <c r="C189"/>
  <c r="D53" i="3" s="1"/>
  <c r="C184" i="1"/>
  <c r="D48" i="3" s="1"/>
  <c r="BH7" i="1"/>
  <c r="BQ7"/>
  <c r="BP10"/>
  <c r="F15" i="3"/>
  <c r="BH10" i="1"/>
  <c r="E23" i="2"/>
  <c r="BP15" i="1"/>
  <c r="BP16"/>
  <c r="BV16"/>
  <c r="F21" i="3"/>
  <c r="BU17" i="1"/>
  <c r="BN18"/>
  <c r="BS7"/>
  <c r="BO8"/>
  <c r="E61" i="4"/>
  <c r="M61" s="1"/>
  <c r="BM15" i="1"/>
  <c r="BJ15"/>
  <c r="BT15"/>
  <c r="BC148"/>
  <c r="BC155"/>
  <c r="BD149"/>
  <c r="BM13"/>
  <c r="BH18"/>
  <c r="BQ18"/>
  <c r="BK18"/>
  <c r="BI18"/>
  <c r="BV18"/>
  <c r="BO18"/>
  <c r="BU18"/>
  <c r="BM18"/>
  <c r="BT18"/>
  <c r="BS18"/>
  <c r="BC150"/>
  <c r="E75" i="4"/>
  <c r="M75" s="1"/>
  <c r="BR7" i="1"/>
  <c r="E26" i="4"/>
  <c r="M26" s="1"/>
  <c r="BD7" i="1"/>
  <c r="BE7" s="1"/>
  <c r="H12" i="3" s="1"/>
  <c r="F12"/>
  <c r="BT8" i="1"/>
  <c r="BT7"/>
  <c r="BM7"/>
  <c r="BU15"/>
  <c r="F20" i="3"/>
  <c r="BN15" i="1"/>
  <c r="BD148"/>
  <c r="BC156"/>
  <c r="BR18"/>
  <c r="BO7"/>
  <c r="BP7"/>
  <c r="BN7"/>
  <c r="BK7"/>
  <c r="BJ8"/>
  <c r="BD15"/>
  <c r="BE15" s="1"/>
  <c r="E28" i="2"/>
  <c r="BH15" i="1"/>
  <c r="BC157"/>
  <c r="BC159"/>
  <c r="BD158"/>
  <c r="BC153"/>
  <c r="BD150"/>
  <c r="BV13"/>
  <c r="BH13"/>
  <c r="F18" i="3"/>
  <c r="BT13" i="1"/>
  <c r="BU13"/>
  <c r="BQ13"/>
  <c r="E26" i="2"/>
  <c r="BI13" i="1"/>
  <c r="BD13"/>
  <c r="BP13"/>
  <c r="BK13"/>
  <c r="BN13"/>
  <c r="BS13"/>
  <c r="BO13"/>
  <c r="E110" i="4"/>
  <c r="M110" s="1"/>
  <c r="BI8" i="1"/>
  <c r="BR8"/>
  <c r="E89" i="4"/>
  <c r="M89" s="1"/>
  <c r="E47"/>
  <c r="M47" s="1"/>
  <c r="BK8" i="1"/>
  <c r="BU8"/>
  <c r="BM8"/>
  <c r="E21" i="2"/>
  <c r="E68" i="4"/>
  <c r="M68" s="1"/>
  <c r="E103"/>
  <c r="M103" s="1"/>
  <c r="BC57" i="1"/>
  <c r="E19" i="4"/>
  <c r="M19" s="1"/>
  <c r="BO16" i="1"/>
  <c r="BJ16"/>
  <c r="BM14"/>
  <c r="BC154"/>
  <c r="F16" i="3"/>
  <c r="BD11" i="1"/>
  <c r="BJ11"/>
  <c r="E24" i="2"/>
  <c r="BH11" i="1"/>
  <c r="BI11"/>
  <c r="BO11"/>
  <c r="BV11"/>
  <c r="BT11"/>
  <c r="BK11"/>
  <c r="BS11"/>
  <c r="BI17"/>
  <c r="BR17"/>
  <c r="BL17"/>
  <c r="BS17"/>
  <c r="BH17"/>
  <c r="BV17"/>
  <c r="BT17"/>
  <c r="BD14"/>
  <c r="E27" i="2"/>
  <c r="BI14" i="1"/>
  <c r="BP14"/>
  <c r="BH14"/>
  <c r="BU14"/>
  <c r="BQ14"/>
  <c r="BR14"/>
  <c r="BJ14"/>
  <c r="F19" i="3"/>
  <c r="F23"/>
  <c r="BD18" i="1"/>
  <c r="E31" i="2"/>
  <c r="BM11" i="1"/>
  <c r="E54" i="4"/>
  <c r="M54" s="1"/>
  <c r="E96"/>
  <c r="M96" s="1"/>
  <c r="BN8" i="1"/>
  <c r="BP11"/>
  <c r="BD155"/>
  <c r="C155" s="1"/>
  <c r="D19" i="3" s="1"/>
  <c r="BR11" i="1"/>
  <c r="BD152"/>
  <c r="E40" i="4"/>
  <c r="M40" s="1"/>
  <c r="E33"/>
  <c r="M33" s="1"/>
  <c r="BD8" i="1"/>
  <c r="BE8" s="1"/>
  <c r="BF8" s="1"/>
  <c r="H21" i="2" s="1"/>
  <c r="F13" i="3"/>
  <c r="E12" i="4"/>
  <c r="M12" s="1"/>
  <c r="E82"/>
  <c r="M82" s="1"/>
  <c r="BP8" i="1"/>
  <c r="BR16"/>
  <c r="BK16"/>
  <c r="E29" i="2"/>
  <c r="BN11" i="1"/>
  <c r="BL13"/>
  <c r="BC152"/>
  <c r="BT14"/>
  <c r="BQ11"/>
  <c r="BD154"/>
  <c r="C187"/>
  <c r="D51" i="3" s="1"/>
  <c r="C190" i="1"/>
  <c r="D54" i="3" s="1"/>
  <c r="C185" i="1"/>
  <c r="D49" i="3" s="1"/>
  <c r="C188" i="1"/>
  <c r="D52" i="3" s="1"/>
  <c r="C191" i="1"/>
  <c r="D55" i="3" s="1"/>
  <c r="C186" i="1"/>
  <c r="D50" i="3" s="1"/>
  <c r="C181" i="1"/>
  <c r="D45" i="3" s="1"/>
  <c r="A54" i="4"/>
  <c r="B47"/>
  <c r="C183" i="1"/>
  <c r="D47" i="3" s="1"/>
  <c r="BE40" i="1" l="1"/>
  <c r="BF40" s="1"/>
  <c r="H53" i="2" s="1"/>
  <c r="BE41" i="1"/>
  <c r="BF41" s="1"/>
  <c r="H54" i="2" s="1"/>
  <c r="F54"/>
  <c r="C180" i="1"/>
  <c r="D44" i="3" s="1"/>
  <c r="G45"/>
  <c r="BE38" i="1"/>
  <c r="G51" i="2" s="1"/>
  <c r="W51" s="1"/>
  <c r="X51" s="1"/>
  <c r="K43" i="3" s="1"/>
  <c r="L43" s="1"/>
  <c r="G43"/>
  <c r="G44"/>
  <c r="C182" i="1"/>
  <c r="D46" i="3" s="1"/>
  <c r="H44"/>
  <c r="BF39" i="1"/>
  <c r="H52" i="2" s="1"/>
  <c r="F52"/>
  <c r="J44" i="3"/>
  <c r="X52" i="2"/>
  <c r="K44" i="3" s="1"/>
  <c r="L44" s="1"/>
  <c r="C178" i="1"/>
  <c r="D42" i="3" s="1"/>
  <c r="C176" i="1"/>
  <c r="D40" i="3" s="1"/>
  <c r="C177" i="1"/>
  <c r="D41" i="3" s="1"/>
  <c r="G40"/>
  <c r="G48" i="2"/>
  <c r="W48" s="1"/>
  <c r="X48" s="1"/>
  <c r="K40" i="3" s="1"/>
  <c r="L40" s="1"/>
  <c r="F48" i="2"/>
  <c r="BF35" i="1"/>
  <c r="H48" i="2" s="1"/>
  <c r="BE30" i="1"/>
  <c r="H35" i="3" s="1"/>
  <c r="F43" i="2"/>
  <c r="F50"/>
  <c r="BE37" i="1"/>
  <c r="G42" i="3"/>
  <c r="G41"/>
  <c r="BE36" i="1"/>
  <c r="F49" i="2"/>
  <c r="C166" i="1"/>
  <c r="D30" i="3" s="1"/>
  <c r="BW57" i="1"/>
  <c r="CE57"/>
  <c r="BX57"/>
  <c r="CF57"/>
  <c r="CJ57"/>
  <c r="CH57"/>
  <c r="CC57"/>
  <c r="CD57"/>
  <c r="F33" i="2"/>
  <c r="BE20" i="1"/>
  <c r="BF20" s="1"/>
  <c r="H33" i="2" s="1"/>
  <c r="H20" i="3"/>
  <c r="G28" i="2"/>
  <c r="W28" s="1"/>
  <c r="BY57" i="1"/>
  <c r="BZ57"/>
  <c r="CK57"/>
  <c r="CB57"/>
  <c r="C162"/>
  <c r="D26" i="3" s="1"/>
  <c r="CA57" i="1"/>
  <c r="C175"/>
  <c r="D39" i="3" s="1"/>
  <c r="H33"/>
  <c r="CI57" i="1"/>
  <c r="C173"/>
  <c r="D37" i="3" s="1"/>
  <c r="G35"/>
  <c r="F39" i="2"/>
  <c r="F41"/>
  <c r="G33" i="3"/>
  <c r="G32"/>
  <c r="G41" i="2"/>
  <c r="W41" s="1"/>
  <c r="J33" i="3" s="1"/>
  <c r="C174" i="1"/>
  <c r="D38" i="3" s="1"/>
  <c r="G39" i="2"/>
  <c r="W39" s="1"/>
  <c r="X39" s="1"/>
  <c r="K31" i="3" s="1"/>
  <c r="L31" s="1"/>
  <c r="H31"/>
  <c r="H28"/>
  <c r="G31"/>
  <c r="G40" i="2"/>
  <c r="W40" s="1"/>
  <c r="J32" i="3" s="1"/>
  <c r="C164" i="1"/>
  <c r="D28" i="3" s="1"/>
  <c r="C165" i="1"/>
  <c r="D29" i="3" s="1"/>
  <c r="C169" i="1"/>
  <c r="D33" i="3" s="1"/>
  <c r="BF26" i="1"/>
  <c r="H39" i="2" s="1"/>
  <c r="G46"/>
  <c r="W46" s="1"/>
  <c r="X46" s="1"/>
  <c r="K38" i="3" s="1"/>
  <c r="L38" s="1"/>
  <c r="C172" i="1"/>
  <c r="D36" i="3" s="1"/>
  <c r="C168" i="1"/>
  <c r="D32" i="3" s="1"/>
  <c r="C163" i="1"/>
  <c r="D27" i="3" s="1"/>
  <c r="C171" i="1"/>
  <c r="D35" i="3" s="1"/>
  <c r="C167" i="1"/>
  <c r="D31" i="3" s="1"/>
  <c r="C161" i="1"/>
  <c r="D25" i="3" s="1"/>
  <c r="BF27" i="1"/>
  <c r="H40" i="2" s="1"/>
  <c r="H22" i="3"/>
  <c r="F40" i="2"/>
  <c r="G28" i="3"/>
  <c r="BE21" i="1"/>
  <c r="BF21" s="1"/>
  <c r="H34" i="2" s="1"/>
  <c r="G26" i="3"/>
  <c r="BE34" i="1"/>
  <c r="G47" i="2" s="1"/>
  <c r="W47" s="1"/>
  <c r="BE32" i="1"/>
  <c r="G37" i="3"/>
  <c r="F38" i="2"/>
  <c r="C170" i="1"/>
  <c r="D34" i="3" s="1"/>
  <c r="BE24" i="1"/>
  <c r="BF24" s="1"/>
  <c r="H37" i="2" s="1"/>
  <c r="G38"/>
  <c r="W38" s="1"/>
  <c r="J30" i="3" s="1"/>
  <c r="H36"/>
  <c r="F37" i="2"/>
  <c r="BF31" i="1"/>
  <c r="H44" i="2" s="1"/>
  <c r="G36" i="3"/>
  <c r="G39"/>
  <c r="G30"/>
  <c r="H30"/>
  <c r="F44" i="2"/>
  <c r="BF23" i="1"/>
  <c r="H36" i="2" s="1"/>
  <c r="BE29" i="1"/>
  <c r="G42" i="2" s="1"/>
  <c r="W42" s="1"/>
  <c r="BF33" i="1"/>
  <c r="H46" i="2" s="1"/>
  <c r="F36"/>
  <c r="G38" i="3"/>
  <c r="F46" i="2"/>
  <c r="F35"/>
  <c r="G27" i="3"/>
  <c r="BE22" i="1"/>
  <c r="C160"/>
  <c r="D24" i="3" s="1"/>
  <c r="F42" i="2"/>
  <c r="BE19" i="1"/>
  <c r="F32" i="2"/>
  <c r="G24" i="3"/>
  <c r="BF17" i="1"/>
  <c r="H30" i="2" s="1"/>
  <c r="J36" i="3"/>
  <c r="X44" i="2"/>
  <c r="K36" i="3" s="1"/>
  <c r="L36" s="1"/>
  <c r="F22" i="2"/>
  <c r="G15" i="3"/>
  <c r="BE9" i="1"/>
  <c r="BF9" s="1"/>
  <c r="H22" i="2" s="1"/>
  <c r="BF16" i="1"/>
  <c r="H29" i="2" s="1"/>
  <c r="X36"/>
  <c r="K28" i="3" s="1"/>
  <c r="L28" s="1"/>
  <c r="J28"/>
  <c r="F20" i="2"/>
  <c r="G20"/>
  <c r="W20" s="1"/>
  <c r="G21" i="3"/>
  <c r="F23" i="2"/>
  <c r="H15" i="3"/>
  <c r="G29" i="2"/>
  <c r="W29" s="1"/>
  <c r="J21" i="3" s="1"/>
  <c r="G17"/>
  <c r="C153" i="1"/>
  <c r="D17" i="3" s="1"/>
  <c r="C148" i="1"/>
  <c r="D12" i="3" s="1"/>
  <c r="C151" i="1"/>
  <c r="D15" i="3" s="1"/>
  <c r="C159" i="1"/>
  <c r="D23" i="3" s="1"/>
  <c r="G12"/>
  <c r="H13"/>
  <c r="BF15" i="1"/>
  <c r="H28" i="2" s="1"/>
  <c r="C156" i="1"/>
  <c r="D20" i="3" s="1"/>
  <c r="C157" i="1"/>
  <c r="D21" i="3" s="1"/>
  <c r="J15"/>
  <c r="BE12" i="1"/>
  <c r="BF12" s="1"/>
  <c r="H25" i="2" s="1"/>
  <c r="BF10" i="1"/>
  <c r="H23" i="2" s="1"/>
  <c r="F29"/>
  <c r="C149" i="1"/>
  <c r="D13" i="3" s="1"/>
  <c r="BF7" i="1"/>
  <c r="H20" i="2" s="1"/>
  <c r="G13" i="3"/>
  <c r="G22"/>
  <c r="G21" i="2"/>
  <c r="W21" s="1"/>
  <c r="J13" i="3" s="1"/>
  <c r="F28" i="2"/>
  <c r="C158" i="1"/>
  <c r="D22" i="3" s="1"/>
  <c r="C152" i="1"/>
  <c r="D16" i="3" s="1"/>
  <c r="BP57" i="1"/>
  <c r="BM57"/>
  <c r="BU57"/>
  <c r="BQ57"/>
  <c r="BN57"/>
  <c r="C150"/>
  <c r="D14" i="3" s="1"/>
  <c r="BD57" i="1"/>
  <c r="G20" i="3"/>
  <c r="F30" i="2"/>
  <c r="BV57" i="1"/>
  <c r="BT57"/>
  <c r="BH57"/>
  <c r="BO57"/>
  <c r="BK57"/>
  <c r="BI57"/>
  <c r="BR57"/>
  <c r="BS57"/>
  <c r="BJ57"/>
  <c r="F21" i="2"/>
  <c r="BL57" i="1"/>
  <c r="BE13"/>
  <c r="G18" i="3"/>
  <c r="F26" i="2"/>
  <c r="BE14" i="1"/>
  <c r="G19" i="3"/>
  <c r="F27" i="2"/>
  <c r="G23" i="3"/>
  <c r="F31" i="2"/>
  <c r="BE11" i="1"/>
  <c r="F24" i="2"/>
  <c r="G16" i="3"/>
  <c r="BE18" i="1"/>
  <c r="C154"/>
  <c r="D18" i="3" s="1"/>
  <c r="X30" i="2"/>
  <c r="K22" i="3" s="1"/>
  <c r="L22" s="1"/>
  <c r="J22"/>
  <c r="B54" i="4"/>
  <c r="A61"/>
  <c r="H45" i="3" l="1"/>
  <c r="G53" i="2"/>
  <c r="W53" s="1"/>
  <c r="X53" s="1"/>
  <c r="K45" i="3" s="1"/>
  <c r="L45" s="1"/>
  <c r="H46"/>
  <c r="G54" i="2"/>
  <c r="W54" s="1"/>
  <c r="J46" i="3" s="1"/>
  <c r="BF38" i="1"/>
  <c r="H51" i="2" s="1"/>
  <c r="H43" i="3"/>
  <c r="H25"/>
  <c r="J40"/>
  <c r="BF30" i="1"/>
  <c r="H43" i="2" s="1"/>
  <c r="G43"/>
  <c r="W43" s="1"/>
  <c r="X43" s="1"/>
  <c r="K35" i="3" s="1"/>
  <c r="L35" s="1"/>
  <c r="BF37" i="1"/>
  <c r="H50" i="2" s="1"/>
  <c r="H42" i="3"/>
  <c r="G50" i="2"/>
  <c r="W50" s="1"/>
  <c r="BF36" i="1"/>
  <c r="H49" i="2" s="1"/>
  <c r="G49"/>
  <c r="W49" s="1"/>
  <c r="H41" i="3"/>
  <c r="J43"/>
  <c r="G33" i="2"/>
  <c r="W33" s="1"/>
  <c r="X33" s="1"/>
  <c r="K25" i="3" s="1"/>
  <c r="L25" s="1"/>
  <c r="X41" i="2"/>
  <c r="K33" i="3" s="1"/>
  <c r="L33" s="1"/>
  <c r="J20"/>
  <c r="X28" i="2"/>
  <c r="K20" i="3" s="1"/>
  <c r="L20" s="1"/>
  <c r="J38"/>
  <c r="J31"/>
  <c r="BF29" i="1"/>
  <c r="H42" i="2" s="1"/>
  <c r="X40"/>
  <c r="K32" i="3" s="1"/>
  <c r="L32" s="1"/>
  <c r="H34"/>
  <c r="H39"/>
  <c r="BF34" i="1"/>
  <c r="H47" i="2" s="1"/>
  <c r="H29" i="3"/>
  <c r="H26"/>
  <c r="G34" i="2"/>
  <c r="W34" s="1"/>
  <c r="X34" s="1"/>
  <c r="K26" i="3" s="1"/>
  <c r="L26" s="1"/>
  <c r="G45" i="2"/>
  <c r="W45" s="1"/>
  <c r="H37" i="3"/>
  <c r="BF32" i="1"/>
  <c r="H45" i="2" s="1"/>
  <c r="G37"/>
  <c r="W37" s="1"/>
  <c r="J29" i="3" s="1"/>
  <c r="X38" i="2"/>
  <c r="K30" i="3" s="1"/>
  <c r="L30" s="1"/>
  <c r="H27"/>
  <c r="BF22" i="1"/>
  <c r="H35" i="2" s="1"/>
  <c r="G35"/>
  <c r="W35" s="1"/>
  <c r="G32"/>
  <c r="W32" s="1"/>
  <c r="BF19" i="1"/>
  <c r="H32" i="2" s="1"/>
  <c r="H24" i="3"/>
  <c r="J39"/>
  <c r="X47" i="2"/>
  <c r="K39" i="3" s="1"/>
  <c r="L39" s="1"/>
  <c r="H14"/>
  <c r="G22" i="2"/>
  <c r="W22" s="1"/>
  <c r="X22" s="1"/>
  <c r="K14" i="3" s="1"/>
  <c r="L14" s="1"/>
  <c r="X42" i="2"/>
  <c r="K34" i="3" s="1"/>
  <c r="L34" s="1"/>
  <c r="J34"/>
  <c r="X21" i="2"/>
  <c r="K13" i="3" s="1"/>
  <c r="L13" s="1"/>
  <c r="X29" i="2"/>
  <c r="K21" i="3" s="1"/>
  <c r="L21" s="1"/>
  <c r="G25" i="2"/>
  <c r="W25" s="1"/>
  <c r="X25" s="1"/>
  <c r="K17" i="3" s="1"/>
  <c r="L17" s="1"/>
  <c r="H17"/>
  <c r="BE59" i="1"/>
  <c r="BE60"/>
  <c r="BF11"/>
  <c r="H24" i="2" s="1"/>
  <c r="H16" i="3"/>
  <c r="G24" i="2"/>
  <c r="W24" s="1"/>
  <c r="E2" i="1"/>
  <c r="BE61"/>
  <c r="BE57"/>
  <c r="BE58" s="1"/>
  <c r="G31" i="2"/>
  <c r="W31" s="1"/>
  <c r="H23" i="3"/>
  <c r="BF18" i="1"/>
  <c r="H31" i="2" s="1"/>
  <c r="G26"/>
  <c r="W26" s="1"/>
  <c r="BF13" i="1"/>
  <c r="H26" i="2" s="1"/>
  <c r="H18" i="3"/>
  <c r="H19"/>
  <c r="BF14" i="1"/>
  <c r="H27" i="2" s="1"/>
  <c r="G27"/>
  <c r="W27" s="1"/>
  <c r="J12" i="3"/>
  <c r="X20" i="2"/>
  <c r="K12" i="3" s="1"/>
  <c r="B61" i="4"/>
  <c r="A68"/>
  <c r="J45" i="3" l="1"/>
  <c r="X54" i="2"/>
  <c r="K46" i="3" s="1"/>
  <c r="L46" s="1"/>
  <c r="J35"/>
  <c r="X50" i="2"/>
  <c r="K42" i="3" s="1"/>
  <c r="L42" s="1"/>
  <c r="J42"/>
  <c r="X49" i="2"/>
  <c r="K41" i="3" s="1"/>
  <c r="L41" s="1"/>
  <c r="J41"/>
  <c r="J25"/>
  <c r="J26"/>
  <c r="J37"/>
  <c r="X45" i="2"/>
  <c r="K37" i="3" s="1"/>
  <c r="L37" s="1"/>
  <c r="X37" i="2"/>
  <c r="K29" i="3" s="1"/>
  <c r="L29" s="1"/>
  <c r="J27"/>
  <c r="X35" i="2"/>
  <c r="K27" i="3" s="1"/>
  <c r="L27" s="1"/>
  <c r="O57" i="1"/>
  <c r="C82" i="4" s="1"/>
  <c r="N82" s="1"/>
  <c r="X134" i="1"/>
  <c r="H150" i="4" s="1"/>
  <c r="W134" i="1"/>
  <c r="H143" i="4" s="1"/>
  <c r="AC134" i="1"/>
  <c r="H185" i="4" s="1"/>
  <c r="Y134" i="1"/>
  <c r="H157" i="4" s="1"/>
  <c r="AE134" i="1"/>
  <c r="H199" i="4" s="1"/>
  <c r="AF134" i="1"/>
  <c r="H206" i="4" s="1"/>
  <c r="AH134" i="1"/>
  <c r="H220" i="4" s="1"/>
  <c r="T134" i="1"/>
  <c r="H122" i="4" s="1"/>
  <c r="Z134" i="1"/>
  <c r="H164" i="4" s="1"/>
  <c r="AG134" i="1"/>
  <c r="H213" i="4" s="1"/>
  <c r="AD134" i="1"/>
  <c r="H192" i="4" s="1"/>
  <c r="U134" i="1"/>
  <c r="H129" i="4" s="1"/>
  <c r="AA134" i="1"/>
  <c r="H171" i="4" s="1"/>
  <c r="AB134" i="1"/>
  <c r="H178" i="4" s="1"/>
  <c r="AG133" i="1"/>
  <c r="H212" i="4" s="1"/>
  <c r="V134" i="1"/>
  <c r="H136" i="4" s="1"/>
  <c r="AG129" i="1"/>
  <c r="H208" i="4" s="1"/>
  <c r="AH133" i="1"/>
  <c r="H219" i="4" s="1"/>
  <c r="W129" i="1"/>
  <c r="H138" i="4" s="1"/>
  <c r="L138" s="1"/>
  <c r="AD132" i="1"/>
  <c r="H190" i="4" s="1"/>
  <c r="AC130" i="1"/>
  <c r="H181" i="4" s="1"/>
  <c r="L181" s="1"/>
  <c r="X132" i="1"/>
  <c r="H148" i="4" s="1"/>
  <c r="L148" s="1"/>
  <c r="AG130" i="1"/>
  <c r="H209" i="4" s="1"/>
  <c r="AH131" i="1"/>
  <c r="H217" i="4" s="1"/>
  <c r="L217" s="1"/>
  <c r="AE131" i="1"/>
  <c r="H196" i="4" s="1"/>
  <c r="Z133" i="1"/>
  <c r="H163" i="4" s="1"/>
  <c r="L163" s="1"/>
  <c r="AB129" i="1"/>
  <c r="H173" i="4" s="1"/>
  <c r="L173" s="1"/>
  <c r="AB132" i="1"/>
  <c r="H176" i="4" s="1"/>
  <c r="L176" s="1"/>
  <c r="U130" i="1"/>
  <c r="H125" i="4" s="1"/>
  <c r="L125" s="1"/>
  <c r="AA132" i="1"/>
  <c r="H169" i="4" s="1"/>
  <c r="AG131" i="1"/>
  <c r="H210" i="4" s="1"/>
  <c r="L210" s="1"/>
  <c r="AG132" i="1"/>
  <c r="H211" i="4" s="1"/>
  <c r="V131" i="1"/>
  <c r="H133" i="4" s="1"/>
  <c r="L133" s="1"/>
  <c r="T133" i="1"/>
  <c r="H121" i="4" s="1"/>
  <c r="L121" s="1"/>
  <c r="U129" i="1"/>
  <c r="H124" i="4" s="1"/>
  <c r="L124" s="1"/>
  <c r="AC129" i="1"/>
  <c r="H180" i="4" s="1"/>
  <c r="AB133" i="1"/>
  <c r="H177" i="4" s="1"/>
  <c r="AA133" i="1"/>
  <c r="H170" i="4" s="1"/>
  <c r="L170" s="1"/>
  <c r="AD130" i="1"/>
  <c r="H188" i="4" s="1"/>
  <c r="U132" i="1"/>
  <c r="H127" i="4" s="1"/>
  <c r="AF130" i="1"/>
  <c r="H202" i="4" s="1"/>
  <c r="X131" i="1"/>
  <c r="H147" i="4" s="1"/>
  <c r="X133" i="1"/>
  <c r="H149" i="4" s="1"/>
  <c r="L149" s="1"/>
  <c r="AC133" i="1"/>
  <c r="H184" i="4" s="1"/>
  <c r="L184" s="1"/>
  <c r="T130" i="1"/>
  <c r="H118" i="4" s="1"/>
  <c r="L118" s="1"/>
  <c r="W130" i="1"/>
  <c r="H139" i="4" s="1"/>
  <c r="Z130" i="1"/>
  <c r="H160" i="4" s="1"/>
  <c r="L160" s="1"/>
  <c r="AB130" i="1"/>
  <c r="H174" i="4" s="1"/>
  <c r="W133" i="1"/>
  <c r="H142" i="4" s="1"/>
  <c r="L142" s="1"/>
  <c r="X129" i="1"/>
  <c r="H145" i="4" s="1"/>
  <c r="AF129" i="1"/>
  <c r="H201" i="4" s="1"/>
  <c r="U133" i="1"/>
  <c r="H128" i="4" s="1"/>
  <c r="L128" s="1"/>
  <c r="AE129" i="1"/>
  <c r="H194" i="4" s="1"/>
  <c r="AF132" i="1"/>
  <c r="H204" i="4" s="1"/>
  <c r="AB131" i="1"/>
  <c r="H175" i="4" s="1"/>
  <c r="L175" s="1"/>
  <c r="V133" i="1"/>
  <c r="H135" i="4" s="1"/>
  <c r="V130" i="1"/>
  <c r="H132" i="4" s="1"/>
  <c r="L132" s="1"/>
  <c r="AF131" i="1"/>
  <c r="H203" i="4" s="1"/>
  <c r="Z131" i="1"/>
  <c r="H161" i="4" s="1"/>
  <c r="L161" s="1"/>
  <c r="AD129" i="1"/>
  <c r="H187" i="4" s="1"/>
  <c r="W132" i="1"/>
  <c r="H141" i="4" s="1"/>
  <c r="L141" s="1"/>
  <c r="AF133" i="1"/>
  <c r="H205" i="4" s="1"/>
  <c r="L205" s="1"/>
  <c r="AE133" i="1"/>
  <c r="H198" i="4" s="1"/>
  <c r="T129" i="1"/>
  <c r="H117" i="4" s="1"/>
  <c r="L117" s="1"/>
  <c r="AD131" i="1"/>
  <c r="H189" i="4" s="1"/>
  <c r="AH129" i="1"/>
  <c r="H215" i="4" s="1"/>
  <c r="AA130" i="1"/>
  <c r="H167" i="4" s="1"/>
  <c r="L167" s="1"/>
  <c r="V132" i="1"/>
  <c r="H134" i="4" s="1"/>
  <c r="L134" s="1"/>
  <c r="X130" i="1"/>
  <c r="H146" i="4" s="1"/>
  <c r="L146" s="1"/>
  <c r="W131" i="1"/>
  <c r="H140" i="4" s="1"/>
  <c r="L140" s="1"/>
  <c r="AC131" i="1"/>
  <c r="H182" i="4" s="1"/>
  <c r="L182" s="1"/>
  <c r="Y130" i="1"/>
  <c r="H153" i="4" s="1"/>
  <c r="L153" s="1"/>
  <c r="Z129" i="1"/>
  <c r="H159" i="4" s="1"/>
  <c r="Z132" i="1"/>
  <c r="H162" i="4" s="1"/>
  <c r="Y129" i="1"/>
  <c r="H152" i="4" s="1"/>
  <c r="L152" s="1"/>
  <c r="U131" i="1"/>
  <c r="H126" i="4" s="1"/>
  <c r="L126" s="1"/>
  <c r="T132" i="1"/>
  <c r="H120" i="4" s="1"/>
  <c r="L120" s="1"/>
  <c r="Y132" i="1"/>
  <c r="H155" i="4" s="1"/>
  <c r="L155" s="1"/>
  <c r="AE132" i="1"/>
  <c r="H197" i="4" s="1"/>
  <c r="L197" s="1"/>
  <c r="T131" i="1"/>
  <c r="H119" i="4" s="1"/>
  <c r="AD133" i="1"/>
  <c r="H191" i="4" s="1"/>
  <c r="L191" s="1"/>
  <c r="Y131" i="1"/>
  <c r="H154" i="4" s="1"/>
  <c r="AA129" i="1"/>
  <c r="H166" i="4" s="1"/>
  <c r="L166" s="1"/>
  <c r="AC132" i="1"/>
  <c r="H183" i="4" s="1"/>
  <c r="AH130" i="1"/>
  <c r="H216" i="4" s="1"/>
  <c r="AA131" i="1"/>
  <c r="H168" i="4" s="1"/>
  <c r="V129" i="1"/>
  <c r="H131" i="4" s="1"/>
  <c r="L131" s="1"/>
  <c r="AH132" i="1"/>
  <c r="H218" i="4" s="1"/>
  <c r="AE130" i="1"/>
  <c r="H195" i="4" s="1"/>
  <c r="Y133" i="1"/>
  <c r="H156" i="4" s="1"/>
  <c r="J24" i="3"/>
  <c r="X32" i="2"/>
  <c r="K24" i="3" s="1"/>
  <c r="L24" s="1"/>
  <c r="J14"/>
  <c r="J17"/>
  <c r="R130" i="1"/>
  <c r="H104" i="4" s="1"/>
  <c r="H66" i="3"/>
  <c r="S133" i="1"/>
  <c r="H114" i="4" s="1"/>
  <c r="G71" i="2"/>
  <c r="G72" s="1"/>
  <c r="G75"/>
  <c r="G74"/>
  <c r="G73"/>
  <c r="Q129" i="1"/>
  <c r="H96" i="4" s="1"/>
  <c r="L96" s="1"/>
  <c r="N130" i="1"/>
  <c r="H76" i="4" s="1"/>
  <c r="L76" s="1"/>
  <c r="AH57" i="1"/>
  <c r="F132"/>
  <c r="H22" i="4" s="1"/>
  <c r="AM57" i="1"/>
  <c r="H132"/>
  <c r="H36" i="4" s="1"/>
  <c r="L36" s="1"/>
  <c r="W57" i="1"/>
  <c r="M133"/>
  <c r="H72" i="4" s="1"/>
  <c r="L72" s="1"/>
  <c r="H133" i="1"/>
  <c r="H37" i="4" s="1"/>
  <c r="L37" s="1"/>
  <c r="E130" i="1"/>
  <c r="H13" i="4" s="1"/>
  <c r="L13" s="1"/>
  <c r="H71" i="2"/>
  <c r="H72" s="1"/>
  <c r="AR57" i="1"/>
  <c r="N133"/>
  <c r="H79" i="4" s="1"/>
  <c r="E131" i="1"/>
  <c r="H14" i="4" s="1"/>
  <c r="AU57" i="1"/>
  <c r="G129"/>
  <c r="H26" i="4" s="1"/>
  <c r="L26" s="1"/>
  <c r="I129" i="1"/>
  <c r="H40" i="4" s="1"/>
  <c r="AD57" i="1"/>
  <c r="N131"/>
  <c r="H77" i="4" s="1"/>
  <c r="L77" s="1"/>
  <c r="F134" i="1"/>
  <c r="H24" i="4" s="1"/>
  <c r="R129" i="1"/>
  <c r="H103" i="4" s="1"/>
  <c r="L103" s="1"/>
  <c r="H67" i="3"/>
  <c r="H63"/>
  <c r="H64" s="1"/>
  <c r="O133" i="1"/>
  <c r="H86" i="4" s="1"/>
  <c r="L86" s="1"/>
  <c r="M132" i="1"/>
  <c r="H71" i="4" s="1"/>
  <c r="L71" s="1"/>
  <c r="E57" i="1"/>
  <c r="C12" i="4" s="1"/>
  <c r="N18" s="1"/>
  <c r="L57" i="1"/>
  <c r="BO58" s="1"/>
  <c r="BO59" s="1"/>
  <c r="BO60" s="1"/>
  <c r="BO61" s="1"/>
  <c r="P130"/>
  <c r="H90" i="4" s="1"/>
  <c r="E134" i="1"/>
  <c r="H17" i="4" s="1"/>
  <c r="Q134" i="1"/>
  <c r="H101" i="4" s="1"/>
  <c r="E133" i="1"/>
  <c r="H16" i="4" s="1"/>
  <c r="L16" s="1"/>
  <c r="T57" i="1"/>
  <c r="L134"/>
  <c r="H66" i="4" s="1"/>
  <c r="Q130" i="1"/>
  <c r="H97" i="4" s="1"/>
  <c r="L97" s="1"/>
  <c r="L129" i="1"/>
  <c r="H61" i="4" s="1"/>
  <c r="H65" i="3"/>
  <c r="X26" i="2"/>
  <c r="K18" i="3" s="1"/>
  <c r="L18" s="1"/>
  <c r="J18"/>
  <c r="J16"/>
  <c r="X24" i="2"/>
  <c r="K16" i="3" s="1"/>
  <c r="L16" s="1"/>
  <c r="AY57" i="1"/>
  <c r="N132"/>
  <c r="H78" i="4" s="1"/>
  <c r="R134" i="1"/>
  <c r="H108" i="4" s="1"/>
  <c r="S131" i="1"/>
  <c r="H112" i="4" s="1"/>
  <c r="L112" s="1"/>
  <c r="I131" i="1"/>
  <c r="H42" i="4" s="1"/>
  <c r="L42" s="1"/>
  <c r="G133" i="1"/>
  <c r="H30" i="4" s="1"/>
  <c r="L30" s="1"/>
  <c r="U57" i="1"/>
  <c r="Z57"/>
  <c r="AT57"/>
  <c r="AV57"/>
  <c r="O132"/>
  <c r="H85" i="4" s="1"/>
  <c r="L85" s="1"/>
  <c r="S129" i="1"/>
  <c r="H110" i="4" s="1"/>
  <c r="L110" s="1"/>
  <c r="BB57" i="1"/>
  <c r="P133"/>
  <c r="H93" i="4" s="1"/>
  <c r="L93" s="1"/>
  <c r="AZ57" i="1"/>
  <c r="H74" i="2"/>
  <c r="AK57" i="1"/>
  <c r="AO57"/>
  <c r="I133"/>
  <c r="H44" i="4" s="1"/>
  <c r="L44" s="1"/>
  <c r="L132" i="1"/>
  <c r="H64" i="4" s="1"/>
  <c r="L64" s="1"/>
  <c r="J134" i="1"/>
  <c r="H52" i="4" s="1"/>
  <c r="G131" i="1"/>
  <c r="H28" i="4" s="1"/>
  <c r="L28" s="1"/>
  <c r="H131" i="1"/>
  <c r="H35" i="4" s="1"/>
  <c r="L35" s="1"/>
  <c r="G134" i="1"/>
  <c r="H31" i="4" s="1"/>
  <c r="K130" i="1"/>
  <c r="H55" i="4" s="1"/>
  <c r="L55" s="1"/>
  <c r="G57" i="1"/>
  <c r="C26" i="4" s="1"/>
  <c r="N32" s="1"/>
  <c r="Y57" i="1"/>
  <c r="P129"/>
  <c r="H89" i="4" s="1"/>
  <c r="L89" s="1"/>
  <c r="S132" i="1"/>
  <c r="H113" i="4" s="1"/>
  <c r="L113" s="1"/>
  <c r="J133" i="1"/>
  <c r="H51" i="4" s="1"/>
  <c r="L51" s="1"/>
  <c r="R133" i="1"/>
  <c r="H107" i="4" s="1"/>
  <c r="L107" s="1"/>
  <c r="P134" i="1"/>
  <c r="H94" i="4" s="1"/>
  <c r="J129" i="1"/>
  <c r="H47" i="4" s="1"/>
  <c r="L47" s="1"/>
  <c r="K133" i="1"/>
  <c r="H58" i="4" s="1"/>
  <c r="H129" i="1"/>
  <c r="H33" i="4" s="1"/>
  <c r="N129" i="1"/>
  <c r="H75" i="4" s="1"/>
  <c r="L75" s="1"/>
  <c r="I57" i="1"/>
  <c r="BL58" s="1"/>
  <c r="BL63" s="1"/>
  <c r="BL64" s="1"/>
  <c r="D40" i="4" s="1"/>
  <c r="M46" s="1"/>
  <c r="X57" i="1"/>
  <c r="H130"/>
  <c r="H34" i="4" s="1"/>
  <c r="L34" s="1"/>
  <c r="O131" i="1"/>
  <c r="H84" i="4" s="1"/>
  <c r="L84" s="1"/>
  <c r="F57" i="1"/>
  <c r="BI58" s="1"/>
  <c r="BI59" s="1"/>
  <c r="BI60" s="1"/>
  <c r="BI61" s="1"/>
  <c r="R57"/>
  <c r="AL57"/>
  <c r="E129"/>
  <c r="H12" i="4" s="1"/>
  <c r="L12" s="1"/>
  <c r="AE57" i="1"/>
  <c r="R131"/>
  <c r="H105" i="4" s="1"/>
  <c r="L105" s="1"/>
  <c r="AI57" i="1"/>
  <c r="F131"/>
  <c r="H21" i="4" s="1"/>
  <c r="L21" s="1"/>
  <c r="K134" i="1"/>
  <c r="H59" i="4" s="1"/>
  <c r="K131" i="1"/>
  <c r="H56" i="4" s="1"/>
  <c r="Q131" i="1"/>
  <c r="H98" i="4" s="1"/>
  <c r="L98" s="1"/>
  <c r="H73" i="2"/>
  <c r="X27"/>
  <c r="K19" i="3" s="1"/>
  <c r="L19" s="1"/>
  <c r="J19"/>
  <c r="J23"/>
  <c r="X31" i="2"/>
  <c r="K23" i="3" s="1"/>
  <c r="L23" s="1"/>
  <c r="AN57" i="1"/>
  <c r="J130"/>
  <c r="H48" i="4" s="1"/>
  <c r="L130" i="1"/>
  <c r="H62" i="4" s="1"/>
  <c r="L62" s="1"/>
  <c r="AP57" i="1"/>
  <c r="AC57"/>
  <c r="G130"/>
  <c r="H27" i="4" s="1"/>
  <c r="F130" i="1"/>
  <c r="H20" i="4" s="1"/>
  <c r="L20" s="1"/>
  <c r="I134" i="1"/>
  <c r="H45" i="4" s="1"/>
  <c r="R132" i="1"/>
  <c r="H106" i="4" s="1"/>
  <c r="H134" i="1"/>
  <c r="H38" i="4" s="1"/>
  <c r="J132" i="1"/>
  <c r="H50" i="4" s="1"/>
  <c r="L50" s="1"/>
  <c r="V57" i="1"/>
  <c r="P131"/>
  <c r="H91" i="4" s="1"/>
  <c r="E132" i="1"/>
  <c r="H15" i="4" s="1"/>
  <c r="M131" i="1"/>
  <c r="H70" i="4" s="1"/>
  <c r="L70" s="1"/>
  <c r="L133" i="1"/>
  <c r="H65" i="4" s="1"/>
  <c r="L65" s="1"/>
  <c r="J57" i="1"/>
  <c r="BM58" s="1"/>
  <c r="BM63" s="1"/>
  <c r="BM64" s="1"/>
  <c r="D47" i="4" s="1"/>
  <c r="M53" s="1"/>
  <c r="BA57" i="1"/>
  <c r="M134"/>
  <c r="H73" i="4" s="1"/>
  <c r="Q132" i="1"/>
  <c r="H99" i="4" s="1"/>
  <c r="L99" s="1"/>
  <c r="S57" i="1"/>
  <c r="C110" i="4" s="1"/>
  <c r="N116" s="1"/>
  <c r="AB57" i="1"/>
  <c r="M129"/>
  <c r="H68" i="4" s="1"/>
  <c r="L68" s="1"/>
  <c r="K57" i="1"/>
  <c r="C54" i="4" s="1"/>
  <c r="N60" s="1"/>
  <c r="P132" i="1"/>
  <c r="H92" i="4" s="1"/>
  <c r="L92" s="1"/>
  <c r="I130" i="1"/>
  <c r="H41" i="4" s="1"/>
  <c r="L41" s="1"/>
  <c r="N134" i="1"/>
  <c r="H80" i="4" s="1"/>
  <c r="Q133" i="1"/>
  <c r="H100" i="4" s="1"/>
  <c r="L100" s="1"/>
  <c r="J131" i="1"/>
  <c r="H49" i="4" s="1"/>
  <c r="L49" s="1"/>
  <c r="AW57" i="1"/>
  <c r="AF57"/>
  <c r="AS57"/>
  <c r="F133"/>
  <c r="H23" i="4" s="1"/>
  <c r="L23" s="1"/>
  <c r="K132" i="1"/>
  <c r="H57" i="4" s="1"/>
  <c r="L57" s="1"/>
  <c r="N57" i="1"/>
  <c r="BQ58" s="1"/>
  <c r="BQ63" s="1"/>
  <c r="BQ64" s="1"/>
  <c r="D75" i="4" s="1"/>
  <c r="M81" s="1"/>
  <c r="K129" i="1"/>
  <c r="H54" i="4" s="1"/>
  <c r="L54" s="1"/>
  <c r="O129" i="1"/>
  <c r="H82" i="4" s="1"/>
  <c r="L82" s="1"/>
  <c r="AX57" i="1"/>
  <c r="O130"/>
  <c r="H83" i="4" s="1"/>
  <c r="AG57" i="1"/>
  <c r="P57"/>
  <c r="C89" i="4" s="1"/>
  <c r="N89" s="1"/>
  <c r="M57" i="1"/>
  <c r="BP58" s="1"/>
  <c r="BP63" s="1"/>
  <c r="BP64" s="1"/>
  <c r="D68" i="4" s="1"/>
  <c r="M74" s="1"/>
  <c r="S134" i="1"/>
  <c r="H115" i="4" s="1"/>
  <c r="G132" i="1"/>
  <c r="H29" i="4" s="1"/>
  <c r="L29" s="1"/>
  <c r="AA57" i="1"/>
  <c r="O134"/>
  <c r="H87" i="4" s="1"/>
  <c r="AJ57" i="1"/>
  <c r="S130"/>
  <c r="H111" i="4" s="1"/>
  <c r="L111" s="1"/>
  <c r="Q57" i="1"/>
  <c r="C96" i="4" s="1"/>
  <c r="N102" s="1"/>
  <c r="I132" i="1"/>
  <c r="H43" i="4" s="1"/>
  <c r="L43" s="1"/>
  <c r="L131" i="1"/>
  <c r="H63" i="4" s="1"/>
  <c r="L63" s="1"/>
  <c r="F129" i="1"/>
  <c r="H19" i="4" s="1"/>
  <c r="AQ57" i="1"/>
  <c r="M130"/>
  <c r="H69" i="4" s="1"/>
  <c r="L69" s="1"/>
  <c r="H57" i="1"/>
  <c r="BK58" s="1"/>
  <c r="BK63" s="1"/>
  <c r="BK64" s="1"/>
  <c r="D33" i="4" s="1"/>
  <c r="M39" s="1"/>
  <c r="H75" i="2"/>
  <c r="C19" i="4"/>
  <c r="N19" s="1"/>
  <c r="BJ58" i="1"/>
  <c r="BJ63" s="1"/>
  <c r="BJ64" s="1"/>
  <c r="D26" i="4" s="1"/>
  <c r="M32" s="1"/>
  <c r="L12" i="3"/>
  <c r="B68" i="4"/>
  <c r="A75"/>
  <c r="N88" l="1"/>
  <c r="BR58" i="1"/>
  <c r="BR59" s="1"/>
  <c r="BR60" s="1"/>
  <c r="BR61" s="1"/>
  <c r="O137" i="4"/>
  <c r="O131"/>
  <c r="CD58" i="1"/>
  <c r="C166" i="4"/>
  <c r="CF58" i="1"/>
  <c r="C180" i="4"/>
  <c r="CE58" i="1"/>
  <c r="C173" i="4"/>
  <c r="CG58" i="1"/>
  <c r="C187" i="4"/>
  <c r="O201"/>
  <c r="O207"/>
  <c r="O117"/>
  <c r="O123"/>
  <c r="CJ58" i="1"/>
  <c r="C208" i="4"/>
  <c r="BY58" i="1"/>
  <c r="C131" i="4"/>
  <c r="CC58" i="1"/>
  <c r="C159" i="4"/>
  <c r="BW58" i="1"/>
  <c r="C117" i="4"/>
  <c r="O130"/>
  <c r="O124"/>
  <c r="C194"/>
  <c r="CH58" i="1"/>
  <c r="O193" i="4"/>
  <c r="O187"/>
  <c r="O145"/>
  <c r="O151"/>
  <c r="O144"/>
  <c r="O138"/>
  <c r="C145"/>
  <c r="CA58" i="1"/>
  <c r="CI58"/>
  <c r="C201" i="4"/>
  <c r="CB58" i="1"/>
  <c r="C152" i="4"/>
  <c r="C124"/>
  <c r="BX58" i="1"/>
  <c r="C138" i="4"/>
  <c r="BZ58" i="1"/>
  <c r="C215" i="4"/>
  <c r="CK58" i="1"/>
  <c r="O194" i="4"/>
  <c r="O200"/>
  <c r="O152"/>
  <c r="O158"/>
  <c r="O180"/>
  <c r="O186"/>
  <c r="O166"/>
  <c r="O172"/>
  <c r="O159"/>
  <c r="O165"/>
  <c r="O214"/>
  <c r="O208"/>
  <c r="O179"/>
  <c r="O173"/>
  <c r="O215"/>
  <c r="O221"/>
  <c r="N54"/>
  <c r="N26"/>
  <c r="N12"/>
  <c r="O32"/>
  <c r="P32" s="1"/>
  <c r="P26" s="1"/>
  <c r="BH58" i="1"/>
  <c r="BH63" s="1"/>
  <c r="BH64" s="1"/>
  <c r="D12" i="4" s="1"/>
  <c r="M18" s="1"/>
  <c r="BN58" i="1"/>
  <c r="BN63" s="1"/>
  <c r="BN64" s="1"/>
  <c r="D54" i="4" s="1"/>
  <c r="M60" s="1"/>
  <c r="BO63" i="1"/>
  <c r="BO64" s="1"/>
  <c r="D61" i="4" s="1"/>
  <c r="M67" s="1"/>
  <c r="O82"/>
  <c r="O25"/>
  <c r="O40"/>
  <c r="O12"/>
  <c r="O81"/>
  <c r="O96"/>
  <c r="BV58" i="1"/>
  <c r="BV63" s="1"/>
  <c r="BV64" s="1"/>
  <c r="D110" i="4" s="1"/>
  <c r="M116" s="1"/>
  <c r="BK59" i="1"/>
  <c r="BK60" s="1"/>
  <c r="BK61" s="1"/>
  <c r="O18" i="4"/>
  <c r="O95"/>
  <c r="BM59" i="1"/>
  <c r="BM60" s="1"/>
  <c r="BM61" s="1"/>
  <c r="N95" i="4"/>
  <c r="O19"/>
  <c r="O61"/>
  <c r="O102"/>
  <c r="O103"/>
  <c r="C33"/>
  <c r="N39" s="1"/>
  <c r="K67" i="3"/>
  <c r="BQ59" i="1"/>
  <c r="BQ60" s="1"/>
  <c r="BQ61" s="1"/>
  <c r="O89" i="4"/>
  <c r="D64" i="3"/>
  <c r="N110" i="4"/>
  <c r="O67"/>
  <c r="C61"/>
  <c r="N61" s="1"/>
  <c r="O53"/>
  <c r="O116"/>
  <c r="O60"/>
  <c r="P60" s="1"/>
  <c r="P54" s="1"/>
  <c r="BI63" i="1"/>
  <c r="BI64" s="1"/>
  <c r="D19" i="4" s="1"/>
  <c r="M25" s="1"/>
  <c r="C75"/>
  <c r="N75" s="1"/>
  <c r="O74"/>
  <c r="O39"/>
  <c r="O26"/>
  <c r="O109"/>
  <c r="O75"/>
  <c r="BU58" i="1"/>
  <c r="C103" i="4"/>
  <c r="D65" i="3"/>
  <c r="O46" i="4"/>
  <c r="O88"/>
  <c r="O110"/>
  <c r="BP59" i="1"/>
  <c r="BP60" s="1"/>
  <c r="BP61" s="1"/>
  <c r="N96" i="4"/>
  <c r="BL59" i="1"/>
  <c r="BL60" s="1"/>
  <c r="BL61" s="1"/>
  <c r="K66" i="3"/>
  <c r="N7" s="1"/>
  <c r="D66" s="1"/>
  <c r="O47" i="4"/>
  <c r="O54"/>
  <c r="O33"/>
  <c r="C47"/>
  <c r="N53" s="1"/>
  <c r="K63" i="3"/>
  <c r="K64" s="1"/>
  <c r="BS58" i="1"/>
  <c r="BT58"/>
  <c r="BT63" s="1"/>
  <c r="BT64" s="1"/>
  <c r="D96" i="4" s="1"/>
  <c r="M102" s="1"/>
  <c r="C40"/>
  <c r="N40" s="1"/>
  <c r="D63" i="3"/>
  <c r="K65"/>
  <c r="C68" i="4"/>
  <c r="N74" s="1"/>
  <c r="O68"/>
  <c r="N33"/>
  <c r="N25"/>
  <c r="BJ59" i="1"/>
  <c r="BJ60" s="1"/>
  <c r="BJ61" s="1"/>
  <c r="A82" i="4"/>
  <c r="B75"/>
  <c r="P102" l="1"/>
  <c r="P96" s="1"/>
  <c r="BR63" i="1"/>
  <c r="BR64" s="1"/>
  <c r="D82" i="4" s="1"/>
  <c r="M88" s="1"/>
  <c r="P88" s="1"/>
  <c r="P82" s="1"/>
  <c r="N144"/>
  <c r="N138"/>
  <c r="CB63" i="1"/>
  <c r="CB64" s="1"/>
  <c r="D152" i="4" s="1"/>
  <c r="M158" s="1"/>
  <c r="CB59" i="1"/>
  <c r="CB60" s="1"/>
  <c r="CB61" s="1"/>
  <c r="N145" i="4"/>
  <c r="N151"/>
  <c r="N200"/>
  <c r="N194"/>
  <c r="BW63" i="1"/>
  <c r="BW64" s="1"/>
  <c r="D117" i="4" s="1"/>
  <c r="M123" s="1"/>
  <c r="BW59" i="1"/>
  <c r="BW60" s="1"/>
  <c r="BW61" s="1"/>
  <c r="BY63"/>
  <c r="BY64" s="1"/>
  <c r="D131" i="4" s="1"/>
  <c r="M137" s="1"/>
  <c r="BY59" i="1"/>
  <c r="BY60" s="1"/>
  <c r="BY61" s="1"/>
  <c r="CG63"/>
  <c r="CG64" s="1"/>
  <c r="D187" i="4" s="1"/>
  <c r="CG59" i="1"/>
  <c r="CG60" s="1"/>
  <c r="CG61" s="1"/>
  <c r="CF63"/>
  <c r="CF64" s="1"/>
  <c r="D180" i="4" s="1"/>
  <c r="CF59" i="1"/>
  <c r="CF60" s="1"/>
  <c r="CF61" s="1"/>
  <c r="BZ63"/>
  <c r="BZ64" s="1"/>
  <c r="D138" i="4" s="1"/>
  <c r="M144" s="1"/>
  <c r="BZ59" i="1"/>
  <c r="BZ60" s="1"/>
  <c r="BZ61" s="1"/>
  <c r="N158" i="4"/>
  <c r="N152"/>
  <c r="CA63" i="1"/>
  <c r="CA64" s="1"/>
  <c r="D145" i="4" s="1"/>
  <c r="M151" s="1"/>
  <c r="CA59" i="1"/>
  <c r="CA60" s="1"/>
  <c r="CA61" s="1"/>
  <c r="CH63"/>
  <c r="CH64" s="1"/>
  <c r="D194" i="4" s="1"/>
  <c r="CH59" i="1"/>
  <c r="CH60" s="1"/>
  <c r="CH61" s="1"/>
  <c r="N117" i="4"/>
  <c r="N123"/>
  <c r="N131"/>
  <c r="N137"/>
  <c r="N193"/>
  <c r="N187"/>
  <c r="N180"/>
  <c r="N186"/>
  <c r="N221"/>
  <c r="N215"/>
  <c r="N130"/>
  <c r="N124"/>
  <c r="CI63" i="1"/>
  <c r="CI64" s="1"/>
  <c r="D201" i="4" s="1"/>
  <c r="CI59" i="1"/>
  <c r="CI60" s="1"/>
  <c r="CI61" s="1"/>
  <c r="CC63"/>
  <c r="CC64" s="1"/>
  <c r="D159" i="4" s="1"/>
  <c r="M165" s="1"/>
  <c r="CC59" i="1"/>
  <c r="CC60" s="1"/>
  <c r="CC61" s="1"/>
  <c r="CJ63"/>
  <c r="CJ64" s="1"/>
  <c r="D208" i="4" s="1"/>
  <c r="CJ59" i="1"/>
  <c r="CJ60" s="1"/>
  <c r="CJ61" s="1"/>
  <c r="CE63"/>
  <c r="CE64" s="1"/>
  <c r="D173" i="4" s="1"/>
  <c r="CE59" i="1"/>
  <c r="CE60" s="1"/>
  <c r="CE61" s="1"/>
  <c r="CD63"/>
  <c r="CD64" s="1"/>
  <c r="D166" i="4" s="1"/>
  <c r="CD59" i="1"/>
  <c r="CD60" s="1"/>
  <c r="CD61" s="1"/>
  <c r="CK63"/>
  <c r="CK64" s="1"/>
  <c r="D215" i="4" s="1"/>
  <c r="CK59" i="1"/>
  <c r="CK60" s="1"/>
  <c r="CK61" s="1"/>
  <c r="BX63"/>
  <c r="BX64" s="1"/>
  <c r="D124" i="4" s="1"/>
  <c r="M130" s="1"/>
  <c r="BX59" i="1"/>
  <c r="BX60" s="1"/>
  <c r="BX61" s="1"/>
  <c r="N207" i="4"/>
  <c r="N201"/>
  <c r="N165"/>
  <c r="N159"/>
  <c r="N214"/>
  <c r="N208"/>
  <c r="N173"/>
  <c r="N179"/>
  <c r="N166"/>
  <c r="N172"/>
  <c r="BH59" i="1"/>
  <c r="BH60" s="1"/>
  <c r="BH61" s="1"/>
  <c r="P53" i="4"/>
  <c r="P47" s="1"/>
  <c r="P18"/>
  <c r="P12" s="1"/>
  <c r="BN59" i="1"/>
  <c r="BN60" s="1"/>
  <c r="BN61" s="1"/>
  <c r="P116" i="4"/>
  <c r="P110" s="1"/>
  <c r="N81"/>
  <c r="P81" s="1"/>
  <c r="P75" s="1"/>
  <c r="P39"/>
  <c r="P33" s="1"/>
  <c r="BV59" i="1"/>
  <c r="BV60" s="1"/>
  <c r="BV61" s="1"/>
  <c r="N46" i="4"/>
  <c r="P46" s="1"/>
  <c r="P40" s="1"/>
  <c r="N67"/>
  <c r="P67" s="1"/>
  <c r="P61" s="1"/>
  <c r="D67" i="3"/>
  <c r="N47" i="4"/>
  <c r="P25"/>
  <c r="P19" s="1"/>
  <c r="P74"/>
  <c r="P68" s="1"/>
  <c r="N103"/>
  <c r="N109"/>
  <c r="BT59" i="1"/>
  <c r="BT60" s="1"/>
  <c r="BT61" s="1"/>
  <c r="BU63"/>
  <c r="BU64" s="1"/>
  <c r="D103" i="4" s="1"/>
  <c r="M109" s="1"/>
  <c r="BU59" i="1"/>
  <c r="BU60" s="1"/>
  <c r="BU61" s="1"/>
  <c r="BS63"/>
  <c r="BS64" s="1"/>
  <c r="D89" i="4" s="1"/>
  <c r="M95" s="1"/>
  <c r="P95" s="1"/>
  <c r="P89" s="1"/>
  <c r="BS59" i="1"/>
  <c r="BS60" s="1"/>
  <c r="BS61" s="1"/>
  <c r="N68" i="4"/>
  <c r="B82"/>
  <c r="A89"/>
  <c r="P123" l="1"/>
  <c r="P117" s="1"/>
  <c r="P151"/>
  <c r="P145" s="1"/>
  <c r="P165"/>
  <c r="P159" s="1"/>
  <c r="P137"/>
  <c r="P131" s="1"/>
  <c r="P158"/>
  <c r="P152" s="1"/>
  <c r="P130"/>
  <c r="P124" s="1"/>
  <c r="P144"/>
  <c r="P138" s="1"/>
  <c r="M194"/>
  <c r="M200"/>
  <c r="P200" s="1"/>
  <c r="P194" s="1"/>
  <c r="M166"/>
  <c r="M172"/>
  <c r="P172" s="1"/>
  <c r="P166" s="1"/>
  <c r="M179"/>
  <c r="P179" s="1"/>
  <c r="P173" s="1"/>
  <c r="M173"/>
  <c r="M214"/>
  <c r="P214" s="1"/>
  <c r="P208" s="1"/>
  <c r="M208"/>
  <c r="M201"/>
  <c r="M207"/>
  <c r="P207" s="1"/>
  <c r="P201" s="1"/>
  <c r="M180"/>
  <c r="M186"/>
  <c r="P186" s="1"/>
  <c r="P180" s="1"/>
  <c r="M187"/>
  <c r="M193"/>
  <c r="P193" s="1"/>
  <c r="P187" s="1"/>
  <c r="M221"/>
  <c r="P221" s="1"/>
  <c r="P215" s="1"/>
  <c r="M215"/>
  <c r="P109"/>
  <c r="P103" s="1"/>
  <c r="A96"/>
  <c r="B89"/>
  <c r="B96" l="1"/>
  <c r="A103"/>
  <c r="A110" l="1"/>
  <c r="B103"/>
  <c r="B110" l="1"/>
  <c r="A117"/>
  <c r="B117" l="1"/>
  <c r="A124"/>
  <c r="B124" l="1"/>
  <c r="A131"/>
  <c r="A138" l="1"/>
  <c r="B131"/>
  <c r="B138" l="1"/>
  <c r="A145"/>
  <c r="A152" l="1"/>
  <c r="B145"/>
  <c r="B152" l="1"/>
  <c r="A159"/>
  <c r="A166" l="1"/>
  <c r="B159"/>
  <c r="B166" l="1"/>
  <c r="A173"/>
  <c r="B173" l="1"/>
  <c r="A180"/>
  <c r="B180" l="1"/>
  <c r="A187"/>
  <c r="A194" l="1"/>
  <c r="B187"/>
  <c r="B194" l="1"/>
  <c r="A201"/>
  <c r="A208" l="1"/>
  <c r="B201"/>
  <c r="B208" l="1"/>
  <c r="A215"/>
  <c r="A222" l="1"/>
  <c r="B215"/>
  <c r="B222" l="1"/>
  <c r="A229"/>
  <c r="B229" l="1"/>
  <c r="A236"/>
  <c r="B236" l="1"/>
  <c r="A243"/>
  <c r="A250" l="1"/>
  <c r="B243"/>
  <c r="B250" l="1"/>
  <c r="A257"/>
  <c r="A264" l="1"/>
  <c r="B257"/>
  <c r="B264" l="1"/>
  <c r="A271"/>
  <c r="A278" l="1"/>
  <c r="B271"/>
  <c r="B278" l="1"/>
  <c r="A285"/>
  <c r="B285" l="1"/>
  <c r="A292"/>
  <c r="B292" l="1"/>
  <c r="A299"/>
  <c r="A306" l="1"/>
  <c r="B299"/>
  <c r="B306" l="1"/>
  <c r="A313"/>
  <c r="A320" l="1"/>
  <c r="B313"/>
  <c r="B320" l="1"/>
  <c r="A327"/>
  <c r="A334" l="1"/>
  <c r="B327"/>
  <c r="B334" l="1"/>
  <c r="A341"/>
  <c r="B341" l="1"/>
  <c r="A348"/>
  <c r="B348" l="1"/>
  <c r="A355"/>
  <c r="B355" s="1"/>
</calcChain>
</file>

<file path=xl/comments1.xml><?xml version="1.0" encoding="utf-8"?>
<comments xmlns="http://schemas.openxmlformats.org/spreadsheetml/2006/main">
  <authors>
    <author>Saptana Surahmat</author>
  </authors>
  <commentList>
    <comment ref="D14" authorId="0">
      <text>
        <r>
          <rPr>
            <b/>
            <sz val="8"/>
            <color indexed="17"/>
            <rFont val="Tahoma"/>
            <family val="2"/>
          </rPr>
          <t>Informasi :</t>
        </r>
        <r>
          <rPr>
            <sz val="8"/>
            <color indexed="81"/>
            <rFont val="Tahoma"/>
            <family val="2"/>
          </rPr>
          <t xml:space="preserve">
Sel ini boleh diubah ! Untuk disesuaikan dengan kebutuhan.</t>
        </r>
      </text>
    </comment>
    <comment ref="E14" authorId="0">
      <text>
        <r>
          <rPr>
            <b/>
            <sz val="8"/>
            <color indexed="10"/>
            <rFont val="Tahoma"/>
            <family val="2"/>
          </rPr>
          <t>Warning !</t>
        </r>
        <r>
          <rPr>
            <sz val="8"/>
            <color indexed="81"/>
            <rFont val="Tahoma"/>
            <family val="2"/>
          </rPr>
          <t xml:space="preserve">
Isi sel ini akan dihitung secara otomatis. Jadi jangan diisi secara manual !!!</t>
        </r>
      </text>
    </comment>
    <comment ref="F14" authorId="0">
      <text>
        <r>
          <rPr>
            <b/>
            <sz val="8"/>
            <color indexed="17"/>
            <rFont val="Tahoma"/>
            <family val="2"/>
          </rPr>
          <t>Informasi 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Sel ini boleh diubah ! Untuk disesuaikan dengan kebutuhan.</t>
        </r>
      </text>
    </comment>
    <comment ref="G14" authorId="0">
      <text>
        <r>
          <rPr>
            <b/>
            <sz val="8"/>
            <color indexed="17"/>
            <rFont val="Tahoma"/>
            <family val="2"/>
          </rPr>
          <t>Informasi 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Sel ini boleh diubah ! Untuk disesuaikan dengan kebutuhan.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Informasi :</t>
        </r>
        <r>
          <rPr>
            <sz val="8"/>
            <color indexed="81"/>
            <rFont val="Tahoma"/>
            <family val="2"/>
          </rPr>
          <t xml:space="preserve">
Sel ini boleh diubah ! Untuk disesuaikan dengan kebutuhan.</t>
        </r>
      </text>
    </comment>
    <comment ref="I14" authorId="0">
      <text>
        <r>
          <rPr>
            <b/>
            <sz val="8"/>
            <color indexed="17"/>
            <rFont val="Tahoma"/>
            <family val="2"/>
          </rPr>
          <t>Informasi :</t>
        </r>
        <r>
          <rPr>
            <sz val="8"/>
            <color indexed="81"/>
            <rFont val="Tahoma"/>
            <family val="2"/>
          </rPr>
          <t xml:space="preserve">
Sel ini boleh diubah ! Untuk disesuaikan dengan kebutuhan.</t>
        </r>
      </text>
    </comment>
    <comment ref="W14" authorId="0">
      <text>
        <r>
          <rPr>
            <b/>
            <sz val="8"/>
            <color indexed="10"/>
            <rFont val="Tahoma"/>
            <family val="2"/>
          </rPr>
          <t>Warning 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Isi sel ini akan dihitung secara otomatis. Jadi jangan diisi secara manual !!!</t>
        </r>
      </text>
    </comment>
    <comment ref="X14" authorId="0">
      <text>
        <r>
          <rPr>
            <b/>
            <sz val="8"/>
            <color indexed="10"/>
            <rFont val="Tahoma"/>
            <family val="2"/>
          </rPr>
          <t>Warning !</t>
        </r>
        <r>
          <rPr>
            <sz val="8"/>
            <color indexed="81"/>
            <rFont val="Tahoma"/>
            <family val="2"/>
          </rPr>
          <t xml:space="preserve">
Isi sel ini akan dihitung secara otomatis. Jadi jangan diisi secara manual !!!</t>
        </r>
      </text>
    </comment>
    <comment ref="D20" authorId="0">
      <text>
        <r>
          <rPr>
            <b/>
            <sz val="8"/>
            <color indexed="17"/>
            <rFont val="Tahoma"/>
            <family val="2"/>
          </rPr>
          <t>Informasi :</t>
        </r>
        <r>
          <rPr>
            <sz val="8"/>
            <color indexed="81"/>
            <rFont val="Tahoma"/>
            <family val="2"/>
          </rPr>
          <t xml:space="preserve">
Sel ini boleh diubah ! Untuk disesuaikan dengan kebutuhan.</t>
        </r>
      </text>
    </comment>
    <comment ref="D21" authorId="0">
      <text>
        <r>
          <rPr>
            <b/>
            <sz val="8"/>
            <color indexed="17"/>
            <rFont val="Tahoma"/>
            <family val="2"/>
          </rPr>
          <t>Informasi :</t>
        </r>
        <r>
          <rPr>
            <sz val="8"/>
            <color indexed="81"/>
            <rFont val="Tahoma"/>
            <family val="2"/>
          </rPr>
          <t xml:space="preserve">
Sel ini boleh diubah ! Untuk disesuaikan dengan kebutuhan.</t>
        </r>
      </text>
    </comment>
  </commentList>
</comments>
</file>

<file path=xl/comments2.xml><?xml version="1.0" encoding="utf-8"?>
<comments xmlns="http://schemas.openxmlformats.org/spreadsheetml/2006/main">
  <authors>
    <author>Saptana Surahmat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WARNING :</t>
        </r>
        <r>
          <rPr>
            <sz val="8"/>
            <color indexed="81"/>
            <rFont val="Tahoma"/>
            <family val="2"/>
          </rPr>
          <t xml:space="preserve">
Agar tidak merusak sistem yang ada, isi halaman ini jangan di-ubah (ditambah atau dikurangi) !!!</t>
        </r>
      </text>
    </comment>
  </commentList>
</comments>
</file>

<file path=xl/comments3.xml><?xml version="1.0" encoding="utf-8"?>
<comments xmlns="http://schemas.openxmlformats.org/spreadsheetml/2006/main">
  <authors>
    <author>Saptana Surahmat</author>
  </authors>
  <commentList>
    <comment ref="B10" authorId="0">
      <text>
        <r>
          <rPr>
            <b/>
            <sz val="8"/>
            <color indexed="10"/>
            <rFont val="Tahoma"/>
            <family val="2"/>
          </rPr>
          <t>Warning !!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Kolom ini akan diisi secara otomatis. Jadi jangan diisi secara manual.</t>
        </r>
      </text>
    </comment>
    <comment ref="C10" authorId="0">
      <text>
        <r>
          <rPr>
            <b/>
            <sz val="8"/>
            <color indexed="10"/>
            <rFont val="Tahoma"/>
            <family val="2"/>
          </rPr>
          <t>Warning !!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Kolom ini akan diisi secara otomatis. Jadi jangan diisi secara manual.</t>
        </r>
      </text>
    </comment>
    <comment ref="D10" authorId="0">
      <text>
        <r>
          <rPr>
            <b/>
            <sz val="8"/>
            <color indexed="10"/>
            <rFont val="Tahoma"/>
            <family val="2"/>
          </rPr>
          <t>Warning !!</t>
        </r>
        <r>
          <rPr>
            <sz val="8"/>
            <color indexed="81"/>
            <rFont val="Tahoma"/>
            <family val="2"/>
          </rPr>
          <t xml:space="preserve">
Kolom ini akan diisi secara otomatis. Jadi jangan diisi secara manual.</t>
        </r>
      </text>
    </comment>
    <comment ref="F10" authorId="0">
      <text>
        <r>
          <rPr>
            <b/>
            <sz val="8"/>
            <color indexed="10"/>
            <rFont val="Tahoma"/>
            <family val="2"/>
          </rPr>
          <t>Warning !!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Kolom ini akan diisi secara otomatis. Jadi jangan diisi secara manual.</t>
        </r>
      </text>
    </comment>
    <comment ref="H10" authorId="0">
      <text>
        <r>
          <rPr>
            <b/>
            <sz val="8"/>
            <color indexed="10"/>
            <rFont val="Tahoma"/>
            <family val="2"/>
          </rPr>
          <t>Warning !!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Kolom ini akan diisi secara otomatis. Jadi jangan diisi secara manual.</t>
        </r>
      </text>
    </comment>
    <comment ref="I10" authorId="0">
      <text>
        <r>
          <rPr>
            <b/>
            <sz val="8"/>
            <color indexed="10"/>
            <rFont val="Tahoma"/>
            <family val="2"/>
          </rPr>
          <t>Warning !!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Kolom ini akan diisi secara otomatis. Jadi jangan diisi secara manual.</t>
        </r>
      </text>
    </comment>
    <comment ref="J10" authorId="0">
      <text>
        <r>
          <rPr>
            <b/>
            <sz val="8"/>
            <color indexed="10"/>
            <rFont val="Tahoma"/>
            <family val="2"/>
          </rPr>
          <t>Warning !!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Kolom ini akan diisi secara otomatis. Jadi jangan diisi secara manual.</t>
        </r>
      </text>
    </comment>
    <comment ref="K10" authorId="0">
      <text>
        <r>
          <rPr>
            <b/>
            <sz val="8"/>
            <color indexed="10"/>
            <rFont val="Tahoma"/>
            <family val="2"/>
          </rPr>
          <t>Warning !!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Kolom ini akan diisi secara otomatis. Jadi jangan diisi secara manual.</t>
        </r>
      </text>
    </comment>
    <comment ref="L10" authorId="0">
      <text>
        <r>
          <rPr>
            <b/>
            <sz val="8"/>
            <color indexed="10"/>
            <rFont val="Tahoma"/>
            <family val="2"/>
          </rPr>
          <t>Warning !!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Kolom ini akan diisi secara otomatis. Jadi jangan diisi secara manual.</t>
        </r>
      </text>
    </comment>
  </commentList>
</comments>
</file>

<file path=xl/sharedStrings.xml><?xml version="1.0" encoding="utf-8"?>
<sst xmlns="http://schemas.openxmlformats.org/spreadsheetml/2006/main" count="1732" uniqueCount="284">
  <si>
    <t>RINCIAN JAWABAN SISWA</t>
  </si>
  <si>
    <t>STATUS</t>
  </si>
  <si>
    <t>No. Urut</t>
  </si>
  <si>
    <t>(Gunakan huruf kapital, contoh : ABDCEADE ...)</t>
  </si>
  <si>
    <t>N</t>
  </si>
  <si>
    <t>O</t>
  </si>
  <si>
    <t>M</t>
  </si>
  <si>
    <t>R</t>
  </si>
  <si>
    <t>S</t>
  </si>
  <si>
    <t>A</t>
  </si>
  <si>
    <t>L</t>
  </si>
  <si>
    <t>SKOR</t>
  </si>
  <si>
    <t>BENAR</t>
  </si>
  <si>
    <t>SALAH</t>
  </si>
  <si>
    <t>JUMLAH</t>
  </si>
  <si>
    <t>RINCIAN KUNCI JAWABAN</t>
  </si>
  <si>
    <t>JUMLAH SOAL</t>
  </si>
  <si>
    <t xml:space="preserve">RATA-RATA  : </t>
  </si>
  <si>
    <t xml:space="preserve">JUMLAH  : </t>
  </si>
  <si>
    <t xml:space="preserve">TERKECIL  : </t>
  </si>
  <si>
    <t xml:space="preserve">TERBESAR  : </t>
  </si>
  <si>
    <t xml:space="preserve">SIMPANGAN BAKU : </t>
  </si>
  <si>
    <t>`</t>
  </si>
  <si>
    <t>KET.</t>
  </si>
  <si>
    <t>SKOR BENAR</t>
  </si>
  <si>
    <t>SKOR SALAH</t>
  </si>
  <si>
    <t>JUMLAH OPTION</t>
  </si>
  <si>
    <t>NILAI</t>
  </si>
  <si>
    <t>DATA PEMERIKSAAN JAWABAN SISWA</t>
  </si>
  <si>
    <t>SKALA NILAI</t>
  </si>
  <si>
    <t>L/P</t>
  </si>
  <si>
    <t>DAFTAR NILAI UJIAN</t>
  </si>
  <si>
    <t>Guru Mata Pelajaran,</t>
  </si>
  <si>
    <t>Mengetahui :</t>
  </si>
  <si>
    <t>Kepala Sekolah,</t>
  </si>
  <si>
    <t>Batas Lulus</t>
  </si>
  <si>
    <t>:</t>
  </si>
  <si>
    <t>CATATAN</t>
  </si>
  <si>
    <t>&gt;&gt; JANGAN DIHAPUS &lt;&lt;</t>
  </si>
  <si>
    <t>REKAPITULASI</t>
  </si>
  <si>
    <t xml:space="preserve"> -  Jumlah peserta test</t>
  </si>
  <si>
    <t xml:space="preserve"> -  Jumlah yang lulus</t>
  </si>
  <si>
    <t xml:space="preserve"> -  Jumlah yang tidak lulus</t>
  </si>
  <si>
    <t xml:space="preserve"> -  Jumlah yang di atas rata-rata</t>
  </si>
  <si>
    <t xml:space="preserve"> -  Jumlah yang di bawah rata-rata</t>
  </si>
  <si>
    <t>DATA PADA HALAMAN INI BERSUMBER DARI WORKSHEET "Data" - JANGAN MENGISI APAPUN PADA HALAMAN INI !!!</t>
  </si>
  <si>
    <t>FORMAT DI HALAMAN INI JANGAN DIUBAH !!!</t>
  </si>
  <si>
    <t>No.</t>
  </si>
  <si>
    <t>Jawab : A</t>
  </si>
  <si>
    <t>Jawab : B</t>
  </si>
  <si>
    <t>Jawab : C</t>
  </si>
  <si>
    <t>Jawab : D</t>
  </si>
  <si>
    <t>Jawab : 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</si>
  <si>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</si>
  <si>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</si>
  <si>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</si>
  <si>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</si>
  <si>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</si>
  <si>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</si>
  <si>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</si>
  <si>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</si>
  <si>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</si>
  <si>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</si>
  <si>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</si>
  <si>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</si>
  <si>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</si>
  <si>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</si>
  <si>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</si>
  <si>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</si>
  <si>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</si>
  <si>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</si>
  <si>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</si>
  <si>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</si>
  <si>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</si>
  <si>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</si>
  <si>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</si>
  <si>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</si>
  <si>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</si>
  <si>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</si>
  <si>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</si>
  <si>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</si>
  <si>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</si>
  <si>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</si>
  <si>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</si>
  <si>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</si>
  <si>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</si>
  <si>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</si>
  <si>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</si>
  <si>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</si>
  <si>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</si>
  <si>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</si>
  <si>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</si>
  <si>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</si>
  <si>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</si>
  <si>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</si>
  <si>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</si>
  <si>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</si>
  <si>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</si>
  <si>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</si>
  <si>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</si>
  <si>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</si>
  <si>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</si>
  <si>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</si>
  <si>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=65</t>
  </si>
  <si>
    <t>=66</t>
  </si>
  <si>
    <t>=67</t>
  </si>
  <si>
    <t>=68</t>
  </si>
  <si>
    <t>=69</t>
  </si>
  <si>
    <t>Kunci</t>
  </si>
  <si>
    <t>Jangan Dihapus</t>
  </si>
  <si>
    <t>HASIL SCANING JAWABAN</t>
  </si>
  <si>
    <t>No. Item</t>
  </si>
  <si>
    <t>Prop. Correct</t>
  </si>
  <si>
    <t>Biser</t>
  </si>
  <si>
    <t>Point Biser</t>
  </si>
  <si>
    <t>Statistik Item</t>
  </si>
  <si>
    <t>Opt.</t>
  </si>
  <si>
    <t>Prop. Endorsing</t>
  </si>
  <si>
    <t>Key</t>
  </si>
  <si>
    <t>Statistik Option</t>
  </si>
  <si>
    <t>B</t>
  </si>
  <si>
    <t>C</t>
  </si>
  <si>
    <t>D</t>
  </si>
  <si>
    <t>E</t>
  </si>
  <si>
    <t>?</t>
  </si>
  <si>
    <t>JUMLAH PESERTA</t>
  </si>
  <si>
    <t>PROP. ENDORSING</t>
  </si>
  <si>
    <t>ANALISA BUTIR SOAL</t>
  </si>
  <si>
    <t>-</t>
  </si>
  <si>
    <t xml:space="preserve">Mean : </t>
  </si>
  <si>
    <t xml:space="preserve">p : </t>
  </si>
  <si>
    <t xml:space="preserve">q : </t>
  </si>
  <si>
    <r>
      <t>Sqrt</t>
    </r>
    <r>
      <rPr>
        <b/>
        <i/>
        <sz val="9"/>
        <rFont val="Arial"/>
        <family val="2"/>
      </rPr>
      <t xml:space="preserve">(p/q) : </t>
    </r>
  </si>
  <si>
    <t xml:space="preserve">r_pBis : </t>
  </si>
  <si>
    <t xml:space="preserve">Ordinat y : </t>
  </si>
  <si>
    <t xml:space="preserve">r_Bis : </t>
  </si>
  <si>
    <t>Daya Pembeda</t>
  </si>
  <si>
    <t>Tingkat Kesulitan</t>
  </si>
  <si>
    <t>Efektifitas Option</t>
  </si>
  <si>
    <t>Status Soal</t>
  </si>
  <si>
    <t>Tafsiran</t>
  </si>
  <si>
    <t>Mata Pelajaran  :</t>
  </si>
  <si>
    <t>Kelas/Program  :</t>
  </si>
  <si>
    <t>Nama Ujian       :</t>
  </si>
  <si>
    <t>Tanggal Ujian    :</t>
  </si>
  <si>
    <t>Materi Pokok    :</t>
  </si>
  <si>
    <t>DATA UMUM</t>
  </si>
  <si>
    <t xml:space="preserve"> NAMA PENGAJAR</t>
  </si>
  <si>
    <t xml:space="preserve"> MATERI POKOK</t>
  </si>
  <si>
    <t xml:space="preserve"> KELAS/PROGRAM</t>
  </si>
  <si>
    <t xml:space="preserve"> MATA PELAJARAN</t>
  </si>
  <si>
    <t xml:space="preserve"> NAMA SEKOLAH</t>
  </si>
  <si>
    <t>TIPE SOAL : PILIHAN GANDA BIASA (MULTIPLE CHOICE)</t>
  </si>
  <si>
    <t>1.</t>
  </si>
  <si>
    <t>2.</t>
  </si>
  <si>
    <t xml:space="preserve"> NAMA TES</t>
  </si>
  <si>
    <t>SEMESTER                      :</t>
  </si>
  <si>
    <t>TAHUN PELAJARAN      :</t>
  </si>
  <si>
    <t>TANGGAL TES                :</t>
  </si>
  <si>
    <t xml:space="preserve"> NOMOR INDUK (NIP)     :</t>
  </si>
  <si>
    <t>NAMA SEKOLAH</t>
  </si>
  <si>
    <t>MATA PELAJARAN</t>
  </si>
  <si>
    <t>KELAS/PROGRAM</t>
  </si>
  <si>
    <t>NAMA TES</t>
  </si>
  <si>
    <t>TANGGAL TES</t>
  </si>
  <si>
    <t>MATERI POKOK</t>
  </si>
  <si>
    <t>Petunjuk Pengisian :</t>
  </si>
  <si>
    <r>
      <t xml:space="preserve">Isikan data pada kolom-kolom yang telah disediakan. Data yang dapat diubah hanya pada kolom-kolom yang tercetak </t>
    </r>
    <r>
      <rPr>
        <sz val="8"/>
        <color indexed="12"/>
        <rFont val="Arial Rounded MT Bold"/>
        <family val="2"/>
      </rPr>
      <t>biru</t>
    </r>
    <r>
      <rPr>
        <sz val="8"/>
        <rFont val="Arial Rounded MT Bold"/>
        <family val="2"/>
      </rPr>
      <t>.</t>
    </r>
  </si>
  <si>
    <t>Lebar tiap kolom dan tinggi tiap baris boleh diubah. Namun jangan mengubah format yang ada !</t>
  </si>
  <si>
    <t>TANGGAL DIPERIKSA   :</t>
  </si>
  <si>
    <t>SKALA       NILAI</t>
  </si>
  <si>
    <t>Index</t>
  </si>
  <si>
    <t>Name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</si>
  <si>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</si>
  <si>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</si>
  <si>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</si>
  <si>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</si>
  <si>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</si>
  <si>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</si>
  <si>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</si>
  <si>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</si>
  <si>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</si>
  <si>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</si>
  <si>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</si>
  <si>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</si>
  <si>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a</t>
  </si>
  <si>
    <t xml:space="preserve"> </t>
  </si>
  <si>
    <t>SKOR TIAP SOAL</t>
  </si>
  <si>
    <t>DATA SOAL URAIAN</t>
  </si>
  <si>
    <t>TOTAL SKOR</t>
  </si>
  <si>
    <t>TOTAL</t>
  </si>
  <si>
    <t>DATA KHUSUS SOAL URAIAN</t>
  </si>
  <si>
    <t>DATA KHUSUS                                                                   SOAL PILIHAN GANDA</t>
  </si>
  <si>
    <t>SOAL URAIAN</t>
  </si>
  <si>
    <t>URAIAN JAWABAN SISWA DAN HASIL PEMERIKSAAN</t>
  </si>
  <si>
    <t>SKOR PG</t>
  </si>
  <si>
    <t>SKOR URAIAN</t>
  </si>
  <si>
    <t>NAMA/KODE PESERTA</t>
  </si>
  <si>
    <t>HASIL GABUNGAN</t>
  </si>
  <si>
    <t>Nama Siswa</t>
  </si>
  <si>
    <t>Nama</t>
  </si>
  <si>
    <t>SMA NEGERI 6 KENDARI</t>
  </si>
  <si>
    <t>ABDUL SAMAD</t>
  </si>
  <si>
    <t>US 1</t>
  </si>
  <si>
    <t/>
  </si>
  <si>
    <t>lebih</t>
  </si>
  <si>
    <t>kurang</t>
  </si>
  <si>
    <t>19720102 199702 1 001</t>
  </si>
  <si>
    <t>XII IPA 2</t>
  </si>
  <si>
    <t>ALIF AKBAR</t>
  </si>
  <si>
    <t>ALISA</t>
  </si>
  <si>
    <t>AMIR</t>
  </si>
  <si>
    <t>ASWADILSYAH</t>
  </si>
  <si>
    <t>DESY REGITA SARI</t>
  </si>
  <si>
    <t>EFA RIANA</t>
  </si>
  <si>
    <t>EKA FITRIANI</t>
  </si>
  <si>
    <t>ENDAH SRI TORADA</t>
  </si>
  <si>
    <t>FARADILLA RAHMAN</t>
  </si>
  <si>
    <t>FEBRIYANTI</t>
  </si>
  <si>
    <t>FITRIANI</t>
  </si>
  <si>
    <t>HAFIZHAH</t>
  </si>
  <si>
    <t>KATRIN ALMEISA</t>
  </si>
  <si>
    <t>KHAVIFA DEWI AYU AMALIAH ACHMAD</t>
  </si>
  <si>
    <t>LA ODE MUHAMMAD AFANDI</t>
  </si>
  <si>
    <t>MASYRUQ AL JAZZULI</t>
  </si>
  <si>
    <t>MAULIDATUL KHOIUN NI'MAH</t>
  </si>
  <si>
    <t>MUH. FAJRY MUHARRAM</t>
  </si>
  <si>
    <t>MUHAMMAD ALFIAN BAKTI S.</t>
  </si>
  <si>
    <t>MUHAMMAD ARIANSYAH</t>
  </si>
  <si>
    <t>MUHAMMAD HAFIZH H.A</t>
  </si>
  <si>
    <t>MUHAMMAD ILHAMSYAH</t>
  </si>
  <si>
    <t>MUHAMMAD REZA FAHLEVI</t>
  </si>
  <si>
    <t>MUHAMMAD SYAHRIL RAMADHAN</t>
  </si>
  <si>
    <t>MUHAMMAD SYAHRUL RAMADHAN</t>
  </si>
  <si>
    <t>NUR HAZIRAH</t>
  </si>
  <si>
    <t>NURFADILAH</t>
  </si>
  <si>
    <t>RATI YANI</t>
  </si>
  <si>
    <t>SIGIT ARI DJAYADI</t>
  </si>
  <si>
    <t>SUKMA JULIA RAUF</t>
  </si>
  <si>
    <t>SUPARDI</t>
  </si>
  <si>
    <t>TINA ERLIAN</t>
  </si>
  <si>
    <t>WHIRANATHA</t>
  </si>
  <si>
    <t>WINDA BIRING ALLO</t>
  </si>
  <si>
    <t>YUSUF SALAM</t>
  </si>
  <si>
    <t>EBEBCDAECADECCABAADB</t>
  </si>
  <si>
    <t>MATEMATIKA PEMINATAN</t>
  </si>
  <si>
    <t>BECECCAEBADECEBAABCE</t>
  </si>
  <si>
    <t>ABEADECACADBAAECBCCB</t>
  </si>
  <si>
    <t>CBEECCAEEADBCAABAABB</t>
  </si>
  <si>
    <t>CBABADABDABECADCCBCA</t>
  </si>
  <si>
    <t>ABABCEABCDDDCBBECADE</t>
  </si>
  <si>
    <t>CBABAEABEADECBBEAACA</t>
  </si>
  <si>
    <t>CBDBACABBADEAAAEBAAB</t>
  </si>
  <si>
    <t>EDCDDEBAACBEAACEDAAB</t>
  </si>
  <si>
    <t>DBECCCAECADECAAEAABD</t>
  </si>
  <si>
    <t>ABDECEABBACEAACDBECD</t>
  </si>
  <si>
    <t>CBAECEABCADCCBAEAACE</t>
  </si>
  <si>
    <t>CBABCCAEBADACAACAADD</t>
  </si>
  <si>
    <t>CCCABCACEDBCCCCEABDE</t>
  </si>
  <si>
    <t>EBACBEDBADBECECBACDA</t>
  </si>
  <si>
    <t>C DE CECCEDEAEBDCCDE</t>
  </si>
  <si>
    <t>CBEECDBEEDBBCADEAAEC</t>
  </si>
  <si>
    <t>EBDCCEABBDBCAAADACAE</t>
  </si>
  <si>
    <t>CEBDECB CADACABECBAA</t>
  </si>
  <si>
    <t>EBEBCEABCADACEDAACDD</t>
  </si>
  <si>
    <t>EBABCAABBABECAEAABCC</t>
  </si>
  <si>
    <t>EBABCEABEADEBAEAAEEA</t>
  </si>
  <si>
    <t>EBABCEABEDDEBAEAABDD</t>
  </si>
  <si>
    <t>CBABCEABEDDEDAEACECB</t>
  </si>
  <si>
    <t>CBABCEABEAEABAEAABEA</t>
  </si>
  <si>
    <t>CBADDCAEBABACDBEBACA</t>
  </si>
  <si>
    <t>EAAADCACBDDECBCBDBCE</t>
  </si>
  <si>
    <t>BEDCDBCEBCBECDBEDCEC</t>
  </si>
  <si>
    <t>CDDEBBDABCAACBCDBDCA</t>
  </si>
  <si>
    <t>BBEDDCAEBABACDCEBCCD</t>
  </si>
  <si>
    <t>EBDBEADACACDEABEAEEA</t>
  </si>
  <si>
    <t>DBABCEABBDDECAEACECB</t>
  </si>
  <si>
    <t>EBDACEADEADAAABCBDDC</t>
  </si>
  <si>
    <t>CBDECAABCADACECEDCBC</t>
  </si>
  <si>
    <t>DBCBCBABDABACADEADCB</t>
  </si>
  <si>
    <t>DBEDDABEBCBECDBEAABB</t>
  </si>
  <si>
    <t>Kendari, Desember 2018</t>
  </si>
  <si>
    <t>Idham, S.Pd., M.Hum</t>
  </si>
  <si>
    <t>Nip.19851015 199003 1 021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</si>
</sst>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[$-421]dd\ mmmm\ yyyy;@"/>
  </numFmts>
  <fonts count="59">
    <font>
      <sz val="10"/>
      <name val="Arial"/>
      <charset val="1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10"/>
      <name val="Courier New"/>
      <family val="3"/>
    </font>
    <font>
      <sz val="9"/>
      <name val="Courier New"/>
      <family val="3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 Narrow"/>
      <family val="2"/>
    </font>
    <font>
      <b/>
      <sz val="8"/>
      <color indexed="10"/>
      <name val="Tahoma"/>
      <family val="2"/>
    </font>
    <font>
      <b/>
      <sz val="8"/>
      <color indexed="17"/>
      <name val="Tahoma"/>
      <family val="2"/>
    </font>
    <font>
      <u/>
      <sz val="16"/>
      <name val="Arial Rounded MT Bold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u/>
      <sz val="10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sz val="8"/>
      <color indexed="9"/>
      <name val="Arial Rounded MT Bold"/>
      <family val="2"/>
    </font>
    <font>
      <sz val="9"/>
      <name val="Arial Narrow"/>
      <family val="2"/>
    </font>
    <font>
      <sz val="8"/>
      <color indexed="9"/>
      <name val="Arial Narrow"/>
      <family val="2"/>
    </font>
    <font>
      <sz val="7"/>
      <color indexed="9"/>
      <name val="Arial Narrow"/>
      <family val="2"/>
    </font>
    <font>
      <sz val="7"/>
      <name val="Arial"/>
      <family val="2"/>
    </font>
    <font>
      <u/>
      <sz val="14"/>
      <name val="Arial Rounded MT Bold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6"/>
      <color indexed="9"/>
      <name val="Arial"/>
      <family val="2"/>
    </font>
    <font>
      <sz val="10"/>
      <name val="Square721 BT"/>
      <family val="2"/>
    </font>
    <font>
      <b/>
      <sz val="10"/>
      <name val="Square721 BT"/>
      <family val="2"/>
    </font>
    <font>
      <sz val="10"/>
      <color indexed="12"/>
      <name val="Arial"/>
      <family val="2"/>
    </font>
    <font>
      <sz val="9"/>
      <color indexed="12"/>
      <name val="Arial Narrow"/>
      <family val="2"/>
    </font>
    <font>
      <sz val="9"/>
      <color indexed="12"/>
      <name val="Arial"/>
      <family val="2"/>
    </font>
    <font>
      <sz val="10"/>
      <color indexed="12"/>
      <name val="Courier New"/>
      <family val="3"/>
    </font>
    <font>
      <sz val="8"/>
      <name val="Arial Rounded MT Bold"/>
      <family val="2"/>
    </font>
    <font>
      <sz val="10"/>
      <name val="Arial"/>
      <family val="2"/>
    </font>
    <font>
      <sz val="8"/>
      <color indexed="12"/>
      <name val="Arial Rounded MT Bold"/>
      <family val="2"/>
    </font>
    <font>
      <b/>
      <sz val="8"/>
      <name val="Arial Rounded MT Bold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10"/>
      <name val="Arial Rounded MT Bold"/>
      <family val="2"/>
    </font>
    <font>
      <b/>
      <sz val="10"/>
      <color indexed="8"/>
      <name val="Arial"/>
      <family val="2"/>
    </font>
    <font>
      <b/>
      <sz val="8"/>
      <name val="Courier New"/>
      <family val="3"/>
    </font>
    <font>
      <sz val="9"/>
      <color indexed="9"/>
      <name val="Arial"/>
      <family val="2"/>
    </font>
    <font>
      <b/>
      <sz val="12"/>
      <name val="Square721 Ex BT"/>
      <family val="2"/>
    </font>
    <font>
      <sz val="12"/>
      <name val="Arial Rounded MT Bold"/>
      <family val="2"/>
    </font>
    <font>
      <sz val="48"/>
      <name val="Wingdings 3"/>
      <family val="1"/>
      <charset val="2"/>
    </font>
    <font>
      <b/>
      <sz val="9"/>
      <name val="Arial Narrow"/>
      <family val="2"/>
    </font>
    <font>
      <sz val="9"/>
      <color theme="1"/>
      <name val="Kokila"/>
      <family val="2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9"/>
      </left>
      <right/>
      <top style="medium">
        <color indexed="64"/>
      </top>
      <bottom style="medium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 style="thin">
        <color indexed="9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9"/>
      </bottom>
      <diagonal/>
    </border>
    <border>
      <left/>
      <right style="medium">
        <color indexed="64"/>
      </right>
      <top style="medium">
        <color indexed="64"/>
      </top>
      <bottom style="medium">
        <color indexed="9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6">
    <xf numFmtId="0" fontId="0" fillId="0" borderId="0" xfId="0"/>
    <xf numFmtId="0" fontId="0" fillId="0" borderId="0" xfId="0" applyAlignment="1">
      <alignment vertical="center"/>
    </xf>
    <xf numFmtId="0" fontId="8" fillId="0" borderId="0" xfId="0" applyFont="1"/>
    <xf numFmtId="0" fontId="3" fillId="0" borderId="0" xfId="0" applyFont="1" applyBorder="1" applyAlignment="1">
      <alignment vertical="center"/>
    </xf>
    <xf numFmtId="0" fontId="0" fillId="0" borderId="0" xfId="0" applyBorder="1" applyAlignment="1"/>
    <xf numFmtId="0" fontId="4" fillId="0" borderId="0" xfId="0" applyFont="1" applyBorder="1" applyAlignment="1">
      <alignment vertical="center"/>
    </xf>
    <xf numFmtId="0" fontId="0" fillId="0" borderId="0" xfId="0" applyBorder="1"/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/>
    <xf numFmtId="0" fontId="3" fillId="0" borderId="8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3" fillId="0" borderId="0" xfId="0" quotePrefix="1" applyFont="1"/>
    <xf numFmtId="0" fontId="0" fillId="0" borderId="0" xfId="0" applyAlignment="1">
      <alignment horizontal="left"/>
    </xf>
    <xf numFmtId="0" fontId="0" fillId="0" borderId="11" xfId="0" applyBorder="1"/>
    <xf numFmtId="0" fontId="2" fillId="0" borderId="9" xfId="0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7" xfId="0" applyFont="1" applyBorder="1"/>
    <xf numFmtId="0" fontId="11" fillId="0" borderId="12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2" fontId="9" fillId="0" borderId="2" xfId="0" applyNumberFormat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top"/>
    </xf>
    <xf numFmtId="0" fontId="22" fillId="0" borderId="0" xfId="0" applyFont="1"/>
    <xf numFmtId="1" fontId="20" fillId="0" borderId="9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/>
    </xf>
    <xf numFmtId="165" fontId="20" fillId="0" borderId="2" xfId="0" applyNumberFormat="1" applyFont="1" applyBorder="1" applyAlignment="1">
      <alignment horizontal="center"/>
    </xf>
    <xf numFmtId="165" fontId="20" fillId="0" borderId="8" xfId="0" applyNumberFormat="1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0" xfId="0" applyAlignment="1"/>
    <xf numFmtId="0" fontId="21" fillId="0" borderId="22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4" fillId="0" borderId="2" xfId="0" quotePrefix="1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0" fillId="0" borderId="0" xfId="0" quotePrefix="1"/>
    <xf numFmtId="0" fontId="25" fillId="0" borderId="24" xfId="0" applyFont="1" applyBorder="1" applyAlignment="1">
      <alignment horizontal="left" vertical="center"/>
    </xf>
    <xf numFmtId="0" fontId="25" fillId="0" borderId="25" xfId="0" quotePrefix="1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19" fillId="0" borderId="22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9" fillId="0" borderId="23" xfId="0" applyFont="1" applyBorder="1" applyAlignment="1">
      <alignment horizontal="center" vertical="top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164" fontId="24" fillId="0" borderId="27" xfId="0" applyNumberFormat="1" applyFont="1" applyBorder="1"/>
    <xf numFmtId="1" fontId="18" fillId="0" borderId="17" xfId="0" applyNumberFormat="1" applyFont="1" applyBorder="1" applyAlignment="1">
      <alignment horizontal="center" vertical="center"/>
    </xf>
    <xf numFmtId="2" fontId="18" fillId="0" borderId="28" xfId="0" applyNumberFormat="1" applyFont="1" applyBorder="1" applyAlignment="1">
      <alignment horizontal="center"/>
    </xf>
    <xf numFmtId="165" fontId="18" fillId="0" borderId="28" xfId="0" applyNumberFormat="1" applyFont="1" applyBorder="1" applyAlignment="1">
      <alignment horizontal="center"/>
    </xf>
    <xf numFmtId="165" fontId="18" fillId="0" borderId="2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9" fillId="2" borderId="2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1" fillId="0" borderId="2" xfId="0" quotePrefix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7" fillId="2" borderId="3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11" xfId="0" applyFont="1" applyBorder="1" applyAlignment="1">
      <alignment vertical="center"/>
    </xf>
    <xf numFmtId="0" fontId="2" fillId="0" borderId="17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28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9" fillId="2" borderId="31" xfId="0" applyFont="1" applyFill="1" applyBorder="1" applyAlignment="1">
      <alignment horizontal="center" vertical="center"/>
    </xf>
    <xf numFmtId="0" fontId="29" fillId="2" borderId="3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38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2" borderId="40" xfId="0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30" fillId="2" borderId="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24" fillId="0" borderId="0" xfId="0" applyFont="1" applyAlignment="1">
      <alignment horizontal="center"/>
    </xf>
    <xf numFmtId="164" fontId="2" fillId="0" borderId="3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5" fontId="6" fillId="0" borderId="0" xfId="0" quotePrefix="1" applyNumberFormat="1" applyFont="1" applyAlignment="1">
      <alignment horizontal="center"/>
    </xf>
    <xf numFmtId="0" fontId="7" fillId="2" borderId="41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5" fontId="0" fillId="0" borderId="0" xfId="0" quotePrefix="1" applyNumberFormat="1"/>
    <xf numFmtId="0" fontId="9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34" fillId="0" borderId="0" xfId="0" applyFont="1" applyAlignment="1">
      <alignment horizontal="right" vertical="center"/>
    </xf>
    <xf numFmtId="2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165" fontId="3" fillId="0" borderId="8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3" fillId="0" borderId="0" xfId="0" applyFont="1" applyFill="1" applyBorder="1" applyAlignment="1">
      <alignment horizontal="right" vertical="center"/>
    </xf>
    <xf numFmtId="2" fontId="2" fillId="0" borderId="2" xfId="0" quotePrefix="1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165" fontId="35" fillId="0" borderId="0" xfId="0" applyNumberFormat="1" applyFont="1" applyAlignment="1">
      <alignment horizontal="center" vertical="center"/>
    </xf>
    <xf numFmtId="0" fontId="36" fillId="0" borderId="0" xfId="0" applyFont="1"/>
    <xf numFmtId="0" fontId="37" fillId="0" borderId="0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164" fontId="0" fillId="0" borderId="13" xfId="0" applyNumberFormat="1" applyBorder="1"/>
    <xf numFmtId="0" fontId="39" fillId="0" borderId="0" xfId="0" applyFont="1" applyBorder="1" applyAlignment="1">
      <alignment horizontal="center"/>
    </xf>
    <xf numFmtId="0" fontId="40" fillId="0" borderId="0" xfId="0" applyFont="1" applyBorder="1"/>
    <xf numFmtId="0" fontId="38" fillId="0" borderId="23" xfId="0" applyFont="1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41" fillId="0" borderId="12" xfId="0" applyFont="1" applyBorder="1" applyAlignment="1">
      <alignment vertical="center"/>
    </xf>
    <xf numFmtId="0" fontId="42" fillId="0" borderId="12" xfId="0" applyFont="1" applyBorder="1" applyAlignment="1">
      <alignment vertical="center"/>
    </xf>
    <xf numFmtId="0" fontId="43" fillId="0" borderId="12" xfId="0" applyFont="1" applyBorder="1" applyAlignment="1">
      <alignment vertical="center"/>
    </xf>
    <xf numFmtId="0" fontId="9" fillId="0" borderId="0" xfId="0" applyFont="1" applyBorder="1"/>
    <xf numFmtId="0" fontId="0" fillId="0" borderId="24" xfId="0" applyBorder="1"/>
    <xf numFmtId="0" fontId="38" fillId="0" borderId="23" xfId="0" applyFont="1" applyBorder="1"/>
    <xf numFmtId="0" fontId="9" fillId="0" borderId="0" xfId="0" applyFont="1" applyFill="1" applyBorder="1"/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quotePrefix="1" applyFont="1"/>
    <xf numFmtId="0" fontId="24" fillId="0" borderId="0" xfId="0" quotePrefix="1" applyFont="1" applyBorder="1" applyAlignment="1">
      <alignment horizontal="center" vertical="center"/>
    </xf>
    <xf numFmtId="0" fontId="9" fillId="5" borderId="19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top"/>
    </xf>
    <xf numFmtId="0" fontId="0" fillId="0" borderId="22" xfId="0" applyBorder="1"/>
    <xf numFmtId="0" fontId="27" fillId="0" borderId="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45" fillId="0" borderId="0" xfId="0" applyFont="1"/>
    <xf numFmtId="0" fontId="3" fillId="0" borderId="23" xfId="0" quotePrefix="1" applyFont="1" applyBorder="1" applyAlignment="1">
      <alignment horizontal="center" vertical="center"/>
    </xf>
    <xf numFmtId="0" fontId="3" fillId="0" borderId="23" xfId="0" quotePrefix="1" applyFont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top" wrapText="1"/>
    </xf>
    <xf numFmtId="0" fontId="47" fillId="0" borderId="0" xfId="0" applyFont="1" applyFill="1" applyBorder="1" applyAlignment="1">
      <alignment horizontal="left" vertical="center"/>
    </xf>
    <xf numFmtId="0" fontId="48" fillId="0" borderId="8" xfId="0" applyFont="1" applyBorder="1" applyAlignment="1">
      <alignment horizontal="center" vertical="center"/>
    </xf>
    <xf numFmtId="0" fontId="44" fillId="0" borderId="23" xfId="0" applyFont="1" applyBorder="1" applyAlignment="1">
      <alignment horizontal="left" vertical="top"/>
    </xf>
    <xf numFmtId="0" fontId="6" fillId="0" borderId="0" xfId="0" applyFont="1" applyBorder="1"/>
    <xf numFmtId="0" fontId="6" fillId="0" borderId="25" xfId="0" applyFont="1" applyBorder="1"/>
    <xf numFmtId="1" fontId="5" fillId="0" borderId="9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6" fontId="1" fillId="0" borderId="0" xfId="0" quotePrefix="1" applyNumberFormat="1" applyFont="1"/>
    <xf numFmtId="14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35" fillId="0" borderId="0" xfId="0" applyNumberFormat="1" applyFont="1"/>
    <xf numFmtId="0" fontId="6" fillId="0" borderId="46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1" fontId="5" fillId="0" borderId="47" xfId="0" applyNumberFormat="1" applyFont="1" applyBorder="1" applyAlignment="1">
      <alignment horizontal="center" vertical="center"/>
    </xf>
    <xf numFmtId="2" fontId="5" fillId="0" borderId="48" xfId="0" applyNumberFormat="1" applyFont="1" applyBorder="1" applyAlignment="1">
      <alignment horizontal="center" vertical="center"/>
    </xf>
    <xf numFmtId="165" fontId="5" fillId="0" borderId="48" xfId="0" applyNumberFormat="1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42" fillId="0" borderId="49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center" vertical="center"/>
    </xf>
    <xf numFmtId="2" fontId="5" fillId="0" borderId="53" xfId="0" applyNumberFormat="1" applyFont="1" applyBorder="1" applyAlignment="1">
      <alignment horizontal="center" vertical="center"/>
    </xf>
    <xf numFmtId="165" fontId="5" fillId="0" borderId="53" xfId="0" applyNumberFormat="1" applyFont="1" applyBorder="1" applyAlignment="1">
      <alignment horizontal="center" vertical="center"/>
    </xf>
    <xf numFmtId="0" fontId="48" fillId="0" borderId="5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9" fillId="5" borderId="56" xfId="0" applyFont="1" applyFill="1" applyBorder="1" applyAlignment="1">
      <alignment horizontal="center" vertical="center"/>
    </xf>
    <xf numFmtId="0" fontId="48" fillId="6" borderId="2" xfId="0" applyFont="1" applyFill="1" applyBorder="1" applyAlignment="1">
      <alignment horizontal="center"/>
    </xf>
    <xf numFmtId="0" fontId="48" fillId="6" borderId="48" xfId="0" applyFont="1" applyFill="1" applyBorder="1" applyAlignment="1">
      <alignment horizontal="center"/>
    </xf>
    <xf numFmtId="0" fontId="51" fillId="4" borderId="7" xfId="0" applyFont="1" applyFill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4" fillId="7" borderId="57" xfId="0" applyFont="1" applyFill="1" applyBorder="1" applyAlignment="1">
      <alignment horizontal="center" vertical="center"/>
    </xf>
    <xf numFmtId="0" fontId="14" fillId="7" borderId="58" xfId="0" applyFont="1" applyFill="1" applyBorder="1" applyAlignment="1">
      <alignment horizontal="center" vertical="center" wrapText="1"/>
    </xf>
    <xf numFmtId="0" fontId="14" fillId="7" borderId="59" xfId="0" applyFont="1" applyFill="1" applyBorder="1" applyAlignment="1">
      <alignment horizontal="center" vertical="center" wrapText="1"/>
    </xf>
    <xf numFmtId="0" fontId="14" fillId="7" borderId="60" xfId="0" applyFont="1" applyFill="1" applyBorder="1" applyAlignment="1">
      <alignment horizontal="center" vertical="center" wrapText="1"/>
    </xf>
    <xf numFmtId="0" fontId="14" fillId="7" borderId="61" xfId="0" applyFont="1" applyFill="1" applyBorder="1" applyAlignment="1">
      <alignment horizontal="center" vertical="center" wrapText="1"/>
    </xf>
    <xf numFmtId="0" fontId="57" fillId="5" borderId="62" xfId="0" applyFont="1" applyFill="1" applyBorder="1" applyAlignment="1">
      <alignment horizontal="center"/>
    </xf>
    <xf numFmtId="0" fontId="57" fillId="5" borderId="63" xfId="0" applyFont="1" applyFill="1" applyBorder="1" applyAlignment="1">
      <alignment horizontal="center" vertical="top"/>
    </xf>
    <xf numFmtId="0" fontId="57" fillId="5" borderId="64" xfId="0" applyFont="1" applyFill="1" applyBorder="1" applyAlignment="1">
      <alignment horizontal="center"/>
    </xf>
    <xf numFmtId="0" fontId="57" fillId="5" borderId="65" xfId="0" applyFont="1" applyFill="1" applyBorder="1" applyAlignment="1">
      <alignment horizontal="center" vertical="top"/>
    </xf>
    <xf numFmtId="0" fontId="3" fillId="7" borderId="66" xfId="0" applyFont="1" applyFill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50" fillId="7" borderId="22" xfId="0" applyFont="1" applyFill="1" applyBorder="1" applyAlignment="1">
      <alignment horizontal="center" vertical="center" wrapText="1"/>
    </xf>
    <xf numFmtId="0" fontId="50" fillId="7" borderId="23" xfId="0" applyFont="1" applyFill="1" applyBorder="1" applyAlignment="1">
      <alignment horizontal="center" vertical="center" wrapText="1"/>
    </xf>
    <xf numFmtId="164" fontId="4" fillId="0" borderId="67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1" fontId="4" fillId="0" borderId="44" xfId="0" applyNumberFormat="1" applyFont="1" applyBorder="1" applyAlignment="1">
      <alignment horizontal="center" vertical="center"/>
    </xf>
    <xf numFmtId="0" fontId="48" fillId="8" borderId="8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28" fillId="0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4" fillId="0" borderId="44" xfId="0" applyFont="1" applyFill="1" applyBorder="1" applyAlignment="1">
      <alignment horizontal="center" vertical="center"/>
    </xf>
    <xf numFmtId="1" fontId="4" fillId="0" borderId="44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0" fillId="0" borderId="0" xfId="0" applyFill="1"/>
    <xf numFmtId="0" fontId="42" fillId="0" borderId="49" xfId="0" applyFont="1" applyFill="1" applyBorder="1" applyAlignment="1">
      <alignment horizontal="center" vertical="center"/>
    </xf>
    <xf numFmtId="0" fontId="42" fillId="0" borderId="12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vertical="center"/>
    </xf>
    <xf numFmtId="0" fontId="3" fillId="11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58" fillId="0" borderId="2" xfId="0" applyFont="1" applyFill="1" applyBorder="1" applyAlignment="1">
      <alignment vertical="center"/>
    </xf>
    <xf numFmtId="0" fontId="58" fillId="10" borderId="2" xfId="0" applyFont="1" applyFill="1" applyBorder="1" applyAlignment="1">
      <alignment vertical="center"/>
    </xf>
    <xf numFmtId="0" fontId="58" fillId="0" borderId="2" xfId="0" applyFont="1" applyBorder="1"/>
    <xf numFmtId="0" fontId="54" fillId="7" borderId="0" xfId="0" applyFont="1" applyFill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0" fontId="42" fillId="0" borderId="0" xfId="0" applyFont="1" applyBorder="1" applyAlignment="1">
      <alignment horizontal="left"/>
    </xf>
    <xf numFmtId="0" fontId="42" fillId="0" borderId="25" xfId="0" applyFont="1" applyBorder="1" applyAlignment="1">
      <alignment horizontal="left"/>
    </xf>
    <xf numFmtId="0" fontId="9" fillId="5" borderId="31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right" vertical="center"/>
    </xf>
    <xf numFmtId="0" fontId="3" fillId="0" borderId="74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left"/>
    </xf>
    <xf numFmtId="166" fontId="2" fillId="0" borderId="25" xfId="0" applyNumberFormat="1" applyFont="1" applyBorder="1" applyAlignment="1">
      <alignment horizontal="left"/>
    </xf>
    <xf numFmtId="0" fontId="55" fillId="7" borderId="68" xfId="0" applyFont="1" applyFill="1" applyBorder="1" applyAlignment="1">
      <alignment horizontal="center" vertical="center" textRotation="90"/>
    </xf>
    <xf numFmtId="0" fontId="55" fillId="7" borderId="69" xfId="0" applyFont="1" applyFill="1" applyBorder="1" applyAlignment="1">
      <alignment horizontal="center" vertical="center" textRotation="90"/>
    </xf>
    <xf numFmtId="0" fontId="55" fillId="7" borderId="71" xfId="0" applyFont="1" applyFill="1" applyBorder="1" applyAlignment="1">
      <alignment horizontal="center" vertical="center" textRotation="90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9" fillId="5" borderId="30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 wrapText="1"/>
    </xf>
    <xf numFmtId="15" fontId="42" fillId="0" borderId="0" xfId="0" applyNumberFormat="1" applyFont="1" applyBorder="1" applyAlignment="1">
      <alignment horizontal="left"/>
    </xf>
    <xf numFmtId="0" fontId="9" fillId="5" borderId="31" xfId="0" applyFont="1" applyFill="1" applyBorder="1" applyAlignment="1">
      <alignment horizontal="center" vertical="center"/>
    </xf>
    <xf numFmtId="0" fontId="50" fillId="7" borderId="68" xfId="0" applyFont="1" applyFill="1" applyBorder="1" applyAlignment="1">
      <alignment horizontal="center" vertical="center" wrapText="1"/>
    </xf>
    <xf numFmtId="0" fontId="50" fillId="7" borderId="22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center" vertical="center" wrapText="1"/>
    </xf>
    <xf numFmtId="0" fontId="50" fillId="7" borderId="71" xfId="0" applyFont="1" applyFill="1" applyBorder="1" applyAlignment="1">
      <alignment horizontal="center" vertical="center" wrapText="1"/>
    </xf>
    <xf numFmtId="0" fontId="50" fillId="7" borderId="23" xfId="0" applyFont="1" applyFill="1" applyBorder="1" applyAlignment="1">
      <alignment horizontal="center" vertical="center" wrapText="1"/>
    </xf>
    <xf numFmtId="0" fontId="50" fillId="7" borderId="26" xfId="0" applyFont="1" applyFill="1" applyBorder="1" applyAlignment="1">
      <alignment horizontal="center" vertical="center" wrapText="1"/>
    </xf>
    <xf numFmtId="0" fontId="19" fillId="5" borderId="56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 wrapText="1"/>
    </xf>
    <xf numFmtId="0" fontId="28" fillId="7" borderId="24" xfId="0" applyFont="1" applyFill="1" applyBorder="1" applyAlignment="1">
      <alignment horizontal="center" vertical="center" wrapText="1"/>
    </xf>
    <xf numFmtId="0" fontId="28" fillId="7" borderId="69" xfId="0" applyFont="1" applyFill="1" applyBorder="1" applyAlignment="1">
      <alignment horizontal="center" vertical="center" wrapText="1"/>
    </xf>
    <xf numFmtId="0" fontId="28" fillId="7" borderId="25" xfId="0" applyFont="1" applyFill="1" applyBorder="1" applyAlignment="1">
      <alignment horizontal="center" vertical="center" wrapText="1"/>
    </xf>
    <xf numFmtId="0" fontId="28" fillId="7" borderId="52" xfId="0" applyFont="1" applyFill="1" applyBorder="1" applyAlignment="1">
      <alignment horizontal="center" vertical="center" wrapText="1"/>
    </xf>
    <xf numFmtId="0" fontId="28" fillId="7" borderId="70" xfId="0" applyFont="1" applyFill="1" applyBorder="1" applyAlignment="1">
      <alignment horizontal="center" vertical="center" wrapText="1"/>
    </xf>
    <xf numFmtId="0" fontId="56" fillId="7" borderId="22" xfId="0" applyFont="1" applyFill="1" applyBorder="1" applyAlignment="1">
      <alignment horizontal="center" vertical="center"/>
    </xf>
    <xf numFmtId="0" fontId="56" fillId="7" borderId="24" xfId="0" applyFont="1" applyFill="1" applyBorder="1" applyAlignment="1">
      <alignment horizontal="center" vertical="center"/>
    </xf>
    <xf numFmtId="0" fontId="56" fillId="7" borderId="23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19" fillId="7" borderId="64" xfId="0" applyFont="1" applyFill="1" applyBorder="1" applyAlignment="1">
      <alignment horizontal="center" vertical="center" wrapText="1"/>
    </xf>
    <xf numFmtId="0" fontId="19" fillId="7" borderId="72" xfId="0" applyFont="1" applyFill="1" applyBorder="1" applyAlignment="1">
      <alignment horizontal="center" vertical="center" wrapText="1"/>
    </xf>
    <xf numFmtId="0" fontId="19" fillId="7" borderId="52" xfId="0" applyFont="1" applyFill="1" applyBorder="1" applyAlignment="1">
      <alignment horizontal="center" vertical="center" wrapText="1"/>
    </xf>
    <xf numFmtId="0" fontId="19" fillId="7" borderId="73" xfId="0" applyFont="1" applyFill="1" applyBorder="1" applyAlignment="1">
      <alignment horizontal="center" vertical="center" wrapText="1"/>
    </xf>
    <xf numFmtId="0" fontId="55" fillId="7" borderId="48" xfId="0" applyFont="1" applyFill="1" applyBorder="1" applyAlignment="1">
      <alignment horizontal="center" vertical="center"/>
    </xf>
    <xf numFmtId="0" fontId="55" fillId="7" borderId="7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2" fillId="0" borderId="76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79" xfId="0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0" fontId="7" fillId="9" borderId="71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right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0" fontId="8" fillId="2" borderId="77" xfId="0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31" xfId="0" applyFont="1" applyBorder="1" applyAlignment="1">
      <alignment horizontal="center" vertical="center"/>
    </xf>
    <xf numFmtId="0" fontId="23" fillId="9" borderId="2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9" fillId="7" borderId="68" xfId="0" applyFont="1" applyFill="1" applyBorder="1" applyAlignment="1">
      <alignment horizontal="center" vertical="center" textRotation="90"/>
    </xf>
    <xf numFmtId="0" fontId="19" fillId="7" borderId="69" xfId="0" applyFont="1" applyFill="1" applyBorder="1" applyAlignment="1">
      <alignment horizontal="center" vertical="center" textRotation="90"/>
    </xf>
    <xf numFmtId="0" fontId="19" fillId="7" borderId="71" xfId="0" applyFont="1" applyFill="1" applyBorder="1" applyAlignment="1">
      <alignment horizontal="center" vertical="center" textRotation="90"/>
    </xf>
    <xf numFmtId="22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52" fillId="0" borderId="38" xfId="0" applyFont="1" applyBorder="1" applyAlignment="1">
      <alignment horizontal="left" vertical="center"/>
    </xf>
    <xf numFmtId="0" fontId="52" fillId="0" borderId="67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21" fillId="0" borderId="74" xfId="0" applyFont="1" applyBorder="1" applyAlignment="1">
      <alignment horizontal="right" vertical="center"/>
    </xf>
    <xf numFmtId="0" fontId="21" fillId="0" borderId="75" xfId="0" applyFont="1" applyBorder="1" applyAlignment="1">
      <alignment horizontal="right" vertical="center"/>
    </xf>
    <xf numFmtId="0" fontId="21" fillId="0" borderId="4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86" xfId="0" applyFont="1" applyBorder="1" applyAlignment="1">
      <alignment horizontal="right" vertical="center"/>
    </xf>
    <xf numFmtId="0" fontId="21" fillId="0" borderId="87" xfId="0" applyFont="1" applyBorder="1" applyAlignment="1">
      <alignment horizontal="right" vertical="center"/>
    </xf>
    <xf numFmtId="0" fontId="52" fillId="0" borderId="88" xfId="0" applyFont="1" applyBorder="1" applyAlignment="1">
      <alignment horizontal="left" vertical="center"/>
    </xf>
    <xf numFmtId="0" fontId="52" fillId="0" borderId="89" xfId="0" applyFont="1" applyBorder="1" applyAlignment="1">
      <alignment horizontal="left" vertical="center"/>
    </xf>
    <xf numFmtId="0" fontId="3" fillId="0" borderId="82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24" fillId="0" borderId="39" xfId="0" applyFont="1" applyBorder="1" applyAlignment="1">
      <alignment horizontal="left" vertical="center"/>
    </xf>
    <xf numFmtId="0" fontId="24" fillId="0" borderId="8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5"/>
  <sheetViews>
    <sheetView topLeftCell="A22" zoomScale="142" zoomScaleNormal="142" workbookViewId="0">
      <selection activeCell="K38" sqref="K38"/>
    </sheetView>
  </sheetViews>
  <sheetFormatPr defaultRowHeight="12.75"/>
  <cols>
    <col min="1" max="1" width="5.7109375" customWidth="1"/>
    <col min="2" max="2" width="21" customWidth="1"/>
    <col min="3" max="3" width="3.7109375" customWidth="1"/>
    <col min="4" max="4" width="52.42578125" customWidth="1"/>
    <col min="5" max="7" width="6.7109375" customWidth="1"/>
    <col min="8" max="8" width="7.7109375" customWidth="1"/>
    <col min="9" max="9" width="5.7109375" customWidth="1"/>
    <col min="10" max="10" width="2.7109375" customWidth="1"/>
    <col min="11" max="15" width="4.7109375" customWidth="1"/>
    <col min="16" max="21" width="4.7109375" hidden="1" customWidth="1"/>
    <col min="22" max="22" width="5.7109375" customWidth="1"/>
    <col min="23" max="23" width="6.5703125" customWidth="1"/>
    <col min="24" max="24" width="5.7109375" customWidth="1"/>
  </cols>
  <sheetData>
    <row r="1" spans="1:24" ht="20.100000000000001" customHeight="1">
      <c r="A1" s="300" t="s">
        <v>28</v>
      </c>
      <c r="B1" s="300"/>
      <c r="C1" s="300"/>
      <c r="D1" s="300"/>
      <c r="E1" s="300"/>
      <c r="F1" s="300"/>
      <c r="G1" s="300"/>
      <c r="H1" s="300"/>
      <c r="I1" s="300"/>
    </row>
    <row r="2" spans="1:24" ht="20.100000000000001" customHeight="1">
      <c r="A2" s="301" t="s">
        <v>152</v>
      </c>
      <c r="B2" s="302"/>
      <c r="C2" s="302"/>
      <c r="D2" s="302"/>
      <c r="E2" s="302"/>
      <c r="F2" s="302"/>
      <c r="G2" s="302"/>
      <c r="H2" s="302"/>
      <c r="I2" s="303"/>
    </row>
    <row r="3" spans="1:24" ht="13.5" thickBot="1"/>
    <row r="4" spans="1:24" ht="8.1" customHeight="1">
      <c r="A4" s="313" t="s">
        <v>146</v>
      </c>
      <c r="B4" s="201"/>
      <c r="C4" s="201"/>
      <c r="D4" s="201"/>
      <c r="E4" s="201"/>
      <c r="F4" s="201"/>
      <c r="G4" s="201"/>
      <c r="H4" s="201"/>
      <c r="I4" s="190"/>
    </row>
    <row r="5" spans="1:24" ht="14.1" customHeight="1">
      <c r="A5" s="314"/>
      <c r="B5" s="189" t="s">
        <v>151</v>
      </c>
      <c r="C5" s="181" t="s">
        <v>36</v>
      </c>
      <c r="D5" s="182" t="s">
        <v>201</v>
      </c>
      <c r="E5" s="189" t="s">
        <v>156</v>
      </c>
      <c r="F5" s="6"/>
      <c r="G5" s="6"/>
      <c r="H5" s="304">
        <v>1</v>
      </c>
      <c r="I5" s="305"/>
    </row>
    <row r="6" spans="1:24" ht="14.1" customHeight="1">
      <c r="A6" s="314"/>
      <c r="B6" s="189" t="s">
        <v>150</v>
      </c>
      <c r="C6" s="181" t="s">
        <v>36</v>
      </c>
      <c r="D6" s="182" t="s">
        <v>245</v>
      </c>
      <c r="E6" s="189" t="s">
        <v>157</v>
      </c>
      <c r="F6" s="6"/>
      <c r="G6" s="6"/>
      <c r="H6" s="304"/>
      <c r="I6" s="305"/>
    </row>
    <row r="7" spans="1:24" ht="14.1" customHeight="1">
      <c r="A7" s="314"/>
      <c r="B7" s="189" t="s">
        <v>149</v>
      </c>
      <c r="C7" s="181" t="s">
        <v>36</v>
      </c>
      <c r="D7" s="182" t="s">
        <v>208</v>
      </c>
      <c r="E7" s="189" t="s">
        <v>158</v>
      </c>
      <c r="F7" s="6"/>
      <c r="G7" s="6"/>
      <c r="H7" s="323"/>
      <c r="I7" s="305"/>
    </row>
    <row r="8" spans="1:24" ht="14.1" customHeight="1">
      <c r="A8" s="314"/>
      <c r="B8" s="189" t="s">
        <v>155</v>
      </c>
      <c r="C8" s="181" t="s">
        <v>36</v>
      </c>
      <c r="D8" s="182" t="s">
        <v>203</v>
      </c>
      <c r="E8" s="189" t="s">
        <v>169</v>
      </c>
      <c r="F8" s="6"/>
      <c r="G8" s="6"/>
      <c r="H8" s="311"/>
      <c r="I8" s="312"/>
      <c r="J8" s="221"/>
    </row>
    <row r="9" spans="1:24" ht="14.1" customHeight="1" thickBot="1">
      <c r="A9" s="314"/>
      <c r="B9" s="189" t="s">
        <v>148</v>
      </c>
      <c r="C9" s="181" t="s">
        <v>36</v>
      </c>
      <c r="D9" s="182"/>
      <c r="E9" s="6"/>
      <c r="F9" s="6"/>
      <c r="G9" s="6"/>
      <c r="H9" s="215"/>
      <c r="I9" s="216"/>
    </row>
    <row r="10" spans="1:24" ht="14.1" customHeight="1">
      <c r="A10" s="314"/>
      <c r="B10" s="189" t="s">
        <v>147</v>
      </c>
      <c r="C10" s="181" t="s">
        <v>36</v>
      </c>
      <c r="D10" s="182" t="s">
        <v>202</v>
      </c>
      <c r="E10" s="192" t="s">
        <v>159</v>
      </c>
      <c r="F10" s="6"/>
      <c r="G10" s="6"/>
      <c r="H10" s="304" t="s">
        <v>207</v>
      </c>
      <c r="I10" s="305"/>
      <c r="W10" s="334" t="s">
        <v>191</v>
      </c>
      <c r="X10" s="335"/>
    </row>
    <row r="11" spans="1:24" ht="8.1" customHeight="1" thickBot="1">
      <c r="A11" s="315"/>
      <c r="B11" s="191"/>
      <c r="C11" s="183"/>
      <c r="D11" s="184"/>
      <c r="E11" s="184"/>
      <c r="F11" s="184"/>
      <c r="G11" s="184"/>
      <c r="H11" s="184"/>
      <c r="I11" s="185"/>
      <c r="W11" s="336"/>
      <c r="X11" s="337"/>
    </row>
    <row r="12" spans="1:24" ht="8.1" customHeight="1" thickBot="1">
      <c r="W12" s="338"/>
      <c r="X12" s="339"/>
    </row>
    <row r="13" spans="1:24" ht="27.95" customHeight="1">
      <c r="A13" s="325" t="s">
        <v>192</v>
      </c>
      <c r="B13" s="326"/>
      <c r="C13" s="327"/>
      <c r="D13" s="264" t="s">
        <v>15</v>
      </c>
      <c r="E13" s="265" t="s">
        <v>16</v>
      </c>
      <c r="F13" s="265" t="s">
        <v>26</v>
      </c>
      <c r="G13" s="265" t="s">
        <v>24</v>
      </c>
      <c r="H13" s="265" t="s">
        <v>25</v>
      </c>
      <c r="I13" s="266" t="s">
        <v>170</v>
      </c>
      <c r="J13" s="325" t="s">
        <v>193</v>
      </c>
      <c r="K13" s="326"/>
      <c r="L13" s="326"/>
      <c r="M13" s="275"/>
      <c r="N13" s="340" t="s">
        <v>185</v>
      </c>
      <c r="O13" s="341"/>
      <c r="W13" s="267" t="s">
        <v>16</v>
      </c>
      <c r="X13" s="268" t="s">
        <v>189</v>
      </c>
    </row>
    <row r="14" spans="1:24" ht="18" customHeight="1" thickBot="1">
      <c r="A14" s="328"/>
      <c r="B14" s="329"/>
      <c r="C14" s="330"/>
      <c r="D14" s="293" t="s">
        <v>244</v>
      </c>
      <c r="E14" s="49">
        <f>LEN(D14)</f>
        <v>20</v>
      </c>
      <c r="F14" s="213">
        <v>5</v>
      </c>
      <c r="G14" s="282">
        <v>1</v>
      </c>
      <c r="H14" s="213">
        <v>0</v>
      </c>
      <c r="I14" s="241">
        <v>100</v>
      </c>
      <c r="J14" s="328"/>
      <c r="K14" s="329"/>
      <c r="L14" s="329"/>
      <c r="M14" s="276"/>
      <c r="N14" s="342"/>
      <c r="O14" s="343"/>
      <c r="W14" s="255">
        <v>5</v>
      </c>
      <c r="X14" s="49">
        <f>V19</f>
        <v>10</v>
      </c>
    </row>
    <row r="15" spans="1:24" ht="18" customHeight="1">
      <c r="A15" s="212" t="s">
        <v>166</v>
      </c>
      <c r="B15" s="202"/>
      <c r="C15" s="202"/>
      <c r="D15" s="203"/>
      <c r="E15" s="204"/>
      <c r="F15" s="204"/>
      <c r="G15" s="204"/>
      <c r="H15" s="204"/>
      <c r="I15" s="204"/>
      <c r="K15">
        <v>75</v>
      </c>
      <c r="L15">
        <v>20</v>
      </c>
      <c r="M15">
        <f>K15/L15</f>
        <v>3.75</v>
      </c>
      <c r="X15" s="251"/>
    </row>
    <row r="16" spans="1:24" ht="15">
      <c r="A16" s="205" t="s">
        <v>153</v>
      </c>
      <c r="B16" s="206" t="s">
        <v>167</v>
      </c>
      <c r="C16" s="205"/>
      <c r="D16" s="207"/>
      <c r="E16" s="204"/>
      <c r="F16" s="204"/>
      <c r="G16" s="204"/>
      <c r="H16" s="204"/>
      <c r="I16" s="204"/>
      <c r="K16" s="348" t="s">
        <v>188</v>
      </c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4" t="s">
        <v>198</v>
      </c>
      <c r="X16" s="345"/>
    </row>
    <row r="17" spans="1:24" ht="18" customHeight="1" thickBot="1">
      <c r="A17" s="211" t="s">
        <v>154</v>
      </c>
      <c r="B17" s="214" t="s">
        <v>168</v>
      </c>
      <c r="C17" s="210"/>
      <c r="D17" s="210"/>
      <c r="E17" s="209"/>
      <c r="F17" s="209"/>
      <c r="G17" s="209"/>
      <c r="H17" s="209"/>
      <c r="I17" s="208"/>
      <c r="K17" s="333" t="s">
        <v>187</v>
      </c>
      <c r="L17" s="333"/>
      <c r="M17" s="333"/>
      <c r="N17" s="333"/>
      <c r="O17" s="333"/>
      <c r="P17" s="333"/>
      <c r="Q17" s="333"/>
      <c r="R17" s="333"/>
      <c r="S17" s="333"/>
      <c r="T17" s="333"/>
      <c r="U17" s="333"/>
      <c r="V17" s="269" t="s">
        <v>14</v>
      </c>
      <c r="W17" s="346"/>
      <c r="X17" s="347"/>
    </row>
    <row r="18" spans="1:24" ht="15" customHeight="1">
      <c r="A18" s="319" t="s">
        <v>2</v>
      </c>
      <c r="B18" s="306" t="s">
        <v>200</v>
      </c>
      <c r="C18" s="306" t="s">
        <v>30</v>
      </c>
      <c r="D18" s="198" t="s">
        <v>0</v>
      </c>
      <c r="E18" s="324" t="s">
        <v>14</v>
      </c>
      <c r="F18" s="324"/>
      <c r="G18" s="306" t="s">
        <v>11</v>
      </c>
      <c r="H18" s="306" t="s">
        <v>27</v>
      </c>
      <c r="I18" s="321" t="s">
        <v>23</v>
      </c>
      <c r="K18" s="252">
        <v>21</v>
      </c>
      <c r="L18" s="252">
        <v>22</v>
      </c>
      <c r="M18" s="252">
        <v>23</v>
      </c>
      <c r="N18" s="252">
        <v>24</v>
      </c>
      <c r="O18" s="252">
        <f t="shared" ref="O18:U18" si="0">N18+1</f>
        <v>25</v>
      </c>
      <c r="P18" s="252">
        <f t="shared" si="0"/>
        <v>26</v>
      </c>
      <c r="Q18" s="252">
        <f t="shared" si="0"/>
        <v>27</v>
      </c>
      <c r="R18" s="252">
        <f t="shared" si="0"/>
        <v>28</v>
      </c>
      <c r="S18" s="252">
        <f t="shared" si="0"/>
        <v>29</v>
      </c>
      <c r="T18" s="252">
        <f t="shared" si="0"/>
        <v>30</v>
      </c>
      <c r="U18" s="252">
        <f t="shared" si="0"/>
        <v>31</v>
      </c>
      <c r="V18" s="270" t="s">
        <v>11</v>
      </c>
      <c r="W18" s="271" t="s">
        <v>190</v>
      </c>
      <c r="X18" s="331" t="s">
        <v>27</v>
      </c>
    </row>
    <row r="19" spans="1:24" ht="15" customHeight="1" thickBot="1">
      <c r="A19" s="320"/>
      <c r="B19" s="307"/>
      <c r="C19" s="307"/>
      <c r="D19" s="200" t="s">
        <v>3</v>
      </c>
      <c r="E19" s="199" t="s">
        <v>12</v>
      </c>
      <c r="F19" s="199" t="s">
        <v>13</v>
      </c>
      <c r="G19" s="307"/>
      <c r="H19" s="307"/>
      <c r="I19" s="322"/>
      <c r="K19" s="253">
        <v>5</v>
      </c>
      <c r="L19" s="253">
        <v>5</v>
      </c>
      <c r="M19" s="253"/>
      <c r="N19" s="253"/>
      <c r="O19" s="253"/>
      <c r="P19" s="253"/>
      <c r="Q19" s="253"/>
      <c r="R19" s="253"/>
      <c r="S19" s="253"/>
      <c r="T19" s="253"/>
      <c r="U19" s="253"/>
      <c r="V19" s="254">
        <f>SUM(K19:U19)</f>
        <v>10</v>
      </c>
      <c r="W19" s="272" t="s">
        <v>11</v>
      </c>
      <c r="X19" s="332"/>
    </row>
    <row r="20" spans="1:24" ht="15" customHeight="1" thickBot="1">
      <c r="A20" s="170">
        <v>1</v>
      </c>
      <c r="B20" s="298" t="s">
        <v>209</v>
      </c>
      <c r="C20" s="257"/>
      <c r="D20" s="293" t="s">
        <v>246</v>
      </c>
      <c r="E20" s="278">
        <f ca="1">Proses!BC7</f>
        <v>8</v>
      </c>
      <c r="F20" s="278">
        <f ca="1">Proses!BD7</f>
        <v>12</v>
      </c>
      <c r="G20" s="278">
        <f ca="1">Proses!BE7</f>
        <v>8</v>
      </c>
      <c r="H20" s="279">
        <f ca="1">Proses!BF7</f>
        <v>40</v>
      </c>
      <c r="I20" s="171"/>
      <c r="K20" s="233">
        <v>2</v>
      </c>
      <c r="L20" s="233">
        <v>5</v>
      </c>
      <c r="M20" s="233"/>
      <c r="N20" s="233"/>
      <c r="O20" s="233"/>
      <c r="P20" s="233"/>
      <c r="Q20" s="233"/>
      <c r="R20" s="233"/>
      <c r="S20" s="233"/>
      <c r="T20" s="233"/>
      <c r="U20" s="233"/>
      <c r="V20" s="227">
        <f t="shared" ref="V20:V51" si="1">IF(SUM(K20:U20)=0,"",SUM(K20:U20))</f>
        <v>7</v>
      </c>
      <c r="W20" s="236">
        <f t="shared" ref="W20:W51" ca="1" si="2">IF(AND(G20&lt;&gt;"",V20&lt;&gt;""),G20+V20,IF(G20="",IF(V20="","",V20),G20))</f>
        <v>15</v>
      </c>
      <c r="X20" s="260">
        <f t="shared" ref="X20:X51" ca="1" si="3">IF(W20="","",(W20/($E$14*$G$14+$X$14))*$I$14)</f>
        <v>50</v>
      </c>
    </row>
    <row r="21" spans="1:24" ht="15" customHeight="1" thickBot="1">
      <c r="A21" s="172">
        <f>A20+1</f>
        <v>2</v>
      </c>
      <c r="B21" s="297" t="s">
        <v>210</v>
      </c>
      <c r="C21" s="175"/>
      <c r="D21" s="293" t="s">
        <v>247</v>
      </c>
      <c r="E21" s="280">
        <f ca="1">Proses!BC8</f>
        <v>6</v>
      </c>
      <c r="F21" s="280">
        <f ca="1">Proses!BD8</f>
        <v>14</v>
      </c>
      <c r="G21" s="280">
        <f ca="1">Proses!BE8</f>
        <v>6</v>
      </c>
      <c r="H21" s="281">
        <f ca="1">Proses!BF8</f>
        <v>30</v>
      </c>
      <c r="I21" s="277"/>
      <c r="K21" s="233">
        <v>2</v>
      </c>
      <c r="L21" s="233"/>
      <c r="M21" s="233"/>
      <c r="N21" s="233"/>
      <c r="O21" s="233"/>
      <c r="P21" s="234"/>
      <c r="Q21" s="234"/>
      <c r="R21" s="234"/>
      <c r="S21" s="234"/>
      <c r="T21" s="234"/>
      <c r="U21" s="234"/>
      <c r="V21" s="227">
        <f t="shared" si="1"/>
        <v>2</v>
      </c>
      <c r="W21" s="236">
        <f t="shared" ca="1" si="2"/>
        <v>8</v>
      </c>
      <c r="X21" s="261">
        <f t="shared" ca="1" si="3"/>
        <v>26.666666666666668</v>
      </c>
    </row>
    <row r="22" spans="1:24" ht="15" customHeight="1">
      <c r="A22" s="172">
        <f t="shared" ref="A22:A68" si="4">A21+1</f>
        <v>3</v>
      </c>
      <c r="B22" s="297" t="s">
        <v>211</v>
      </c>
      <c r="C22" s="175"/>
      <c r="D22" s="259" t="s">
        <v>248</v>
      </c>
      <c r="E22" s="280">
        <f ca="1">Proses!BC9</f>
        <v>13</v>
      </c>
      <c r="F22" s="280">
        <f ca="1">Proses!BD9</f>
        <v>7</v>
      </c>
      <c r="G22" s="280">
        <f ca="1">Proses!BE9</f>
        <v>13</v>
      </c>
      <c r="H22" s="281">
        <f ca="1">Proses!BF9</f>
        <v>65</v>
      </c>
      <c r="I22" s="174"/>
      <c r="K22" s="233">
        <v>2</v>
      </c>
      <c r="L22" s="233"/>
      <c r="M22" s="233"/>
      <c r="N22" s="233"/>
      <c r="O22" s="233"/>
      <c r="P22" s="234"/>
      <c r="Q22" s="234"/>
      <c r="R22" s="234"/>
      <c r="S22" s="234"/>
      <c r="T22" s="234"/>
      <c r="U22" s="234"/>
      <c r="V22" s="227">
        <f t="shared" si="1"/>
        <v>2</v>
      </c>
      <c r="W22" s="236">
        <f t="shared" ca="1" si="2"/>
        <v>15</v>
      </c>
      <c r="X22" s="261">
        <f t="shared" ca="1" si="3"/>
        <v>50</v>
      </c>
    </row>
    <row r="23" spans="1:24" ht="15" customHeight="1">
      <c r="A23" s="172">
        <f t="shared" si="4"/>
        <v>4</v>
      </c>
      <c r="B23" s="297" t="s">
        <v>212</v>
      </c>
      <c r="C23" s="175"/>
      <c r="D23" s="259" t="s">
        <v>249</v>
      </c>
      <c r="E23" s="280">
        <f ca="1">Proses!BC10</f>
        <v>7</v>
      </c>
      <c r="F23" s="280">
        <f ca="1">Proses!BD10</f>
        <v>13</v>
      </c>
      <c r="G23" s="280">
        <f ca="1">Proses!BE10</f>
        <v>7</v>
      </c>
      <c r="H23" s="281">
        <f ca="1">Proses!BF10</f>
        <v>35</v>
      </c>
      <c r="I23" s="174"/>
      <c r="K23" s="233">
        <v>1</v>
      </c>
      <c r="L23" s="233"/>
      <c r="M23" s="233"/>
      <c r="N23" s="233"/>
      <c r="O23" s="233"/>
      <c r="P23" s="234"/>
      <c r="Q23" s="234"/>
      <c r="R23" s="234"/>
      <c r="S23" s="234"/>
      <c r="T23" s="234"/>
      <c r="U23" s="234"/>
      <c r="V23" s="227">
        <f t="shared" si="1"/>
        <v>1</v>
      </c>
      <c r="W23" s="236">
        <f t="shared" ca="1" si="2"/>
        <v>8</v>
      </c>
      <c r="X23" s="261">
        <f t="shared" ca="1" si="3"/>
        <v>26.666666666666668</v>
      </c>
    </row>
    <row r="24" spans="1:24" ht="15" customHeight="1">
      <c r="A24" s="172">
        <f t="shared" si="4"/>
        <v>5</v>
      </c>
      <c r="B24" s="297" t="s">
        <v>213</v>
      </c>
      <c r="C24" s="175"/>
      <c r="D24" s="259" t="s">
        <v>250</v>
      </c>
      <c r="E24" s="280">
        <f ca="1">Proses!BC11</f>
        <v>9</v>
      </c>
      <c r="F24" s="280">
        <f ca="1">Proses!BD11</f>
        <v>11</v>
      </c>
      <c r="G24" s="280">
        <f ca="1">Proses!BE11</f>
        <v>9</v>
      </c>
      <c r="H24" s="281">
        <f ca="1">Proses!BF11</f>
        <v>45</v>
      </c>
      <c r="I24" s="174"/>
      <c r="K24" s="233">
        <v>1</v>
      </c>
      <c r="L24" s="233"/>
      <c r="M24" s="233"/>
      <c r="N24" s="233"/>
      <c r="O24" s="233"/>
      <c r="P24" s="234"/>
      <c r="Q24" s="234"/>
      <c r="R24" s="234"/>
      <c r="S24" s="234"/>
      <c r="T24" s="234"/>
      <c r="U24" s="234"/>
      <c r="V24" s="227">
        <f t="shared" si="1"/>
        <v>1</v>
      </c>
      <c r="W24" s="236">
        <f t="shared" ca="1" si="2"/>
        <v>10</v>
      </c>
      <c r="X24" s="261">
        <f t="shared" ca="1" si="3"/>
        <v>33.333333333333329</v>
      </c>
    </row>
    <row r="25" spans="1:24" ht="15" customHeight="1">
      <c r="A25" s="172">
        <f t="shared" si="4"/>
        <v>6</v>
      </c>
      <c r="B25" s="297" t="s">
        <v>214</v>
      </c>
      <c r="C25" s="175"/>
      <c r="D25" s="259" t="s">
        <v>251</v>
      </c>
      <c r="E25" s="280">
        <f ca="1">Proses!BC12</f>
        <v>9</v>
      </c>
      <c r="F25" s="280">
        <f ca="1">Proses!BD12</f>
        <v>11</v>
      </c>
      <c r="G25" s="280">
        <f ca="1">Proses!BE12</f>
        <v>9</v>
      </c>
      <c r="H25" s="281">
        <f ca="1">Proses!BF12</f>
        <v>45</v>
      </c>
      <c r="I25" s="174"/>
      <c r="K25" s="233">
        <v>5</v>
      </c>
      <c r="L25" s="233">
        <v>4</v>
      </c>
      <c r="M25" s="233"/>
      <c r="N25" s="233"/>
      <c r="O25" s="233"/>
      <c r="P25" s="234"/>
      <c r="Q25" s="234"/>
      <c r="R25" s="234"/>
      <c r="S25" s="234"/>
      <c r="T25" s="234"/>
      <c r="U25" s="234"/>
      <c r="V25" s="227">
        <f t="shared" si="1"/>
        <v>9</v>
      </c>
      <c r="W25" s="236">
        <f t="shared" ca="1" si="2"/>
        <v>18</v>
      </c>
      <c r="X25" s="261">
        <f t="shared" ca="1" si="3"/>
        <v>60</v>
      </c>
    </row>
    <row r="26" spans="1:24" ht="15" customHeight="1">
      <c r="A26" s="172">
        <f t="shared" si="4"/>
        <v>7</v>
      </c>
      <c r="B26" s="297" t="s">
        <v>215</v>
      </c>
      <c r="C26" s="175"/>
      <c r="D26" s="259" t="s">
        <v>252</v>
      </c>
      <c r="E26" s="280">
        <f ca="1">Proses!BC13</f>
        <v>9</v>
      </c>
      <c r="F26" s="280">
        <f ca="1">Proses!BD13</f>
        <v>11</v>
      </c>
      <c r="G26" s="280">
        <f ca="1">Proses!BE13</f>
        <v>9</v>
      </c>
      <c r="H26" s="281">
        <f ca="1">Proses!BF13</f>
        <v>45</v>
      </c>
      <c r="I26" s="174"/>
      <c r="K26" s="233">
        <v>2</v>
      </c>
      <c r="L26" s="233"/>
      <c r="M26" s="233"/>
      <c r="N26" s="233"/>
      <c r="O26" s="233"/>
      <c r="P26" s="234"/>
      <c r="Q26" s="234"/>
      <c r="R26" s="234"/>
      <c r="S26" s="234"/>
      <c r="T26" s="234"/>
      <c r="U26" s="234"/>
      <c r="V26" s="227">
        <f t="shared" si="1"/>
        <v>2</v>
      </c>
      <c r="W26" s="236">
        <f t="shared" ca="1" si="2"/>
        <v>11</v>
      </c>
      <c r="X26" s="261">
        <f t="shared" ca="1" si="3"/>
        <v>36.666666666666664</v>
      </c>
    </row>
    <row r="27" spans="1:24" ht="15" customHeight="1">
      <c r="A27" s="172">
        <f t="shared" si="4"/>
        <v>8</v>
      </c>
      <c r="B27" s="297" t="s">
        <v>216</v>
      </c>
      <c r="C27" s="175"/>
      <c r="D27" s="259" t="s">
        <v>253</v>
      </c>
      <c r="E27" s="280">
        <f ca="1">Proses!BC14</f>
        <v>4</v>
      </c>
      <c r="F27" s="280">
        <f ca="1">Proses!BD14</f>
        <v>16</v>
      </c>
      <c r="G27" s="280">
        <f ca="1">Proses!BE14</f>
        <v>4</v>
      </c>
      <c r="H27" s="281">
        <f ca="1">Proses!BF14</f>
        <v>20</v>
      </c>
      <c r="I27" s="174"/>
      <c r="K27" s="233"/>
      <c r="L27" s="233"/>
      <c r="M27" s="233"/>
      <c r="N27" s="233"/>
      <c r="O27" s="233"/>
      <c r="P27" s="234"/>
      <c r="Q27" s="234"/>
      <c r="R27" s="234"/>
      <c r="S27" s="234"/>
      <c r="T27" s="234"/>
      <c r="U27" s="234"/>
      <c r="V27" s="227" t="str">
        <f t="shared" si="1"/>
        <v/>
      </c>
      <c r="W27" s="236">
        <f t="shared" ca="1" si="2"/>
        <v>4</v>
      </c>
      <c r="X27" s="261">
        <f t="shared" ca="1" si="3"/>
        <v>13.333333333333334</v>
      </c>
    </row>
    <row r="28" spans="1:24" ht="15" customHeight="1">
      <c r="A28" s="172">
        <f t="shared" si="4"/>
        <v>9</v>
      </c>
      <c r="B28" s="297" t="s">
        <v>217</v>
      </c>
      <c r="C28" s="175"/>
      <c r="D28" s="259" t="s">
        <v>254</v>
      </c>
      <c r="E28" s="280">
        <f ca="1">Proses!BC15</f>
        <v>13</v>
      </c>
      <c r="F28" s="280">
        <f ca="1">Proses!BD15</f>
        <v>7</v>
      </c>
      <c r="G28" s="280">
        <f ca="1">Proses!BE15</f>
        <v>13</v>
      </c>
      <c r="H28" s="281">
        <f ca="1">Proses!BF15</f>
        <v>65</v>
      </c>
      <c r="I28" s="174"/>
      <c r="K28" s="233">
        <v>2</v>
      </c>
      <c r="L28" s="233"/>
      <c r="M28" s="233"/>
      <c r="N28" s="233"/>
      <c r="O28" s="233"/>
      <c r="P28" s="234"/>
      <c r="Q28" s="234"/>
      <c r="R28" s="234"/>
      <c r="S28" s="234"/>
      <c r="T28" s="234"/>
      <c r="U28" s="234"/>
      <c r="V28" s="227">
        <f t="shared" si="1"/>
        <v>2</v>
      </c>
      <c r="W28" s="236">
        <f ca="1">IF(AND(G28&lt;&gt;"",V28&lt;&gt;""),G28+V28,IF(G28="",IF(V28="","",V28),G28))</f>
        <v>15</v>
      </c>
      <c r="X28" s="261">
        <f t="shared" ca="1" si="3"/>
        <v>50</v>
      </c>
    </row>
    <row r="29" spans="1:24" ht="15" customHeight="1">
      <c r="A29" s="172">
        <f t="shared" si="4"/>
        <v>10</v>
      </c>
      <c r="B29" s="297" t="s">
        <v>218</v>
      </c>
      <c r="C29" s="175"/>
      <c r="D29" s="259" t="s">
        <v>255</v>
      </c>
      <c r="E29" s="280">
        <f ca="1">Proses!BC16</f>
        <v>5</v>
      </c>
      <c r="F29" s="280">
        <f ca="1">Proses!BD16</f>
        <v>15</v>
      </c>
      <c r="G29" s="280">
        <f ca="1">Proses!BE16</f>
        <v>5</v>
      </c>
      <c r="H29" s="281">
        <f ca="1">Proses!BF16</f>
        <v>25</v>
      </c>
      <c r="I29" s="174"/>
      <c r="K29" s="233">
        <v>1</v>
      </c>
      <c r="L29" s="233"/>
      <c r="M29" s="233"/>
      <c r="N29" s="233"/>
      <c r="O29" s="233"/>
      <c r="P29" s="234"/>
      <c r="Q29" s="234"/>
      <c r="R29" s="234"/>
      <c r="S29" s="234"/>
      <c r="T29" s="234"/>
      <c r="U29" s="234"/>
      <c r="V29" s="227">
        <f t="shared" si="1"/>
        <v>1</v>
      </c>
      <c r="W29" s="236">
        <f t="shared" ca="1" si="2"/>
        <v>6</v>
      </c>
      <c r="X29" s="261">
        <f t="shared" ca="1" si="3"/>
        <v>20</v>
      </c>
    </row>
    <row r="30" spans="1:24" ht="15" customHeight="1">
      <c r="A30" s="172">
        <f t="shared" si="4"/>
        <v>11</v>
      </c>
      <c r="B30" s="297" t="s">
        <v>219</v>
      </c>
      <c r="C30" s="175"/>
      <c r="D30" s="259" t="s">
        <v>256</v>
      </c>
      <c r="E30" s="280">
        <f ca="1">Proses!BC17</f>
        <v>10</v>
      </c>
      <c r="F30" s="280">
        <f ca="1">Proses!BD17</f>
        <v>10</v>
      </c>
      <c r="G30" s="280">
        <f ca="1">Proses!BE17</f>
        <v>10</v>
      </c>
      <c r="H30" s="281">
        <f ca="1">Proses!BF17</f>
        <v>50</v>
      </c>
      <c r="I30" s="174"/>
      <c r="K30" s="233">
        <v>1</v>
      </c>
      <c r="L30" s="233"/>
      <c r="M30" s="233"/>
      <c r="N30" s="233"/>
      <c r="O30" s="233"/>
      <c r="P30" s="234"/>
      <c r="Q30" s="234"/>
      <c r="R30" s="234"/>
      <c r="S30" s="234"/>
      <c r="T30" s="234"/>
      <c r="U30" s="234"/>
      <c r="V30" s="227">
        <f t="shared" si="1"/>
        <v>1</v>
      </c>
      <c r="W30" s="236">
        <f t="shared" ca="1" si="2"/>
        <v>11</v>
      </c>
      <c r="X30" s="261">
        <f t="shared" ca="1" si="3"/>
        <v>36.666666666666664</v>
      </c>
    </row>
    <row r="31" spans="1:24" ht="15" customHeight="1">
      <c r="A31" s="172">
        <f t="shared" si="4"/>
        <v>12</v>
      </c>
      <c r="B31" s="299" t="s">
        <v>220</v>
      </c>
      <c r="C31" s="175"/>
      <c r="D31" s="259" t="s">
        <v>257</v>
      </c>
      <c r="E31" s="280">
        <f ca="1">Proses!BC18</f>
        <v>12</v>
      </c>
      <c r="F31" s="280">
        <f ca="1">Proses!BD18</f>
        <v>8</v>
      </c>
      <c r="G31" s="280">
        <f ca="1">Proses!BE18</f>
        <v>12</v>
      </c>
      <c r="H31" s="281">
        <f ca="1">Proses!BF18</f>
        <v>60</v>
      </c>
      <c r="I31" s="174"/>
      <c r="K31" s="233">
        <v>2</v>
      </c>
      <c r="L31" s="233">
        <v>4</v>
      </c>
      <c r="M31" s="233"/>
      <c r="N31" s="233"/>
      <c r="O31" s="233"/>
      <c r="P31" s="234"/>
      <c r="Q31" s="234"/>
      <c r="R31" s="234"/>
      <c r="S31" s="234"/>
      <c r="T31" s="234"/>
      <c r="U31" s="234"/>
      <c r="V31" s="227">
        <f t="shared" si="1"/>
        <v>6</v>
      </c>
      <c r="W31" s="236">
        <f t="shared" ca="1" si="2"/>
        <v>18</v>
      </c>
      <c r="X31" s="261">
        <f t="shared" ca="1" si="3"/>
        <v>60</v>
      </c>
    </row>
    <row r="32" spans="1:24" ht="15" customHeight="1">
      <c r="A32" s="172">
        <f t="shared" si="4"/>
        <v>13</v>
      </c>
      <c r="B32" s="298" t="s">
        <v>221</v>
      </c>
      <c r="C32" s="175"/>
      <c r="D32" s="259" t="s">
        <v>258</v>
      </c>
      <c r="E32" s="280">
        <f ca="1">Proses!BC19</f>
        <v>5</v>
      </c>
      <c r="F32" s="280">
        <f ca="1">Proses!BD19</f>
        <v>15</v>
      </c>
      <c r="G32" s="280">
        <f ca="1">Proses!BE19</f>
        <v>5</v>
      </c>
      <c r="H32" s="281">
        <f ca="1">Proses!BF19</f>
        <v>25</v>
      </c>
      <c r="I32" s="174"/>
      <c r="K32" s="233">
        <v>2</v>
      </c>
      <c r="L32" s="233"/>
      <c r="M32" s="233"/>
      <c r="N32" s="233"/>
      <c r="O32" s="233"/>
      <c r="P32" s="234"/>
      <c r="Q32" s="234"/>
      <c r="R32" s="234"/>
      <c r="S32" s="234"/>
      <c r="T32" s="234"/>
      <c r="U32" s="234"/>
      <c r="V32" s="227">
        <f t="shared" si="1"/>
        <v>2</v>
      </c>
      <c r="W32" s="236">
        <f t="shared" ca="1" si="2"/>
        <v>7</v>
      </c>
      <c r="X32" s="261">
        <f t="shared" ca="1" si="3"/>
        <v>23.333333333333332</v>
      </c>
    </row>
    <row r="33" spans="1:24" ht="15" customHeight="1">
      <c r="A33" s="172">
        <f t="shared" si="4"/>
        <v>14</v>
      </c>
      <c r="B33" s="297" t="s">
        <v>222</v>
      </c>
      <c r="C33" s="175"/>
      <c r="D33" s="259" t="s">
        <v>259</v>
      </c>
      <c r="E33" s="280">
        <f ca="1">Proses!BC20</f>
        <v>7</v>
      </c>
      <c r="F33" s="280">
        <f ca="1">Proses!BD20</f>
        <v>13</v>
      </c>
      <c r="G33" s="280">
        <f ca="1">Proses!BE20</f>
        <v>7</v>
      </c>
      <c r="H33" s="281">
        <f ca="1">Proses!BF20</f>
        <v>35</v>
      </c>
      <c r="I33" s="174"/>
      <c r="K33" s="233"/>
      <c r="L33" s="233"/>
      <c r="M33" s="233"/>
      <c r="N33" s="233"/>
      <c r="O33" s="233"/>
      <c r="P33" s="234"/>
      <c r="Q33" s="234"/>
      <c r="R33" s="234"/>
      <c r="S33" s="234"/>
      <c r="T33" s="234"/>
      <c r="U33" s="234"/>
      <c r="V33" s="227" t="str">
        <f t="shared" si="1"/>
        <v/>
      </c>
      <c r="W33" s="236">
        <f t="shared" ca="1" si="2"/>
        <v>7</v>
      </c>
      <c r="X33" s="261">
        <f t="shared" ca="1" si="3"/>
        <v>23.333333333333332</v>
      </c>
    </row>
    <row r="34" spans="1:24" ht="15" customHeight="1">
      <c r="A34" s="172">
        <f t="shared" si="4"/>
        <v>15</v>
      </c>
      <c r="B34" s="297" t="s">
        <v>223</v>
      </c>
      <c r="C34" s="175"/>
      <c r="D34" s="259" t="s">
        <v>260</v>
      </c>
      <c r="E34" s="280">
        <f ca="1">Proses!BC21</f>
        <v>4</v>
      </c>
      <c r="F34" s="280">
        <f ca="1">Proses!BD21</f>
        <v>16</v>
      </c>
      <c r="G34" s="280">
        <f ca="1">Proses!BE21</f>
        <v>4</v>
      </c>
      <c r="H34" s="281">
        <f ca="1">Proses!BF21</f>
        <v>20</v>
      </c>
      <c r="I34" s="174"/>
      <c r="K34" s="233">
        <v>1</v>
      </c>
      <c r="L34" s="233"/>
      <c r="M34" s="233"/>
      <c r="N34" s="233"/>
      <c r="O34" s="233"/>
      <c r="P34" s="234"/>
      <c r="Q34" s="234"/>
      <c r="R34" s="234"/>
      <c r="S34" s="234"/>
      <c r="T34" s="234"/>
      <c r="U34" s="234"/>
      <c r="V34" s="227">
        <f t="shared" si="1"/>
        <v>1</v>
      </c>
      <c r="W34" s="236">
        <f t="shared" ca="1" si="2"/>
        <v>5</v>
      </c>
      <c r="X34" s="261">
        <f t="shared" ca="1" si="3"/>
        <v>16.666666666666664</v>
      </c>
    </row>
    <row r="35" spans="1:24" ht="15" customHeight="1">
      <c r="A35" s="172">
        <f t="shared" si="4"/>
        <v>16</v>
      </c>
      <c r="B35" s="297" t="s">
        <v>224</v>
      </c>
      <c r="C35" s="175"/>
      <c r="D35" s="259" t="s">
        <v>261</v>
      </c>
      <c r="E35" s="280">
        <f ca="1">Proses!BC22</f>
        <v>8</v>
      </c>
      <c r="F35" s="280">
        <f ca="1">Proses!BD22</f>
        <v>12</v>
      </c>
      <c r="G35" s="280">
        <f ca="1">Proses!BE22</f>
        <v>8</v>
      </c>
      <c r="H35" s="281">
        <f ca="1">Proses!BF22</f>
        <v>40</v>
      </c>
      <c r="I35" s="174"/>
      <c r="K35" s="233">
        <v>2</v>
      </c>
      <c r="L35" s="233"/>
      <c r="M35" s="233"/>
      <c r="N35" s="233"/>
      <c r="O35" s="233"/>
      <c r="P35" s="234"/>
      <c r="Q35" s="234"/>
      <c r="R35" s="234"/>
      <c r="S35" s="234"/>
      <c r="T35" s="234"/>
      <c r="U35" s="234"/>
      <c r="V35" s="227">
        <f t="shared" si="1"/>
        <v>2</v>
      </c>
      <c r="W35" s="236">
        <f t="shared" ca="1" si="2"/>
        <v>10</v>
      </c>
      <c r="X35" s="261">
        <f t="shared" ca="1" si="3"/>
        <v>33.333333333333329</v>
      </c>
    </row>
    <row r="36" spans="1:24" ht="15" customHeight="1">
      <c r="A36" s="172">
        <f t="shared" si="4"/>
        <v>17</v>
      </c>
      <c r="B36" s="297" t="s">
        <v>225</v>
      </c>
      <c r="C36" s="175"/>
      <c r="D36" s="259" t="s">
        <v>262</v>
      </c>
      <c r="E36" s="280">
        <f ca="1">Proses!BC23</f>
        <v>6</v>
      </c>
      <c r="F36" s="280">
        <f ca="1">Proses!BD23</f>
        <v>14</v>
      </c>
      <c r="G36" s="280">
        <f ca="1">Proses!BE23</f>
        <v>6</v>
      </c>
      <c r="H36" s="281">
        <f ca="1">Proses!BF23</f>
        <v>30</v>
      </c>
      <c r="I36" s="174"/>
      <c r="K36" s="233">
        <v>2</v>
      </c>
      <c r="L36" s="233">
        <v>5</v>
      </c>
      <c r="M36" s="233"/>
      <c r="N36" s="233"/>
      <c r="O36" s="233"/>
      <c r="P36" s="234"/>
      <c r="Q36" s="234"/>
      <c r="R36" s="234"/>
      <c r="S36" s="234"/>
      <c r="T36" s="234"/>
      <c r="U36" s="234"/>
      <c r="V36" s="227">
        <f t="shared" si="1"/>
        <v>7</v>
      </c>
      <c r="W36" s="236">
        <f t="shared" ca="1" si="2"/>
        <v>13</v>
      </c>
      <c r="X36" s="261">
        <f t="shared" ca="1" si="3"/>
        <v>43.333333333333336</v>
      </c>
    </row>
    <row r="37" spans="1:24" ht="15" customHeight="1">
      <c r="A37" s="172">
        <f t="shared" si="4"/>
        <v>18</v>
      </c>
      <c r="B37" s="297" t="s">
        <v>226</v>
      </c>
      <c r="C37" s="175"/>
      <c r="D37" s="259" t="s">
        <v>263</v>
      </c>
      <c r="E37" s="280">
        <f ca="1">Proses!BC24</f>
        <v>4</v>
      </c>
      <c r="F37" s="280">
        <f ca="1">Proses!BD24</f>
        <v>16</v>
      </c>
      <c r="G37" s="280">
        <f ca="1">Proses!BE24</f>
        <v>4</v>
      </c>
      <c r="H37" s="281">
        <f ca="1">Proses!BF24</f>
        <v>20</v>
      </c>
      <c r="I37" s="174"/>
      <c r="K37" s="233">
        <v>1</v>
      </c>
      <c r="L37" s="233"/>
      <c r="M37" s="233"/>
      <c r="N37" s="233"/>
      <c r="O37" s="233"/>
      <c r="P37" s="234"/>
      <c r="Q37" s="234"/>
      <c r="R37" s="234"/>
      <c r="S37" s="234"/>
      <c r="T37" s="234"/>
      <c r="U37" s="234"/>
      <c r="V37" s="227">
        <f t="shared" si="1"/>
        <v>1</v>
      </c>
      <c r="W37" s="236">
        <f t="shared" ca="1" si="2"/>
        <v>5</v>
      </c>
      <c r="X37" s="261">
        <f t="shared" ca="1" si="3"/>
        <v>16.666666666666664</v>
      </c>
    </row>
    <row r="38" spans="1:24" ht="15" customHeight="1">
      <c r="A38" s="172">
        <f t="shared" si="4"/>
        <v>19</v>
      </c>
      <c r="B38" s="297" t="s">
        <v>227</v>
      </c>
      <c r="C38" s="175"/>
      <c r="D38" s="259" t="s">
        <v>264</v>
      </c>
      <c r="E38" s="280">
        <f ca="1">Proses!BC25</f>
        <v>12</v>
      </c>
      <c r="F38" s="280">
        <f ca="1">Proses!BD25</f>
        <v>8</v>
      </c>
      <c r="G38" s="280">
        <f ca="1">Proses!BE25</f>
        <v>12</v>
      </c>
      <c r="H38" s="281">
        <f ca="1">Proses!BF25</f>
        <v>60</v>
      </c>
      <c r="I38" s="174"/>
      <c r="K38" s="233">
        <v>5</v>
      </c>
      <c r="L38" s="233">
        <v>5</v>
      </c>
      <c r="M38" s="233"/>
      <c r="N38" s="233"/>
      <c r="O38" s="233"/>
      <c r="P38" s="234"/>
      <c r="Q38" s="234"/>
      <c r="R38" s="234"/>
      <c r="S38" s="234"/>
      <c r="T38" s="234"/>
      <c r="U38" s="234"/>
      <c r="V38" s="227">
        <f t="shared" si="1"/>
        <v>10</v>
      </c>
      <c r="W38" s="236">
        <f t="shared" ca="1" si="2"/>
        <v>22</v>
      </c>
      <c r="X38" s="261">
        <f t="shared" ca="1" si="3"/>
        <v>73.333333333333329</v>
      </c>
    </row>
    <row r="39" spans="1:24" ht="15" customHeight="1">
      <c r="A39" s="172">
        <f t="shared" si="4"/>
        <v>20</v>
      </c>
      <c r="B39" s="297" t="s">
        <v>228</v>
      </c>
      <c r="C39" s="284"/>
      <c r="D39" s="285" t="s">
        <v>265</v>
      </c>
      <c r="E39" s="286">
        <f ca="1">Proses!BC26</f>
        <v>9</v>
      </c>
      <c r="F39" s="286">
        <f ca="1">Proses!BD26</f>
        <v>11</v>
      </c>
      <c r="G39" s="286">
        <f ca="1">Proses!BE26</f>
        <v>9</v>
      </c>
      <c r="H39" s="287">
        <f ca="1">Proses!BF26</f>
        <v>45</v>
      </c>
      <c r="I39" s="288"/>
      <c r="J39" s="289"/>
      <c r="K39" s="290">
        <v>2</v>
      </c>
      <c r="L39" s="290">
        <v>2</v>
      </c>
      <c r="M39" s="290"/>
      <c r="N39" s="290"/>
      <c r="O39" s="290"/>
      <c r="P39" s="291"/>
      <c r="Q39" s="291"/>
      <c r="R39" s="291"/>
      <c r="S39" s="291"/>
      <c r="T39" s="291"/>
      <c r="U39" s="291"/>
      <c r="V39" s="292">
        <f t="shared" si="1"/>
        <v>4</v>
      </c>
      <c r="W39" s="236">
        <f t="shared" ca="1" si="2"/>
        <v>13</v>
      </c>
      <c r="X39" s="261">
        <f t="shared" ca="1" si="3"/>
        <v>43.333333333333336</v>
      </c>
    </row>
    <row r="40" spans="1:24" ht="15" customHeight="1">
      <c r="A40" s="172">
        <f t="shared" si="4"/>
        <v>21</v>
      </c>
      <c r="B40" s="297" t="s">
        <v>229</v>
      </c>
      <c r="C40" s="284"/>
      <c r="D40" s="285" t="s">
        <v>266</v>
      </c>
      <c r="E40" s="286">
        <f ca="1">Proses!BC27</f>
        <v>9</v>
      </c>
      <c r="F40" s="286">
        <f ca="1">Proses!BD27</f>
        <v>11</v>
      </c>
      <c r="G40" s="286">
        <f ca="1">Proses!BE27</f>
        <v>9</v>
      </c>
      <c r="H40" s="287">
        <f ca="1">Proses!BF27</f>
        <v>45</v>
      </c>
      <c r="I40" s="288"/>
      <c r="J40" s="289"/>
      <c r="K40" s="290">
        <v>2</v>
      </c>
      <c r="L40" s="290"/>
      <c r="M40" s="290"/>
      <c r="N40" s="290"/>
      <c r="O40" s="290"/>
      <c r="P40" s="291"/>
      <c r="Q40" s="291"/>
      <c r="R40" s="291"/>
      <c r="S40" s="291"/>
      <c r="T40" s="291"/>
      <c r="U40" s="291"/>
      <c r="V40" s="292">
        <f t="shared" si="1"/>
        <v>2</v>
      </c>
      <c r="W40" s="236">
        <f t="shared" ca="1" si="2"/>
        <v>11</v>
      </c>
      <c r="X40" s="261">
        <f t="shared" ca="1" si="3"/>
        <v>36.666666666666664</v>
      </c>
    </row>
    <row r="41" spans="1:24" ht="15" customHeight="1">
      <c r="A41" s="172">
        <f t="shared" si="4"/>
        <v>22</v>
      </c>
      <c r="B41" s="297" t="s">
        <v>230</v>
      </c>
      <c r="C41" s="284"/>
      <c r="D41" s="285" t="s">
        <v>267</v>
      </c>
      <c r="E41" s="286">
        <f ca="1">Proses!BC28</f>
        <v>9</v>
      </c>
      <c r="F41" s="286">
        <f ca="1">Proses!BD28</f>
        <v>11</v>
      </c>
      <c r="G41" s="286">
        <f ca="1">Proses!BE28</f>
        <v>9</v>
      </c>
      <c r="H41" s="287">
        <f ca="1">Proses!BF28</f>
        <v>45</v>
      </c>
      <c r="I41" s="288"/>
      <c r="J41" s="289"/>
      <c r="K41" s="290">
        <v>2</v>
      </c>
      <c r="L41" s="290">
        <v>2</v>
      </c>
      <c r="M41" s="290"/>
      <c r="N41" s="290"/>
      <c r="O41" s="290"/>
      <c r="P41" s="291"/>
      <c r="Q41" s="291"/>
      <c r="R41" s="291"/>
      <c r="S41" s="291"/>
      <c r="T41" s="291"/>
      <c r="U41" s="291"/>
      <c r="V41" s="292">
        <f t="shared" si="1"/>
        <v>4</v>
      </c>
      <c r="W41" s="236">
        <f t="shared" ca="1" si="2"/>
        <v>13</v>
      </c>
      <c r="X41" s="261">
        <f t="shared" ca="1" si="3"/>
        <v>43.333333333333336</v>
      </c>
    </row>
    <row r="42" spans="1:24" ht="15" customHeight="1">
      <c r="A42" s="172">
        <f t="shared" si="4"/>
        <v>23</v>
      </c>
      <c r="B42" s="297" t="s">
        <v>231</v>
      </c>
      <c r="C42" s="284"/>
      <c r="D42" s="285" t="s">
        <v>268</v>
      </c>
      <c r="E42" s="286">
        <f ca="1">Proses!BC29</f>
        <v>7</v>
      </c>
      <c r="F42" s="286">
        <f ca="1">Proses!BD29</f>
        <v>13</v>
      </c>
      <c r="G42" s="286">
        <f ca="1">Proses!BE29</f>
        <v>7</v>
      </c>
      <c r="H42" s="287">
        <f ca="1">Proses!BF29</f>
        <v>35</v>
      </c>
      <c r="I42" s="288"/>
      <c r="J42" s="289"/>
      <c r="K42" s="290">
        <v>1</v>
      </c>
      <c r="L42" s="290"/>
      <c r="M42" s="290"/>
      <c r="N42" s="290"/>
      <c r="O42" s="290"/>
      <c r="P42" s="291"/>
      <c r="Q42" s="291"/>
      <c r="R42" s="291"/>
      <c r="S42" s="291"/>
      <c r="T42" s="291"/>
      <c r="U42" s="291"/>
      <c r="V42" s="292">
        <f t="shared" si="1"/>
        <v>1</v>
      </c>
      <c r="W42" s="236">
        <f t="shared" ca="1" si="2"/>
        <v>8</v>
      </c>
      <c r="X42" s="261">
        <f t="shared" ca="1" si="3"/>
        <v>26.666666666666668</v>
      </c>
    </row>
    <row r="43" spans="1:24" ht="15" customHeight="1">
      <c r="A43" s="172">
        <f t="shared" si="4"/>
        <v>24</v>
      </c>
      <c r="B43" s="298" t="s">
        <v>232</v>
      </c>
      <c r="C43" s="175"/>
      <c r="D43" s="259" t="s">
        <v>269</v>
      </c>
      <c r="E43" s="286">
        <f ca="1">Proses!BC30</f>
        <v>6</v>
      </c>
      <c r="F43" s="286">
        <f ca="1">Proses!BD30</f>
        <v>14</v>
      </c>
      <c r="G43" s="286">
        <f ca="1">Proses!BE30</f>
        <v>6</v>
      </c>
      <c r="H43" s="287">
        <f ca="1">Proses!BF30</f>
        <v>30</v>
      </c>
      <c r="I43" s="174"/>
      <c r="K43" s="233">
        <v>2</v>
      </c>
      <c r="L43" s="233"/>
      <c r="M43" s="233"/>
      <c r="N43" s="233"/>
      <c r="O43" s="233"/>
      <c r="P43" s="234"/>
      <c r="Q43" s="234"/>
      <c r="R43" s="234"/>
      <c r="S43" s="234"/>
      <c r="T43" s="234"/>
      <c r="U43" s="234"/>
      <c r="V43" s="227">
        <f t="shared" si="1"/>
        <v>2</v>
      </c>
      <c r="W43" s="236">
        <f t="shared" ca="1" si="2"/>
        <v>8</v>
      </c>
      <c r="X43" s="261">
        <f t="shared" ca="1" si="3"/>
        <v>26.666666666666668</v>
      </c>
    </row>
    <row r="44" spans="1:24" ht="15" customHeight="1">
      <c r="A44" s="172">
        <f t="shared" si="4"/>
        <v>25</v>
      </c>
      <c r="B44" s="298" t="s">
        <v>233</v>
      </c>
      <c r="C44" s="175"/>
      <c r="D44" s="259" t="s">
        <v>270</v>
      </c>
      <c r="E44" s="280">
        <f ca="1">Proses!BC31</f>
        <v>6</v>
      </c>
      <c r="F44" s="280">
        <f ca="1">Proses!BD31</f>
        <v>14</v>
      </c>
      <c r="G44" s="280">
        <f ca="1">Proses!BE31</f>
        <v>6</v>
      </c>
      <c r="H44" s="281">
        <f ca="1">Proses!BF31</f>
        <v>30</v>
      </c>
      <c r="I44" s="174"/>
      <c r="K44" s="233">
        <v>2</v>
      </c>
      <c r="L44" s="233"/>
      <c r="M44" s="233"/>
      <c r="N44" s="233"/>
      <c r="O44" s="233"/>
      <c r="P44" s="234"/>
      <c r="Q44" s="234"/>
      <c r="R44" s="234"/>
      <c r="S44" s="234"/>
      <c r="T44" s="234"/>
      <c r="U44" s="234"/>
      <c r="V44" s="227">
        <f t="shared" si="1"/>
        <v>2</v>
      </c>
      <c r="W44" s="236">
        <f t="shared" ca="1" si="2"/>
        <v>8</v>
      </c>
      <c r="X44" s="261">
        <f t="shared" ca="1" si="3"/>
        <v>26.666666666666668</v>
      </c>
    </row>
    <row r="45" spans="1:24" ht="15" customHeight="1">
      <c r="A45" s="172">
        <f t="shared" si="4"/>
        <v>26</v>
      </c>
      <c r="B45" s="297" t="s">
        <v>234</v>
      </c>
      <c r="C45" s="175"/>
      <c r="D45" s="259" t="s">
        <v>271</v>
      </c>
      <c r="E45" s="280">
        <f ca="1">Proses!BC32</f>
        <v>6</v>
      </c>
      <c r="F45" s="280">
        <f ca="1">Proses!BD32</f>
        <v>14</v>
      </c>
      <c r="G45" s="280">
        <f ca="1">Proses!BE32</f>
        <v>6</v>
      </c>
      <c r="H45" s="281">
        <f ca="1">Proses!BF32</f>
        <v>30</v>
      </c>
      <c r="I45" s="174"/>
      <c r="K45" s="233">
        <v>2</v>
      </c>
      <c r="L45" s="233"/>
      <c r="M45" s="233"/>
      <c r="N45" s="233"/>
      <c r="O45" s="233"/>
      <c r="P45" s="234"/>
      <c r="Q45" s="234"/>
      <c r="R45" s="234"/>
      <c r="S45" s="234"/>
      <c r="T45" s="234"/>
      <c r="U45" s="234"/>
      <c r="V45" s="227">
        <f t="shared" si="1"/>
        <v>2</v>
      </c>
      <c r="W45" s="236">
        <f t="shared" ca="1" si="2"/>
        <v>8</v>
      </c>
      <c r="X45" s="261">
        <f t="shared" ca="1" si="3"/>
        <v>26.666666666666668</v>
      </c>
    </row>
    <row r="46" spans="1:24" ht="15" customHeight="1">
      <c r="A46" s="172">
        <f t="shared" si="4"/>
        <v>27</v>
      </c>
      <c r="B46" s="297" t="s">
        <v>235</v>
      </c>
      <c r="C46" s="175"/>
      <c r="D46" s="259" t="s">
        <v>272</v>
      </c>
      <c r="E46" s="280">
        <f ca="1">Proses!BC33</f>
        <v>3</v>
      </c>
      <c r="F46" s="280">
        <f ca="1">Proses!BD33</f>
        <v>17</v>
      </c>
      <c r="G46" s="280">
        <f ca="1">Proses!BE33</f>
        <v>3</v>
      </c>
      <c r="H46" s="281">
        <f ca="1">Proses!BF33</f>
        <v>15</v>
      </c>
      <c r="I46" s="174"/>
      <c r="K46" s="233">
        <v>2</v>
      </c>
      <c r="L46" s="233"/>
      <c r="M46" s="233"/>
      <c r="N46" s="233"/>
      <c r="O46" s="233"/>
      <c r="P46" s="234"/>
      <c r="Q46" s="234"/>
      <c r="R46" s="234"/>
      <c r="S46" s="234"/>
      <c r="T46" s="234"/>
      <c r="U46" s="234"/>
      <c r="V46" s="227">
        <f t="shared" si="1"/>
        <v>2</v>
      </c>
      <c r="W46" s="236">
        <f t="shared" ca="1" si="2"/>
        <v>5</v>
      </c>
      <c r="X46" s="261">
        <f t="shared" ca="1" si="3"/>
        <v>16.666666666666664</v>
      </c>
    </row>
    <row r="47" spans="1:24" ht="15" customHeight="1">
      <c r="A47" s="172">
        <f t="shared" si="4"/>
        <v>28</v>
      </c>
      <c r="B47" s="297" t="s">
        <v>236</v>
      </c>
      <c r="C47" s="175"/>
      <c r="D47" s="259" t="s">
        <v>273</v>
      </c>
      <c r="E47" s="280">
        <f ca="1">Proses!BC34</f>
        <v>1</v>
      </c>
      <c r="F47" s="280">
        <f ca="1">Proses!BD34</f>
        <v>19</v>
      </c>
      <c r="G47" s="280">
        <f ca="1">Proses!BE34</f>
        <v>1</v>
      </c>
      <c r="H47" s="281">
        <f ca="1">Proses!BF34</f>
        <v>5</v>
      </c>
      <c r="I47" s="174"/>
      <c r="K47" s="233">
        <v>2</v>
      </c>
      <c r="L47" s="233"/>
      <c r="M47" s="233"/>
      <c r="N47" s="233"/>
      <c r="O47" s="233"/>
      <c r="P47" s="234"/>
      <c r="Q47" s="234"/>
      <c r="R47" s="234"/>
      <c r="S47" s="234"/>
      <c r="T47" s="234"/>
      <c r="U47" s="234"/>
      <c r="V47" s="227">
        <f t="shared" si="1"/>
        <v>2</v>
      </c>
      <c r="W47" s="236">
        <f t="shared" ca="1" si="2"/>
        <v>3</v>
      </c>
      <c r="X47" s="261">
        <f t="shared" ca="1" si="3"/>
        <v>10</v>
      </c>
    </row>
    <row r="48" spans="1:24" ht="15" customHeight="1">
      <c r="A48" s="172">
        <f t="shared" si="4"/>
        <v>29</v>
      </c>
      <c r="B48" s="297" t="s">
        <v>237</v>
      </c>
      <c r="C48" s="175"/>
      <c r="D48" s="259" t="s">
        <v>274</v>
      </c>
      <c r="E48" s="280">
        <f ca="1">Proses!BC35</f>
        <v>6</v>
      </c>
      <c r="F48" s="280">
        <f ca="1">Proses!BD35</f>
        <v>14</v>
      </c>
      <c r="G48" s="280">
        <f ca="1">Proses!BE35</f>
        <v>6</v>
      </c>
      <c r="H48" s="281">
        <f ca="1">Proses!BF35</f>
        <v>30</v>
      </c>
      <c r="I48" s="174"/>
      <c r="K48" s="233">
        <v>2</v>
      </c>
      <c r="L48" s="233"/>
      <c r="M48" s="233"/>
      <c r="N48" s="233"/>
      <c r="O48" s="233"/>
      <c r="P48" s="234"/>
      <c r="Q48" s="234"/>
      <c r="R48" s="234"/>
      <c r="S48" s="234"/>
      <c r="T48" s="234"/>
      <c r="U48" s="234"/>
      <c r="V48" s="227">
        <f t="shared" si="1"/>
        <v>2</v>
      </c>
      <c r="W48" s="236">
        <f t="shared" ca="1" si="2"/>
        <v>8</v>
      </c>
      <c r="X48" s="261">
        <f t="shared" ca="1" si="3"/>
        <v>26.666666666666668</v>
      </c>
    </row>
    <row r="49" spans="1:24" ht="15" customHeight="1">
      <c r="A49" s="172">
        <f t="shared" si="4"/>
        <v>30</v>
      </c>
      <c r="B49" s="297" t="s">
        <v>238</v>
      </c>
      <c r="C49" s="175"/>
      <c r="D49" s="259" t="s">
        <v>275</v>
      </c>
      <c r="E49" s="280">
        <f ca="1">Proses!BC36</f>
        <v>6</v>
      </c>
      <c r="F49" s="280">
        <f ca="1">Proses!BD36</f>
        <v>14</v>
      </c>
      <c r="G49" s="280">
        <f ca="1">Proses!BE36</f>
        <v>6</v>
      </c>
      <c r="H49" s="281">
        <f ca="1">Proses!BF36</f>
        <v>30</v>
      </c>
      <c r="I49" s="174"/>
      <c r="K49" s="233">
        <v>2</v>
      </c>
      <c r="L49" s="233">
        <v>2</v>
      </c>
      <c r="M49" s="233"/>
      <c r="N49" s="233"/>
      <c r="O49" s="233"/>
      <c r="P49" s="234"/>
      <c r="Q49" s="234"/>
      <c r="R49" s="234"/>
      <c r="S49" s="234"/>
      <c r="T49" s="234"/>
      <c r="U49" s="234"/>
      <c r="V49" s="227">
        <f t="shared" si="1"/>
        <v>4</v>
      </c>
      <c r="W49" s="236">
        <f t="shared" ca="1" si="2"/>
        <v>10</v>
      </c>
      <c r="X49" s="261">
        <f t="shared" ca="1" si="3"/>
        <v>33.333333333333329</v>
      </c>
    </row>
    <row r="50" spans="1:24" ht="15" customHeight="1">
      <c r="A50" s="172">
        <f t="shared" si="4"/>
        <v>31</v>
      </c>
      <c r="B50" s="298" t="s">
        <v>239</v>
      </c>
      <c r="C50" s="175"/>
      <c r="D50" s="259" t="s">
        <v>276</v>
      </c>
      <c r="E50" s="280">
        <f ca="1">Proses!BC37</f>
        <v>8</v>
      </c>
      <c r="F50" s="280">
        <f ca="1">Proses!BD37</f>
        <v>12</v>
      </c>
      <c r="G50" s="280">
        <f ca="1">Proses!BE37</f>
        <v>8</v>
      </c>
      <c r="H50" s="281">
        <f ca="1">Proses!BF37</f>
        <v>40</v>
      </c>
      <c r="I50" s="174"/>
      <c r="K50" s="233">
        <v>2</v>
      </c>
      <c r="L50" s="233"/>
      <c r="M50" s="233"/>
      <c r="N50" s="233"/>
      <c r="O50" s="233"/>
      <c r="P50" s="234"/>
      <c r="Q50" s="234"/>
      <c r="R50" s="234"/>
      <c r="S50" s="234"/>
      <c r="T50" s="234"/>
      <c r="U50" s="234"/>
      <c r="V50" s="227">
        <f t="shared" si="1"/>
        <v>2</v>
      </c>
      <c r="W50" s="236">
        <f t="shared" ca="1" si="2"/>
        <v>10</v>
      </c>
      <c r="X50" s="261">
        <f t="shared" ca="1" si="3"/>
        <v>33.333333333333329</v>
      </c>
    </row>
    <row r="51" spans="1:24" ht="15" customHeight="1">
      <c r="A51" s="172">
        <f t="shared" si="4"/>
        <v>32</v>
      </c>
      <c r="B51" s="297" t="s">
        <v>240</v>
      </c>
      <c r="C51" s="175"/>
      <c r="D51" s="259" t="s">
        <v>277</v>
      </c>
      <c r="E51" s="280">
        <f ca="1">Proses!BC38</f>
        <v>7</v>
      </c>
      <c r="F51" s="280">
        <f ca="1">Proses!BD38</f>
        <v>13</v>
      </c>
      <c r="G51" s="280">
        <f ca="1">Proses!BE38</f>
        <v>7</v>
      </c>
      <c r="H51" s="281">
        <f ca="1">Proses!BF38</f>
        <v>35</v>
      </c>
      <c r="I51" s="174"/>
      <c r="K51" s="233">
        <v>2</v>
      </c>
      <c r="L51" s="233"/>
      <c r="M51" s="233"/>
      <c r="N51" s="233"/>
      <c r="O51" s="233"/>
      <c r="P51" s="234"/>
      <c r="Q51" s="234"/>
      <c r="R51" s="234"/>
      <c r="S51" s="234"/>
      <c r="T51" s="234"/>
      <c r="U51" s="234"/>
      <c r="V51" s="227">
        <f t="shared" si="1"/>
        <v>2</v>
      </c>
      <c r="W51" s="236">
        <f t="shared" ca="1" si="2"/>
        <v>9</v>
      </c>
      <c r="X51" s="261">
        <f t="shared" ca="1" si="3"/>
        <v>30</v>
      </c>
    </row>
    <row r="52" spans="1:24" ht="15" customHeight="1">
      <c r="A52" s="172">
        <f t="shared" si="4"/>
        <v>33</v>
      </c>
      <c r="B52" s="297" t="s">
        <v>241</v>
      </c>
      <c r="C52" s="175"/>
      <c r="D52" s="259" t="s">
        <v>278</v>
      </c>
      <c r="E52" s="280">
        <f ca="1">Proses!BC39</f>
        <v>7</v>
      </c>
      <c r="F52" s="280">
        <f ca="1">Proses!BD39</f>
        <v>13</v>
      </c>
      <c r="G52" s="280">
        <f ca="1">Proses!BE39</f>
        <v>7</v>
      </c>
      <c r="H52" s="281">
        <f ca="1">Proses!BF39</f>
        <v>35</v>
      </c>
      <c r="I52" s="174"/>
      <c r="K52" s="233">
        <v>2</v>
      </c>
      <c r="L52" s="233"/>
      <c r="M52" s="233"/>
      <c r="N52" s="233"/>
      <c r="O52" s="233"/>
      <c r="P52" s="234"/>
      <c r="Q52" s="234"/>
      <c r="R52" s="234"/>
      <c r="S52" s="234"/>
      <c r="T52" s="234"/>
      <c r="U52" s="234"/>
      <c r="V52" s="227">
        <f t="shared" ref="V52:V69" si="5">IF(SUM(K52:U52)=0,"",SUM(K52:U52))</f>
        <v>2</v>
      </c>
      <c r="W52" s="236">
        <f t="shared" ref="W52:W69" ca="1" si="6">IF(AND(G52&lt;&gt;"",V52&lt;&gt;""),G52+V52,IF(G52="",IF(V52="","",V52),G52))</f>
        <v>9</v>
      </c>
      <c r="X52" s="261">
        <f t="shared" ref="X52:X69" ca="1" si="7">IF(W52="","",(W52/($E$14*$G$14+$X$14))*$I$14)</f>
        <v>30</v>
      </c>
    </row>
    <row r="53" spans="1:24" ht="15" customHeight="1">
      <c r="A53" s="172">
        <f t="shared" si="4"/>
        <v>34</v>
      </c>
      <c r="B53" s="297" t="s">
        <v>242</v>
      </c>
      <c r="C53" s="175"/>
      <c r="D53" s="259" t="s">
        <v>279</v>
      </c>
      <c r="E53" s="280">
        <f ca="1">Proses!BC40</f>
        <v>8</v>
      </c>
      <c r="F53" s="280">
        <f ca="1">Proses!BD40</f>
        <v>12</v>
      </c>
      <c r="G53" s="280">
        <f ca="1">Proses!BE40</f>
        <v>8</v>
      </c>
      <c r="H53" s="281">
        <f ca="1">Proses!BF40</f>
        <v>40</v>
      </c>
      <c r="I53" s="174"/>
      <c r="K53" s="233">
        <v>5</v>
      </c>
      <c r="L53" s="233">
        <v>2</v>
      </c>
      <c r="M53" s="233"/>
      <c r="N53" s="233"/>
      <c r="O53" s="233"/>
      <c r="P53" s="234"/>
      <c r="Q53" s="234"/>
      <c r="R53" s="234"/>
      <c r="S53" s="234"/>
      <c r="T53" s="234"/>
      <c r="U53" s="234"/>
      <c r="V53" s="227">
        <f t="shared" si="5"/>
        <v>7</v>
      </c>
      <c r="W53" s="236">
        <f t="shared" ca="1" si="6"/>
        <v>15</v>
      </c>
      <c r="X53" s="261">
        <f t="shared" ca="1" si="7"/>
        <v>50</v>
      </c>
    </row>
    <row r="54" spans="1:24" ht="15" customHeight="1">
      <c r="A54" s="172">
        <f t="shared" si="4"/>
        <v>35</v>
      </c>
      <c r="B54" s="297" t="s">
        <v>243</v>
      </c>
      <c r="C54" s="175"/>
      <c r="D54" s="259" t="s">
        <v>280</v>
      </c>
      <c r="E54" s="280">
        <f ca="1">Proses!BC41</f>
        <v>8</v>
      </c>
      <c r="F54" s="280">
        <f ca="1">Proses!BD41</f>
        <v>12</v>
      </c>
      <c r="G54" s="280">
        <f ca="1">Proses!BE41</f>
        <v>8</v>
      </c>
      <c r="H54" s="281">
        <f ca="1">Proses!BF41</f>
        <v>40</v>
      </c>
      <c r="I54" s="174"/>
      <c r="K54" s="233">
        <v>2</v>
      </c>
      <c r="L54" s="233"/>
      <c r="M54" s="233"/>
      <c r="N54" s="233"/>
      <c r="O54" s="233"/>
      <c r="P54" s="234"/>
      <c r="Q54" s="234"/>
      <c r="R54" s="234"/>
      <c r="S54" s="234"/>
      <c r="T54" s="234"/>
      <c r="U54" s="234"/>
      <c r="V54" s="227">
        <f t="shared" si="5"/>
        <v>2</v>
      </c>
      <c r="W54" s="236">
        <f t="shared" ca="1" si="6"/>
        <v>10</v>
      </c>
      <c r="X54" s="261">
        <f t="shared" ca="1" si="7"/>
        <v>33.333333333333329</v>
      </c>
    </row>
    <row r="55" spans="1:24" ht="15" customHeight="1">
      <c r="A55" s="172">
        <f t="shared" si="4"/>
        <v>36</v>
      </c>
      <c r="B55" s="297"/>
      <c r="C55" s="175"/>
      <c r="D55" s="259"/>
      <c r="E55" s="280" t="str">
        <f>Proses!BC42</f>
        <v/>
      </c>
      <c r="F55" s="280" t="str">
        <f>Proses!BD42</f>
        <v/>
      </c>
      <c r="G55" s="280" t="str">
        <f>Proses!BE42</f>
        <v/>
      </c>
      <c r="H55" s="281" t="str">
        <f>Proses!BF42</f>
        <v/>
      </c>
      <c r="I55" s="174"/>
      <c r="K55" s="233"/>
      <c r="L55" s="233"/>
      <c r="M55" s="233"/>
      <c r="N55" s="233"/>
      <c r="O55" s="233"/>
      <c r="P55" s="234"/>
      <c r="Q55" s="234"/>
      <c r="R55" s="234"/>
      <c r="S55" s="234"/>
      <c r="T55" s="234"/>
      <c r="U55" s="234"/>
      <c r="V55" s="227" t="str">
        <f t="shared" si="5"/>
        <v/>
      </c>
      <c r="W55" s="236" t="str">
        <f t="shared" si="6"/>
        <v/>
      </c>
      <c r="X55" s="261" t="str">
        <f t="shared" si="7"/>
        <v/>
      </c>
    </row>
    <row r="56" spans="1:24" ht="15" customHeight="1">
      <c r="A56" s="172">
        <f t="shared" si="4"/>
        <v>37</v>
      </c>
      <c r="B56" s="258"/>
      <c r="C56" s="175"/>
      <c r="D56" s="259"/>
      <c r="E56" s="280" t="str">
        <f>Proses!BC43</f>
        <v/>
      </c>
      <c r="F56" s="280" t="str">
        <f>Proses!BD43</f>
        <v/>
      </c>
      <c r="G56" s="280" t="str">
        <f>Proses!BE43</f>
        <v/>
      </c>
      <c r="H56" s="281" t="str">
        <f>Proses!BF43</f>
        <v/>
      </c>
      <c r="I56" s="174"/>
      <c r="K56" s="233"/>
      <c r="L56" s="233"/>
      <c r="M56" s="233"/>
      <c r="N56" s="233"/>
      <c r="O56" s="233"/>
      <c r="P56" s="234"/>
      <c r="Q56" s="234"/>
      <c r="R56" s="234"/>
      <c r="S56" s="234"/>
      <c r="T56" s="234"/>
      <c r="U56" s="234"/>
      <c r="V56" s="227" t="str">
        <f t="shared" si="5"/>
        <v/>
      </c>
      <c r="W56" s="236" t="str">
        <f t="shared" si="6"/>
        <v/>
      </c>
      <c r="X56" s="261" t="str">
        <f t="shared" si="7"/>
        <v/>
      </c>
    </row>
    <row r="57" spans="1:24" ht="15" customHeight="1">
      <c r="A57" s="172">
        <f t="shared" si="4"/>
        <v>38</v>
      </c>
      <c r="B57" s="258"/>
      <c r="C57" s="175"/>
      <c r="D57" s="259"/>
      <c r="E57" s="280" t="str">
        <f>Proses!BC44</f>
        <v/>
      </c>
      <c r="F57" s="280" t="str">
        <f>Proses!BD44</f>
        <v/>
      </c>
      <c r="G57" s="280" t="str">
        <f>Proses!BE44</f>
        <v/>
      </c>
      <c r="H57" s="281" t="str">
        <f>Proses!BF44</f>
        <v/>
      </c>
      <c r="I57" s="174"/>
      <c r="K57" s="233"/>
      <c r="L57" s="233"/>
      <c r="M57" s="233"/>
      <c r="N57" s="233"/>
      <c r="O57" s="233"/>
      <c r="P57" s="234"/>
      <c r="Q57" s="234"/>
      <c r="R57" s="234"/>
      <c r="S57" s="234"/>
      <c r="T57" s="234"/>
      <c r="U57" s="234"/>
      <c r="V57" s="227" t="str">
        <f t="shared" si="5"/>
        <v/>
      </c>
      <c r="W57" s="236" t="str">
        <f t="shared" si="6"/>
        <v/>
      </c>
      <c r="X57" s="261" t="str">
        <f t="shared" si="7"/>
        <v/>
      </c>
    </row>
    <row r="58" spans="1:24" ht="15" customHeight="1">
      <c r="A58" s="172">
        <f t="shared" si="4"/>
        <v>39</v>
      </c>
      <c r="B58" s="258"/>
      <c r="C58" s="175"/>
      <c r="D58" s="259"/>
      <c r="E58" s="280" t="str">
        <f>Proses!BC45</f>
        <v/>
      </c>
      <c r="F58" s="280" t="str">
        <f>Proses!BD45</f>
        <v/>
      </c>
      <c r="G58" s="280" t="str">
        <f>Proses!BE45</f>
        <v/>
      </c>
      <c r="H58" s="281" t="str">
        <f>Proses!BF45</f>
        <v/>
      </c>
      <c r="I58" s="174"/>
      <c r="K58" s="233"/>
      <c r="L58" s="233"/>
      <c r="M58" s="233"/>
      <c r="N58" s="233"/>
      <c r="O58" s="233"/>
      <c r="P58" s="234"/>
      <c r="Q58" s="234"/>
      <c r="R58" s="234"/>
      <c r="S58" s="234"/>
      <c r="T58" s="234"/>
      <c r="U58" s="234"/>
      <c r="V58" s="227" t="str">
        <f t="shared" si="5"/>
        <v/>
      </c>
      <c r="W58" s="236" t="str">
        <f t="shared" si="6"/>
        <v/>
      </c>
      <c r="X58" s="261" t="str">
        <f t="shared" si="7"/>
        <v/>
      </c>
    </row>
    <row r="59" spans="1:24" ht="15" customHeight="1">
      <c r="A59" s="172">
        <f t="shared" si="4"/>
        <v>40</v>
      </c>
      <c r="B59" s="258"/>
      <c r="C59" s="175"/>
      <c r="D59" s="259"/>
      <c r="E59" s="280" t="str">
        <f>Proses!BC46</f>
        <v/>
      </c>
      <c r="F59" s="280" t="str">
        <f>Proses!BD46</f>
        <v/>
      </c>
      <c r="G59" s="280" t="str">
        <f>Proses!BE46</f>
        <v/>
      </c>
      <c r="H59" s="281" t="str">
        <f>Proses!BF46</f>
        <v/>
      </c>
      <c r="I59" s="174"/>
      <c r="K59" s="233"/>
      <c r="L59" s="233"/>
      <c r="M59" s="233"/>
      <c r="N59" s="233"/>
      <c r="O59" s="233"/>
      <c r="P59" s="234"/>
      <c r="Q59" s="234"/>
      <c r="R59" s="234"/>
      <c r="S59" s="234"/>
      <c r="T59" s="234"/>
      <c r="U59" s="234"/>
      <c r="V59" s="227" t="str">
        <f t="shared" si="5"/>
        <v/>
      </c>
      <c r="W59" s="236" t="str">
        <f t="shared" si="6"/>
        <v/>
      </c>
      <c r="X59" s="261" t="str">
        <f t="shared" si="7"/>
        <v/>
      </c>
    </row>
    <row r="60" spans="1:24" ht="15" customHeight="1">
      <c r="A60" s="172">
        <f t="shared" si="4"/>
        <v>41</v>
      </c>
      <c r="B60" s="258"/>
      <c r="C60" s="175"/>
      <c r="D60" s="259"/>
      <c r="E60" s="280" t="str">
        <f>Proses!BC47</f>
        <v/>
      </c>
      <c r="F60" s="280" t="str">
        <f>Proses!BD47</f>
        <v/>
      </c>
      <c r="G60" s="280" t="str">
        <f>Proses!BE47</f>
        <v/>
      </c>
      <c r="H60" s="281" t="str">
        <f>Proses!BF47</f>
        <v/>
      </c>
      <c r="I60" s="174"/>
      <c r="K60" s="233"/>
      <c r="L60" s="233"/>
      <c r="M60" s="233"/>
      <c r="N60" s="233"/>
      <c r="O60" s="233"/>
      <c r="P60" s="234"/>
      <c r="Q60" s="234"/>
      <c r="R60" s="234"/>
      <c r="S60" s="234"/>
      <c r="T60" s="234"/>
      <c r="U60" s="234"/>
      <c r="V60" s="227" t="str">
        <f t="shared" si="5"/>
        <v/>
      </c>
      <c r="W60" s="236" t="str">
        <f t="shared" si="6"/>
        <v/>
      </c>
      <c r="X60" s="261" t="str">
        <f t="shared" si="7"/>
        <v/>
      </c>
    </row>
    <row r="61" spans="1:24" ht="15" customHeight="1">
      <c r="A61" s="172">
        <f t="shared" si="4"/>
        <v>42</v>
      </c>
      <c r="B61" s="258"/>
      <c r="C61" s="175"/>
      <c r="D61" s="259"/>
      <c r="E61" s="280" t="str">
        <f>Proses!BC48</f>
        <v/>
      </c>
      <c r="F61" s="280" t="str">
        <f>Proses!BD48</f>
        <v/>
      </c>
      <c r="G61" s="280" t="str">
        <f>Proses!BE48</f>
        <v/>
      </c>
      <c r="H61" s="281" t="str">
        <f>Proses!BF48</f>
        <v/>
      </c>
      <c r="I61" s="174"/>
      <c r="K61" s="233"/>
      <c r="L61" s="233"/>
      <c r="M61" s="233"/>
      <c r="N61" s="233"/>
      <c r="O61" s="233"/>
      <c r="P61" s="234"/>
      <c r="Q61" s="234"/>
      <c r="R61" s="234"/>
      <c r="S61" s="234"/>
      <c r="T61" s="234"/>
      <c r="U61" s="234"/>
      <c r="V61" s="227" t="str">
        <f t="shared" si="5"/>
        <v/>
      </c>
      <c r="W61" s="236" t="str">
        <f t="shared" si="6"/>
        <v/>
      </c>
      <c r="X61" s="261" t="str">
        <f t="shared" si="7"/>
        <v/>
      </c>
    </row>
    <row r="62" spans="1:24" ht="15" customHeight="1">
      <c r="A62" s="172">
        <f t="shared" si="4"/>
        <v>43</v>
      </c>
      <c r="B62" s="258"/>
      <c r="C62" s="175"/>
      <c r="D62" s="259"/>
      <c r="E62" s="280" t="str">
        <f>Proses!BC49</f>
        <v/>
      </c>
      <c r="F62" s="280" t="str">
        <f>Proses!BD49</f>
        <v/>
      </c>
      <c r="G62" s="280" t="str">
        <f>Proses!BE49</f>
        <v/>
      </c>
      <c r="H62" s="281" t="str">
        <f>Proses!BF49</f>
        <v/>
      </c>
      <c r="I62" s="174"/>
      <c r="K62" s="233"/>
      <c r="L62" s="233"/>
      <c r="M62" s="233"/>
      <c r="N62" s="233"/>
      <c r="O62" s="233"/>
      <c r="P62" s="234"/>
      <c r="Q62" s="234"/>
      <c r="R62" s="234"/>
      <c r="S62" s="234"/>
      <c r="T62" s="234"/>
      <c r="U62" s="234"/>
      <c r="V62" s="227" t="str">
        <f t="shared" si="5"/>
        <v/>
      </c>
      <c r="W62" s="236" t="str">
        <f t="shared" si="6"/>
        <v/>
      </c>
      <c r="X62" s="261" t="str">
        <f t="shared" si="7"/>
        <v/>
      </c>
    </row>
    <row r="63" spans="1:24" ht="15" customHeight="1">
      <c r="A63" s="172">
        <f t="shared" si="4"/>
        <v>44</v>
      </c>
      <c r="B63" s="283"/>
      <c r="C63" s="172"/>
      <c r="D63" s="259"/>
      <c r="E63" s="280" t="str">
        <f>Proses!BC50</f>
        <v/>
      </c>
      <c r="F63" s="280" t="str">
        <f>Proses!BD50</f>
        <v/>
      </c>
      <c r="G63" s="280" t="str">
        <f>Proses!BE50</f>
        <v/>
      </c>
      <c r="H63" s="281" t="str">
        <f>Proses!BF50</f>
        <v/>
      </c>
      <c r="I63" s="174"/>
      <c r="K63" s="233"/>
      <c r="L63" s="233"/>
      <c r="M63" s="233"/>
      <c r="N63" s="233"/>
      <c r="O63" s="233"/>
      <c r="P63" s="234"/>
      <c r="Q63" s="234"/>
      <c r="R63" s="234"/>
      <c r="S63" s="234"/>
      <c r="T63" s="234"/>
      <c r="U63" s="234"/>
      <c r="V63" s="227" t="str">
        <f t="shared" si="5"/>
        <v/>
      </c>
      <c r="W63" s="236" t="str">
        <f t="shared" si="6"/>
        <v/>
      </c>
      <c r="X63" s="261" t="str">
        <f t="shared" si="7"/>
        <v/>
      </c>
    </row>
    <row r="64" spans="1:24" ht="15" customHeight="1">
      <c r="A64" s="172">
        <f t="shared" si="4"/>
        <v>45</v>
      </c>
      <c r="B64" s="186"/>
      <c r="C64" s="175"/>
      <c r="D64" s="188"/>
      <c r="E64" s="173"/>
      <c r="F64" s="173"/>
      <c r="G64" s="280" t="str">
        <f>Proses!BE51</f>
        <v/>
      </c>
      <c r="H64" s="281" t="str">
        <f>Proses!BF51</f>
        <v/>
      </c>
      <c r="I64" s="17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27" t="str">
        <f t="shared" si="5"/>
        <v/>
      </c>
      <c r="W64" s="236" t="str">
        <f t="shared" si="6"/>
        <v/>
      </c>
      <c r="X64" s="261" t="str">
        <f t="shared" si="7"/>
        <v/>
      </c>
    </row>
    <row r="65" spans="1:24" ht="15" customHeight="1">
      <c r="A65" s="172">
        <f t="shared" si="4"/>
        <v>46</v>
      </c>
      <c r="B65" s="186"/>
      <c r="C65" s="175"/>
      <c r="D65" s="188"/>
      <c r="E65" s="173"/>
      <c r="F65" s="173"/>
      <c r="G65" s="173"/>
      <c r="H65" s="261"/>
      <c r="I65" s="17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27" t="str">
        <f t="shared" si="5"/>
        <v/>
      </c>
      <c r="W65" s="236" t="str">
        <f t="shared" si="6"/>
        <v/>
      </c>
      <c r="X65" s="261" t="str">
        <f t="shared" si="7"/>
        <v/>
      </c>
    </row>
    <row r="66" spans="1:24" ht="15" customHeight="1">
      <c r="A66" s="172">
        <f t="shared" si="4"/>
        <v>47</v>
      </c>
      <c r="B66" s="186"/>
      <c r="C66" s="175"/>
      <c r="D66" s="188"/>
      <c r="E66" s="173"/>
      <c r="F66" s="173"/>
      <c r="G66" s="173"/>
      <c r="H66" s="261"/>
      <c r="I66" s="17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27" t="str">
        <f t="shared" si="5"/>
        <v/>
      </c>
      <c r="W66" s="236" t="str">
        <f t="shared" si="6"/>
        <v/>
      </c>
      <c r="X66" s="261" t="str">
        <f t="shared" si="7"/>
        <v/>
      </c>
    </row>
    <row r="67" spans="1:24" ht="15" customHeight="1">
      <c r="A67" s="172">
        <f t="shared" si="4"/>
        <v>48</v>
      </c>
      <c r="B67" s="186"/>
      <c r="C67" s="175"/>
      <c r="D67" s="188"/>
      <c r="E67" s="173"/>
      <c r="F67" s="173"/>
      <c r="G67" s="173"/>
      <c r="H67" s="261"/>
      <c r="I67" s="17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27" t="str">
        <f t="shared" si="5"/>
        <v/>
      </c>
      <c r="W67" s="236" t="str">
        <f t="shared" si="6"/>
        <v/>
      </c>
      <c r="X67" s="261" t="str">
        <f t="shared" si="7"/>
        <v/>
      </c>
    </row>
    <row r="68" spans="1:24" ht="15" customHeight="1">
      <c r="A68" s="172">
        <f t="shared" si="4"/>
        <v>49</v>
      </c>
      <c r="B68" s="187"/>
      <c r="C68" s="172"/>
      <c r="D68" s="188"/>
      <c r="E68" s="173"/>
      <c r="F68" s="173"/>
      <c r="G68" s="173"/>
      <c r="H68" s="261"/>
      <c r="I68" s="17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27" t="str">
        <f t="shared" si="5"/>
        <v/>
      </c>
      <c r="W68" s="236" t="str">
        <f t="shared" si="6"/>
        <v/>
      </c>
      <c r="X68" s="261" t="str">
        <f t="shared" si="7"/>
        <v/>
      </c>
    </row>
    <row r="69" spans="1:24" ht="15" customHeight="1">
      <c r="A69" s="172">
        <v>50</v>
      </c>
      <c r="B69" s="187"/>
      <c r="C69" s="172"/>
      <c r="D69" s="188"/>
      <c r="E69" s="173" t="str">
        <f>Proses!BC56</f>
        <v/>
      </c>
      <c r="F69" s="173" t="str">
        <f>Proses!BD56</f>
        <v/>
      </c>
      <c r="G69" s="173" t="str">
        <f>Proses!BE56</f>
        <v/>
      </c>
      <c r="H69" s="261" t="str">
        <f>Proses!BF56</f>
        <v/>
      </c>
      <c r="I69" s="17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27" t="str">
        <f t="shared" si="5"/>
        <v/>
      </c>
      <c r="W69" s="236" t="str">
        <f t="shared" si="6"/>
        <v/>
      </c>
      <c r="X69" s="261" t="str">
        <f t="shared" si="7"/>
        <v/>
      </c>
    </row>
    <row r="70" spans="1:24" ht="15" customHeight="1" thickBot="1">
      <c r="A70" s="176"/>
      <c r="B70" s="177"/>
      <c r="C70" s="177"/>
      <c r="D70" s="178"/>
      <c r="E70" s="179"/>
      <c r="F70" s="179"/>
      <c r="G70" s="179"/>
      <c r="H70" s="261">
        <f>Proses!BF57</f>
        <v>0</v>
      </c>
      <c r="I70" s="180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28"/>
      <c r="W70" s="237"/>
      <c r="X70" s="262"/>
    </row>
    <row r="71" spans="1:24" ht="15" customHeight="1">
      <c r="A71" s="316" t="s">
        <v>18</v>
      </c>
      <c r="B71" s="317"/>
      <c r="C71" s="317"/>
      <c r="D71" s="317"/>
      <c r="E71" s="317"/>
      <c r="F71" s="318"/>
      <c r="G71" s="217">
        <f ca="1">SUM(G20:G70)</f>
        <v>257</v>
      </c>
      <c r="H71" s="217">
        <f ca="1">SUM(H20:H70)</f>
        <v>1285</v>
      </c>
      <c r="I71" s="168"/>
      <c r="K71" s="250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29">
        <f>SUM(V20:V70)</f>
        <v>99</v>
      </c>
      <c r="W71" s="238"/>
      <c r="X71" s="20"/>
    </row>
    <row r="72" spans="1:24" ht="15" customHeight="1">
      <c r="A72" s="308" t="s">
        <v>19</v>
      </c>
      <c r="B72" s="309"/>
      <c r="C72" s="309"/>
      <c r="D72" s="309"/>
      <c r="E72" s="309"/>
      <c r="F72" s="310"/>
      <c r="G72" s="218">
        <f ca="1">MIN(G20:G71)</f>
        <v>1</v>
      </c>
      <c r="H72" s="218">
        <f ca="1">MIN(H20:H71)</f>
        <v>0</v>
      </c>
      <c r="I72" s="47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230">
        <f>MIN(V20:V71)</f>
        <v>1</v>
      </c>
      <c r="W72" s="239"/>
      <c r="X72" s="10"/>
    </row>
    <row r="73" spans="1:24" ht="15" customHeight="1">
      <c r="A73" s="308" t="s">
        <v>20</v>
      </c>
      <c r="B73" s="309"/>
      <c r="C73" s="309"/>
      <c r="D73" s="309"/>
      <c r="E73" s="309"/>
      <c r="F73" s="310"/>
      <c r="G73" s="218">
        <f ca="1">MAX(G20:G70)</f>
        <v>13</v>
      </c>
      <c r="H73" s="218">
        <f ca="1">MAX(H20:H70)</f>
        <v>65</v>
      </c>
      <c r="I73" s="47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230">
        <f>MAX(V20:V70)</f>
        <v>10</v>
      </c>
      <c r="W73" s="239"/>
      <c r="X73" s="10"/>
    </row>
    <row r="74" spans="1:24" ht="15" customHeight="1">
      <c r="A74" s="308" t="s">
        <v>17</v>
      </c>
      <c r="B74" s="309"/>
      <c r="C74" s="309"/>
      <c r="D74" s="309"/>
      <c r="E74" s="309"/>
      <c r="F74" s="310"/>
      <c r="G74" s="219">
        <f ca="1">AVERAGE(G20:G70)</f>
        <v>7.3428571428571425</v>
      </c>
      <c r="H74" s="219">
        <f ca="1">AVERAGE(H20:H70)</f>
        <v>35.694444444444443</v>
      </c>
      <c r="I74" s="48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231">
        <f>AVERAGE(V20:V70)</f>
        <v>3</v>
      </c>
      <c r="W74" s="240"/>
      <c r="X74" s="10"/>
    </row>
    <row r="75" spans="1:24" ht="15" customHeight="1">
      <c r="A75" s="308" t="s">
        <v>21</v>
      </c>
      <c r="B75" s="309"/>
      <c r="C75" s="309"/>
      <c r="D75" s="309"/>
      <c r="E75" s="309"/>
      <c r="F75" s="310"/>
      <c r="G75" s="219">
        <f ca="1">STDEV(G20:G70)</f>
        <v>2.7110108505745187</v>
      </c>
      <c r="H75" s="219">
        <f ca="1">STDEV(H20:H70)</f>
        <v>14.694643230869531</v>
      </c>
      <c r="I75" s="48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231">
        <f>STDEV(V20:V70)</f>
        <v>2.4366985862022408</v>
      </c>
      <c r="W75" s="240"/>
      <c r="X75" s="10"/>
    </row>
  </sheetData>
  <protectedRanges>
    <protectedRange password="81A4" sqref="B55" name="Range2_1_1_1_1_1_1_2_1_3_2_1"/>
    <protectedRange password="81A4" sqref="B54" name="Range2_1_1_1_1_1_1_2_1_3_3"/>
  </protectedRanges>
  <mergeCells count="28">
    <mergeCell ref="X18:X19"/>
    <mergeCell ref="K17:U17"/>
    <mergeCell ref="W10:X12"/>
    <mergeCell ref="J13:L14"/>
    <mergeCell ref="N13:O14"/>
    <mergeCell ref="W16:X17"/>
    <mergeCell ref="K16:V16"/>
    <mergeCell ref="A74:F74"/>
    <mergeCell ref="A75:F75"/>
    <mergeCell ref="H8:I8"/>
    <mergeCell ref="H10:I10"/>
    <mergeCell ref="A4:A11"/>
    <mergeCell ref="A71:F71"/>
    <mergeCell ref="A72:F72"/>
    <mergeCell ref="A73:F73"/>
    <mergeCell ref="A18:A19"/>
    <mergeCell ref="I18:I19"/>
    <mergeCell ref="H7:I7"/>
    <mergeCell ref="E18:F18"/>
    <mergeCell ref="G18:G19"/>
    <mergeCell ref="A13:C14"/>
    <mergeCell ref="H18:H19"/>
    <mergeCell ref="A1:I1"/>
    <mergeCell ref="A2:I2"/>
    <mergeCell ref="H5:I5"/>
    <mergeCell ref="H6:I6"/>
    <mergeCell ref="B18:B19"/>
    <mergeCell ref="C18:C19"/>
  </mergeCells>
  <phoneticPr fontId="2" type="noConversion"/>
  <pageMargins left="0.32" right="0.75" top="0.27" bottom="0.26" header="0.25" footer="0.25"/>
  <pageSetup paperSize="5" orientation="landscape" horizontalDpi="4294967293" verticalDpi="144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6"/>
  <sheetViews>
    <sheetView topLeftCell="A2" workbookViewId="0">
      <selection activeCell="D12" sqref="D12"/>
    </sheetView>
  </sheetViews>
  <sheetFormatPr defaultRowHeight="12.75"/>
  <cols>
    <col min="1" max="2" width="4.7109375" customWidth="1"/>
    <col min="3" max="3" width="7.7109375" customWidth="1"/>
    <col min="4" max="5" width="6.7109375" customWidth="1"/>
    <col min="6" max="6" width="1.7109375" customWidth="1"/>
    <col min="7" max="7" width="6.7109375" customWidth="1"/>
    <col min="8" max="8" width="8.7109375" customWidth="1"/>
    <col min="9" max="10" width="4.7109375" customWidth="1"/>
    <col min="11" max="11" width="3.7109375" customWidth="1"/>
    <col min="12" max="12" width="1.7109375" customWidth="1"/>
    <col min="13" max="15" width="8.7109375" customWidth="1"/>
    <col min="16" max="16" width="7.7109375" customWidth="1"/>
  </cols>
  <sheetData>
    <row r="1" spans="1:16" ht="18">
      <c r="A1" s="353" t="s">
        <v>127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</row>
    <row r="3" spans="1:16">
      <c r="G3" t="s">
        <v>141</v>
      </c>
      <c r="I3" t="str">
        <f>Data!D6</f>
        <v>MATEMATIKA PEMINATAN</v>
      </c>
    </row>
    <row r="4" spans="1:16">
      <c r="G4" t="s">
        <v>142</v>
      </c>
      <c r="I4" t="str">
        <f>Data!D7</f>
        <v>XII IPA 2</v>
      </c>
    </row>
    <row r="5" spans="1:16">
      <c r="G5" t="s">
        <v>143</v>
      </c>
      <c r="I5" t="str">
        <f>Data!D8</f>
        <v>US 1</v>
      </c>
    </row>
    <row r="6" spans="1:16">
      <c r="G6" t="s">
        <v>144</v>
      </c>
      <c r="I6" s="144">
        <f>Data!H7</f>
        <v>0</v>
      </c>
    </row>
    <row r="7" spans="1:16">
      <c r="G7" t="s">
        <v>145</v>
      </c>
      <c r="I7">
        <f>Data!D9</f>
        <v>0</v>
      </c>
    </row>
    <row r="9" spans="1:16" ht="6" customHeight="1" thickBot="1"/>
    <row r="10" spans="1:16" ht="15" customHeight="1">
      <c r="A10" s="354" t="s">
        <v>47</v>
      </c>
      <c r="B10" s="354" t="s">
        <v>111</v>
      </c>
      <c r="C10" s="356" t="s">
        <v>115</v>
      </c>
      <c r="D10" s="356"/>
      <c r="E10" s="356"/>
      <c r="F10" s="163"/>
      <c r="G10" s="356" t="s">
        <v>119</v>
      </c>
      <c r="H10" s="356"/>
      <c r="I10" s="356"/>
      <c r="J10" s="356"/>
      <c r="K10" s="356"/>
      <c r="L10" s="163"/>
      <c r="M10" s="356" t="s">
        <v>140</v>
      </c>
      <c r="N10" s="356"/>
      <c r="O10" s="356"/>
      <c r="P10" s="356"/>
    </row>
    <row r="11" spans="1:16" ht="27.95" customHeight="1">
      <c r="A11" s="355"/>
      <c r="B11" s="355"/>
      <c r="C11" s="164" t="s">
        <v>112</v>
      </c>
      <c r="D11" s="164" t="s">
        <v>113</v>
      </c>
      <c r="E11" s="164" t="s">
        <v>114</v>
      </c>
      <c r="F11" s="164"/>
      <c r="G11" s="164" t="s">
        <v>116</v>
      </c>
      <c r="H11" s="164" t="s">
        <v>117</v>
      </c>
      <c r="I11" s="263" t="s">
        <v>113</v>
      </c>
      <c r="J11" s="263" t="s">
        <v>114</v>
      </c>
      <c r="K11" s="164" t="s">
        <v>118</v>
      </c>
      <c r="L11" s="164"/>
      <c r="M11" s="164" t="s">
        <v>136</v>
      </c>
      <c r="N11" s="164" t="s">
        <v>137</v>
      </c>
      <c r="O11" s="164" t="s">
        <v>138</v>
      </c>
      <c r="P11" s="164" t="s">
        <v>139</v>
      </c>
    </row>
    <row r="12" spans="1:16" ht="15" customHeight="1">
      <c r="A12" s="126">
        <v>1</v>
      </c>
      <c r="B12" s="126">
        <f>A12</f>
        <v>1</v>
      </c>
      <c r="C12" s="140">
        <f ca="1">IF(CELL("col",Proses!E57)-4&gt;Proses!$D$2,"-",Proses!E57/Proses!$E$2)</f>
        <v>0.2857142857142857</v>
      </c>
      <c r="D12" s="162">
        <f ca="1">Proses!BH64</f>
        <v>4.7888071508982243E-2</v>
      </c>
      <c r="E12" s="140">
        <f ca="1">IF(CELL("col",Proses!E7)-4&gt;Proses!$D$2,"-",IF(ISERR(PEARSON(Proses!E7:E56,Proses!BC7:BC56)),0,PEARSON(Proses!E7:E56,Proses!$BC$7:$BC$56)))</f>
        <v>3.7195289960471369E-2</v>
      </c>
      <c r="F12" s="125"/>
      <c r="G12" s="136" t="s">
        <v>9</v>
      </c>
      <c r="H12" s="140">
        <f ca="1">IF(Proses!E129="","-",Proses!E129)</f>
        <v>8.5714285714285715E-2</v>
      </c>
      <c r="I12" s="126" t="s">
        <v>128</v>
      </c>
      <c r="J12" s="126" t="s">
        <v>128</v>
      </c>
      <c r="K12" s="126" t="str">
        <f ca="1">IF(Proses!$E$122=G12,"#","")</f>
        <v/>
      </c>
      <c r="L12" s="165">
        <f t="shared" ref="L12:L17" ca="1" si="0">IF(K12&lt;&gt;"",H12,0)</f>
        <v>0</v>
      </c>
      <c r="M12" s="351" t="str">
        <f ca="1">IF(E12&gt;0.21,"Dapat Membeda- kan","Tidak dapat membeda- kan")</f>
        <v>Tidak dapat membeda- kan</v>
      </c>
      <c r="N12" s="351" t="str">
        <f ca="1">IF(C12&gt;=0.7,"Mudah",IF(AND(C12&lt;0.7,C12&gt;=0.3),"Sedang","Sulit"))</f>
        <v>Sulit</v>
      </c>
      <c r="O12" s="351" t="str">
        <f ca="1">IF(OR(MAX(L12:L17)&lt;H12,MAX(L12:L17)&lt;H13,MAX(L12:L17)&lt;H14,MAX(L12:L17)&lt;H15,MAX(L12:L17)&lt;H16,MAX(L12:L17)&lt;H17),"Ada Option lain yang bekerja lebih baik.","Baik")</f>
        <v>Ada Option lain yang bekerja lebih baik.</v>
      </c>
      <c r="P12" s="351" t="str">
        <f ca="1">IF(P18&gt;2,"Dapat diterima",IF(AND(P18&gt;0,P18&lt;=2),"Soal sebaiknya Direvisi","Ditolak/ Jangan Diguna-kan"))</f>
        <v>Ditolak/ Jangan Diguna-kan</v>
      </c>
    </row>
    <row r="13" spans="1:16">
      <c r="A13" s="125"/>
      <c r="B13" s="125"/>
      <c r="C13" s="125"/>
      <c r="D13" s="162"/>
      <c r="E13" s="126"/>
      <c r="F13" s="125"/>
      <c r="G13" s="136" t="s">
        <v>120</v>
      </c>
      <c r="H13" s="140">
        <f ca="1">IF(Proses!E130="","-",Proses!E130)</f>
        <v>8.5714285714285715E-2</v>
      </c>
      <c r="I13" s="126" t="s">
        <v>128</v>
      </c>
      <c r="J13" s="126" t="s">
        <v>128</v>
      </c>
      <c r="K13" s="126" t="str">
        <f ca="1">IF(Proses!$E$122=G13,"#","")</f>
        <v/>
      </c>
      <c r="L13" s="165">
        <f t="shared" ca="1" si="0"/>
        <v>0</v>
      </c>
      <c r="M13" s="352"/>
      <c r="N13" s="352"/>
      <c r="O13" s="352"/>
      <c r="P13" s="352"/>
    </row>
    <row r="14" spans="1:16">
      <c r="A14" s="125"/>
      <c r="B14" s="125"/>
      <c r="C14" s="125"/>
      <c r="D14" s="162"/>
      <c r="E14" s="126"/>
      <c r="F14" s="125"/>
      <c r="G14" s="136" t="s">
        <v>121</v>
      </c>
      <c r="H14" s="140">
        <f ca="1">IF(Proses!E131="","-",Proses!E131)</f>
        <v>0.42857142857142855</v>
      </c>
      <c r="I14" s="126" t="s">
        <v>128</v>
      </c>
      <c r="J14" s="126" t="s">
        <v>128</v>
      </c>
      <c r="K14" s="126" t="str">
        <f ca="1">IF(Proses!$E$122=G14,"#","")</f>
        <v/>
      </c>
      <c r="L14" s="165">
        <f t="shared" ca="1" si="0"/>
        <v>0</v>
      </c>
      <c r="M14" s="352"/>
      <c r="N14" s="352"/>
      <c r="O14" s="352"/>
      <c r="P14" s="352"/>
    </row>
    <row r="15" spans="1:16">
      <c r="A15" s="125"/>
      <c r="B15" s="125"/>
      <c r="C15" s="125"/>
      <c r="D15" s="162"/>
      <c r="E15" s="126"/>
      <c r="F15" s="125"/>
      <c r="G15" s="136" t="s">
        <v>122</v>
      </c>
      <c r="H15" s="140">
        <f ca="1">IF(Proses!E132="","-",Proses!E132)</f>
        <v>0.11428571428571428</v>
      </c>
      <c r="I15" s="126" t="s">
        <v>128</v>
      </c>
      <c r="J15" s="126" t="s">
        <v>128</v>
      </c>
      <c r="K15" s="126" t="str">
        <f ca="1">IF(Proses!$E$122=G15,"#","")</f>
        <v/>
      </c>
      <c r="L15" s="165">
        <f t="shared" ca="1" si="0"/>
        <v>0</v>
      </c>
      <c r="M15" s="352"/>
      <c r="N15" s="352"/>
      <c r="O15" s="352"/>
      <c r="P15" s="352"/>
    </row>
    <row r="16" spans="1:16">
      <c r="A16" s="125"/>
      <c r="B16" s="125"/>
      <c r="C16" s="125"/>
      <c r="D16" s="162"/>
      <c r="E16" s="126"/>
      <c r="F16" s="125"/>
      <c r="G16" s="136" t="s">
        <v>123</v>
      </c>
      <c r="H16" s="140">
        <f ca="1">IF(Proses!E133="","-",Proses!E133)</f>
        <v>0.2857142857142857</v>
      </c>
      <c r="I16" s="126" t="s">
        <v>128</v>
      </c>
      <c r="J16" s="126" t="s">
        <v>128</v>
      </c>
      <c r="K16" s="126" t="str">
        <f ca="1">IF(Proses!$E$122=G16,"#","")</f>
        <v>#</v>
      </c>
      <c r="L16" s="165">
        <f t="shared" ca="1" si="0"/>
        <v>0.2857142857142857</v>
      </c>
      <c r="M16" s="352"/>
      <c r="N16" s="352"/>
      <c r="O16" s="352"/>
      <c r="P16" s="352"/>
    </row>
    <row r="17" spans="1:16">
      <c r="A17" s="125"/>
      <c r="B17" s="125"/>
      <c r="C17" s="125"/>
      <c r="D17" s="162"/>
      <c r="E17" s="126"/>
      <c r="F17" s="125"/>
      <c r="G17" s="136" t="s">
        <v>124</v>
      </c>
      <c r="H17" s="140">
        <f ca="1">IF(Proses!E134="","-",Proses!E134)</f>
        <v>0</v>
      </c>
      <c r="I17" s="126" t="s">
        <v>128</v>
      </c>
      <c r="J17" s="126" t="s">
        <v>128</v>
      </c>
      <c r="K17" s="126" t="str">
        <f ca="1">IF(Proses!$E$122=G17,"#","")</f>
        <v/>
      </c>
      <c r="L17" s="165">
        <f t="shared" ca="1" si="0"/>
        <v>0</v>
      </c>
      <c r="M17" s="352"/>
      <c r="N17" s="352"/>
      <c r="O17" s="352"/>
      <c r="P17" s="352"/>
    </row>
    <row r="18" spans="1:16">
      <c r="A18" s="125"/>
      <c r="B18" s="125"/>
      <c r="C18" s="125"/>
      <c r="D18" s="162"/>
      <c r="E18" s="126"/>
      <c r="F18" s="125"/>
      <c r="G18" s="136"/>
      <c r="H18" s="125"/>
      <c r="I18" s="126"/>
      <c r="J18" s="126"/>
      <c r="K18" s="125"/>
      <c r="L18" s="166"/>
      <c r="M18" s="167">
        <f ca="1">IF(D12&gt;0.21,1,-2)</f>
        <v>-2</v>
      </c>
      <c r="N18" s="167">
        <f ca="1">IF(OR(C12=1,C12=0),0,1)</f>
        <v>1</v>
      </c>
      <c r="O18" s="167">
        <f ca="1">IF(OR(MAX(L12:L17)&lt;H12,MAX(L12:L17)&lt;H13,MAX(L12:L17)&lt;H14,MAX(L12:L17)&lt;H15,MAX(L12:L17)&lt;H16,MAX(L12:L17)&lt;H17),0,1)</f>
        <v>0</v>
      </c>
      <c r="P18" s="167">
        <f ca="1">SUM(M18:O18)</f>
        <v>-1</v>
      </c>
    </row>
    <row r="19" spans="1:16" ht="12.75" customHeight="1">
      <c r="A19" s="126">
        <f>A12+1</f>
        <v>2</v>
      </c>
      <c r="B19" s="126">
        <f>A19</f>
        <v>2</v>
      </c>
      <c r="C19" s="140">
        <f ca="1">IF(CELL("col",Proses!F57)-4&gt;Proses!$D$2,"-",Proses!F57/Proses!$E$2)</f>
        <v>0.77142857142857146</v>
      </c>
      <c r="D19" s="162">
        <f ca="1">Proses!BI64</f>
        <v>0.92243802938894759</v>
      </c>
      <c r="E19" s="140">
        <f ca="1">IF(CELL("col",Proses!F7)-4&gt;Proses!$D$2,"-",IF(ISERR(PEARSON(Proses!F7:F56,Proses!BC7:BC56)),0,PEARSON(Proses!F7:F56,Proses!BC7:BC56)))</f>
        <v>0.6046017664404606</v>
      </c>
      <c r="F19" s="125"/>
      <c r="G19" s="136" t="s">
        <v>9</v>
      </c>
      <c r="H19" s="140">
        <f ca="1">IF(Proses!F129="","-",Proses!F129)</f>
        <v>2.8571428571428571E-2</v>
      </c>
      <c r="I19" s="126" t="s">
        <v>128</v>
      </c>
      <c r="J19" s="126" t="s">
        <v>128</v>
      </c>
      <c r="K19" s="126" t="str">
        <f ca="1">IF(Proses!$F$122=G19,"#","")</f>
        <v/>
      </c>
      <c r="L19" s="165">
        <f t="shared" ref="L19:L24" ca="1" si="1">IF(K19&lt;&gt;"",H19,0)</f>
        <v>0</v>
      </c>
      <c r="M19" s="351" t="str">
        <f ca="1">IF(E19&gt;0.21,"Dapat Membeda- kan","Tidak dapat membeda- kan")</f>
        <v>Dapat Membeda- kan</v>
      </c>
      <c r="N19" s="350" t="str">
        <f ca="1">IF(C19&gt;=0.7,"Mudah",IF(AND(C19&lt;0.7,C19&gt;=0.3),"Sedang","Sulit"))</f>
        <v>Mudah</v>
      </c>
      <c r="O19" s="350" t="str">
        <f ca="1">IF(OR(MAX(L19:L24)&lt;H19,MAX(L19:L24)&lt;H20,MAX(L19:L24)&lt;H21,MAX(L19:L24)&lt;H22,MAX(L19:L24)&lt;H23,MAX(L19:L24)&lt;H24),"Ada Option lain yang bekerja lebih baik.","Baik")</f>
        <v>Baik</v>
      </c>
      <c r="P19" s="350" t="str">
        <f ca="1">IF(P25&gt;2,"Dapat diterima",IF(AND(P25&gt;0,P25&lt;=2),"Soal sebaiknya Direvisi","Ditolak/ Jangan Diguna-kan"))</f>
        <v>Dapat diterima</v>
      </c>
    </row>
    <row r="20" spans="1:16">
      <c r="A20" s="125"/>
      <c r="B20" s="125"/>
      <c r="C20" s="125"/>
      <c r="D20" s="162"/>
      <c r="E20" s="126"/>
      <c r="F20" s="125"/>
      <c r="G20" s="136" t="s">
        <v>120</v>
      </c>
      <c r="H20" s="140">
        <f ca="1">IF(Proses!F130="","-",Proses!F130)</f>
        <v>0.77142857142857146</v>
      </c>
      <c r="I20" s="126" t="s">
        <v>128</v>
      </c>
      <c r="J20" s="126" t="s">
        <v>128</v>
      </c>
      <c r="K20" s="126" t="str">
        <f ca="1">IF(Proses!$F$122=G20,"#","")</f>
        <v>#</v>
      </c>
      <c r="L20" s="165">
        <f t="shared" ca="1" si="1"/>
        <v>0.77142857142857146</v>
      </c>
      <c r="M20" s="352"/>
      <c r="N20" s="350"/>
      <c r="O20" s="350"/>
      <c r="P20" s="350"/>
    </row>
    <row r="21" spans="1:16">
      <c r="A21" s="125"/>
      <c r="B21" s="125"/>
      <c r="C21" s="125"/>
      <c r="D21" s="162"/>
      <c r="E21" s="126"/>
      <c r="F21" s="125"/>
      <c r="G21" s="136" t="s">
        <v>121</v>
      </c>
      <c r="H21" s="140">
        <f ca="1">IF(Proses!F131="","-",Proses!F131)</f>
        <v>2.8571428571428571E-2</v>
      </c>
      <c r="I21" s="126" t="s">
        <v>128</v>
      </c>
      <c r="J21" s="126" t="s">
        <v>128</v>
      </c>
      <c r="K21" s="126" t="str">
        <f ca="1">IF(Proses!$F$122=G21,"#","")</f>
        <v/>
      </c>
      <c r="L21" s="165">
        <f t="shared" ca="1" si="1"/>
        <v>0</v>
      </c>
      <c r="M21" s="352"/>
      <c r="N21" s="350"/>
      <c r="O21" s="350"/>
      <c r="P21" s="350"/>
    </row>
    <row r="22" spans="1:16">
      <c r="A22" s="125"/>
      <c r="B22" s="125"/>
      <c r="C22" s="125"/>
      <c r="D22" s="162"/>
      <c r="E22" s="126"/>
      <c r="F22" s="125"/>
      <c r="G22" s="136" t="s">
        <v>122</v>
      </c>
      <c r="H22" s="140">
        <f ca="1">IF(Proses!F132="","-",Proses!F132)</f>
        <v>5.7142857142857141E-2</v>
      </c>
      <c r="I22" s="126" t="s">
        <v>128</v>
      </c>
      <c r="J22" s="126" t="s">
        <v>128</v>
      </c>
      <c r="K22" s="126" t="str">
        <f ca="1">IF(Proses!$F$122=G22,"#","")</f>
        <v/>
      </c>
      <c r="L22" s="165">
        <f t="shared" ca="1" si="1"/>
        <v>0</v>
      </c>
      <c r="M22" s="352"/>
      <c r="N22" s="350"/>
      <c r="O22" s="350"/>
      <c r="P22" s="350"/>
    </row>
    <row r="23" spans="1:16">
      <c r="A23" s="125"/>
      <c r="B23" s="125"/>
      <c r="C23" s="125"/>
      <c r="D23" s="162"/>
      <c r="E23" s="126"/>
      <c r="F23" s="125"/>
      <c r="G23" s="136" t="s">
        <v>123</v>
      </c>
      <c r="H23" s="140">
        <f ca="1">IF(Proses!F133="","-",Proses!F133)</f>
        <v>8.5714285714285715E-2</v>
      </c>
      <c r="I23" s="126" t="s">
        <v>128</v>
      </c>
      <c r="J23" s="126" t="s">
        <v>128</v>
      </c>
      <c r="K23" s="126" t="str">
        <f ca="1">IF(Proses!$F$122=G23,"#","")</f>
        <v/>
      </c>
      <c r="L23" s="165">
        <f t="shared" ca="1" si="1"/>
        <v>0</v>
      </c>
      <c r="M23" s="352"/>
      <c r="N23" s="350"/>
      <c r="O23" s="350"/>
      <c r="P23" s="350"/>
    </row>
    <row r="24" spans="1:16">
      <c r="A24" s="125"/>
      <c r="B24" s="125"/>
      <c r="C24" s="125"/>
      <c r="D24" s="162"/>
      <c r="E24" s="126"/>
      <c r="F24" s="125"/>
      <c r="G24" s="136" t="s">
        <v>124</v>
      </c>
      <c r="H24" s="140">
        <f ca="1">IF(Proses!F134="","-",Proses!F134)</f>
        <v>2.8571428571428571E-2</v>
      </c>
      <c r="I24" s="126" t="s">
        <v>128</v>
      </c>
      <c r="J24" s="126" t="s">
        <v>128</v>
      </c>
      <c r="K24" s="126" t="str">
        <f ca="1">IF(Proses!$F$122=G24,"#","")</f>
        <v/>
      </c>
      <c r="L24" s="165">
        <f t="shared" ca="1" si="1"/>
        <v>0</v>
      </c>
      <c r="M24" s="352"/>
      <c r="N24" s="350"/>
      <c r="O24" s="350"/>
      <c r="P24" s="350"/>
    </row>
    <row r="25" spans="1:16">
      <c r="A25" s="125"/>
      <c r="B25" s="125"/>
      <c r="C25" s="125"/>
      <c r="D25" s="162"/>
      <c r="E25" s="126"/>
      <c r="F25" s="125"/>
      <c r="G25" s="136"/>
      <c r="H25" s="125"/>
      <c r="I25" s="126"/>
      <c r="J25" s="126"/>
      <c r="K25" s="125"/>
      <c r="L25" s="166"/>
      <c r="M25" s="167">
        <f ca="1">IF(D19&gt;0.21,1,-2)</f>
        <v>1</v>
      </c>
      <c r="N25" s="167">
        <f ca="1">IF(OR(C19=1,C19=0),0,1)</f>
        <v>1</v>
      </c>
      <c r="O25" s="167">
        <f ca="1">IF(OR(MAX(L19:L24)&lt;H19,MAX(L19:L24)&lt;H20,MAX(L19:L24)&lt;H21,MAX(L19:L24)&lt;H22,MAX(L19:L24)&lt;H23,MAX(L19:L24)&lt;H24),0,1)</f>
        <v>1</v>
      </c>
      <c r="P25" s="167">
        <f ca="1">SUM(M25:O25)</f>
        <v>3</v>
      </c>
    </row>
    <row r="26" spans="1:16" ht="12.75" customHeight="1">
      <c r="A26" s="126">
        <f>A19+1</f>
        <v>3</v>
      </c>
      <c r="B26" s="126">
        <f>A26</f>
        <v>3</v>
      </c>
      <c r="C26" s="140">
        <f ca="1">IF(CELL("col",Proses!G57)-4&gt;Proses!$D$2,"-",Proses!G57/Proses!$E$2)</f>
        <v>0.2</v>
      </c>
      <c r="D26" s="140">
        <f ca="1">Proses!BJ64</f>
        <v>0.42625838777901087</v>
      </c>
      <c r="E26" s="140">
        <f ca="1">IF(CELL("col",Proses!G7)-4&gt;Proses!$D$2,"-",IF(ISERR(PEARSON(Proses!G7:G56,Proses!BC7:BC56)),0,PEARSON(Proses!G7:G56,Proses!BC7:BC56)))</f>
        <v>0.39029063267728686</v>
      </c>
      <c r="F26" s="125"/>
      <c r="G26" s="136" t="s">
        <v>9</v>
      </c>
      <c r="H26" s="140">
        <f ca="1">IF(Proses!G129="","-",Proses!G129)</f>
        <v>0.4</v>
      </c>
      <c r="I26" s="126" t="s">
        <v>128</v>
      </c>
      <c r="J26" s="126" t="s">
        <v>128</v>
      </c>
      <c r="K26" s="126" t="str">
        <f ca="1">IF(Proses!$G$122=G26,"#","")</f>
        <v/>
      </c>
      <c r="L26" s="165">
        <f t="shared" ref="L26:L31" ca="1" si="2">IF(K26&lt;&gt;"",H26,0)</f>
        <v>0</v>
      </c>
      <c r="M26" s="351" t="str">
        <f ca="1">IF(E26&gt;0.21,"Dapat Membeda- kan","Tidak dapat membeda- kan")</f>
        <v>Dapat Membeda- kan</v>
      </c>
      <c r="N26" s="350" t="str">
        <f ca="1">IF(C26&gt;=0.7,"Mudah",IF(AND(C26&lt;0.7,C26&gt;=0.3),"Sedang","Sulit"))</f>
        <v>Sulit</v>
      </c>
      <c r="O26" s="350" t="str">
        <f ca="1">IF(OR(MAX(L26:L31)&lt;H26,MAX(L26:L31)&lt;H27,MAX(L26:L31)&lt;H28,MAX(L26:L31)&lt;H29,MAX(L26:L31)&lt;H30,MAX(L26:L31)&lt;H31),"Ada Option lain yang bekerja lebih baik.","Baik")</f>
        <v>Ada Option lain yang bekerja lebih baik.</v>
      </c>
      <c r="P26" s="350" t="str">
        <f ca="1">IF(P32&gt;2,"Dapat diterima",IF(AND(P32&gt;0,P32&lt;=2),"Soal sebaiknya Direvisi","Ditolak/ Jangan Diguna-kan"))</f>
        <v>Soal sebaiknya Direvisi</v>
      </c>
    </row>
    <row r="27" spans="1:16">
      <c r="A27" s="125"/>
      <c r="B27" s="125"/>
      <c r="C27" s="125"/>
      <c r="D27" s="162"/>
      <c r="E27" s="126"/>
      <c r="F27" s="125"/>
      <c r="G27" s="136" t="s">
        <v>120</v>
      </c>
      <c r="H27" s="140">
        <f ca="1">IF(Proses!G130="","-",Proses!G130)</f>
        <v>2.8571428571428571E-2</v>
      </c>
      <c r="I27" s="126" t="s">
        <v>128</v>
      </c>
      <c r="J27" s="126" t="s">
        <v>128</v>
      </c>
      <c r="K27" s="126" t="str">
        <f ca="1">IF(Proses!$G$122=G27,"#","")</f>
        <v/>
      </c>
      <c r="L27" s="165">
        <f t="shared" ca="1" si="2"/>
        <v>0</v>
      </c>
      <c r="M27" s="352"/>
      <c r="N27" s="350"/>
      <c r="O27" s="350"/>
      <c r="P27" s="350"/>
    </row>
    <row r="28" spans="1:16">
      <c r="A28" s="125"/>
      <c r="B28" s="125"/>
      <c r="C28" s="125"/>
      <c r="D28" s="162"/>
      <c r="E28" s="126"/>
      <c r="F28" s="125"/>
      <c r="G28" s="136" t="s">
        <v>121</v>
      </c>
      <c r="H28" s="140">
        <f ca="1">IF(Proses!G131="","-",Proses!G131)</f>
        <v>0.11428571428571428</v>
      </c>
      <c r="I28" s="126" t="s">
        <v>128</v>
      </c>
      <c r="J28" s="126" t="s">
        <v>128</v>
      </c>
      <c r="K28" s="126" t="str">
        <f ca="1">IF(Proses!$G$122=G28,"#","")</f>
        <v/>
      </c>
      <c r="L28" s="165">
        <f t="shared" ca="1" si="2"/>
        <v>0</v>
      </c>
      <c r="M28" s="352"/>
      <c r="N28" s="350"/>
      <c r="O28" s="350"/>
      <c r="P28" s="350"/>
    </row>
    <row r="29" spans="1:16">
      <c r="A29" s="125"/>
      <c r="B29" s="125"/>
      <c r="C29" s="125"/>
      <c r="D29" s="162"/>
      <c r="E29" s="126"/>
      <c r="F29" s="125"/>
      <c r="G29" s="136" t="s">
        <v>122</v>
      </c>
      <c r="H29" s="140">
        <f ca="1">IF(Proses!G132="","-",Proses!G132)</f>
        <v>0.25714285714285712</v>
      </c>
      <c r="I29" s="126" t="s">
        <v>128</v>
      </c>
      <c r="J29" s="126" t="s">
        <v>128</v>
      </c>
      <c r="K29" s="126" t="str">
        <f ca="1">IF(Proses!$G$122=G29,"#","")</f>
        <v/>
      </c>
      <c r="L29" s="165">
        <f t="shared" ca="1" si="2"/>
        <v>0</v>
      </c>
      <c r="M29" s="352"/>
      <c r="N29" s="350"/>
      <c r="O29" s="350"/>
      <c r="P29" s="350"/>
    </row>
    <row r="30" spans="1:16">
      <c r="A30" s="125"/>
      <c r="B30" s="125"/>
      <c r="C30" s="125"/>
      <c r="D30" s="162"/>
      <c r="E30" s="126"/>
      <c r="F30" s="125"/>
      <c r="G30" s="136" t="s">
        <v>123</v>
      </c>
      <c r="H30" s="140">
        <f ca="1">IF(Proses!G133="","-",Proses!G133)</f>
        <v>0.2</v>
      </c>
      <c r="I30" s="126" t="s">
        <v>128</v>
      </c>
      <c r="J30" s="126" t="s">
        <v>128</v>
      </c>
      <c r="K30" s="126" t="str">
        <f ca="1">IF(Proses!$G$122=G30,"#","")</f>
        <v>#</v>
      </c>
      <c r="L30" s="165">
        <f t="shared" ca="1" si="2"/>
        <v>0.2</v>
      </c>
      <c r="M30" s="352"/>
      <c r="N30" s="350"/>
      <c r="O30" s="350"/>
      <c r="P30" s="350"/>
    </row>
    <row r="31" spans="1:16">
      <c r="A31" s="125"/>
      <c r="B31" s="125"/>
      <c r="C31" s="125"/>
      <c r="D31" s="162"/>
      <c r="E31" s="126"/>
      <c r="F31" s="125"/>
      <c r="G31" s="136" t="s">
        <v>124</v>
      </c>
      <c r="H31" s="140">
        <f ca="1">IF(Proses!G134="","-",Proses!G134)</f>
        <v>0</v>
      </c>
      <c r="I31" s="126" t="s">
        <v>128</v>
      </c>
      <c r="J31" s="126" t="s">
        <v>128</v>
      </c>
      <c r="K31" s="126" t="str">
        <f ca="1">IF(Proses!$G$122=G31,"#","")</f>
        <v/>
      </c>
      <c r="L31" s="165">
        <f t="shared" ca="1" si="2"/>
        <v>0</v>
      </c>
      <c r="M31" s="352"/>
      <c r="N31" s="350"/>
      <c r="O31" s="350"/>
      <c r="P31" s="350"/>
    </row>
    <row r="32" spans="1:16">
      <c r="A32" s="125"/>
      <c r="B32" s="125"/>
      <c r="C32" s="125"/>
      <c r="D32" s="162"/>
      <c r="E32" s="126"/>
      <c r="F32" s="125"/>
      <c r="G32" s="136"/>
      <c r="I32" s="126"/>
      <c r="J32" s="126"/>
      <c r="K32" s="125"/>
      <c r="L32" s="166"/>
      <c r="M32" s="167">
        <f ca="1">IF(D26&gt;0.21,1,-2)</f>
        <v>1</v>
      </c>
      <c r="N32" s="167">
        <f ca="1">IF(OR(C26=1,C26=0),0,1)</f>
        <v>1</v>
      </c>
      <c r="O32" s="167">
        <f ca="1">IF(OR(MAX(L26:L31)&lt;H26,MAX(L26:L31)&lt;H27,MAX(L26:L31)&lt;H28,MAX(L26:L31)&lt;H29,MAX(L26:L31)&lt;H30,MAX(L26:L31)&lt;H31),0,1)</f>
        <v>0</v>
      </c>
      <c r="P32" s="167">
        <f ca="1">SUM(M32:O32)</f>
        <v>2</v>
      </c>
    </row>
    <row r="33" spans="1:16" ht="12.75" customHeight="1">
      <c r="A33" s="126">
        <f>A26+1</f>
        <v>4</v>
      </c>
      <c r="B33" s="126">
        <f>A33</f>
        <v>4</v>
      </c>
      <c r="C33" s="140">
        <f ca="1">IF(CELL("col",Proses!H57)-4&gt;Proses!$D$2,"-",Proses!H57/Proses!$E$2)</f>
        <v>0.4</v>
      </c>
      <c r="D33" s="140">
        <f ca="1">Proses!BK64</f>
        <v>0.5549808238806716</v>
      </c>
      <c r="E33" s="140">
        <f ca="1">IF(CELL("col",Proses!H7)-4&gt;Proses!$D$2,"-",IF(ISERR(PEARSON(Proses!H7:H56,Proses!BC7:BC56)),0,PEARSON(Proses!H7:H56,Proses!BC7:BC56)))</f>
        <v>0.37542059143595385</v>
      </c>
      <c r="F33" s="125"/>
      <c r="G33" s="136" t="s">
        <v>9</v>
      </c>
      <c r="H33" s="140">
        <f ca="1">IF(Proses!H129="","-",Proses!H129)</f>
        <v>0.11428571428571428</v>
      </c>
      <c r="I33" s="126" t="s">
        <v>128</v>
      </c>
      <c r="J33" s="126" t="s">
        <v>128</v>
      </c>
      <c r="K33" s="126" t="str">
        <f ca="1">IF(Proses!$H$122=G33,"#","")</f>
        <v/>
      </c>
      <c r="L33" s="165">
        <f t="shared" ref="L33:L38" ca="1" si="3">IF(K33&lt;&gt;"",H33,0)</f>
        <v>0</v>
      </c>
      <c r="M33" s="351" t="str">
        <f ca="1">IF(E33&gt;0.21,"Dapat Membeda- kan","Tidak dapat membeda- kan")</f>
        <v>Dapat Membeda- kan</v>
      </c>
      <c r="N33" s="350" t="str">
        <f ca="1">IF(C33&gt;=0.7,"Mudah",IF(AND(C33&lt;0.7,C33&gt;=0.3),"Sedang","Sulit"))</f>
        <v>Sedang</v>
      </c>
      <c r="O33" s="350" t="str">
        <f ca="1">IF(OR(MAX(L33:L38)&lt;H33,MAX(L33:L38)&lt;H34,MAX(L33:L38)&lt;H35,MAX(L33:L38)&lt;H36,MAX(L33:L38)&lt;H37,MAX(L33:L38)&lt;H38),"Ada Option lain yang bekerja lebih baik.","Baik")</f>
        <v>Baik</v>
      </c>
      <c r="P33" s="350" t="str">
        <f ca="1">IF(P39&gt;2,"Dapat diterima",IF(AND(P39&gt;0,P39&lt;=2),"Soal sebaiknya Direvisi","Ditolak/ Jangan Diguna-kan"))</f>
        <v>Dapat diterima</v>
      </c>
    </row>
    <row r="34" spans="1:16">
      <c r="A34" s="126"/>
      <c r="B34" s="125"/>
      <c r="C34" s="125"/>
      <c r="D34" s="162"/>
      <c r="E34" s="126"/>
      <c r="F34" s="125"/>
      <c r="G34" s="136" t="s">
        <v>120</v>
      </c>
      <c r="H34" s="140">
        <f ca="1">IF(Proses!H130="","-",Proses!H130)</f>
        <v>0.4</v>
      </c>
      <c r="I34" s="126" t="s">
        <v>128</v>
      </c>
      <c r="J34" s="126" t="s">
        <v>128</v>
      </c>
      <c r="K34" s="126" t="str">
        <f ca="1">IF(Proses!$H$122=G34,"#","")</f>
        <v>#</v>
      </c>
      <c r="L34" s="165">
        <f t="shared" ca="1" si="3"/>
        <v>0.4</v>
      </c>
      <c r="M34" s="352"/>
      <c r="N34" s="350"/>
      <c r="O34" s="350"/>
      <c r="P34" s="350"/>
    </row>
    <row r="35" spans="1:16">
      <c r="A35" s="125"/>
      <c r="B35" s="125"/>
      <c r="C35" s="125"/>
      <c r="D35" s="162"/>
      <c r="E35" s="126"/>
      <c r="F35" s="125"/>
      <c r="G35" s="136" t="s">
        <v>121</v>
      </c>
      <c r="H35" s="140">
        <f ca="1">IF(Proses!H131="","-",Proses!H131)</f>
        <v>0.11428571428571428</v>
      </c>
      <c r="I35" s="126" t="s">
        <v>128</v>
      </c>
      <c r="J35" s="126" t="s">
        <v>128</v>
      </c>
      <c r="K35" s="126" t="str">
        <f ca="1">IF(Proses!$H$122=G35,"#","")</f>
        <v/>
      </c>
      <c r="L35" s="165">
        <f t="shared" ca="1" si="3"/>
        <v>0</v>
      </c>
      <c r="M35" s="352"/>
      <c r="N35" s="350"/>
      <c r="O35" s="350"/>
      <c r="P35" s="350"/>
    </row>
    <row r="36" spans="1:16">
      <c r="A36" s="125"/>
      <c r="B36" s="125"/>
      <c r="C36" s="125"/>
      <c r="D36" s="162"/>
      <c r="E36" s="126"/>
      <c r="F36" s="125"/>
      <c r="G36" s="136" t="s">
        <v>122</v>
      </c>
      <c r="H36" s="140">
        <f ca="1">IF(Proses!H132="","-",Proses!H132)</f>
        <v>0.14285714285714285</v>
      </c>
      <c r="I36" s="126" t="s">
        <v>128</v>
      </c>
      <c r="J36" s="126" t="s">
        <v>128</v>
      </c>
      <c r="K36" s="126" t="str">
        <f ca="1">IF(Proses!$H$122=G36,"#","")</f>
        <v/>
      </c>
      <c r="L36" s="165">
        <f t="shared" ca="1" si="3"/>
        <v>0</v>
      </c>
      <c r="M36" s="352"/>
      <c r="N36" s="350"/>
      <c r="O36" s="350"/>
      <c r="P36" s="350"/>
    </row>
    <row r="37" spans="1:16">
      <c r="A37" s="125"/>
      <c r="B37" s="125"/>
      <c r="C37" s="125"/>
      <c r="D37" s="162"/>
      <c r="E37" s="126"/>
      <c r="F37" s="125"/>
      <c r="G37" s="136" t="s">
        <v>123</v>
      </c>
      <c r="H37" s="140">
        <f ca="1">IF(Proses!H133="","-",Proses!H133)</f>
        <v>0.22857142857142856</v>
      </c>
      <c r="I37" s="126" t="s">
        <v>128</v>
      </c>
      <c r="J37" s="126" t="s">
        <v>128</v>
      </c>
      <c r="K37" s="126" t="str">
        <f ca="1">IF(Proses!$H$122=G37,"#","")</f>
        <v/>
      </c>
      <c r="L37" s="165">
        <f t="shared" ca="1" si="3"/>
        <v>0</v>
      </c>
      <c r="M37" s="352"/>
      <c r="N37" s="350"/>
      <c r="O37" s="350"/>
      <c r="P37" s="350"/>
    </row>
    <row r="38" spans="1:16">
      <c r="A38" s="125"/>
      <c r="B38" s="125"/>
      <c r="C38" s="125"/>
      <c r="D38" s="162"/>
      <c r="E38" s="126"/>
      <c r="F38" s="125"/>
      <c r="G38" s="136" t="s">
        <v>124</v>
      </c>
      <c r="H38" s="140">
        <f ca="1">IF(Proses!H134="","-",Proses!H134)</f>
        <v>0</v>
      </c>
      <c r="I38" s="126" t="s">
        <v>128</v>
      </c>
      <c r="J38" s="126" t="s">
        <v>128</v>
      </c>
      <c r="K38" s="126" t="str">
        <f ca="1">IF(Proses!$H$122=G38,"#","")</f>
        <v/>
      </c>
      <c r="L38" s="165">
        <f t="shared" ca="1" si="3"/>
        <v>0</v>
      </c>
      <c r="M38" s="352"/>
      <c r="N38" s="350"/>
      <c r="O38" s="350"/>
      <c r="P38" s="350"/>
    </row>
    <row r="39" spans="1:16">
      <c r="A39" s="125"/>
      <c r="B39" s="125"/>
      <c r="C39" s="125"/>
      <c r="D39" s="162"/>
      <c r="E39" s="126"/>
      <c r="F39" s="125"/>
      <c r="G39" s="136"/>
      <c r="H39" s="125"/>
      <c r="I39" s="126"/>
      <c r="J39" s="126"/>
      <c r="K39" s="125"/>
      <c r="L39" s="166"/>
      <c r="M39" s="167">
        <f ca="1">IF(D33&gt;0.21,1,-2)</f>
        <v>1</v>
      </c>
      <c r="N39" s="167">
        <f ca="1">IF(OR(C33=1,C33=0),0,1)</f>
        <v>1</v>
      </c>
      <c r="O39" s="167">
        <f ca="1">IF(OR(MAX(L33:L38)&lt;H33,MAX(L33:L38)&lt;H34,MAX(L33:L38)&lt;H35,MAX(L33:L38)&lt;H36,MAX(L33:L38)&lt;H37,MAX(L33:L38)&lt;H38),0,1)</f>
        <v>1</v>
      </c>
      <c r="P39" s="167">
        <f ca="1">SUM(M39:O39)</f>
        <v>3</v>
      </c>
    </row>
    <row r="40" spans="1:16" ht="12.75" customHeight="1">
      <c r="A40" s="126">
        <f>A33+1</f>
        <v>5</v>
      </c>
      <c r="B40" s="126">
        <f>A40</f>
        <v>5</v>
      </c>
      <c r="C40" s="140">
        <f ca="1">IF(CELL("col",Proses!I57)-4&gt;Proses!$D$2,"-",Proses!I57/Proses!$E$2)</f>
        <v>0.54285714285714282</v>
      </c>
      <c r="D40" s="140">
        <f ca="1">Proses!BL64</f>
        <v>0.91787228079657635</v>
      </c>
      <c r="E40" s="140">
        <f ca="1">IF(CELL("col",Proses!I7)-4&gt;Proses!$D$2,"-",IF(ISERR(PEARSON(Proses!I7:I56,Proses!BC7:BC56)),0,PEARSON(Proses!I7:I56,Proses!BC7:BC56)))</f>
        <v>0.56851012772888776</v>
      </c>
      <c r="F40" s="125"/>
      <c r="G40" s="136" t="s">
        <v>9</v>
      </c>
      <c r="H40" s="140">
        <f ca="1">IF(Proses!I129="","-",Proses!I129)</f>
        <v>8.5714285714285715E-2</v>
      </c>
      <c r="I40" s="126" t="s">
        <v>128</v>
      </c>
      <c r="J40" s="126" t="s">
        <v>128</v>
      </c>
      <c r="K40" s="126" t="str">
        <f ca="1">IF(Proses!$I$122=G40,"#","")</f>
        <v/>
      </c>
      <c r="L40" s="165">
        <f t="shared" ref="L40:L45" ca="1" si="4">IF(K40&lt;&gt;"",H40,0)</f>
        <v>0</v>
      </c>
      <c r="M40" s="351" t="str">
        <f ca="1">IF(E40&gt;0.21,"Dapat Membeda- kan","Tidak dapat membeda- kan")</f>
        <v>Dapat Membeda- kan</v>
      </c>
      <c r="N40" s="350" t="str">
        <f ca="1">IF(C40&gt;=0.7,"Mudah",IF(AND(C40&lt;0.7,C40&gt;=0.3),"Sedang","Sulit"))</f>
        <v>Sedang</v>
      </c>
      <c r="O40" s="350" t="str">
        <f ca="1">IF(OR(MAX(L40:L45)&lt;H40,MAX(L40:L45)&lt;H41,MAX(L40:L45)&lt;H42,MAX(L40:L45)&lt;H43,MAX(L40:L45)&lt;H44,MAX(L40:L45)&lt;H45),"Ada Option lain yang bekerja lebih baik.","Baik")</f>
        <v>Baik</v>
      </c>
      <c r="P40" s="350" t="str">
        <f ca="1">IF(P46&gt;2,"Dapat diterima",IF(AND(P46&gt;0,P46&lt;=2),"Soal sebaiknya Direvisi","Ditolak/ Jangan Diguna-kan"))</f>
        <v>Dapat diterima</v>
      </c>
    </row>
    <row r="41" spans="1:16">
      <c r="A41" s="125"/>
      <c r="B41" s="125"/>
      <c r="C41" s="125"/>
      <c r="D41" s="162"/>
      <c r="E41" s="126"/>
      <c r="F41" s="125"/>
      <c r="G41" s="136" t="s">
        <v>120</v>
      </c>
      <c r="H41" s="140">
        <f ca="1">IF(Proses!I130="","-",Proses!I130)</f>
        <v>8.5714285714285715E-2</v>
      </c>
      <c r="I41" s="126" t="s">
        <v>128</v>
      </c>
      <c r="J41" s="126" t="s">
        <v>128</v>
      </c>
      <c r="K41" s="126" t="str">
        <f ca="1">IF(Proses!$I$122=G41,"#","")</f>
        <v/>
      </c>
      <c r="L41" s="165">
        <f t="shared" ca="1" si="4"/>
        <v>0</v>
      </c>
      <c r="M41" s="352"/>
      <c r="N41" s="350"/>
      <c r="O41" s="350"/>
      <c r="P41" s="350"/>
    </row>
    <row r="42" spans="1:16">
      <c r="A42" s="125"/>
      <c r="B42" s="125"/>
      <c r="C42" s="125"/>
      <c r="D42" s="162"/>
      <c r="E42" s="126"/>
      <c r="F42" s="125"/>
      <c r="G42" s="136" t="s">
        <v>121</v>
      </c>
      <c r="H42" s="140">
        <f ca="1">IF(Proses!I131="","-",Proses!I131)</f>
        <v>0.54285714285714282</v>
      </c>
      <c r="I42" s="126" t="s">
        <v>128</v>
      </c>
      <c r="J42" s="126" t="s">
        <v>128</v>
      </c>
      <c r="K42" s="126" t="str">
        <f ca="1">IF(Proses!$I$122=G42,"#","")</f>
        <v>#</v>
      </c>
      <c r="L42" s="165">
        <f t="shared" ca="1" si="4"/>
        <v>0.54285714285714282</v>
      </c>
      <c r="M42" s="352"/>
      <c r="N42" s="350"/>
      <c r="O42" s="350"/>
      <c r="P42" s="350"/>
    </row>
    <row r="43" spans="1:16">
      <c r="A43" s="125"/>
      <c r="B43" s="125"/>
      <c r="C43" s="125"/>
      <c r="D43" s="162"/>
      <c r="E43" s="126"/>
      <c r="F43" s="125"/>
      <c r="G43" s="136" t="s">
        <v>122</v>
      </c>
      <c r="H43" s="140">
        <f ca="1">IF(Proses!I132="","-",Proses!I132)</f>
        <v>0.2</v>
      </c>
      <c r="I43" s="126" t="s">
        <v>128</v>
      </c>
      <c r="J43" s="126" t="s">
        <v>128</v>
      </c>
      <c r="K43" s="126" t="str">
        <f ca="1">IF(Proses!$I$122=G43,"#","")</f>
        <v/>
      </c>
      <c r="L43" s="165">
        <f t="shared" ca="1" si="4"/>
        <v>0</v>
      </c>
      <c r="M43" s="352"/>
      <c r="N43" s="350"/>
      <c r="O43" s="350"/>
      <c r="P43" s="350"/>
    </row>
    <row r="44" spans="1:16">
      <c r="A44" s="125"/>
      <c r="B44" s="125"/>
      <c r="C44" s="125"/>
      <c r="D44" s="162"/>
      <c r="E44" s="126"/>
      <c r="F44" s="125"/>
      <c r="G44" s="136" t="s">
        <v>123</v>
      </c>
      <c r="H44" s="140">
        <f ca="1">IF(Proses!I133="","-",Proses!I133)</f>
        <v>5.7142857142857141E-2</v>
      </c>
      <c r="I44" s="126" t="s">
        <v>128</v>
      </c>
      <c r="J44" s="126" t="s">
        <v>128</v>
      </c>
      <c r="K44" s="126" t="str">
        <f ca="1">IF(Proses!$I$122=G44,"#","")</f>
        <v/>
      </c>
      <c r="L44" s="165">
        <f t="shared" ca="1" si="4"/>
        <v>0</v>
      </c>
      <c r="M44" s="352"/>
      <c r="N44" s="350"/>
      <c r="O44" s="350"/>
      <c r="P44" s="350"/>
    </row>
    <row r="45" spans="1:16">
      <c r="A45" s="125"/>
      <c r="B45" s="125"/>
      <c r="C45" s="125"/>
      <c r="D45" s="162"/>
      <c r="E45" s="126"/>
      <c r="F45" s="125"/>
      <c r="G45" s="136" t="s">
        <v>124</v>
      </c>
      <c r="H45" s="140">
        <f ca="1">IF(Proses!I134="","-",Proses!I134)</f>
        <v>2.8571428571428571E-2</v>
      </c>
      <c r="I45" s="126" t="s">
        <v>128</v>
      </c>
      <c r="J45" s="126" t="s">
        <v>128</v>
      </c>
      <c r="K45" s="126" t="str">
        <f ca="1">IF(Proses!$I$122=G45,"#","")</f>
        <v/>
      </c>
      <c r="L45" s="165">
        <f t="shared" ca="1" si="4"/>
        <v>0</v>
      </c>
      <c r="M45" s="352"/>
      <c r="N45" s="350"/>
      <c r="O45" s="350"/>
      <c r="P45" s="350"/>
    </row>
    <row r="46" spans="1:16">
      <c r="A46" s="125"/>
      <c r="B46" s="125"/>
      <c r="C46" s="125"/>
      <c r="D46" s="162"/>
      <c r="E46" s="126"/>
      <c r="F46" s="125"/>
      <c r="G46" s="136"/>
      <c r="H46" s="125"/>
      <c r="I46" s="126"/>
      <c r="J46" s="126"/>
      <c r="K46" s="125"/>
      <c r="L46" s="166"/>
      <c r="M46" s="167">
        <f ca="1">IF(D40&gt;0.21,1,-2)</f>
        <v>1</v>
      </c>
      <c r="N46" s="167">
        <f ca="1">IF(OR(C40=1,C40=0),0,1)</f>
        <v>1</v>
      </c>
      <c r="O46" s="167">
        <f ca="1">IF(OR(MAX(L40:L45)&lt;H40,MAX(L40:L45)&lt;H41,MAX(L40:L45)&lt;H42,MAX(L40:L45)&lt;H43,MAX(L40:L45)&lt;H44,MAX(L40:L45)&lt;H45),0,1)</f>
        <v>1</v>
      </c>
      <c r="P46" s="167">
        <f ca="1">SUM(M46:O46)</f>
        <v>3</v>
      </c>
    </row>
    <row r="47" spans="1:16" ht="12.75" customHeight="1">
      <c r="A47" s="126">
        <f>A40+1</f>
        <v>6</v>
      </c>
      <c r="B47" s="126">
        <f>A47</f>
        <v>6</v>
      </c>
      <c r="C47" s="140">
        <f ca="1">IF(CELL("col",Proses!J57)-4&gt;Proses!$D$2,"-",Proses!J57/Proses!$E$2)</f>
        <v>5.7142857142857141E-2</v>
      </c>
      <c r="D47" s="140">
        <f ca="1">Proses!BM64</f>
        <v>8.5432612786193723E-3</v>
      </c>
      <c r="E47" s="140">
        <f ca="1">IF(CELL("col",Proses!J7)-4&gt;Proses!$D$2,"-",IF(ISERR(PEARSON(Proses!J7:J56,Proses!BC7:BC56)),0,PEARSON(Proses!J7:J56,Proses!BC7:BC56)))</f>
        <v>1.4478246981004311E-2</v>
      </c>
      <c r="F47" s="125"/>
      <c r="G47" s="136" t="s">
        <v>9</v>
      </c>
      <c r="H47" s="140">
        <f ca="1">IF(Proses!J129="","-",Proses!J129)</f>
        <v>0.11428571428571428</v>
      </c>
      <c r="I47" s="126" t="s">
        <v>128</v>
      </c>
      <c r="J47" s="126" t="s">
        <v>128</v>
      </c>
      <c r="K47" s="126" t="str">
        <f ca="1">IF(Proses!$J$122=G47,"#","")</f>
        <v/>
      </c>
      <c r="L47" s="165">
        <f t="shared" ref="L47:L52" ca="1" si="5">IF(K47&lt;&gt;"",H47,0)</f>
        <v>0</v>
      </c>
      <c r="M47" s="351" t="str">
        <f ca="1">IF(E47&gt;0.21,"Dapat Membeda- kan","Tidak dapat membeda- kan")</f>
        <v>Tidak dapat membeda- kan</v>
      </c>
      <c r="N47" s="350" t="str">
        <f ca="1">IF(C47&gt;=0.7,"Mudah",IF(AND(C47&lt;0.7,C47&gt;=0.3),"Sedang","Sulit"))</f>
        <v>Sulit</v>
      </c>
      <c r="O47" s="350" t="str">
        <f ca="1">IF(OR(MAX(L47:L52)&lt;H47,MAX(L47:L52)&lt;H48,MAX(L47:L52)&lt;H49,MAX(L47:L52)&lt;H50,MAX(L47:L52)&lt;H51,MAX(L47:L52)&lt;H52),"Ada Option lain yang bekerja lebih baik.","Baik")</f>
        <v>Ada Option lain yang bekerja lebih baik.</v>
      </c>
      <c r="P47" s="350" t="str">
        <f ca="1">IF(P53&gt;2,"Dapat diterima",IF(AND(P53&gt;0,P53&lt;=2),"Soal sebaiknya Direvisi","Ditolak/ Jangan Diguna-kan"))</f>
        <v>Ditolak/ Jangan Diguna-kan</v>
      </c>
    </row>
    <row r="48" spans="1:16">
      <c r="A48" s="125"/>
      <c r="B48" s="125"/>
      <c r="C48" s="125"/>
      <c r="D48" s="162"/>
      <c r="E48" s="126"/>
      <c r="F48" s="125"/>
      <c r="G48" s="136" t="s">
        <v>120</v>
      </c>
      <c r="H48" s="140">
        <f ca="1">IF(Proses!J130="","-",Proses!J130)</f>
        <v>8.5714285714285715E-2</v>
      </c>
      <c r="I48" s="126" t="s">
        <v>128</v>
      </c>
      <c r="J48" s="126" t="s">
        <v>128</v>
      </c>
      <c r="K48" s="126" t="str">
        <f ca="1">IF(Proses!$J$122=G48,"#","")</f>
        <v/>
      </c>
      <c r="L48" s="165">
        <f t="shared" ca="1" si="5"/>
        <v>0</v>
      </c>
      <c r="M48" s="352"/>
      <c r="N48" s="350"/>
      <c r="O48" s="350"/>
      <c r="P48" s="350"/>
    </row>
    <row r="49" spans="1:16">
      <c r="A49" s="125"/>
      <c r="B49" s="125"/>
      <c r="C49" s="125"/>
      <c r="D49" s="162"/>
      <c r="E49" s="126"/>
      <c r="F49" s="125"/>
      <c r="G49" s="136" t="s">
        <v>121</v>
      </c>
      <c r="H49" s="140">
        <f ca="1">IF(Proses!J131="","-",Proses!J131)</f>
        <v>0.31428571428571428</v>
      </c>
      <c r="I49" s="126" t="s">
        <v>128</v>
      </c>
      <c r="J49" s="126" t="s">
        <v>128</v>
      </c>
      <c r="K49" s="126" t="str">
        <f ca="1">IF(Proses!$J$122=G49,"#","")</f>
        <v/>
      </c>
      <c r="L49" s="165">
        <f t="shared" ca="1" si="5"/>
        <v>0</v>
      </c>
      <c r="M49" s="352"/>
      <c r="N49" s="350"/>
      <c r="O49" s="350"/>
      <c r="P49" s="350"/>
    </row>
    <row r="50" spans="1:16">
      <c r="A50" s="125"/>
      <c r="B50" s="125"/>
      <c r="C50" s="125"/>
      <c r="D50" s="162"/>
      <c r="E50" s="126"/>
      <c r="F50" s="125"/>
      <c r="G50" s="136" t="s">
        <v>122</v>
      </c>
      <c r="H50" s="140">
        <f ca="1">IF(Proses!J132="","-",Proses!J132)</f>
        <v>5.7142857142857141E-2</v>
      </c>
      <c r="I50" s="126" t="s">
        <v>128</v>
      </c>
      <c r="J50" s="126" t="s">
        <v>128</v>
      </c>
      <c r="K50" s="126" t="str">
        <f ca="1">IF(Proses!$J$122=G50,"#","")</f>
        <v>#</v>
      </c>
      <c r="L50" s="165">
        <f t="shared" ca="1" si="5"/>
        <v>5.7142857142857141E-2</v>
      </c>
      <c r="M50" s="352"/>
      <c r="N50" s="350"/>
      <c r="O50" s="350"/>
      <c r="P50" s="350"/>
    </row>
    <row r="51" spans="1:16">
      <c r="A51" s="125"/>
      <c r="B51" s="125"/>
      <c r="C51" s="125"/>
      <c r="D51" s="162"/>
      <c r="E51" s="126"/>
      <c r="F51" s="125"/>
      <c r="G51" s="136" t="s">
        <v>123</v>
      </c>
      <c r="H51" s="140">
        <f ca="1">IF(Proses!J133="","-",Proses!J133)</f>
        <v>0.42857142857142855</v>
      </c>
      <c r="I51" s="126" t="s">
        <v>128</v>
      </c>
      <c r="J51" s="126" t="s">
        <v>128</v>
      </c>
      <c r="K51" s="126" t="str">
        <f ca="1">IF(Proses!$J$122=G51,"#","")</f>
        <v/>
      </c>
      <c r="L51" s="165">
        <f t="shared" ca="1" si="5"/>
        <v>0</v>
      </c>
      <c r="M51" s="352"/>
      <c r="N51" s="350"/>
      <c r="O51" s="350"/>
      <c r="P51" s="350"/>
    </row>
    <row r="52" spans="1:16">
      <c r="A52" s="125"/>
      <c r="B52" s="125"/>
      <c r="C52" s="125"/>
      <c r="D52" s="162"/>
      <c r="E52" s="126"/>
      <c r="F52" s="125"/>
      <c r="G52" s="136" t="s">
        <v>124</v>
      </c>
      <c r="H52" s="140">
        <f ca="1">IF(Proses!J134="","-",Proses!J134)</f>
        <v>0</v>
      </c>
      <c r="I52" s="126" t="s">
        <v>128</v>
      </c>
      <c r="J52" s="126" t="s">
        <v>128</v>
      </c>
      <c r="K52" s="126" t="str">
        <f ca="1">IF(Proses!$J$122=G52,"#","")</f>
        <v/>
      </c>
      <c r="L52" s="165">
        <f t="shared" ca="1" si="5"/>
        <v>0</v>
      </c>
      <c r="M52" s="352"/>
      <c r="N52" s="350"/>
      <c r="O52" s="350"/>
      <c r="P52" s="350"/>
    </row>
    <row r="53" spans="1:16">
      <c r="A53" s="125"/>
      <c r="B53" s="125"/>
      <c r="C53" s="125"/>
      <c r="D53" s="162"/>
      <c r="E53" s="126"/>
      <c r="F53" s="125"/>
      <c r="G53" s="136"/>
      <c r="H53" s="125"/>
      <c r="I53" s="126"/>
      <c r="J53" s="126"/>
      <c r="K53" s="125"/>
      <c r="L53" s="166"/>
      <c r="M53" s="167">
        <f ca="1">IF(D47&gt;0.21,1,-2)</f>
        <v>-2</v>
      </c>
      <c r="N53" s="167">
        <f ca="1">IF(OR(C47=1,C47=0),0,1)</f>
        <v>1</v>
      </c>
      <c r="O53" s="167">
        <f ca="1">IF(OR(MAX(L47:L52)&lt;H47,MAX(L47:L52)&lt;H48,MAX(L47:L52)&lt;H49,MAX(L47:L52)&lt;H50,MAX(L47:L52)&lt;H51,MAX(L47:L52)&lt;H52),0,1)</f>
        <v>0</v>
      </c>
      <c r="P53" s="167">
        <f ca="1">SUM(M53:O53)</f>
        <v>-1</v>
      </c>
    </row>
    <row r="54" spans="1:16" ht="12.75" customHeight="1">
      <c r="A54" s="126">
        <f>A47+1</f>
        <v>7</v>
      </c>
      <c r="B54" s="126">
        <f>A54</f>
        <v>7</v>
      </c>
      <c r="C54" s="140">
        <f ca="1">IF(CELL("col",Proses!K57)-4&gt;Proses!$D$2,"-",Proses!K57/Proses!$E$2)</f>
        <v>0.7142857142857143</v>
      </c>
      <c r="D54" s="140">
        <f ca="1">Proses!BN64</f>
        <v>0.84683230767815088</v>
      </c>
      <c r="E54" s="140">
        <f ca="1">IF(CELL("col",Proses!K7)-4&gt;Proses!$D$2,"-",IF(ISERR(PEARSON(Proses!K7:K56,Proses!BC7:BC56)),0,PEARSON(Proses!K7:K56,Proses!BC7:BC56)))</f>
        <v>0.53087822943581797</v>
      </c>
      <c r="F54" s="125"/>
      <c r="G54" s="136" t="s">
        <v>9</v>
      </c>
      <c r="H54" s="140">
        <f ca="1">IF(Proses!K129="","-",Proses!K129)</f>
        <v>0.7142857142857143</v>
      </c>
      <c r="I54" s="126" t="s">
        <v>128</v>
      </c>
      <c r="J54" s="126" t="s">
        <v>128</v>
      </c>
      <c r="K54" s="126" t="str">
        <f ca="1">IF(Proses!$K$122=G54,"#","")</f>
        <v>#</v>
      </c>
      <c r="L54" s="165">
        <f t="shared" ref="L54:L59" ca="1" si="6">IF(K54&lt;&gt;"",H54,0)</f>
        <v>0.7142857142857143</v>
      </c>
      <c r="M54" s="351" t="str">
        <f ca="1">IF(E54&gt;0.21,"Dapat Membeda- kan","Tidak dapat membeda- kan")</f>
        <v>Dapat Membeda- kan</v>
      </c>
      <c r="N54" s="350" t="str">
        <f ca="1">IF(C54&gt;=0.7,"Mudah",IF(AND(C54&lt;0.7,C54&gt;=0.3),"Sedang","Sulit"))</f>
        <v>Mudah</v>
      </c>
      <c r="O54" s="350" t="str">
        <f ca="1">IF(OR(MAX(L54:L59)&lt;H54,MAX(L54:L59)&lt;H55,MAX(L54:L59)&lt;H56,MAX(L54:L59)&lt;H57,MAX(L54:L59)&lt;H58,MAX(L54:L59)&lt;H59),"Ada Option lain yang bekerja lebih baik.","Baik")</f>
        <v>Baik</v>
      </c>
      <c r="P54" s="350" t="str">
        <f ca="1">IF(P60&gt;2,"Dapat diterima",IF(AND(P60&gt;0,P60&lt;=2),"Soal sebaiknya Direvisi","Ditolak/ Jangan Diguna-kan"))</f>
        <v>Dapat diterima</v>
      </c>
    </row>
    <row r="55" spans="1:16">
      <c r="A55" s="125"/>
      <c r="B55" s="125"/>
      <c r="C55" s="125"/>
      <c r="D55" s="162"/>
      <c r="E55" s="126"/>
      <c r="F55" s="125"/>
      <c r="G55" s="136" t="s">
        <v>120</v>
      </c>
      <c r="H55" s="140">
        <f ca="1">IF(Proses!K130="","-",Proses!K130)</f>
        <v>0.11428571428571428</v>
      </c>
      <c r="I55" s="126" t="s">
        <v>128</v>
      </c>
      <c r="J55" s="126" t="s">
        <v>128</v>
      </c>
      <c r="K55" s="126" t="str">
        <f ca="1">IF(Proses!$K$122=G55,"#","")</f>
        <v/>
      </c>
      <c r="L55" s="165">
        <f t="shared" ca="1" si="6"/>
        <v>0</v>
      </c>
      <c r="M55" s="352"/>
      <c r="N55" s="350"/>
      <c r="O55" s="350"/>
      <c r="P55" s="350"/>
    </row>
    <row r="56" spans="1:16">
      <c r="A56" s="125"/>
      <c r="B56" s="125"/>
      <c r="C56" s="125"/>
      <c r="D56" s="162"/>
      <c r="E56" s="126"/>
      <c r="F56" s="125"/>
      <c r="G56" s="136" t="s">
        <v>121</v>
      </c>
      <c r="H56" s="140">
        <f ca="1">IF(Proses!K131="","-",Proses!K131)</f>
        <v>5.7142857142857141E-2</v>
      </c>
      <c r="I56" s="126" t="s">
        <v>128</v>
      </c>
      <c r="J56" s="126" t="s">
        <v>128</v>
      </c>
      <c r="K56" s="126" t="str">
        <f ca="1">IF(Proses!$K$122=G56,"#","")</f>
        <v/>
      </c>
      <c r="L56" s="165">
        <f t="shared" ca="1" si="6"/>
        <v>0</v>
      </c>
      <c r="M56" s="352"/>
      <c r="N56" s="350"/>
      <c r="O56" s="350"/>
      <c r="P56" s="350"/>
    </row>
    <row r="57" spans="1:16">
      <c r="A57" s="125"/>
      <c r="B57" s="125"/>
      <c r="C57" s="125"/>
      <c r="D57" s="162"/>
      <c r="E57" s="126"/>
      <c r="F57" s="125"/>
      <c r="G57" s="136" t="s">
        <v>122</v>
      </c>
      <c r="H57" s="140">
        <f ca="1">IF(Proses!K132="","-",Proses!K132)</f>
        <v>8.5714285714285715E-2</v>
      </c>
      <c r="I57" s="126" t="s">
        <v>128</v>
      </c>
      <c r="J57" s="126" t="s">
        <v>128</v>
      </c>
      <c r="K57" s="126" t="str">
        <f ca="1">IF(Proses!$K$122=G57,"#","")</f>
        <v/>
      </c>
      <c r="L57" s="165">
        <f t="shared" ca="1" si="6"/>
        <v>0</v>
      </c>
      <c r="M57" s="352"/>
      <c r="N57" s="350"/>
      <c r="O57" s="350"/>
      <c r="P57" s="350"/>
    </row>
    <row r="58" spans="1:16">
      <c r="A58" s="125"/>
      <c r="B58" s="125"/>
      <c r="C58" s="125"/>
      <c r="D58" s="162"/>
      <c r="E58" s="126"/>
      <c r="F58" s="125"/>
      <c r="G58" s="136" t="s">
        <v>123</v>
      </c>
      <c r="H58" s="140">
        <f ca="1">IF(Proses!K133="","-",Proses!K133)</f>
        <v>2.8571428571428571E-2</v>
      </c>
      <c r="I58" s="126" t="s">
        <v>128</v>
      </c>
      <c r="J58" s="126" t="s">
        <v>128</v>
      </c>
      <c r="K58" s="126" t="str">
        <f ca="1">IF(Proses!$K$122=G58,"#","")</f>
        <v/>
      </c>
      <c r="L58" s="165">
        <f t="shared" ca="1" si="6"/>
        <v>0</v>
      </c>
      <c r="M58" s="352"/>
      <c r="N58" s="350"/>
      <c r="O58" s="350"/>
      <c r="P58" s="350"/>
    </row>
    <row r="59" spans="1:16">
      <c r="A59" s="125"/>
      <c r="B59" s="125"/>
      <c r="C59" s="125"/>
      <c r="D59" s="162"/>
      <c r="E59" s="126"/>
      <c r="F59" s="125"/>
      <c r="G59" s="136" t="s">
        <v>124</v>
      </c>
      <c r="H59" s="140">
        <f ca="1">IF(Proses!K134="","-",Proses!K134)</f>
        <v>0</v>
      </c>
      <c r="I59" s="126" t="s">
        <v>128</v>
      </c>
      <c r="J59" s="126" t="s">
        <v>128</v>
      </c>
      <c r="K59" s="126" t="str">
        <f ca="1">IF(Proses!$K$122=G59,"#","")</f>
        <v/>
      </c>
      <c r="L59" s="165">
        <f t="shared" ca="1" si="6"/>
        <v>0</v>
      </c>
      <c r="M59" s="352"/>
      <c r="N59" s="350"/>
      <c r="O59" s="350"/>
      <c r="P59" s="350"/>
    </row>
    <row r="60" spans="1:16">
      <c r="A60" s="125"/>
      <c r="B60" s="125"/>
      <c r="C60" s="125"/>
      <c r="D60" s="162"/>
      <c r="E60" s="126"/>
      <c r="F60" s="125"/>
      <c r="G60" s="136"/>
      <c r="H60" s="125"/>
      <c r="I60" s="126"/>
      <c r="J60" s="126"/>
      <c r="K60" s="125"/>
      <c r="L60" s="166"/>
      <c r="M60" s="167">
        <f ca="1">IF(D54&gt;0.21,1,-2)</f>
        <v>1</v>
      </c>
      <c r="N60" s="167">
        <f ca="1">IF(OR(C54=1,C54=0),0,1)</f>
        <v>1</v>
      </c>
      <c r="O60" s="167">
        <f ca="1">IF(OR(MAX(L54:L59)&lt;H54,MAX(L54:L59)&lt;H55,MAX(L54:L59)&lt;H56,MAX(L54:L59)&lt;H57,MAX(L54:L59)&lt;H58,MAX(L54:L59)&lt;H59),0,1)</f>
        <v>1</v>
      </c>
      <c r="P60" s="167">
        <f ca="1">SUM(M60:O60)</f>
        <v>3</v>
      </c>
    </row>
    <row r="61" spans="1:16" ht="12.75" customHeight="1">
      <c r="A61" s="126">
        <f>A54+1</f>
        <v>8</v>
      </c>
      <c r="B61" s="126">
        <f>A61</f>
        <v>8</v>
      </c>
      <c r="C61" s="140">
        <f ca="1">IF(CELL("col",Proses!L57)-4&gt;Proses!$D$2,"-",Proses!L57/Proses!$E$2)</f>
        <v>0.25714285714285712</v>
      </c>
      <c r="D61" s="140">
        <f ca="1">Proses!BO64</f>
        <v>0.32788671035172906</v>
      </c>
      <c r="E61" s="140">
        <f ca="1">IF(CELL("col",Proses!L7)-4&gt;Proses!$D$2,"-",IF(ISERR(PEARSON(Proses!L7:L56,Proses!BC7:BC56)),0,PEARSON(Proses!L7:L56,Proses!BC7:BC56)))</f>
        <v>0.26702424617551518</v>
      </c>
      <c r="F61" s="125"/>
      <c r="G61" s="136" t="s">
        <v>9</v>
      </c>
      <c r="H61" s="140">
        <f ca="1">IF(Proses!L129="","-",Proses!L129)</f>
        <v>0.11428571428571428</v>
      </c>
      <c r="I61" s="126" t="s">
        <v>128</v>
      </c>
      <c r="J61" s="126" t="s">
        <v>128</v>
      </c>
      <c r="K61" s="126" t="str">
        <f ca="1">IF(Proses!$L$122=G61,"#","")</f>
        <v/>
      </c>
      <c r="L61" s="165">
        <f t="shared" ref="L61:L66" ca="1" si="7">IF(K61&lt;&gt;"",H61,0)</f>
        <v>0</v>
      </c>
      <c r="M61" s="351" t="str">
        <f ca="1">IF(E61&gt;0.21,"Dapat Membeda- kan","Tidak dapat membeda- kan")</f>
        <v>Dapat Membeda- kan</v>
      </c>
      <c r="N61" s="350" t="str">
        <f ca="1">IF(C61&gt;=0.7,"Mudah",IF(AND(C61&lt;0.7,C61&gt;=0.3),"Sedang","Sulit"))</f>
        <v>Sulit</v>
      </c>
      <c r="O61" s="350" t="str">
        <f ca="1">IF(OR(MAX(L61:L66)&lt;H61,MAX(L61:L66)&lt;H62,MAX(L61:L66)&lt;H63,MAX(L61:L66)&lt;H64,MAX(L61:L66)&lt;H65,MAX(L61:L66)&lt;H66),"Ada Option lain yang bekerja lebih baik.","Baik")</f>
        <v>Ada Option lain yang bekerja lebih baik.</v>
      </c>
      <c r="P61" s="350" t="str">
        <f ca="1">IF(P67&gt;2,"Dapat diterima",IF(AND(P67&gt;0,P67&lt;=2),"Soal sebaiknya Direvisi","Ditolak/ Jangan Diguna-kan"))</f>
        <v>Soal sebaiknya Direvisi</v>
      </c>
    </row>
    <row r="62" spans="1:16">
      <c r="A62" s="125"/>
      <c r="B62" s="125"/>
      <c r="C62" s="125"/>
      <c r="D62" s="162"/>
      <c r="E62" s="126"/>
      <c r="F62" s="125"/>
      <c r="G62" s="136" t="s">
        <v>120</v>
      </c>
      <c r="H62" s="140">
        <f ca="1">IF(Proses!L130="","-",Proses!L130)</f>
        <v>0.48571428571428571</v>
      </c>
      <c r="I62" s="126" t="s">
        <v>128</v>
      </c>
      <c r="J62" s="126" t="s">
        <v>128</v>
      </c>
      <c r="K62" s="126" t="str">
        <f ca="1">IF(Proses!$L$122=G62,"#","")</f>
        <v/>
      </c>
      <c r="L62" s="165">
        <f t="shared" ca="1" si="7"/>
        <v>0</v>
      </c>
      <c r="M62" s="352"/>
      <c r="N62" s="350"/>
      <c r="O62" s="350"/>
      <c r="P62" s="350"/>
    </row>
    <row r="63" spans="1:16">
      <c r="A63" s="125"/>
      <c r="B63" s="125"/>
      <c r="C63" s="125"/>
      <c r="D63" s="162"/>
      <c r="E63" s="126"/>
      <c r="F63" s="125"/>
      <c r="G63" s="136" t="s">
        <v>121</v>
      </c>
      <c r="H63" s="140">
        <f ca="1">IF(Proses!L131="","-",Proses!L131)</f>
        <v>8.5714285714285715E-2</v>
      </c>
      <c r="I63" s="126" t="s">
        <v>128</v>
      </c>
      <c r="J63" s="126" t="s">
        <v>128</v>
      </c>
      <c r="K63" s="126" t="str">
        <f ca="1">IF(Proses!$L$122=G63,"#","")</f>
        <v/>
      </c>
      <c r="L63" s="165">
        <f t="shared" ca="1" si="7"/>
        <v>0</v>
      </c>
      <c r="M63" s="352"/>
      <c r="N63" s="350"/>
      <c r="O63" s="350"/>
      <c r="P63" s="350"/>
    </row>
    <row r="64" spans="1:16">
      <c r="A64" s="125"/>
      <c r="B64" s="125"/>
      <c r="C64" s="125"/>
      <c r="D64" s="162"/>
      <c r="E64" s="126"/>
      <c r="F64" s="125"/>
      <c r="G64" s="136" t="s">
        <v>122</v>
      </c>
      <c r="H64" s="140">
        <f ca="1">IF(Proses!L132="","-",Proses!L132)</f>
        <v>2.8571428571428571E-2</v>
      </c>
      <c r="I64" s="126" t="s">
        <v>128</v>
      </c>
      <c r="J64" s="126" t="s">
        <v>128</v>
      </c>
      <c r="K64" s="126" t="str">
        <f ca="1">IF(Proses!$L$122=G64,"#","")</f>
        <v/>
      </c>
      <c r="L64" s="165">
        <f t="shared" ca="1" si="7"/>
        <v>0</v>
      </c>
      <c r="M64" s="352"/>
      <c r="N64" s="350"/>
      <c r="O64" s="350"/>
      <c r="P64" s="350"/>
    </row>
    <row r="65" spans="1:16">
      <c r="A65" s="125"/>
      <c r="B65" s="125"/>
      <c r="C65" s="125"/>
      <c r="D65" s="162"/>
      <c r="E65" s="126"/>
      <c r="F65" s="125"/>
      <c r="G65" s="136" t="s">
        <v>123</v>
      </c>
      <c r="H65" s="140">
        <f ca="1">IF(Proses!L133="","-",Proses!L133)</f>
        <v>0.25714285714285712</v>
      </c>
      <c r="I65" s="126" t="s">
        <v>128</v>
      </c>
      <c r="J65" s="126" t="s">
        <v>128</v>
      </c>
      <c r="K65" s="126" t="str">
        <f ca="1">IF(Proses!$L$122=G65,"#","")</f>
        <v>#</v>
      </c>
      <c r="L65" s="165">
        <f t="shared" ca="1" si="7"/>
        <v>0.25714285714285712</v>
      </c>
      <c r="M65" s="352"/>
      <c r="N65" s="350"/>
      <c r="O65" s="350"/>
      <c r="P65" s="350"/>
    </row>
    <row r="66" spans="1:16">
      <c r="A66" s="125"/>
      <c r="B66" s="125"/>
      <c r="C66" s="125"/>
      <c r="D66" s="162"/>
      <c r="E66" s="126"/>
      <c r="F66" s="125"/>
      <c r="G66" s="136" t="s">
        <v>124</v>
      </c>
      <c r="H66" s="140">
        <f ca="1">IF(Proses!L134="","-",Proses!L134)</f>
        <v>2.8571428571428571E-2</v>
      </c>
      <c r="I66" s="126" t="s">
        <v>128</v>
      </c>
      <c r="J66" s="126" t="s">
        <v>128</v>
      </c>
      <c r="K66" s="126" t="str">
        <f ca="1">IF(Proses!$L$122=G66,"#","")</f>
        <v/>
      </c>
      <c r="L66" s="165">
        <f t="shared" ca="1" si="7"/>
        <v>0</v>
      </c>
      <c r="M66" s="352"/>
      <c r="N66" s="350"/>
      <c r="O66" s="350"/>
      <c r="P66" s="350"/>
    </row>
    <row r="67" spans="1:16">
      <c r="A67" s="125"/>
      <c r="B67" s="125"/>
      <c r="C67" s="125"/>
      <c r="D67" s="162"/>
      <c r="E67" s="126"/>
      <c r="F67" s="125"/>
      <c r="G67" s="136"/>
      <c r="H67" s="125"/>
      <c r="I67" s="126"/>
      <c r="J67" s="126"/>
      <c r="K67" s="125"/>
      <c r="L67" s="166"/>
      <c r="M67" s="167">
        <f ca="1">IF(D61&gt;0.21,1,-2)</f>
        <v>1</v>
      </c>
      <c r="N67" s="167">
        <f ca="1">IF(OR(C61=1,C61=0),0,1)</f>
        <v>1</v>
      </c>
      <c r="O67" s="167">
        <f ca="1">IF(OR(MAX(L61:L66)&lt;H61,MAX(L61:L66)&lt;H62,MAX(L61:L66)&lt;H63,MAX(L61:L66)&lt;H64,MAX(L61:L66)&lt;H65,MAX(L61:L66)&lt;H66),0,1)</f>
        <v>0</v>
      </c>
      <c r="P67" s="167">
        <f ca="1">SUM(M67:O67)</f>
        <v>2</v>
      </c>
    </row>
    <row r="68" spans="1:16" ht="12.75" customHeight="1">
      <c r="A68" s="126">
        <f>A61+1</f>
        <v>9</v>
      </c>
      <c r="B68" s="126">
        <f>A68</f>
        <v>9</v>
      </c>
      <c r="C68" s="140">
        <f ca="1">IF(CELL("col",Proses!M57)-4&gt;Proses!$D$2,"-",Proses!M57/Proses!$E$2)</f>
        <v>0.25714285714285712</v>
      </c>
      <c r="D68" s="140">
        <f ca="1">Proses!BP64</f>
        <v>0.14763485387564784</v>
      </c>
      <c r="E68" s="140">
        <f ca="1">IF(CELL("col",Proses!M7)-4&gt;Proses!$D$2,"-",IF(ISERR(PEARSON(Proses!M7:M56,Proses!BC7:BC56)),0,PEARSON(Proses!M7:M56,Proses!BC7:BC56)))</f>
        <v>0.12023081241410639</v>
      </c>
      <c r="F68" s="125"/>
      <c r="G68" s="136" t="s">
        <v>9</v>
      </c>
      <c r="H68" s="140">
        <f ca="1">IF(Proses!M129="","-",Proses!M129)</f>
        <v>5.7142857142857141E-2</v>
      </c>
      <c r="I68" s="126" t="s">
        <v>128</v>
      </c>
      <c r="J68" s="126" t="s">
        <v>128</v>
      </c>
      <c r="K68" s="126" t="str">
        <f ca="1">IF(Proses!$M$122=G68,"#","")</f>
        <v/>
      </c>
      <c r="L68" s="165">
        <f t="shared" ref="L68:L73" ca="1" si="8">IF(K68&lt;&gt;"",H68,0)</f>
        <v>0</v>
      </c>
      <c r="M68" s="351" t="str">
        <f ca="1">IF(E68&gt;0.21,"Dapat Membeda- kan","Tidak dapat membeda- kan")</f>
        <v>Tidak dapat membeda- kan</v>
      </c>
      <c r="N68" s="350" t="str">
        <f ca="1">IF(C68&gt;=0.7,"Mudah",IF(AND(C68&lt;0.7,C68&gt;=0.3),"Sedang","Sulit"))</f>
        <v>Sulit</v>
      </c>
      <c r="O68" s="350" t="str">
        <f ca="1">IF(OR(MAX(L68:L73)&lt;H68,MAX(L68:L73)&lt;H69,MAX(L68:L73)&lt;H70,MAX(L68:L73)&lt;H71,MAX(L68:L73)&lt;H72,MAX(L68:L73)&lt;H73),"Ada Option lain yang bekerja lebih baik.","Baik")</f>
        <v>Ada Option lain yang bekerja lebih baik.</v>
      </c>
      <c r="P68" s="350" t="str">
        <f ca="1">IF(P74&gt;2,"Dapat diterima",IF(AND(P74&gt;0,P74&lt;=2),"Soal sebaiknya Direvisi","Ditolak/ Jangan Diguna-kan"))</f>
        <v>Ditolak/ Jangan Diguna-kan</v>
      </c>
    </row>
    <row r="69" spans="1:16">
      <c r="A69" s="125"/>
      <c r="B69" s="125"/>
      <c r="C69" s="125"/>
      <c r="D69" s="162"/>
      <c r="E69" s="126"/>
      <c r="F69" s="125"/>
      <c r="G69" s="136" t="s">
        <v>120</v>
      </c>
      <c r="H69" s="140">
        <f ca="1">IF(Proses!M130="","-",Proses!M130)</f>
        <v>0.37142857142857144</v>
      </c>
      <c r="I69" s="126" t="s">
        <v>128</v>
      </c>
      <c r="J69" s="126" t="s">
        <v>128</v>
      </c>
      <c r="K69" s="126" t="str">
        <f ca="1">IF(Proses!$M$122=G69,"#","")</f>
        <v/>
      </c>
      <c r="L69" s="165">
        <f t="shared" ca="1" si="8"/>
        <v>0</v>
      </c>
      <c r="M69" s="352"/>
      <c r="N69" s="350"/>
      <c r="O69" s="350"/>
      <c r="P69" s="350"/>
    </row>
    <row r="70" spans="1:16">
      <c r="A70" s="125"/>
      <c r="B70" s="125"/>
      <c r="C70" s="125"/>
      <c r="D70" s="162"/>
      <c r="E70" s="126"/>
      <c r="F70" s="125"/>
      <c r="G70" s="136" t="s">
        <v>121</v>
      </c>
      <c r="H70" s="140">
        <f ca="1">IF(Proses!M131="","-",Proses!M131)</f>
        <v>0.25714285714285712</v>
      </c>
      <c r="I70" s="126" t="s">
        <v>128</v>
      </c>
      <c r="J70" s="126" t="s">
        <v>128</v>
      </c>
      <c r="K70" s="126" t="str">
        <f ca="1">IF(Proses!$M$122=G70,"#","")</f>
        <v>#</v>
      </c>
      <c r="L70" s="165">
        <f t="shared" ca="1" si="8"/>
        <v>0.25714285714285712</v>
      </c>
      <c r="M70" s="352"/>
      <c r="N70" s="350"/>
      <c r="O70" s="350"/>
      <c r="P70" s="350"/>
    </row>
    <row r="71" spans="1:16">
      <c r="A71" s="125"/>
      <c r="B71" s="125"/>
      <c r="C71" s="125"/>
      <c r="D71" s="162"/>
      <c r="E71" s="126"/>
      <c r="F71" s="125"/>
      <c r="G71" s="136" t="s">
        <v>122</v>
      </c>
      <c r="H71" s="140">
        <f ca="1">IF(Proses!M132="","-",Proses!M132)</f>
        <v>5.7142857142857141E-2</v>
      </c>
      <c r="I71" s="126" t="s">
        <v>128</v>
      </c>
      <c r="J71" s="126" t="s">
        <v>128</v>
      </c>
      <c r="K71" s="126" t="str">
        <f ca="1">IF(Proses!$M$122=G71,"#","")</f>
        <v/>
      </c>
      <c r="L71" s="165">
        <f t="shared" ca="1" si="8"/>
        <v>0</v>
      </c>
      <c r="M71" s="352"/>
      <c r="N71" s="350"/>
      <c r="O71" s="350"/>
      <c r="P71" s="350"/>
    </row>
    <row r="72" spans="1:16">
      <c r="A72" s="125"/>
      <c r="B72" s="125"/>
      <c r="C72" s="125"/>
      <c r="D72" s="162"/>
      <c r="E72" s="126"/>
      <c r="F72" s="125"/>
      <c r="G72" s="136" t="s">
        <v>123</v>
      </c>
      <c r="H72" s="140">
        <f ca="1">IF(Proses!M133="","-",Proses!M133)</f>
        <v>0.25714285714285712</v>
      </c>
      <c r="I72" s="126" t="s">
        <v>128</v>
      </c>
      <c r="J72" s="126" t="s">
        <v>128</v>
      </c>
      <c r="K72" s="126" t="str">
        <f ca="1">IF(Proses!$M$122=G72,"#","")</f>
        <v/>
      </c>
      <c r="L72" s="165">
        <f t="shared" ca="1" si="8"/>
        <v>0</v>
      </c>
      <c r="M72" s="352"/>
      <c r="N72" s="350"/>
      <c r="O72" s="350"/>
      <c r="P72" s="350"/>
    </row>
    <row r="73" spans="1:16">
      <c r="A73" s="125"/>
      <c r="B73" s="125"/>
      <c r="C73" s="125"/>
      <c r="D73" s="162"/>
      <c r="E73" s="126"/>
      <c r="F73" s="125"/>
      <c r="G73" s="136" t="s">
        <v>124</v>
      </c>
      <c r="H73" s="140">
        <f ca="1">IF(Proses!M134="","-",Proses!M134)</f>
        <v>0</v>
      </c>
      <c r="I73" s="126" t="s">
        <v>128</v>
      </c>
      <c r="J73" s="126" t="s">
        <v>128</v>
      </c>
      <c r="K73" s="126" t="str">
        <f ca="1">IF(Proses!$M$122=G73,"#","")</f>
        <v/>
      </c>
      <c r="L73" s="165">
        <f t="shared" ca="1" si="8"/>
        <v>0</v>
      </c>
      <c r="M73" s="352"/>
      <c r="N73" s="350"/>
      <c r="O73" s="350"/>
      <c r="P73" s="350"/>
    </row>
    <row r="74" spans="1:16">
      <c r="A74" s="125"/>
      <c r="B74" s="125"/>
      <c r="C74" s="125"/>
      <c r="D74" s="162"/>
      <c r="E74" s="126"/>
      <c r="F74" s="125"/>
      <c r="G74" s="136"/>
      <c r="H74" s="125"/>
      <c r="I74" s="126"/>
      <c r="J74" s="126"/>
      <c r="K74" s="125"/>
      <c r="L74" s="166"/>
      <c r="M74" s="167">
        <f ca="1">IF(D68&gt;0.21,1,-2)</f>
        <v>-2</v>
      </c>
      <c r="N74" s="167">
        <f ca="1">IF(OR(C68=1,C68=0),0,1)</f>
        <v>1</v>
      </c>
      <c r="O74" s="167">
        <f ca="1">IF(OR(MAX(L68:L73)&lt;H68,MAX(L68:L73)&lt;H69,MAX(L68:L73)&lt;H70,MAX(L68:L73)&lt;H71,MAX(L68:L73)&lt;H72,MAX(L68:L73)&lt;H73),0,1)</f>
        <v>0</v>
      </c>
      <c r="P74" s="167">
        <f ca="1">SUM(M74:O74)</f>
        <v>-1</v>
      </c>
    </row>
    <row r="75" spans="1:16" ht="12.75" customHeight="1">
      <c r="A75" s="126">
        <f>A68+1</f>
        <v>10</v>
      </c>
      <c r="B75" s="126">
        <f>A75</f>
        <v>10</v>
      </c>
      <c r="C75" s="140">
        <f ca="1">IF(CELL("col",Proses!N57)-4&gt;Proses!$D$2,"-",Proses!N57/Proses!$E$2)</f>
        <v>0.6</v>
      </c>
      <c r="D75" s="140">
        <f ca="1">Proses!BQ64</f>
        <v>0.63474455036267075</v>
      </c>
      <c r="E75" s="140">
        <f ca="1">IF(CELL("col",Proses!N7)-4&gt;Proses!$D$2,"-",IF(ISERR(PEARSON(Proses!N7:N56,Proses!BC7:BC56)),0,PEARSON(Proses!N7:N56,Proses!BC7:BC56)))</f>
        <v>0.38851665857906853</v>
      </c>
      <c r="F75" s="125"/>
      <c r="G75" s="136" t="s">
        <v>9</v>
      </c>
      <c r="H75" s="140">
        <f ca="1">IF(Proses!N129="","-",Proses!N129)</f>
        <v>0.6</v>
      </c>
      <c r="I75" s="126" t="s">
        <v>128</v>
      </c>
      <c r="J75" s="126" t="s">
        <v>128</v>
      </c>
      <c r="K75" s="126" t="str">
        <f ca="1">IF(Proses!$N$122=G75,"#","")</f>
        <v>#</v>
      </c>
      <c r="L75" s="165">
        <f t="shared" ref="L75:L80" ca="1" si="9">IF(K75&lt;&gt;"",H75,0)</f>
        <v>0.6</v>
      </c>
      <c r="M75" s="351" t="str">
        <f ca="1">IF(E75&gt;0.21,"Dapat Membeda- kan","Tidak dapat membeda- kan")</f>
        <v>Dapat Membeda- kan</v>
      </c>
      <c r="N75" s="350" t="str">
        <f ca="1">IF(C75&gt;=0.7,"Mudah",IF(AND(C75&lt;0.7,C75&gt;=0.3),"Sedang","Sulit"))</f>
        <v>Sedang</v>
      </c>
      <c r="O75" s="350" t="str">
        <f ca="1">IF(OR(MAX(L75:L80)&lt;H75,MAX(L75:L80)&lt;H76,MAX(L75:L80)&lt;H77,MAX(L75:L80)&lt;H78,MAX(L75:L80)&lt;H79,MAX(L75:L80)&lt;H80),"Ada Option lain yang bekerja lebih baik.","Baik")</f>
        <v>Baik</v>
      </c>
      <c r="P75" s="350" t="str">
        <f ca="1">IF(P81&gt;2,"Dapat diterima",IF(AND(P81&gt;0,P81&lt;=2),"Soal sebaiknya Direvisi","Ditolak/ Jangan Diguna-kan"))</f>
        <v>Dapat diterima</v>
      </c>
    </row>
    <row r="76" spans="1:16">
      <c r="A76" s="125"/>
      <c r="B76" s="125"/>
      <c r="C76" s="125"/>
      <c r="D76" s="162"/>
      <c r="E76" s="126"/>
      <c r="F76" s="125"/>
      <c r="G76" s="136" t="s">
        <v>120</v>
      </c>
      <c r="H76" s="140">
        <f ca="1">IF(Proses!N130="","-",Proses!N130)</f>
        <v>0</v>
      </c>
      <c r="I76" s="126" t="s">
        <v>128</v>
      </c>
      <c r="J76" s="126" t="s">
        <v>128</v>
      </c>
      <c r="K76" s="126" t="str">
        <f ca="1">IF(Proses!$N$122=G76,"#","")</f>
        <v/>
      </c>
      <c r="L76" s="165">
        <f t="shared" ca="1" si="9"/>
        <v>0</v>
      </c>
      <c r="M76" s="352"/>
      <c r="N76" s="350"/>
      <c r="O76" s="350"/>
      <c r="P76" s="350"/>
    </row>
    <row r="77" spans="1:16">
      <c r="A77" s="125"/>
      <c r="B77" s="125"/>
      <c r="C77" s="125"/>
      <c r="D77" s="162"/>
      <c r="E77" s="126"/>
      <c r="F77" s="125"/>
      <c r="G77" s="136" t="s">
        <v>121</v>
      </c>
      <c r="H77" s="140">
        <f ca="1">IF(Proses!N131="","-",Proses!N131)</f>
        <v>0.11428571428571428</v>
      </c>
      <c r="I77" s="126" t="s">
        <v>128</v>
      </c>
      <c r="J77" s="126" t="s">
        <v>128</v>
      </c>
      <c r="K77" s="126" t="str">
        <f ca="1">IF(Proses!$N$122=G77,"#","")</f>
        <v/>
      </c>
      <c r="L77" s="165">
        <f t="shared" ca="1" si="9"/>
        <v>0</v>
      </c>
      <c r="M77" s="352"/>
      <c r="N77" s="350"/>
      <c r="O77" s="350"/>
      <c r="P77" s="350"/>
    </row>
    <row r="78" spans="1:16">
      <c r="A78" s="125"/>
      <c r="B78" s="125"/>
      <c r="C78" s="125"/>
      <c r="D78" s="162"/>
      <c r="E78" s="126"/>
      <c r="F78" s="125"/>
      <c r="G78" s="136" t="s">
        <v>122</v>
      </c>
      <c r="H78" s="140">
        <f ca="1">IF(Proses!N132="","-",Proses!N132)</f>
        <v>0.25714285714285712</v>
      </c>
      <c r="I78" s="126" t="s">
        <v>128</v>
      </c>
      <c r="J78" s="126" t="s">
        <v>128</v>
      </c>
      <c r="K78" s="126" t="str">
        <f ca="1">IF(Proses!$N$122=G78,"#","")</f>
        <v/>
      </c>
      <c r="L78" s="165">
        <f t="shared" ca="1" si="9"/>
        <v>0</v>
      </c>
      <c r="M78" s="352"/>
      <c r="N78" s="350"/>
      <c r="O78" s="350"/>
      <c r="P78" s="350"/>
    </row>
    <row r="79" spans="1:16">
      <c r="A79" s="125"/>
      <c r="B79" s="125"/>
      <c r="C79" s="125"/>
      <c r="D79" s="162"/>
      <c r="E79" s="126"/>
      <c r="F79" s="125"/>
      <c r="G79" s="136" t="s">
        <v>123</v>
      </c>
      <c r="H79" s="140">
        <f ca="1">IF(Proses!N133="","-",Proses!N133)</f>
        <v>2.8571428571428571E-2</v>
      </c>
      <c r="I79" s="126" t="s">
        <v>128</v>
      </c>
      <c r="J79" s="126" t="s">
        <v>128</v>
      </c>
      <c r="K79" s="126" t="str">
        <f ca="1">IF(Proses!$N$122=G79,"#","")</f>
        <v/>
      </c>
      <c r="L79" s="165">
        <f t="shared" ca="1" si="9"/>
        <v>0</v>
      </c>
      <c r="M79" s="352"/>
      <c r="N79" s="350"/>
      <c r="O79" s="350"/>
      <c r="P79" s="350"/>
    </row>
    <row r="80" spans="1:16">
      <c r="A80" s="125"/>
      <c r="B80" s="125"/>
      <c r="C80" s="125"/>
      <c r="D80" s="162"/>
      <c r="E80" s="126"/>
      <c r="F80" s="125"/>
      <c r="G80" s="136" t="s">
        <v>124</v>
      </c>
      <c r="H80" s="140">
        <f ca="1">IF(Proses!N134="","-",Proses!N134)</f>
        <v>0</v>
      </c>
      <c r="I80" s="126" t="s">
        <v>128</v>
      </c>
      <c r="J80" s="126" t="s">
        <v>128</v>
      </c>
      <c r="K80" s="126" t="str">
        <f ca="1">IF(Proses!$N$122=G80,"#","")</f>
        <v/>
      </c>
      <c r="L80" s="165">
        <f t="shared" ca="1" si="9"/>
        <v>0</v>
      </c>
      <c r="M80" s="352"/>
      <c r="N80" s="350"/>
      <c r="O80" s="350"/>
      <c r="P80" s="350"/>
    </row>
    <row r="81" spans="1:16">
      <c r="A81" s="125"/>
      <c r="B81" s="125"/>
      <c r="C81" s="125"/>
      <c r="D81" s="162"/>
      <c r="E81" s="126"/>
      <c r="F81" s="125"/>
      <c r="G81" s="136"/>
      <c r="H81" s="125"/>
      <c r="I81" s="126"/>
      <c r="J81" s="126"/>
      <c r="K81" s="125"/>
      <c r="L81" s="166"/>
      <c r="M81" s="167">
        <f ca="1">IF(D75&gt;0.21,1,-2)</f>
        <v>1</v>
      </c>
      <c r="N81" s="167">
        <f ca="1">IF(OR(C75=1,C75=0),0,1)</f>
        <v>1</v>
      </c>
      <c r="O81" s="167">
        <f ca="1">IF(OR(MAX(L75:L80)&lt;H75,MAX(L75:L80)&lt;H76,MAX(L75:L80)&lt;H77,MAX(L75:L80)&lt;H78,MAX(L75:L80)&lt;H79,MAX(L75:L80)&lt;H80),0,1)</f>
        <v>1</v>
      </c>
      <c r="P81" s="167">
        <f ca="1">SUM(M81:O81)</f>
        <v>3</v>
      </c>
    </row>
    <row r="82" spans="1:16" ht="12.75" customHeight="1">
      <c r="A82" s="126">
        <f>A75+1</f>
        <v>11</v>
      </c>
      <c r="B82" s="126">
        <f>A82</f>
        <v>11</v>
      </c>
      <c r="C82" s="140">
        <f ca="1">IF(CELL("col",Proses!O57)-4&gt;Proses!$D$2,"-",Proses!O57/Proses!$E$2)</f>
        <v>0.54285714285714282</v>
      </c>
      <c r="D82" s="140">
        <f ca="1">Proses!BR64</f>
        <v>0.77925079286613408</v>
      </c>
      <c r="E82" s="140">
        <f ca="1">IF(CELL("col",Proses!O7)-4&gt;Proses!$D$2,"-",IF(ISERR(PEARSON(Proses!O7:O56,Proses!BC7:BC56)),0,PEARSON(Proses!O7:O56,Proses!BC7:BC56)))</f>
        <v>0.48265099301255088</v>
      </c>
      <c r="F82" s="125"/>
      <c r="G82" s="136" t="s">
        <v>9</v>
      </c>
      <c r="H82" s="140">
        <f ca="1">IF(Proses!O129="","-",Proses!O129)</f>
        <v>2.8571428571428571E-2</v>
      </c>
      <c r="I82" s="126" t="s">
        <v>128</v>
      </c>
      <c r="J82" s="126" t="s">
        <v>128</v>
      </c>
      <c r="K82" s="126" t="str">
        <f ca="1">IF(Proses!$O$122=G82,"#","")</f>
        <v/>
      </c>
      <c r="L82" s="165">
        <f t="shared" ref="L82:L87" ca="1" si="10">IF(K82&lt;&gt;"",H82,0)</f>
        <v>0</v>
      </c>
      <c r="M82" s="351" t="str">
        <f ca="1">IF(E82&gt;0.21,"Dapat Membeda- kan","Tidak dapat membeda- kan")</f>
        <v>Dapat Membeda- kan</v>
      </c>
      <c r="N82" s="350" t="str">
        <f ca="1">IF(C82&gt;=0.7,"Mudah",IF(AND(C82&lt;0.7,C82&gt;=0.3),"Sedang","Sulit"))</f>
        <v>Sedang</v>
      </c>
      <c r="O82" s="350" t="str">
        <f ca="1">IF(OR(MAX(L82:L87)&lt;H82,MAX(L82:L87)&lt;H83,MAX(L82:L87)&lt;H84,MAX(L82:L87)&lt;H85,MAX(L82:L87)&lt;H86,MAX(L82:L87)&lt;H87),"Ada Option lain yang bekerja lebih baik.","Baik")</f>
        <v>Baik</v>
      </c>
      <c r="P82" s="350" t="str">
        <f ca="1">IF(P88&gt;2,"Dapat diterima",IF(AND(P88&gt;0,P88&lt;=2),"Soal sebaiknya Direvisi","Ditolak/ Jangan Diguna-kan"))</f>
        <v>Dapat diterima</v>
      </c>
    </row>
    <row r="83" spans="1:16">
      <c r="A83" s="125"/>
      <c r="B83" s="125"/>
      <c r="C83" s="125"/>
      <c r="D83" s="162"/>
      <c r="E83" s="126"/>
      <c r="F83" s="125"/>
      <c r="G83" s="136" t="s">
        <v>120</v>
      </c>
      <c r="H83" s="140">
        <f ca="1">IF(Proses!O130="","-",Proses!O130)</f>
        <v>0.34285714285714286</v>
      </c>
      <c r="I83" s="126" t="s">
        <v>128</v>
      </c>
      <c r="J83" s="126" t="s">
        <v>128</v>
      </c>
      <c r="K83" s="126" t="str">
        <f ca="1">IF(Proses!$O$122=G83,"#","")</f>
        <v/>
      </c>
      <c r="L83" s="165">
        <f t="shared" ca="1" si="10"/>
        <v>0</v>
      </c>
      <c r="M83" s="352"/>
      <c r="N83" s="350"/>
      <c r="O83" s="350"/>
      <c r="P83" s="350"/>
    </row>
    <row r="84" spans="1:16">
      <c r="A84" s="125"/>
      <c r="B84" s="125"/>
      <c r="C84" s="125"/>
      <c r="D84" s="162"/>
      <c r="E84" s="126"/>
      <c r="F84" s="125"/>
      <c r="G84" s="136" t="s">
        <v>121</v>
      </c>
      <c r="H84" s="140">
        <f ca="1">IF(Proses!O131="","-",Proses!O131)</f>
        <v>5.7142857142857141E-2</v>
      </c>
      <c r="I84" s="126" t="s">
        <v>128</v>
      </c>
      <c r="J84" s="126" t="s">
        <v>128</v>
      </c>
      <c r="K84" s="126" t="str">
        <f ca="1">IF(Proses!$O$122=G84,"#","")</f>
        <v/>
      </c>
      <c r="L84" s="165">
        <f t="shared" ca="1" si="10"/>
        <v>0</v>
      </c>
      <c r="M84" s="352"/>
      <c r="N84" s="350"/>
      <c r="O84" s="350"/>
      <c r="P84" s="350"/>
    </row>
    <row r="85" spans="1:16">
      <c r="A85" s="125"/>
      <c r="B85" s="125"/>
      <c r="C85" s="125"/>
      <c r="D85" s="162"/>
      <c r="E85" s="126"/>
      <c r="F85" s="125"/>
      <c r="G85" s="136" t="s">
        <v>122</v>
      </c>
      <c r="H85" s="140">
        <f ca="1">IF(Proses!O132="","-",Proses!O132)</f>
        <v>0.54285714285714282</v>
      </c>
      <c r="I85" s="126" t="s">
        <v>128</v>
      </c>
      <c r="J85" s="126" t="s">
        <v>128</v>
      </c>
      <c r="K85" s="126" t="str">
        <f ca="1">IF(Proses!$O$122=G85,"#","")</f>
        <v>#</v>
      </c>
      <c r="L85" s="165">
        <f t="shared" ca="1" si="10"/>
        <v>0.54285714285714282</v>
      </c>
      <c r="M85" s="352"/>
      <c r="N85" s="350"/>
      <c r="O85" s="350"/>
      <c r="P85" s="350"/>
    </row>
    <row r="86" spans="1:16">
      <c r="A86" s="125"/>
      <c r="B86" s="125"/>
      <c r="C86" s="125"/>
      <c r="D86" s="162"/>
      <c r="E86" s="126"/>
      <c r="F86" s="125"/>
      <c r="G86" s="136" t="s">
        <v>123</v>
      </c>
      <c r="H86" s="140">
        <f ca="1">IF(Proses!O133="","-",Proses!O133)</f>
        <v>2.8571428571428571E-2</v>
      </c>
      <c r="I86" s="126" t="s">
        <v>128</v>
      </c>
      <c r="J86" s="126" t="s">
        <v>128</v>
      </c>
      <c r="K86" s="126" t="str">
        <f ca="1">IF(Proses!$O$122=G86,"#","")</f>
        <v/>
      </c>
      <c r="L86" s="165">
        <f t="shared" ca="1" si="10"/>
        <v>0</v>
      </c>
      <c r="M86" s="352"/>
      <c r="N86" s="350"/>
      <c r="O86" s="350"/>
      <c r="P86" s="350"/>
    </row>
    <row r="87" spans="1:16">
      <c r="A87" s="125"/>
      <c r="B87" s="125"/>
      <c r="C87" s="125"/>
      <c r="D87" s="162"/>
      <c r="E87" s="126"/>
      <c r="F87" s="125"/>
      <c r="G87" s="136" t="s">
        <v>124</v>
      </c>
      <c r="H87" s="140">
        <f ca="1">IF(Proses!O134="","-",Proses!O134)</f>
        <v>0</v>
      </c>
      <c r="I87" s="126" t="s">
        <v>128</v>
      </c>
      <c r="J87" s="126" t="s">
        <v>128</v>
      </c>
      <c r="K87" s="126" t="str">
        <f ca="1">IF(Proses!$O$122=G87,"#","")</f>
        <v/>
      </c>
      <c r="L87" s="165">
        <f t="shared" ca="1" si="10"/>
        <v>0</v>
      </c>
      <c r="M87" s="352"/>
      <c r="N87" s="350"/>
      <c r="O87" s="350"/>
      <c r="P87" s="350"/>
    </row>
    <row r="88" spans="1:16">
      <c r="A88" s="125"/>
      <c r="B88" s="125"/>
      <c r="C88" s="125"/>
      <c r="D88" s="162"/>
      <c r="E88" s="126"/>
      <c r="F88" s="125"/>
      <c r="G88" s="136"/>
      <c r="H88" s="125"/>
      <c r="I88" s="126"/>
      <c r="J88" s="126"/>
      <c r="K88" s="125"/>
      <c r="L88" s="166"/>
      <c r="M88" s="167">
        <f ca="1">IF(D82&gt;0.21,1,-2)</f>
        <v>1</v>
      </c>
      <c r="N88" s="167">
        <f ca="1">IF(OR(C82=1,C82=0),0,1)</f>
        <v>1</v>
      </c>
      <c r="O88" s="167">
        <f ca="1">IF(OR(MAX(L82:L87)&lt;H82,MAX(L82:L87)&lt;H83,MAX(L82:L87)&lt;H84,MAX(L82:L87)&lt;H85,MAX(L82:L87)&lt;H86,MAX(L82:L87)&lt;H87),0,1)</f>
        <v>1</v>
      </c>
      <c r="P88" s="167">
        <f ca="1">SUM(M88:O88)</f>
        <v>3</v>
      </c>
    </row>
    <row r="89" spans="1:16" ht="12.75" customHeight="1">
      <c r="A89" s="126">
        <f>A82+1</f>
        <v>12</v>
      </c>
      <c r="B89" s="126">
        <f>A89</f>
        <v>12</v>
      </c>
      <c r="C89" s="140">
        <f ca="1">IF(CELL("col",Proses!P57)-4&gt;Proses!$D$2,"-",Proses!P57/Proses!$E$2)</f>
        <v>0.48571428571428571</v>
      </c>
      <c r="D89" s="140">
        <f ca="1">Proses!BS64</f>
        <v>5.7735822495767856E-3</v>
      </c>
      <c r="E89" s="140">
        <f ca="1">IF(CELL("col",Proses!P7)-4&gt;Proses!$D$2,"-",IF(ISERR(PEARSON(Proses!P7:P56,Proses!BC7:BC56)),0,PEARSON(Proses!P7:P56,Proses!BC7:BC56)))</f>
        <v>3.6676323999193998E-3</v>
      </c>
      <c r="F89" s="125"/>
      <c r="G89" s="136" t="s">
        <v>9</v>
      </c>
      <c r="H89" s="140">
        <f ca="1">IF(Proses!P129="","-",Proses!P129)</f>
        <v>0.2857142857142857</v>
      </c>
      <c r="I89" s="126" t="s">
        <v>128</v>
      </c>
      <c r="J89" s="126" t="s">
        <v>128</v>
      </c>
      <c r="K89" s="126" t="str">
        <f ca="1">IF(Proses!$P$122=G89,"#","")</f>
        <v/>
      </c>
      <c r="L89" s="165">
        <f t="shared" ref="L89:L94" ca="1" si="11">IF(K89&lt;&gt;"",H89,0)</f>
        <v>0</v>
      </c>
      <c r="M89" s="351" t="str">
        <f ca="1">IF(E89&gt;0.21,"Dapat Membeda- kan","Tidak dapat membeda- kan")</f>
        <v>Tidak dapat membeda- kan</v>
      </c>
      <c r="N89" s="350" t="str">
        <f ca="1">IF(C89&gt;=0.7,"Mudah",IF(AND(C89&lt;0.7,C89&gt;=0.3),"Sedang","Sulit"))</f>
        <v>Sedang</v>
      </c>
      <c r="O89" s="350" t="str">
        <f ca="1">IF(OR(MAX(L89:L94)&lt;H89,MAX(L89:L94)&lt;H90,MAX(L89:L94)&lt;H91,MAX(L89:L94)&lt;H92,MAX(L89:L94)&lt;H93,MAX(L89:L94)&lt;H94),"Ada Option lain yang bekerja lebih baik.","Baik")</f>
        <v>Baik</v>
      </c>
      <c r="P89" s="350" t="str">
        <f ca="1">IF(P95&gt;2,"Dapat diterima",IF(AND(P95&gt;0,P95&lt;=2),"Soal sebaiknya Direvisi","Ditolak/ Jangan Diguna-kan"))</f>
        <v>Ditolak/ Jangan Diguna-kan</v>
      </c>
    </row>
    <row r="90" spans="1:16">
      <c r="A90" s="125"/>
      <c r="B90" s="125"/>
      <c r="C90" s="125"/>
      <c r="D90" s="162"/>
      <c r="E90" s="126"/>
      <c r="F90" s="125"/>
      <c r="G90" s="136" t="s">
        <v>120</v>
      </c>
      <c r="H90" s="140">
        <f ca="1">IF(Proses!P130="","-",Proses!P130)</f>
        <v>8.5714285714285715E-2</v>
      </c>
      <c r="I90" s="126" t="s">
        <v>128</v>
      </c>
      <c r="J90" s="126" t="s">
        <v>128</v>
      </c>
      <c r="K90" s="126" t="str">
        <f ca="1">IF(Proses!$P$122=G90,"#","")</f>
        <v/>
      </c>
      <c r="L90" s="165">
        <f t="shared" ca="1" si="11"/>
        <v>0</v>
      </c>
      <c r="M90" s="352"/>
      <c r="N90" s="350"/>
      <c r="O90" s="350"/>
      <c r="P90" s="350"/>
    </row>
    <row r="91" spans="1:16">
      <c r="A91" s="125"/>
      <c r="B91" s="125"/>
      <c r="C91" s="125"/>
      <c r="D91" s="162"/>
      <c r="E91" s="126"/>
      <c r="F91" s="125"/>
      <c r="G91" s="136" t="s">
        <v>121</v>
      </c>
      <c r="H91" s="140">
        <f ca="1">IF(Proses!P131="","-",Proses!P131)</f>
        <v>8.5714285714285715E-2</v>
      </c>
      <c r="I91" s="126" t="s">
        <v>128</v>
      </c>
      <c r="J91" s="126" t="s">
        <v>128</v>
      </c>
      <c r="K91" s="126" t="str">
        <f ca="1">IF(Proses!$P$122=G91,"#","")</f>
        <v/>
      </c>
      <c r="L91" s="165">
        <f t="shared" ca="1" si="11"/>
        <v>0</v>
      </c>
      <c r="M91" s="352"/>
      <c r="N91" s="350"/>
      <c r="O91" s="350"/>
      <c r="P91" s="350"/>
    </row>
    <row r="92" spans="1:16">
      <c r="A92" s="125"/>
      <c r="B92" s="125"/>
      <c r="C92" s="125"/>
      <c r="D92" s="162"/>
      <c r="E92" s="126"/>
      <c r="F92" s="125"/>
      <c r="G92" s="136" t="s">
        <v>122</v>
      </c>
      <c r="H92" s="140">
        <f ca="1">IF(Proses!P132="","-",Proses!P132)</f>
        <v>5.7142857142857141E-2</v>
      </c>
      <c r="I92" s="126" t="s">
        <v>128</v>
      </c>
      <c r="J92" s="126" t="s">
        <v>128</v>
      </c>
      <c r="K92" s="126" t="str">
        <f ca="1">IF(Proses!$P$122=G92,"#","")</f>
        <v/>
      </c>
      <c r="L92" s="165">
        <f t="shared" ca="1" si="11"/>
        <v>0</v>
      </c>
      <c r="M92" s="352"/>
      <c r="N92" s="350"/>
      <c r="O92" s="350"/>
      <c r="P92" s="350"/>
    </row>
    <row r="93" spans="1:16">
      <c r="A93" s="125"/>
      <c r="B93" s="125"/>
      <c r="C93" s="125"/>
      <c r="D93" s="162"/>
      <c r="E93" s="126"/>
      <c r="F93" s="125"/>
      <c r="G93" s="136" t="s">
        <v>123</v>
      </c>
      <c r="H93" s="140">
        <f ca="1">IF(Proses!P133="","-",Proses!P133)</f>
        <v>0.48571428571428571</v>
      </c>
      <c r="I93" s="126" t="s">
        <v>128</v>
      </c>
      <c r="J93" s="126" t="s">
        <v>128</v>
      </c>
      <c r="K93" s="126" t="str">
        <f ca="1">IF(Proses!$P$122=G93,"#","")</f>
        <v>#</v>
      </c>
      <c r="L93" s="165">
        <f t="shared" ca="1" si="11"/>
        <v>0.48571428571428571</v>
      </c>
      <c r="M93" s="352"/>
      <c r="N93" s="350"/>
      <c r="O93" s="350"/>
      <c r="P93" s="350"/>
    </row>
    <row r="94" spans="1:16">
      <c r="A94" s="125"/>
      <c r="B94" s="125"/>
      <c r="C94" s="125"/>
      <c r="D94" s="162"/>
      <c r="E94" s="126"/>
      <c r="F94" s="125"/>
      <c r="G94" s="136" t="s">
        <v>124</v>
      </c>
      <c r="H94" s="140">
        <f ca="1">IF(Proses!P134="","-",Proses!P134)</f>
        <v>0</v>
      </c>
      <c r="I94" s="126" t="s">
        <v>128</v>
      </c>
      <c r="J94" s="126" t="s">
        <v>128</v>
      </c>
      <c r="K94" s="126" t="str">
        <f ca="1">IF(Proses!$P$122=G94,"#","")</f>
        <v/>
      </c>
      <c r="L94" s="165">
        <f t="shared" ca="1" si="11"/>
        <v>0</v>
      </c>
      <c r="M94" s="352"/>
      <c r="N94" s="350"/>
      <c r="O94" s="350"/>
      <c r="P94" s="350"/>
    </row>
    <row r="95" spans="1:16">
      <c r="A95" s="125"/>
      <c r="B95" s="125"/>
      <c r="C95" s="125"/>
      <c r="D95" s="162"/>
      <c r="E95" s="126"/>
      <c r="F95" s="125"/>
      <c r="G95" s="136"/>
      <c r="H95" s="125"/>
      <c r="I95" s="126"/>
      <c r="J95" s="126"/>
      <c r="K95" s="125"/>
      <c r="L95" s="166"/>
      <c r="M95" s="167">
        <f ca="1">IF(D89&gt;0.21,1,-2)</f>
        <v>-2</v>
      </c>
      <c r="N95" s="167">
        <f ca="1">IF(OR(C89=1,C89=0),0,1)</f>
        <v>1</v>
      </c>
      <c r="O95" s="167">
        <f ca="1">IF(OR(MAX(L89:L94)&lt;H89,MAX(L89:L94)&lt;H90,MAX(L89:L94)&lt;H91,MAX(L89:L94)&lt;H92,MAX(L89:L94)&lt;H93,MAX(L89:L94)&lt;H94),0,1)</f>
        <v>1</v>
      </c>
      <c r="P95" s="167">
        <f ca="1">SUM(M95:O95)</f>
        <v>0</v>
      </c>
    </row>
    <row r="96" spans="1:16" ht="12.75" customHeight="1">
      <c r="A96" s="126">
        <f>A89+1</f>
        <v>13</v>
      </c>
      <c r="B96" s="126">
        <f>A96</f>
        <v>13</v>
      </c>
      <c r="C96" s="140">
        <f ca="1">IF(CELL("col",Proses!Q57)-4&gt;Proses!$D$2,"-",Proses!Q57/Proses!$E$2)</f>
        <v>0.65714285714285714</v>
      </c>
      <c r="D96" s="140">
        <f ca="1">Proses!BT64</f>
        <v>0.3711270504325499</v>
      </c>
      <c r="E96" s="140">
        <f ca="1">IF(CELL("col",Proses!Q7)-4&gt;Proses!$D$2,"-",IF(ISERR(PEARSON(Proses!Q7:Q56,Proses!BC7:BC56)),0,PEARSON(Proses!Q7:Q56,Proses!BC7:BC56)))</f>
        <v>0.22784735138697096</v>
      </c>
      <c r="F96" s="125"/>
      <c r="G96" s="136" t="s">
        <v>9</v>
      </c>
      <c r="H96" s="140">
        <f ca="1">IF(Proses!Q129="","-",Proses!Q129)</f>
        <v>0.2</v>
      </c>
      <c r="I96" s="126" t="s">
        <v>128</v>
      </c>
      <c r="J96" s="126" t="s">
        <v>128</v>
      </c>
      <c r="K96" s="126" t="str">
        <f ca="1">IF(Proses!$Q$122=G96,"#","")</f>
        <v/>
      </c>
      <c r="L96" s="165">
        <f t="shared" ref="L96:L101" ca="1" si="12">IF(K96&lt;&gt;"",H96,0)</f>
        <v>0</v>
      </c>
      <c r="M96" s="351" t="str">
        <f ca="1">IF(E96&gt;0.21,"Dapat Membeda- kan","Tidak dapat membeda- kan")</f>
        <v>Dapat Membeda- kan</v>
      </c>
      <c r="N96" s="350" t="str">
        <f ca="1">IF(C96&gt;=0.7,"Mudah",IF(AND(C96&lt;0.7,C96&gt;=0.3),"Sedang","Sulit"))</f>
        <v>Sedang</v>
      </c>
      <c r="O96" s="350" t="str">
        <f ca="1">IF(OR(MAX(L96:L101)&lt;H96,MAX(L96:L101)&lt;H97,MAX(L96:L101)&lt;H98,MAX(L96:L101)&lt;H99,MAX(L96:L101)&lt;H100,MAX(L96:L101)&lt;H101),"Ada Option lain yang bekerja lebih baik.","Baik")</f>
        <v>Baik</v>
      </c>
      <c r="P96" s="350" t="str">
        <f ca="1">IF(P102&gt;2,"Dapat diterima",IF(AND(P102&gt;0,P102&lt;=2),"Soal sebaiknya Direvisi","Ditolak/ Jangan Diguna-kan"))</f>
        <v>Dapat diterima</v>
      </c>
    </row>
    <row r="97" spans="1:16">
      <c r="A97" s="125"/>
      <c r="B97" s="125"/>
      <c r="C97" s="125"/>
      <c r="D97" s="162"/>
      <c r="E97" s="126"/>
      <c r="F97" s="125"/>
      <c r="G97" s="136" t="s">
        <v>120</v>
      </c>
      <c r="H97" s="140">
        <f ca="1">IF(Proses!Q130="","-",Proses!Q130)</f>
        <v>8.5714285714285715E-2</v>
      </c>
      <c r="I97" s="126" t="s">
        <v>128</v>
      </c>
      <c r="J97" s="126" t="s">
        <v>128</v>
      </c>
      <c r="K97" s="126" t="str">
        <f ca="1">IF(Proses!$Q$122=G97,"#","")</f>
        <v/>
      </c>
      <c r="L97" s="165">
        <f t="shared" ca="1" si="12"/>
        <v>0</v>
      </c>
      <c r="M97" s="352"/>
      <c r="N97" s="350"/>
      <c r="O97" s="350"/>
      <c r="P97" s="350"/>
    </row>
    <row r="98" spans="1:16">
      <c r="A98" s="125"/>
      <c r="B98" s="125"/>
      <c r="C98" s="125"/>
      <c r="D98" s="162"/>
      <c r="E98" s="126"/>
      <c r="F98" s="125"/>
      <c r="G98" s="136" t="s">
        <v>121</v>
      </c>
      <c r="H98" s="140">
        <f ca="1">IF(Proses!Q131="","-",Proses!Q131)</f>
        <v>0.65714285714285714</v>
      </c>
      <c r="I98" s="126" t="s">
        <v>128</v>
      </c>
      <c r="J98" s="126" t="s">
        <v>128</v>
      </c>
      <c r="K98" s="126" t="str">
        <f ca="1">IF(Proses!$Q$122=G98,"#","")</f>
        <v>#</v>
      </c>
      <c r="L98" s="165">
        <f t="shared" ca="1" si="12"/>
        <v>0.65714285714285714</v>
      </c>
      <c r="M98" s="352"/>
      <c r="N98" s="350"/>
      <c r="O98" s="350"/>
      <c r="P98" s="350"/>
    </row>
    <row r="99" spans="1:16">
      <c r="A99" s="125"/>
      <c r="B99" s="125"/>
      <c r="C99" s="125"/>
      <c r="D99" s="162"/>
      <c r="E99" s="126"/>
      <c r="F99" s="125"/>
      <c r="G99" s="136" t="s">
        <v>122</v>
      </c>
      <c r="H99" s="140">
        <f ca="1">IF(Proses!Q132="","-",Proses!Q132)</f>
        <v>2.8571428571428571E-2</v>
      </c>
      <c r="I99" s="126" t="s">
        <v>128</v>
      </c>
      <c r="J99" s="126" t="s">
        <v>128</v>
      </c>
      <c r="K99" s="126" t="str">
        <f ca="1">IF(Proses!$Q$122=G99,"#","")</f>
        <v/>
      </c>
      <c r="L99" s="165">
        <f t="shared" ca="1" si="12"/>
        <v>0</v>
      </c>
      <c r="M99" s="352"/>
      <c r="N99" s="350"/>
      <c r="O99" s="350"/>
      <c r="P99" s="350"/>
    </row>
    <row r="100" spans="1:16">
      <c r="A100" s="125"/>
      <c r="B100" s="125"/>
      <c r="C100" s="125"/>
      <c r="D100" s="162"/>
      <c r="E100" s="126"/>
      <c r="F100" s="125"/>
      <c r="G100" s="136" t="s">
        <v>123</v>
      </c>
      <c r="H100" s="140">
        <f ca="1">IF(Proses!Q133="","-",Proses!Q133)</f>
        <v>2.8571428571428571E-2</v>
      </c>
      <c r="I100" s="126" t="s">
        <v>128</v>
      </c>
      <c r="J100" s="126" t="s">
        <v>128</v>
      </c>
      <c r="K100" s="126" t="str">
        <f ca="1">IF(Proses!$Q$122=G100,"#","")</f>
        <v/>
      </c>
      <c r="L100" s="165">
        <f t="shared" ca="1" si="12"/>
        <v>0</v>
      </c>
      <c r="M100" s="352"/>
      <c r="N100" s="350"/>
      <c r="O100" s="350"/>
      <c r="P100" s="350"/>
    </row>
    <row r="101" spans="1:16">
      <c r="A101" s="125"/>
      <c r="B101" s="125"/>
      <c r="C101" s="125"/>
      <c r="D101" s="162"/>
      <c r="E101" s="126"/>
      <c r="F101" s="125"/>
      <c r="G101" s="136" t="s">
        <v>124</v>
      </c>
      <c r="H101" s="140">
        <f ca="1">IF(Proses!Q134="","-",Proses!Q134)</f>
        <v>0</v>
      </c>
      <c r="I101" s="126" t="s">
        <v>128</v>
      </c>
      <c r="J101" s="126" t="s">
        <v>128</v>
      </c>
      <c r="K101" s="126" t="str">
        <f ca="1">IF(Proses!$Q$122=G101,"#","")</f>
        <v/>
      </c>
      <c r="L101" s="165">
        <f t="shared" ca="1" si="12"/>
        <v>0</v>
      </c>
      <c r="M101" s="352"/>
      <c r="N101" s="350"/>
      <c r="O101" s="350"/>
      <c r="P101" s="350"/>
    </row>
    <row r="102" spans="1:16">
      <c r="A102" s="125"/>
      <c r="B102" s="125"/>
      <c r="C102" s="125"/>
      <c r="D102" s="162"/>
      <c r="E102" s="126"/>
      <c r="F102" s="125"/>
      <c r="G102" s="136"/>
      <c r="H102" s="125"/>
      <c r="I102" s="126"/>
      <c r="J102" s="126"/>
      <c r="K102" s="125"/>
      <c r="L102" s="166"/>
      <c r="M102" s="167">
        <f ca="1">IF(D96&gt;0.21,1,-2)</f>
        <v>1</v>
      </c>
      <c r="N102" s="167">
        <f ca="1">IF(OR(C96=1,C96=0),0,1)</f>
        <v>1</v>
      </c>
      <c r="O102" s="167">
        <f ca="1">IF(OR(MAX(L96:L101)&lt;H96,MAX(L96:L101)&lt;H97,MAX(L96:L101)&lt;H98,MAX(L96:L101)&lt;H99,MAX(L96:L101)&lt;H100,MAX(L96:L101)&lt;H101),0,1)</f>
        <v>1</v>
      </c>
      <c r="P102" s="167">
        <f ca="1">SUM(M102:O102)</f>
        <v>3</v>
      </c>
    </row>
    <row r="103" spans="1:16" ht="12.75" customHeight="1">
      <c r="A103" s="126">
        <f>A96+1</f>
        <v>14</v>
      </c>
      <c r="B103" s="126">
        <f>A103</f>
        <v>14</v>
      </c>
      <c r="C103" s="140">
        <f ca="1">IF(CELL("col",Proses!R57)-4&gt;Proses!$D$2,"-",Proses!R57/Proses!$E$2)</f>
        <v>2.8571428571428571E-2</v>
      </c>
      <c r="D103" s="140">
        <f ca="1">Proses!BU64</f>
        <v>-6.2782795430285754E-2</v>
      </c>
      <c r="E103" s="140">
        <f ca="1">IF(CELL("col",Proses!R7)-4&gt;Proses!$D$2,"-",IF(ISERR(PEARSON(Proses!R7:R56,Proses!BC7:BC56)),0,PEARSON(Proses!R7:R56,Proses!BC7:BC56)))</f>
        <v>-0.15037292839669597</v>
      </c>
      <c r="F103" s="125"/>
      <c r="G103" s="136" t="s">
        <v>9</v>
      </c>
      <c r="H103" s="140">
        <f ca="1">IF(Proses!R129="","-",Proses!R129)</f>
        <v>0.5714285714285714</v>
      </c>
      <c r="I103" s="126" t="s">
        <v>128</v>
      </c>
      <c r="J103" s="126" t="s">
        <v>128</v>
      </c>
      <c r="K103" s="126" t="str">
        <f ca="1">IF(Proses!$R$122=G103,"#","")</f>
        <v/>
      </c>
      <c r="L103" s="165">
        <f t="shared" ref="L103:L108" ca="1" si="13">IF(K103&lt;&gt;"",H103,0)</f>
        <v>0</v>
      </c>
      <c r="M103" s="351" t="str">
        <f ca="1">IF(E103&gt;0.21,"Dapat Membeda- kan","Tidak dapat membeda- kan")</f>
        <v>Tidak dapat membeda- kan</v>
      </c>
      <c r="N103" s="350" t="str">
        <f ca="1">IF(C103&gt;=0.7,"Mudah",IF(AND(C103&lt;0.7,C103&gt;=0.3),"Sedang","Sulit"))</f>
        <v>Sulit</v>
      </c>
      <c r="O103" s="350" t="str">
        <f ca="1">IF(OR(MAX(L103:L108)&lt;H103,MAX(L103:L108)&lt;H104,MAX(L103:L108)&lt;H105,MAX(L103:L108)&lt;H106,MAX(L103:L108)&lt;H107,MAX(L103:L108)&lt;H108),"Ada Option lain yang bekerja lebih baik.","Baik")</f>
        <v>Ada Option lain yang bekerja lebih baik.</v>
      </c>
      <c r="P103" s="350" t="str">
        <f ca="1">IF(P109&gt;2,"Dapat diterima",IF(AND(P109&gt;0,P109&lt;=2),"Soal sebaiknya Direvisi","Ditolak/ Jangan Diguna-kan"))</f>
        <v>Ditolak/ Jangan Diguna-kan</v>
      </c>
    </row>
    <row r="104" spans="1:16">
      <c r="A104" s="125"/>
      <c r="B104" s="125"/>
      <c r="C104" s="125"/>
      <c r="D104" s="162"/>
      <c r="E104" s="126"/>
      <c r="F104" s="125"/>
      <c r="G104" s="136" t="s">
        <v>120</v>
      </c>
      <c r="H104" s="140">
        <f ca="1">IF(Proses!R130="","-",Proses!R130)</f>
        <v>0.14285714285714285</v>
      </c>
      <c r="I104" s="126" t="s">
        <v>128</v>
      </c>
      <c r="J104" s="126" t="s">
        <v>128</v>
      </c>
      <c r="K104" s="126" t="str">
        <f ca="1">IF(Proses!$R$122=G104,"#","")</f>
        <v/>
      </c>
      <c r="L104" s="165">
        <f t="shared" ca="1" si="13"/>
        <v>0</v>
      </c>
      <c r="M104" s="352"/>
      <c r="N104" s="350"/>
      <c r="O104" s="350"/>
      <c r="P104" s="350"/>
    </row>
    <row r="105" spans="1:16">
      <c r="A105" s="125"/>
      <c r="B105" s="125"/>
      <c r="C105" s="125"/>
      <c r="D105" s="162"/>
      <c r="E105" s="126"/>
      <c r="F105" s="125"/>
      <c r="G105" s="136" t="s">
        <v>121</v>
      </c>
      <c r="H105" s="140">
        <f ca="1">IF(Proses!R131="","-",Proses!R131)</f>
        <v>2.8571428571428571E-2</v>
      </c>
      <c r="I105" s="126" t="s">
        <v>128</v>
      </c>
      <c r="J105" s="126" t="s">
        <v>128</v>
      </c>
      <c r="K105" s="126" t="str">
        <f ca="1">IF(Proses!$R$122=G105,"#","")</f>
        <v>#</v>
      </c>
      <c r="L105" s="165">
        <f t="shared" ca="1" si="13"/>
        <v>2.8571428571428571E-2</v>
      </c>
      <c r="M105" s="352"/>
      <c r="N105" s="350"/>
      <c r="O105" s="350"/>
      <c r="P105" s="350"/>
    </row>
    <row r="106" spans="1:16">
      <c r="A106" s="125"/>
      <c r="B106" s="125"/>
      <c r="C106" s="125"/>
      <c r="D106" s="162"/>
      <c r="E106" s="126"/>
      <c r="F106" s="125"/>
      <c r="G106" s="136" t="s">
        <v>122</v>
      </c>
      <c r="H106" s="140">
        <f ca="1">IF(Proses!R132="","-",Proses!R132)</f>
        <v>0.11428571428571428</v>
      </c>
      <c r="I106" s="126" t="s">
        <v>128</v>
      </c>
      <c r="J106" s="126" t="s">
        <v>128</v>
      </c>
      <c r="K106" s="126" t="str">
        <f ca="1">IF(Proses!$R$122=G106,"#","")</f>
        <v/>
      </c>
      <c r="L106" s="165">
        <f t="shared" ca="1" si="13"/>
        <v>0</v>
      </c>
      <c r="M106" s="352"/>
      <c r="N106" s="350"/>
      <c r="O106" s="350"/>
      <c r="P106" s="350"/>
    </row>
    <row r="107" spans="1:16">
      <c r="A107" s="125"/>
      <c r="B107" s="125"/>
      <c r="C107" s="125"/>
      <c r="D107" s="162"/>
      <c r="E107" s="126"/>
      <c r="F107" s="125"/>
      <c r="G107" s="136" t="s">
        <v>123</v>
      </c>
      <c r="H107" s="140">
        <f ca="1">IF(Proses!R133="","-",Proses!R133)</f>
        <v>0.14285714285714285</v>
      </c>
      <c r="I107" s="126" t="s">
        <v>128</v>
      </c>
      <c r="J107" s="126" t="s">
        <v>128</v>
      </c>
      <c r="K107" s="126" t="str">
        <f ca="1">IF(Proses!$R$122=G107,"#","")</f>
        <v/>
      </c>
      <c r="L107" s="165">
        <f t="shared" ca="1" si="13"/>
        <v>0</v>
      </c>
      <c r="M107" s="352"/>
      <c r="N107" s="350"/>
      <c r="O107" s="350"/>
      <c r="P107" s="350"/>
    </row>
    <row r="108" spans="1:16">
      <c r="A108" s="125"/>
      <c r="B108" s="125"/>
      <c r="C108" s="125"/>
      <c r="D108" s="162"/>
      <c r="E108" s="126"/>
      <c r="F108" s="125"/>
      <c r="G108" s="136" t="s">
        <v>124</v>
      </c>
      <c r="H108" s="140">
        <f ca="1">IF(Proses!R134="","-",Proses!R134)</f>
        <v>0</v>
      </c>
      <c r="I108" s="126" t="s">
        <v>128</v>
      </c>
      <c r="J108" s="126" t="s">
        <v>128</v>
      </c>
      <c r="K108" s="126" t="str">
        <f ca="1">IF(Proses!$R$122=G108,"#","")</f>
        <v/>
      </c>
      <c r="L108" s="165">
        <f t="shared" ca="1" si="13"/>
        <v>0</v>
      </c>
      <c r="M108" s="352"/>
      <c r="N108" s="350"/>
      <c r="O108" s="350"/>
      <c r="P108" s="350"/>
    </row>
    <row r="109" spans="1:16">
      <c r="A109" s="125"/>
      <c r="B109" s="125"/>
      <c r="C109" s="125"/>
      <c r="D109" s="162"/>
      <c r="E109" s="126"/>
      <c r="F109" s="125"/>
      <c r="G109" s="136"/>
      <c r="H109" s="125"/>
      <c r="I109" s="126"/>
      <c r="J109" s="126"/>
      <c r="K109" s="125"/>
      <c r="L109" s="166"/>
      <c r="M109" s="167">
        <f ca="1">IF(D103&gt;0.21,1,-2)</f>
        <v>-2</v>
      </c>
      <c r="N109" s="167">
        <f ca="1">IF(OR(C103=1,C103=0),0,1)</f>
        <v>1</v>
      </c>
      <c r="O109" s="167">
        <f ca="1">IF(OR(MAX(L103:L108)&lt;H103,MAX(L103:L108)&lt;H104,MAX(L103:L108)&lt;H105,MAX(L103:L108)&lt;H106,MAX(L103:L108)&lt;H107,MAX(L103:L108)&lt;H108),0,1)</f>
        <v>0</v>
      </c>
      <c r="P109" s="167">
        <f ca="1">SUM(M109:O109)</f>
        <v>-1</v>
      </c>
    </row>
    <row r="110" spans="1:16" ht="12.75" customHeight="1">
      <c r="A110" s="126">
        <f>A103+1</f>
        <v>15</v>
      </c>
      <c r="B110" s="126">
        <f>A110</f>
        <v>15</v>
      </c>
      <c r="C110" s="140">
        <f ca="1">IF(CELL("col",Proses!S57)-4&gt;Proses!$D$2,"-",Proses!S57/Proses!$E$2)</f>
        <v>0.17142857142857143</v>
      </c>
      <c r="D110" s="140">
        <f ca="1">Proses!BV64</f>
        <v>0.54520691991428394</v>
      </c>
      <c r="E110" s="140">
        <f ca="1">IF(CELL("col",Proses!S7)-4&gt;Proses!$D$2,"-",IF(ISERR(PEARSON(Proses!S7:S56,Proses!BC7:BC56)),0,PEARSON(Proses!S7:S56,Proses!BC7:BC56)))</f>
        <v>0.53744517434154226</v>
      </c>
      <c r="F110" s="125"/>
      <c r="G110" s="136" t="s">
        <v>9</v>
      </c>
      <c r="H110" s="140">
        <f ca="1">IF(Proses!S129="","-",Proses!S129)</f>
        <v>0.17142857142857143</v>
      </c>
      <c r="I110" s="126" t="s">
        <v>128</v>
      </c>
      <c r="J110" s="126" t="s">
        <v>128</v>
      </c>
      <c r="K110" s="126" t="str">
        <f ca="1">IF(Proses!$S$122=G110,"#","")</f>
        <v>#</v>
      </c>
      <c r="L110" s="165">
        <f t="shared" ref="L110:L115" ca="1" si="14">IF(K110&lt;&gt;"",H110,0)</f>
        <v>0.17142857142857143</v>
      </c>
      <c r="M110" s="351" t="str">
        <f ca="1">IF(E110&gt;0.21,"Dapat Membeda- kan","Tidak dapat membeda- kan")</f>
        <v>Dapat Membeda- kan</v>
      </c>
      <c r="N110" s="350" t="str">
        <f ca="1">IF(C110&gt;=0.7,"Mudah",IF(AND(C110&lt;0.7,C110&gt;=0.3),"Sedang","Sulit"))</f>
        <v>Sulit</v>
      </c>
      <c r="O110" s="350" t="str">
        <f ca="1">IF(OR(MAX(L110:L115)&lt;H110,MAX(L110:L115)&lt;H111,MAX(L110:L115)&lt;H112,MAX(L110:L115)&lt;H113,MAX(L110:L115)&lt;H114,MAX(L110:L115)&lt;H115),"Ada Option lain yang bekerja lebih baik.","Baik")</f>
        <v>Ada Option lain yang bekerja lebih baik.</v>
      </c>
      <c r="P110" s="350" t="str">
        <f ca="1">IF(P116&gt;2,"Dapat diterima",IF(AND(P116&gt;0,P116&lt;=2),"Soal sebaiknya Direvisi","Ditolak/ Jangan Diguna-kan"))</f>
        <v>Soal sebaiknya Direvisi</v>
      </c>
    </row>
    <row r="111" spans="1:16">
      <c r="A111" s="125"/>
      <c r="B111" s="125"/>
      <c r="C111" s="125"/>
      <c r="D111" s="162"/>
      <c r="E111" s="126"/>
      <c r="F111" s="125"/>
      <c r="G111" s="136" t="s">
        <v>120</v>
      </c>
      <c r="H111" s="140">
        <f ca="1">IF(Proses!S130="","-",Proses!S130)</f>
        <v>0.2857142857142857</v>
      </c>
      <c r="I111" s="126" t="s">
        <v>128</v>
      </c>
      <c r="J111" s="126" t="s">
        <v>128</v>
      </c>
      <c r="K111" s="126" t="str">
        <f ca="1">IF(Proses!$S$122=G111,"#","")</f>
        <v/>
      </c>
      <c r="L111" s="165">
        <f t="shared" ca="1" si="14"/>
        <v>0</v>
      </c>
      <c r="M111" s="352"/>
      <c r="N111" s="350"/>
      <c r="O111" s="350"/>
      <c r="P111" s="350"/>
    </row>
    <row r="112" spans="1:16">
      <c r="A112" s="125"/>
      <c r="B112" s="125"/>
      <c r="C112" s="125"/>
      <c r="D112" s="162"/>
      <c r="E112" s="126"/>
      <c r="F112" s="125"/>
      <c r="G112" s="136" t="s">
        <v>121</v>
      </c>
      <c r="H112" s="140">
        <f ca="1">IF(Proses!S131="","-",Proses!S131)</f>
        <v>0.22857142857142856</v>
      </c>
      <c r="I112" s="126" t="s">
        <v>128</v>
      </c>
      <c r="J112" s="126" t="s">
        <v>128</v>
      </c>
      <c r="K112" s="126" t="str">
        <f ca="1">IF(Proses!$S$122=G112,"#","")</f>
        <v/>
      </c>
      <c r="L112" s="165">
        <f t="shared" ca="1" si="14"/>
        <v>0</v>
      </c>
      <c r="M112" s="352"/>
      <c r="N112" s="350"/>
      <c r="O112" s="350"/>
      <c r="P112" s="350"/>
    </row>
    <row r="113" spans="1:16">
      <c r="A113" s="125"/>
      <c r="B113" s="125"/>
      <c r="C113" s="125"/>
      <c r="D113" s="162"/>
      <c r="E113" s="126"/>
      <c r="F113" s="125"/>
      <c r="G113" s="136" t="s">
        <v>122</v>
      </c>
      <c r="H113" s="140">
        <f ca="1">IF(Proses!S132="","-",Proses!S132)</f>
        <v>0.11428571428571428</v>
      </c>
      <c r="I113" s="126" t="s">
        <v>128</v>
      </c>
      <c r="J113" s="126" t="s">
        <v>128</v>
      </c>
      <c r="K113" s="126" t="str">
        <f ca="1">IF(Proses!$S$122=G113,"#","")</f>
        <v/>
      </c>
      <c r="L113" s="165">
        <f t="shared" ca="1" si="14"/>
        <v>0</v>
      </c>
      <c r="M113" s="352"/>
      <c r="N113" s="350"/>
      <c r="O113" s="350"/>
      <c r="P113" s="350"/>
    </row>
    <row r="114" spans="1:16">
      <c r="A114" s="125"/>
      <c r="B114" s="125"/>
      <c r="C114" s="125"/>
      <c r="D114" s="162"/>
      <c r="E114" s="126"/>
      <c r="F114" s="125"/>
      <c r="G114" s="136" t="s">
        <v>123</v>
      </c>
      <c r="H114" s="140">
        <f ca="1">IF(Proses!S133="","-",Proses!S133)</f>
        <v>0.2</v>
      </c>
      <c r="I114" s="126" t="s">
        <v>128</v>
      </c>
      <c r="J114" s="126" t="s">
        <v>128</v>
      </c>
      <c r="K114" s="126" t="str">
        <f ca="1">IF(Proses!$S$122=G114,"#","")</f>
        <v/>
      </c>
      <c r="L114" s="165">
        <f t="shared" ca="1" si="14"/>
        <v>0</v>
      </c>
      <c r="M114" s="352"/>
      <c r="N114" s="350"/>
      <c r="O114" s="350"/>
      <c r="P114" s="350"/>
    </row>
    <row r="115" spans="1:16">
      <c r="A115" s="125"/>
      <c r="B115" s="125"/>
      <c r="C115" s="125"/>
      <c r="D115" s="162"/>
      <c r="E115" s="126"/>
      <c r="F115" s="125"/>
      <c r="G115" s="136" t="s">
        <v>124</v>
      </c>
      <c r="H115" s="140">
        <f ca="1">IF(Proses!S134="","-",Proses!S134)</f>
        <v>0</v>
      </c>
      <c r="I115" s="126" t="s">
        <v>128</v>
      </c>
      <c r="J115" s="126" t="s">
        <v>128</v>
      </c>
      <c r="K115" s="126" t="str">
        <f ca="1">IF(Proses!$S$122=G115,"#","")</f>
        <v/>
      </c>
      <c r="L115" s="165">
        <f t="shared" ca="1" si="14"/>
        <v>0</v>
      </c>
      <c r="M115" s="352"/>
      <c r="N115" s="350"/>
      <c r="O115" s="350"/>
      <c r="P115" s="350"/>
    </row>
    <row r="116" spans="1:16">
      <c r="D116" s="162"/>
      <c r="E116" s="81"/>
      <c r="G116" s="136"/>
      <c r="H116" s="125"/>
      <c r="I116" s="126"/>
      <c r="J116" s="126"/>
      <c r="L116" s="166"/>
      <c r="M116" s="167">
        <f ca="1">IF(D110&gt;0.21,1,-2)</f>
        <v>1</v>
      </c>
      <c r="N116" s="167">
        <f ca="1">IF(OR(C110=1,C110=0),0,1)</f>
        <v>1</v>
      </c>
      <c r="O116" s="167">
        <f ca="1">IF(OR(MAX(L110:L115)&lt;H110,MAX(L110:L115)&lt;H111,MAX(L110:L115)&lt;H112,MAX(L110:L115)&lt;H113,MAX(L110:L115)&lt;H114,MAX(L110:L115)&lt;H115),0,1)</f>
        <v>0</v>
      </c>
      <c r="P116" s="167">
        <f ca="1">SUM(M116:O116)</f>
        <v>2</v>
      </c>
    </row>
    <row r="117" spans="1:16" ht="12.75" customHeight="1">
      <c r="A117" s="126">
        <f>A110+1</f>
        <v>16</v>
      </c>
      <c r="B117" s="126">
        <f>A117</f>
        <v>16</v>
      </c>
      <c r="C117" s="140">
        <f ca="1">IF(CELL("col",Proses!T57)-4&gt;Proses!$D$2,"-",Proses!T57/Proses!$E$2)</f>
        <v>8.5714285714285715E-2</v>
      </c>
      <c r="D117" s="140">
        <f ca="1">Proses!BW64</f>
        <v>0.10950904978306041</v>
      </c>
      <c r="E117" s="140">
        <f ca="1">IF(CELL("col",Proses!T7)-4&gt;Proses!$D$2,"-",IF(ISERR(PEARSON(Proses!T7:T56,Proses!BC7:BC56)),0,PEARSON(Proses!T7:T56,Proses!BC7:BC56)))</f>
        <v>0.15169611107441158</v>
      </c>
      <c r="F117" s="125"/>
      <c r="G117" s="136" t="s">
        <v>9</v>
      </c>
      <c r="H117" s="140">
        <f ca="1">IF(Proses!T129="","-",Proses!T129)</f>
        <v>0.22857142857142856</v>
      </c>
      <c r="I117" s="126" t="s">
        <v>128</v>
      </c>
      <c r="J117" s="126" t="s">
        <v>128</v>
      </c>
      <c r="K117" s="126" t="str">
        <f ca="1">IF(Proses!$T$122=G117,"#","")</f>
        <v/>
      </c>
      <c r="L117" s="165">
        <f t="shared" ref="L117:L122" ca="1" si="15">IF(K117&lt;&gt;"",H117,0)</f>
        <v>0</v>
      </c>
      <c r="M117" s="351" t="str">
        <f ca="1">IF(E117&gt;0.21,"Dapat Membeda- kan","Tidak dapat membeda- kan")</f>
        <v>Tidak dapat membeda- kan</v>
      </c>
      <c r="N117" s="350" t="str">
        <f ca="1">IF(C117&gt;=0.7,"Mudah",IF(AND(C117&lt;0.7,C117&gt;=0.3),"Sedang","Sulit"))</f>
        <v>Sulit</v>
      </c>
      <c r="O117" s="350" t="str">
        <f ca="1">IF(OR(MAX(L117:L122)&lt;H117,MAX(L117:L122)&lt;H118,MAX(L117:L122)&lt;H119,MAX(L117:L122)&lt;H120,MAX(L117:L122)&lt;H121,MAX(L117:L122)&lt;H122),"Ada Option lain yang bekerja lebih baik.","Baik")</f>
        <v>Ada Option lain yang bekerja lebih baik.</v>
      </c>
      <c r="P117" s="350" t="str">
        <f ca="1">IF(P123&gt;2,"Dapat diterima",IF(AND(P123&gt;0,P123&lt;=2),"Soal sebaiknya Direvisi","Ditolak/ Jangan Diguna-kan"))</f>
        <v>Ditolak/ Jangan Diguna-kan</v>
      </c>
    </row>
    <row r="118" spans="1:16">
      <c r="A118" s="125"/>
      <c r="B118" s="125"/>
      <c r="C118" s="125"/>
      <c r="D118" s="162"/>
      <c r="E118" s="126"/>
      <c r="F118" s="125"/>
      <c r="G118" s="136" t="s">
        <v>120</v>
      </c>
      <c r="H118" s="140">
        <f ca="1">IF(Proses!T130="","-",Proses!T130)</f>
        <v>8.5714285714285715E-2</v>
      </c>
      <c r="I118" s="126" t="s">
        <v>128</v>
      </c>
      <c r="J118" s="126" t="s">
        <v>128</v>
      </c>
      <c r="K118" s="126" t="str">
        <f ca="1">IF(Proses!$T$122=G118,"#","")</f>
        <v>#</v>
      </c>
      <c r="L118" s="165">
        <f t="shared" ca="1" si="15"/>
        <v>8.5714285714285715E-2</v>
      </c>
      <c r="M118" s="352"/>
      <c r="N118" s="350"/>
      <c r="O118" s="350"/>
      <c r="P118" s="350"/>
    </row>
    <row r="119" spans="1:16">
      <c r="A119" s="125"/>
      <c r="B119" s="125"/>
      <c r="C119" s="125"/>
      <c r="D119" s="162"/>
      <c r="E119" s="126"/>
      <c r="F119" s="125"/>
      <c r="G119" s="136" t="s">
        <v>121</v>
      </c>
      <c r="H119" s="140">
        <f ca="1">IF(Proses!T131="","-",Proses!T131)</f>
        <v>0.11428571428571428</v>
      </c>
      <c r="I119" s="126" t="s">
        <v>128</v>
      </c>
      <c r="J119" s="126" t="s">
        <v>128</v>
      </c>
      <c r="K119" s="126" t="str">
        <f ca="1">IF(Proses!$T$122=G119,"#","")</f>
        <v/>
      </c>
      <c r="L119" s="165">
        <f t="shared" ca="1" si="15"/>
        <v>0</v>
      </c>
      <c r="M119" s="352"/>
      <c r="N119" s="350"/>
      <c r="O119" s="350"/>
      <c r="P119" s="350"/>
    </row>
    <row r="120" spans="1:16">
      <c r="A120" s="125"/>
      <c r="B120" s="125"/>
      <c r="C120" s="125"/>
      <c r="D120" s="162"/>
      <c r="E120" s="126"/>
      <c r="F120" s="125"/>
      <c r="G120" s="136" t="s">
        <v>122</v>
      </c>
      <c r="H120" s="140">
        <f ca="1">IF(Proses!T132="","-",Proses!T132)</f>
        <v>0.11428571428571428</v>
      </c>
      <c r="I120" s="126" t="s">
        <v>128</v>
      </c>
      <c r="J120" s="126" t="s">
        <v>128</v>
      </c>
      <c r="K120" s="126" t="str">
        <f ca="1">IF(Proses!$T$122=G120,"#","")</f>
        <v/>
      </c>
      <c r="L120" s="165">
        <f t="shared" ca="1" si="15"/>
        <v>0</v>
      </c>
      <c r="M120" s="352"/>
      <c r="N120" s="350"/>
      <c r="O120" s="350"/>
      <c r="P120" s="350"/>
    </row>
    <row r="121" spans="1:16">
      <c r="A121" s="125"/>
      <c r="B121" s="125"/>
      <c r="C121" s="125"/>
      <c r="D121" s="162"/>
      <c r="E121" s="126"/>
      <c r="F121" s="125"/>
      <c r="G121" s="136" t="s">
        <v>123</v>
      </c>
      <c r="H121" s="140">
        <f ca="1">IF(Proses!T133="","-",Proses!T133)</f>
        <v>0.45714285714285713</v>
      </c>
      <c r="I121" s="126" t="s">
        <v>128</v>
      </c>
      <c r="J121" s="126" t="s">
        <v>128</v>
      </c>
      <c r="K121" s="126" t="str">
        <f ca="1">IF(Proses!$T$122=G121,"#","")</f>
        <v/>
      </c>
      <c r="L121" s="165">
        <f t="shared" ca="1" si="15"/>
        <v>0</v>
      </c>
      <c r="M121" s="352"/>
      <c r="N121" s="350"/>
      <c r="O121" s="350"/>
      <c r="P121" s="350"/>
    </row>
    <row r="122" spans="1:16">
      <c r="A122" s="125"/>
      <c r="B122" s="125"/>
      <c r="C122" s="125"/>
      <c r="D122" s="162"/>
      <c r="E122" s="126"/>
      <c r="F122" s="125"/>
      <c r="G122" s="136" t="s">
        <v>124</v>
      </c>
      <c r="H122" s="140">
        <f ca="1">IF(Proses!T134="","-",Proses!T134)</f>
        <v>0</v>
      </c>
      <c r="I122" s="126" t="s">
        <v>128</v>
      </c>
      <c r="J122" s="126" t="s">
        <v>128</v>
      </c>
      <c r="K122" s="126" t="str">
        <f ca="1">IF(Proses!$T$122=G122,"#","")</f>
        <v/>
      </c>
      <c r="L122" s="165">
        <f t="shared" ca="1" si="15"/>
        <v>0</v>
      </c>
      <c r="M122" s="352"/>
      <c r="N122" s="350"/>
      <c r="O122" s="350"/>
      <c r="P122" s="350"/>
    </row>
    <row r="123" spans="1:16">
      <c r="A123" s="125"/>
      <c r="B123" s="125"/>
      <c r="C123" s="125"/>
      <c r="D123" s="162"/>
      <c r="E123" s="126"/>
      <c r="F123" s="125"/>
      <c r="G123" s="136"/>
      <c r="H123" s="125"/>
      <c r="I123" s="126"/>
      <c r="J123" s="126"/>
      <c r="L123" s="166"/>
      <c r="M123" s="167">
        <f ca="1">IF(D117&gt;0.21,1,-2)</f>
        <v>-2</v>
      </c>
      <c r="N123" s="167">
        <f ca="1">IF(OR(C117=1,C117=0),0,1)</f>
        <v>1</v>
      </c>
      <c r="O123" s="167">
        <f ca="1">IF(OR(MAX(L117:L122)&lt;H117,MAX(L117:L122)&lt;H118,MAX(L117:L122)&lt;H119,MAX(L117:L122)&lt;H120,MAX(L117:L122)&lt;H121,MAX(L117:L122)&lt;H122),0,1)</f>
        <v>0</v>
      </c>
      <c r="P123" s="167">
        <f ca="1">SUM(M123:O123)</f>
        <v>-1</v>
      </c>
    </row>
    <row r="124" spans="1:16" ht="12.75" customHeight="1">
      <c r="A124" s="126">
        <f>A117+1</f>
        <v>17</v>
      </c>
      <c r="B124" s="126">
        <f>A124</f>
        <v>17</v>
      </c>
      <c r="C124" s="140">
        <f ca="1">IF(CELL("col",Proses!U57)-4&gt;Proses!$D$2,"-",Proses!U57/Proses!$E$2)</f>
        <v>0.51428571428571423</v>
      </c>
      <c r="D124" s="140">
        <f ca="1">Proses!BX64</f>
        <v>0.88240252884738091</v>
      </c>
      <c r="E124" s="140">
        <f ca="1">IF(CELL("col",Proses!U7)-4&gt;Proses!$D$2,"-",IF(ISERR(PEARSON(Proses!U7:U56,Proses!BC7:BC56)),0,PEARSON(Proses!U7:U56,Proses!BC7:BC56)))</f>
        <v>0.55258994825452512</v>
      </c>
      <c r="F124" s="125"/>
      <c r="G124" s="136" t="s">
        <v>9</v>
      </c>
      <c r="H124" s="140">
        <f ca="1">IF(Proses!U129="","-",Proses!U129)</f>
        <v>0.51428571428571423</v>
      </c>
      <c r="I124" s="126" t="s">
        <v>128</v>
      </c>
      <c r="J124" s="126" t="s">
        <v>128</v>
      </c>
      <c r="K124" s="126" t="str">
        <f ca="1">IF(Proses!$U$122=G124,"#","")</f>
        <v>#</v>
      </c>
      <c r="L124" s="165">
        <f t="shared" ref="L124:L129" ca="1" si="16">IF(K124&lt;&gt;"",H124,0)</f>
        <v>0.51428571428571423</v>
      </c>
      <c r="M124" s="351" t="str">
        <f ca="1">IF(E124&gt;0.21,"Dapat Membeda- kan","Tidak dapat membeda- kan")</f>
        <v>Dapat Membeda- kan</v>
      </c>
      <c r="N124" s="350" t="str">
        <f ca="1">IF(C124&gt;=0.7,"Mudah",IF(AND(C124&lt;0.7,C124&gt;=0.3),"Sedang","Sulit"))</f>
        <v>Sedang</v>
      </c>
      <c r="O124" s="350" t="str">
        <f ca="1">IF(OR(MAX(L124:L129)&lt;H124,MAX(L124:L129)&lt;H125,MAX(L124:L129)&lt;H126,MAX(L124:L129)&lt;H127,MAX(L124:L129)&lt;H128,MAX(L124:L129)&lt;H129),"Ada Option lain yang bekerja lebih baik.","Baik")</f>
        <v>Baik</v>
      </c>
      <c r="P124" s="350" t="str">
        <f ca="1">IF(P130&gt;2,"Dapat diterima",IF(AND(P130&gt;0,P130&lt;=2),"Soal sebaiknya Direvisi","Ditolak/ Jangan Diguna-kan"))</f>
        <v>Dapat diterima</v>
      </c>
    </row>
    <row r="125" spans="1:16">
      <c r="A125" s="125"/>
      <c r="B125" s="125"/>
      <c r="C125" s="125"/>
      <c r="D125" s="162"/>
      <c r="E125" s="126"/>
      <c r="F125" s="125"/>
      <c r="G125" s="136" t="s">
        <v>120</v>
      </c>
      <c r="H125" s="140">
        <f ca="1">IF(Proses!U130="","-",Proses!U130)</f>
        <v>0.2</v>
      </c>
      <c r="I125" s="126" t="s">
        <v>128</v>
      </c>
      <c r="J125" s="126" t="s">
        <v>128</v>
      </c>
      <c r="K125" s="126" t="str">
        <f ca="1">IF(Proses!$U$122=G125,"#","")</f>
        <v/>
      </c>
      <c r="L125" s="165">
        <f t="shared" ca="1" si="16"/>
        <v>0</v>
      </c>
      <c r="M125" s="352"/>
      <c r="N125" s="350"/>
      <c r="O125" s="350"/>
      <c r="P125" s="350"/>
    </row>
    <row r="126" spans="1:16">
      <c r="A126" s="125"/>
      <c r="B126" s="125"/>
      <c r="C126" s="125"/>
      <c r="D126" s="162"/>
      <c r="E126" s="126"/>
      <c r="F126" s="125"/>
      <c r="G126" s="136" t="s">
        <v>121</v>
      </c>
      <c r="H126" s="140">
        <f ca="1">IF(Proses!U131="","-",Proses!U131)</f>
        <v>0.17142857142857143</v>
      </c>
      <c r="I126" s="126" t="s">
        <v>128</v>
      </c>
      <c r="J126" s="126" t="s">
        <v>128</v>
      </c>
      <c r="K126" s="126" t="str">
        <f ca="1">IF(Proses!$U$122=G126,"#","")</f>
        <v/>
      </c>
      <c r="L126" s="165">
        <f t="shared" ca="1" si="16"/>
        <v>0</v>
      </c>
      <c r="M126" s="352"/>
      <c r="N126" s="350"/>
      <c r="O126" s="350"/>
      <c r="P126" s="350"/>
    </row>
    <row r="127" spans="1:16">
      <c r="A127" s="125"/>
      <c r="B127" s="125"/>
      <c r="C127" s="125"/>
      <c r="D127" s="162"/>
      <c r="E127" s="126"/>
      <c r="F127" s="125"/>
      <c r="G127" s="136" t="s">
        <v>122</v>
      </c>
      <c r="H127" s="140">
        <f ca="1">IF(Proses!U132="","-",Proses!U132)</f>
        <v>0.11428571428571428</v>
      </c>
      <c r="I127" s="126" t="s">
        <v>128</v>
      </c>
      <c r="J127" s="126" t="s">
        <v>128</v>
      </c>
      <c r="K127" s="126" t="str">
        <f ca="1">IF(Proses!$U$122=G127,"#","")</f>
        <v/>
      </c>
      <c r="L127" s="165">
        <f t="shared" ca="1" si="16"/>
        <v>0</v>
      </c>
      <c r="M127" s="352"/>
      <c r="N127" s="350"/>
      <c r="O127" s="350"/>
      <c r="P127" s="350"/>
    </row>
    <row r="128" spans="1:16">
      <c r="A128" s="125"/>
      <c r="B128" s="125"/>
      <c r="C128" s="125"/>
      <c r="D128" s="162"/>
      <c r="E128" s="126"/>
      <c r="F128" s="125"/>
      <c r="G128" s="136" t="s">
        <v>123</v>
      </c>
      <c r="H128" s="140">
        <f ca="1">IF(Proses!U133="","-",Proses!U133)</f>
        <v>0</v>
      </c>
      <c r="I128" s="126" t="s">
        <v>128</v>
      </c>
      <c r="J128" s="126" t="s">
        <v>128</v>
      </c>
      <c r="K128" s="126" t="str">
        <f ca="1">IF(Proses!$U$122=G128,"#","")</f>
        <v/>
      </c>
      <c r="L128" s="165">
        <f t="shared" ca="1" si="16"/>
        <v>0</v>
      </c>
      <c r="M128" s="352"/>
      <c r="N128" s="350"/>
      <c r="O128" s="350"/>
      <c r="P128" s="350"/>
    </row>
    <row r="129" spans="1:16">
      <c r="A129" s="125"/>
      <c r="B129" s="125"/>
      <c r="C129" s="125"/>
      <c r="D129" s="162"/>
      <c r="E129" s="126"/>
      <c r="F129" s="125"/>
      <c r="G129" s="136" t="s">
        <v>124</v>
      </c>
      <c r="H129" s="140">
        <f ca="1">IF(Proses!U134="","-",Proses!U134)</f>
        <v>0</v>
      </c>
      <c r="I129" s="126" t="s">
        <v>128</v>
      </c>
      <c r="J129" s="126" t="s">
        <v>128</v>
      </c>
      <c r="K129" s="126" t="str">
        <f ca="1">IF(Proses!$U$122=G129,"#","")</f>
        <v/>
      </c>
      <c r="L129" s="165">
        <f t="shared" ca="1" si="16"/>
        <v>0</v>
      </c>
      <c r="M129" s="352"/>
      <c r="N129" s="350"/>
      <c r="O129" s="350"/>
      <c r="P129" s="350"/>
    </row>
    <row r="130" spans="1:16">
      <c r="A130" s="125"/>
      <c r="B130" s="125"/>
      <c r="C130" s="125"/>
      <c r="D130" s="162"/>
      <c r="E130" s="126"/>
      <c r="F130" s="125"/>
      <c r="G130" s="136"/>
      <c r="H130" s="125"/>
      <c r="I130" s="126"/>
      <c r="J130" s="126"/>
      <c r="L130" s="166"/>
      <c r="M130" s="167">
        <f ca="1">IF(D124&gt;0.21,1,-2)</f>
        <v>1</v>
      </c>
      <c r="N130" s="167">
        <f ca="1">IF(OR(C124=1,C124=0),0,1)</f>
        <v>1</v>
      </c>
      <c r="O130" s="167">
        <f ca="1">IF(OR(MAX(L124:L129)&lt;H124,MAX(L124:L129)&lt;H125,MAX(L124:L129)&lt;H126,MAX(L124:L129)&lt;H127,MAX(L124:L129)&lt;H128,MAX(L124:L129)&lt;H129),0,1)</f>
        <v>1</v>
      </c>
      <c r="P130" s="167">
        <f ca="1">SUM(M130:O130)</f>
        <v>3</v>
      </c>
    </row>
    <row r="131" spans="1:16" ht="12.75" customHeight="1">
      <c r="A131" s="126">
        <f>A124+1</f>
        <v>18</v>
      </c>
      <c r="B131" s="126">
        <f>A131</f>
        <v>18</v>
      </c>
      <c r="C131" s="140">
        <f ca="1">IF(CELL("col",Proses!V57)-4&gt;Proses!$D$2,"-",Proses!V57/Proses!$E$2)</f>
        <v>0.31428571428571428</v>
      </c>
      <c r="D131" s="140">
        <f ca="1">Proses!BY64</f>
        <v>0.62531971760667127</v>
      </c>
      <c r="E131" s="140">
        <f ca="1">IF(CELL("col",Proses!V7)-4&gt;Proses!$D$2,"-",IF(ISERR(PEARSON(Proses!V7:V56,Proses!BC7:BC56)),0,PEARSON(Proses!V7:V56,Proses!BC7:BC56)))</f>
        <v>0.46593631193413876</v>
      </c>
      <c r="F131" s="125"/>
      <c r="G131" s="136" t="s">
        <v>9</v>
      </c>
      <c r="H131" s="140">
        <f ca="1">IF(Proses!V129="","-",Proses!V129)</f>
        <v>0.31428571428571428</v>
      </c>
      <c r="I131" s="126" t="s">
        <v>128</v>
      </c>
      <c r="J131" s="126" t="s">
        <v>128</v>
      </c>
      <c r="K131" s="126" t="str">
        <f ca="1">IF(Proses!$V$122=G131,"#","")</f>
        <v>#</v>
      </c>
      <c r="L131" s="165">
        <f t="shared" ref="L131:L136" ca="1" si="17">IF(K131&lt;&gt;"",H131,0)</f>
        <v>0.31428571428571428</v>
      </c>
      <c r="M131" s="351" t="str">
        <f ca="1">IF(E131&gt;0.21,"Dapat Membeda- kan","Tidak dapat membeda- kan")</f>
        <v>Dapat Membeda- kan</v>
      </c>
      <c r="N131" s="350" t="str">
        <f ca="1">IF(C131&gt;=0.7,"Mudah",IF(AND(C131&lt;0.7,C131&gt;=0.3),"Sedang","Sulit"))</f>
        <v>Sedang</v>
      </c>
      <c r="O131" s="350" t="str">
        <f ca="1">IF(OR(MAX(L131:L136)&lt;H131,MAX(L131:L136)&lt;H132,MAX(L131:L136)&lt;H133,MAX(L131:L136)&lt;H134,MAX(L131:L136)&lt;H135,MAX(L131:L136)&lt;H136),"Ada Option lain yang bekerja lebih baik.","Baik")</f>
        <v>Baik</v>
      </c>
      <c r="P131" s="350" t="str">
        <f ca="1">IF(P137&gt;2,"Dapat diterima",IF(AND(P137&gt;0,P137&lt;=2),"Soal sebaiknya Direvisi","Ditolak/ Jangan Diguna-kan"))</f>
        <v>Dapat diterima</v>
      </c>
    </row>
    <row r="132" spans="1:16">
      <c r="A132" s="125"/>
      <c r="B132" s="125"/>
      <c r="C132" s="125"/>
      <c r="D132" s="162"/>
      <c r="E132" s="126"/>
      <c r="F132" s="125"/>
      <c r="G132" s="136" t="s">
        <v>120</v>
      </c>
      <c r="H132" s="140">
        <f ca="1">IF(Proses!V130="","-",Proses!V130)</f>
        <v>0.22857142857142856</v>
      </c>
      <c r="I132" s="126" t="s">
        <v>128</v>
      </c>
      <c r="J132" s="126" t="s">
        <v>128</v>
      </c>
      <c r="K132" s="126" t="str">
        <f ca="1">IF(Proses!$V$122=G132,"#","")</f>
        <v/>
      </c>
      <c r="L132" s="165">
        <f t="shared" ca="1" si="17"/>
        <v>0</v>
      </c>
      <c r="M132" s="352"/>
      <c r="N132" s="350"/>
      <c r="O132" s="350"/>
      <c r="P132" s="350"/>
    </row>
    <row r="133" spans="1:16">
      <c r="A133" s="125"/>
      <c r="B133" s="125"/>
      <c r="C133" s="125"/>
      <c r="D133" s="162"/>
      <c r="E133" s="126"/>
      <c r="F133" s="125"/>
      <c r="G133" s="136" t="s">
        <v>121</v>
      </c>
      <c r="H133" s="140">
        <f ca="1">IF(Proses!V131="","-",Proses!V131)</f>
        <v>0.22857142857142856</v>
      </c>
      <c r="I133" s="126" t="s">
        <v>128</v>
      </c>
      <c r="J133" s="126" t="s">
        <v>128</v>
      </c>
      <c r="K133" s="126" t="str">
        <f ca="1">IF(Proses!$V$122=G133,"#","")</f>
        <v/>
      </c>
      <c r="L133" s="165">
        <f t="shared" ca="1" si="17"/>
        <v>0</v>
      </c>
      <c r="M133" s="352"/>
      <c r="N133" s="350"/>
      <c r="O133" s="350"/>
      <c r="P133" s="350"/>
    </row>
    <row r="134" spans="1:16">
      <c r="A134" s="125"/>
      <c r="B134" s="125"/>
      <c r="C134" s="125"/>
      <c r="D134" s="162"/>
      <c r="E134" s="126"/>
      <c r="F134" s="125"/>
      <c r="G134" s="136" t="s">
        <v>122</v>
      </c>
      <c r="H134" s="140">
        <f ca="1">IF(Proses!V132="","-",Proses!V132)</f>
        <v>8.5714285714285715E-2</v>
      </c>
      <c r="I134" s="126" t="s">
        <v>128</v>
      </c>
      <c r="J134" s="126" t="s">
        <v>128</v>
      </c>
      <c r="K134" s="126" t="str">
        <f ca="1">IF(Proses!$V$122=G134,"#","")</f>
        <v/>
      </c>
      <c r="L134" s="165">
        <f t="shared" ca="1" si="17"/>
        <v>0</v>
      </c>
      <c r="M134" s="352"/>
      <c r="N134" s="350"/>
      <c r="O134" s="350"/>
      <c r="P134" s="350"/>
    </row>
    <row r="135" spans="1:16">
      <c r="A135" s="125"/>
      <c r="B135" s="125"/>
      <c r="C135" s="125"/>
      <c r="D135" s="162"/>
      <c r="E135" s="126"/>
      <c r="F135" s="125"/>
      <c r="G135" s="136" t="s">
        <v>123</v>
      </c>
      <c r="H135" s="140">
        <f ca="1">IF(Proses!V133="","-",Proses!V133)</f>
        <v>0.14285714285714285</v>
      </c>
      <c r="I135" s="126" t="s">
        <v>128</v>
      </c>
      <c r="J135" s="126" t="s">
        <v>128</v>
      </c>
      <c r="K135" s="126" t="str">
        <f ca="1">IF(Proses!$V$122=G135,"#","")</f>
        <v/>
      </c>
      <c r="L135" s="165">
        <f t="shared" ca="1" si="17"/>
        <v>0</v>
      </c>
      <c r="M135" s="352"/>
      <c r="N135" s="350"/>
      <c r="O135" s="350"/>
      <c r="P135" s="350"/>
    </row>
    <row r="136" spans="1:16">
      <c r="A136" s="125"/>
      <c r="B136" s="125"/>
      <c r="C136" s="125"/>
      <c r="D136" s="162"/>
      <c r="E136" s="126"/>
      <c r="F136" s="125"/>
      <c r="G136" s="136" t="s">
        <v>124</v>
      </c>
      <c r="H136" s="140">
        <f ca="1">IF(Proses!V134="","-",Proses!V134)</f>
        <v>0</v>
      </c>
      <c r="I136" s="126" t="s">
        <v>128</v>
      </c>
      <c r="J136" s="126" t="s">
        <v>128</v>
      </c>
      <c r="K136" s="126" t="str">
        <f ca="1">IF(Proses!$V$122=G136,"#","")</f>
        <v/>
      </c>
      <c r="L136" s="165">
        <f t="shared" ca="1" si="17"/>
        <v>0</v>
      </c>
      <c r="M136" s="352"/>
      <c r="N136" s="350"/>
      <c r="O136" s="350"/>
      <c r="P136" s="350"/>
    </row>
    <row r="137" spans="1:16">
      <c r="A137" s="125"/>
      <c r="B137" s="125"/>
      <c r="C137" s="125"/>
      <c r="D137" s="162"/>
      <c r="E137" s="126"/>
      <c r="F137" s="125"/>
      <c r="G137" s="136"/>
      <c r="H137" s="125"/>
      <c r="I137" s="126"/>
      <c r="J137" s="126"/>
      <c r="L137" s="166"/>
      <c r="M137" s="167">
        <f ca="1">IF(D131&gt;0.21,1,-2)</f>
        <v>1</v>
      </c>
      <c r="N137" s="167">
        <f ca="1">IF(OR(C131=1,C131=0),0,1)</f>
        <v>1</v>
      </c>
      <c r="O137" s="167">
        <f ca="1">IF(OR(MAX(L131:L136)&lt;H131,MAX(L131:L136)&lt;H132,MAX(L131:L136)&lt;H133,MAX(L131:L136)&lt;H134,MAX(L131:L136)&lt;H135,MAX(L131:L136)&lt;H136),0,1)</f>
        <v>1</v>
      </c>
      <c r="P137" s="167">
        <f ca="1">SUM(M137:O137)</f>
        <v>3</v>
      </c>
    </row>
    <row r="138" spans="1:16" ht="12.75" customHeight="1">
      <c r="A138" s="126">
        <f>A131+1</f>
        <v>19</v>
      </c>
      <c r="B138" s="126">
        <f>A138</f>
        <v>19</v>
      </c>
      <c r="C138" s="140">
        <f ca="1">IF(CELL("col",Proses!W57)-4&gt;Proses!$D$2,"-",Proses!W57/Proses!$E$2)</f>
        <v>0.22857142857142856</v>
      </c>
      <c r="D138" s="140">
        <f ca="1">Proses!BZ64</f>
        <v>0.18531064154444815</v>
      </c>
      <c r="E138" s="140">
        <f ca="1">IF(CELL("col",Proses!W7)-4&gt;Proses!$D$2,"-",IF(ISERR(PEARSON(Proses!W7:W56,Proses!BC7:BC56)),0,PEARSON(Proses!W7:W56,Proses!BC7:BC56)))</f>
        <v>0.15933548357456193</v>
      </c>
      <c r="F138" s="125"/>
      <c r="G138" s="136" t="s">
        <v>9</v>
      </c>
      <c r="H138" s="140">
        <f ca="1">IF(Proses!W129="","-",Proses!W129)</f>
        <v>0.11428571428571428</v>
      </c>
      <c r="I138" s="126" t="s">
        <v>128</v>
      </c>
      <c r="J138" s="126" t="s">
        <v>128</v>
      </c>
      <c r="K138" s="126" t="str">
        <f ca="1">IF(Proses!$W$122=G138,"#","")</f>
        <v/>
      </c>
      <c r="L138" s="165">
        <f t="shared" ref="L138:L143" ca="1" si="18">IF(K138&lt;&gt;"",H138,0)</f>
        <v>0</v>
      </c>
      <c r="M138" s="351" t="str">
        <f ca="1">IF(E138&gt;0.21,"Dapat Membeda- kan","Tidak dapat membeda- kan")</f>
        <v>Tidak dapat membeda- kan</v>
      </c>
      <c r="N138" s="350" t="str">
        <f ca="1">IF(C138&gt;=0.7,"Mudah",IF(AND(C138&lt;0.7,C138&gt;=0.3),"Sedang","Sulit"))</f>
        <v>Sulit</v>
      </c>
      <c r="O138" s="350" t="str">
        <f ca="1">IF(OR(MAX(L138:L143)&lt;H138,MAX(L138:L143)&lt;H139,MAX(L138:L143)&lt;H140,MAX(L138:L143)&lt;H141,MAX(L138:L143)&lt;H142,MAX(L138:L143)&lt;H143),"Ada Option lain yang bekerja lebih baik.","Baik")</f>
        <v>Ada Option lain yang bekerja lebih baik.</v>
      </c>
      <c r="P138" s="350" t="str">
        <f ca="1">IF(P144&gt;2,"Dapat diterima",IF(AND(P144&gt;0,P144&lt;=2),"Soal sebaiknya Direvisi","Ditolak/ Jangan Diguna-kan"))</f>
        <v>Ditolak/ Jangan Diguna-kan</v>
      </c>
    </row>
    <row r="139" spans="1:16">
      <c r="A139" s="125"/>
      <c r="B139" s="125"/>
      <c r="C139" s="125"/>
      <c r="D139" s="162"/>
      <c r="E139" s="126"/>
      <c r="F139" s="125"/>
      <c r="G139" s="136" t="s">
        <v>120</v>
      </c>
      <c r="H139" s="140">
        <f ca="1">IF(Proses!W130="","-",Proses!W130)</f>
        <v>0.11428571428571428</v>
      </c>
      <c r="I139" s="126" t="s">
        <v>128</v>
      </c>
      <c r="J139" s="126" t="s">
        <v>128</v>
      </c>
      <c r="K139" s="126" t="str">
        <f ca="1">IF(Proses!$W$122=G139,"#","")</f>
        <v/>
      </c>
      <c r="L139" s="165">
        <f t="shared" ca="1" si="18"/>
        <v>0</v>
      </c>
      <c r="M139" s="352"/>
      <c r="N139" s="350"/>
      <c r="O139" s="350"/>
      <c r="P139" s="350"/>
    </row>
    <row r="140" spans="1:16">
      <c r="A140" s="125"/>
      <c r="B140" s="125"/>
      <c r="C140" s="125"/>
      <c r="D140" s="162"/>
      <c r="E140" s="126"/>
      <c r="F140" s="125"/>
      <c r="G140" s="136" t="s">
        <v>121</v>
      </c>
      <c r="H140" s="140">
        <f ca="1">IF(Proses!W131="","-",Proses!W131)</f>
        <v>0.4</v>
      </c>
      <c r="I140" s="126" t="s">
        <v>128</v>
      </c>
      <c r="J140" s="126" t="s">
        <v>128</v>
      </c>
      <c r="K140" s="126" t="str">
        <f ca="1">IF(Proses!$W$122=G140,"#","")</f>
        <v/>
      </c>
      <c r="L140" s="165">
        <f t="shared" ca="1" si="18"/>
        <v>0</v>
      </c>
      <c r="M140" s="352"/>
      <c r="N140" s="350"/>
      <c r="O140" s="350"/>
      <c r="P140" s="350"/>
    </row>
    <row r="141" spans="1:16">
      <c r="A141" s="125"/>
      <c r="B141" s="125"/>
      <c r="C141" s="125"/>
      <c r="D141" s="162"/>
      <c r="E141" s="126"/>
      <c r="F141" s="125"/>
      <c r="G141" s="136" t="s">
        <v>122</v>
      </c>
      <c r="H141" s="140">
        <f ca="1">IF(Proses!W132="","-",Proses!W132)</f>
        <v>0.22857142857142856</v>
      </c>
      <c r="I141" s="126" t="s">
        <v>128</v>
      </c>
      <c r="J141" s="126" t="s">
        <v>128</v>
      </c>
      <c r="K141" s="126" t="str">
        <f ca="1">IF(Proses!$W$122=G141,"#","")</f>
        <v>#</v>
      </c>
      <c r="L141" s="165">
        <f t="shared" ca="1" si="18"/>
        <v>0.22857142857142856</v>
      </c>
      <c r="M141" s="352"/>
      <c r="N141" s="350"/>
      <c r="O141" s="350"/>
      <c r="P141" s="350"/>
    </row>
    <row r="142" spans="1:16">
      <c r="A142" s="125"/>
      <c r="B142" s="125"/>
      <c r="C142" s="125"/>
      <c r="D142" s="162"/>
      <c r="E142" s="126"/>
      <c r="F142" s="125"/>
      <c r="G142" s="136" t="s">
        <v>123</v>
      </c>
      <c r="H142" s="140">
        <f ca="1">IF(Proses!W133="","-",Proses!W133)</f>
        <v>0.14285714285714285</v>
      </c>
      <c r="I142" s="126" t="s">
        <v>128</v>
      </c>
      <c r="J142" s="126" t="s">
        <v>128</v>
      </c>
      <c r="K142" s="126" t="str">
        <f ca="1">IF(Proses!$W$122=G142,"#","")</f>
        <v/>
      </c>
      <c r="L142" s="165">
        <f t="shared" ca="1" si="18"/>
        <v>0</v>
      </c>
      <c r="M142" s="352"/>
      <c r="N142" s="350"/>
      <c r="O142" s="350"/>
      <c r="P142" s="350"/>
    </row>
    <row r="143" spans="1:16">
      <c r="A143" s="125"/>
      <c r="B143" s="125"/>
      <c r="C143" s="125"/>
      <c r="D143" s="162"/>
      <c r="E143" s="126"/>
      <c r="F143" s="125"/>
      <c r="G143" s="136" t="s">
        <v>124</v>
      </c>
      <c r="H143" s="140">
        <f ca="1">IF(Proses!W134="","-",Proses!W134)</f>
        <v>0</v>
      </c>
      <c r="I143" s="126" t="s">
        <v>128</v>
      </c>
      <c r="J143" s="126" t="s">
        <v>128</v>
      </c>
      <c r="K143" s="126" t="str">
        <f ca="1">IF(Proses!$W$122=G143,"#","")</f>
        <v/>
      </c>
      <c r="L143" s="165">
        <f t="shared" ca="1" si="18"/>
        <v>0</v>
      </c>
      <c r="M143" s="352"/>
      <c r="N143" s="350"/>
      <c r="O143" s="350"/>
      <c r="P143" s="350"/>
    </row>
    <row r="144" spans="1:16">
      <c r="A144" s="125"/>
      <c r="B144" s="125"/>
      <c r="C144" s="125"/>
      <c r="D144" s="162"/>
      <c r="E144" s="126"/>
      <c r="F144" s="125"/>
      <c r="G144" s="136"/>
      <c r="H144" s="125"/>
      <c r="I144" s="126"/>
      <c r="J144" s="126"/>
      <c r="L144" s="166"/>
      <c r="M144" s="167">
        <f ca="1">IF(D138&gt;0.21,1,-2)</f>
        <v>-2</v>
      </c>
      <c r="N144" s="167">
        <f ca="1">IF(OR(C138=1,C138=0),0,1)</f>
        <v>1</v>
      </c>
      <c r="O144" s="167">
        <f ca="1">IF(OR(MAX(L138:L143)&lt;H138,MAX(L138:L143)&lt;H139,MAX(L138:L143)&lt;H140,MAX(L138:L143)&lt;H141,MAX(L138:L143)&lt;H142,MAX(L138:L143)&lt;H143),0,1)</f>
        <v>0</v>
      </c>
      <c r="P144" s="167">
        <f ca="1">SUM(M144:O144)</f>
        <v>-1</v>
      </c>
    </row>
    <row r="145" spans="1:16" ht="12.75" customHeight="1">
      <c r="A145" s="126">
        <f>A138+1</f>
        <v>20</v>
      </c>
      <c r="B145" s="126">
        <f>A145</f>
        <v>20</v>
      </c>
      <c r="C145" s="140">
        <f ca="1">IF(CELL("col",Proses!X57)-4&gt;Proses!$D$2,"-",Proses!X57/Proses!$E$2)</f>
        <v>0.22857142857142856</v>
      </c>
      <c r="D145" s="140">
        <f ca="1">Proses!CA64</f>
        <v>0.12607892963526382</v>
      </c>
      <c r="E145" s="140">
        <f ca="1">IF(CELL("col",Proses!X7)-4&gt;Proses!$D$2,"-",IF(ISERR(PEARSON(Proses!X7:X56,Proses!BC7:BC56)),0,PEARSON(Proses!X7:X56,Proses!BC7:BC56)))</f>
        <v>0.10840633357356035</v>
      </c>
      <c r="F145" s="125"/>
      <c r="G145" s="136" t="s">
        <v>9</v>
      </c>
      <c r="H145" s="140">
        <f ca="1">IF(Proses!X129="","-",Proses!X129)</f>
        <v>0.25714285714285712</v>
      </c>
      <c r="I145" s="126" t="s">
        <v>128</v>
      </c>
      <c r="J145" s="126" t="s">
        <v>128</v>
      </c>
      <c r="K145" s="126" t="str">
        <f ca="1">IF(Proses!$X$122=G145,"#","")</f>
        <v/>
      </c>
      <c r="L145" s="165">
        <f t="shared" ref="L145:L150" ca="1" si="19">IF(K145&lt;&gt;"",H145,0)</f>
        <v>0</v>
      </c>
      <c r="M145" s="351" t="str">
        <f ca="1">IF(E145&gt;0.21,"Dapat Membeda- kan","Tidak dapat membeda- kan")</f>
        <v>Tidak dapat membeda- kan</v>
      </c>
      <c r="N145" s="350" t="str">
        <f ca="1">IF(C145&gt;=0.7,"Mudah",IF(AND(C145&lt;0.7,C145&gt;=0.3),"Sedang","Sulit"))</f>
        <v>Sulit</v>
      </c>
      <c r="O145" s="350" t="str">
        <f ca="1">IF(OR(MAX(L145:L150)&lt;H145,MAX(L145:L150)&lt;H146,MAX(L145:L150)&lt;H147,MAX(L145:L150)&lt;H148,MAX(L145:L150)&lt;H149,MAX(L145:L150)&lt;H150),"Ada Option lain yang bekerja lebih baik.","Baik")</f>
        <v>Ada Option lain yang bekerja lebih baik.</v>
      </c>
      <c r="P145" s="350" t="str">
        <f ca="1">IF(P151&gt;2,"Dapat diterima",IF(AND(P151&gt;0,P151&lt;=2),"Soal sebaiknya Direvisi","Ditolak/ Jangan Diguna-kan"))</f>
        <v>Ditolak/ Jangan Diguna-kan</v>
      </c>
    </row>
    <row r="146" spans="1:16">
      <c r="A146" s="125"/>
      <c r="B146" s="125"/>
      <c r="C146" s="125"/>
      <c r="D146" s="162"/>
      <c r="E146" s="126"/>
      <c r="F146" s="125"/>
      <c r="G146" s="136" t="s">
        <v>120</v>
      </c>
      <c r="H146" s="140">
        <f ca="1">IF(Proses!X130="","-",Proses!X130)</f>
        <v>0.22857142857142856</v>
      </c>
      <c r="I146" s="126" t="s">
        <v>128</v>
      </c>
      <c r="J146" s="126" t="s">
        <v>128</v>
      </c>
      <c r="K146" s="126" t="str">
        <f ca="1">IF(Proses!$X$122=G146,"#","")</f>
        <v>#</v>
      </c>
      <c r="L146" s="165">
        <f t="shared" ca="1" si="19"/>
        <v>0.22857142857142856</v>
      </c>
      <c r="M146" s="352"/>
      <c r="N146" s="350"/>
      <c r="O146" s="350"/>
      <c r="P146" s="350"/>
    </row>
    <row r="147" spans="1:16">
      <c r="A147" s="125"/>
      <c r="B147" s="125"/>
      <c r="C147" s="125"/>
      <c r="D147" s="162"/>
      <c r="E147" s="126"/>
      <c r="F147" s="125"/>
      <c r="G147" s="136" t="s">
        <v>121</v>
      </c>
      <c r="H147" s="140">
        <f ca="1">IF(Proses!X131="","-",Proses!X131)</f>
        <v>0.14285714285714285</v>
      </c>
      <c r="I147" s="126" t="s">
        <v>128</v>
      </c>
      <c r="J147" s="126" t="s">
        <v>128</v>
      </c>
      <c r="K147" s="126" t="str">
        <f ca="1">IF(Proses!$X$122=G147,"#","")</f>
        <v/>
      </c>
      <c r="L147" s="165">
        <f t="shared" ca="1" si="19"/>
        <v>0</v>
      </c>
      <c r="M147" s="352"/>
      <c r="N147" s="350"/>
      <c r="O147" s="350"/>
      <c r="P147" s="350"/>
    </row>
    <row r="148" spans="1:16">
      <c r="A148" s="125"/>
      <c r="B148" s="125"/>
      <c r="C148" s="125"/>
      <c r="D148" s="162"/>
      <c r="E148" s="126"/>
      <c r="F148" s="125"/>
      <c r="G148" s="136" t="s">
        <v>122</v>
      </c>
      <c r="H148" s="140">
        <f ca="1">IF(Proses!X132="","-",Proses!X132)</f>
        <v>0.17142857142857143</v>
      </c>
      <c r="I148" s="126" t="s">
        <v>128</v>
      </c>
      <c r="J148" s="126" t="s">
        <v>128</v>
      </c>
      <c r="K148" s="126" t="str">
        <f ca="1">IF(Proses!$X$122=G148,"#","")</f>
        <v/>
      </c>
      <c r="L148" s="165">
        <f t="shared" ca="1" si="19"/>
        <v>0</v>
      </c>
      <c r="M148" s="352"/>
      <c r="N148" s="350"/>
      <c r="O148" s="350"/>
      <c r="P148" s="350"/>
    </row>
    <row r="149" spans="1:16">
      <c r="A149" s="125"/>
      <c r="B149" s="125"/>
      <c r="C149" s="125"/>
      <c r="D149" s="162"/>
      <c r="E149" s="126"/>
      <c r="F149" s="125"/>
      <c r="G149" s="136" t="s">
        <v>123</v>
      </c>
      <c r="H149" s="140">
        <f ca="1">IF(Proses!X133="","-",Proses!X133)</f>
        <v>0.2</v>
      </c>
      <c r="I149" s="126" t="s">
        <v>128</v>
      </c>
      <c r="J149" s="126" t="s">
        <v>128</v>
      </c>
      <c r="K149" s="126" t="str">
        <f ca="1">IF(Proses!$X$122=G149,"#","")</f>
        <v/>
      </c>
      <c r="L149" s="165">
        <f t="shared" ca="1" si="19"/>
        <v>0</v>
      </c>
      <c r="M149" s="352"/>
      <c r="N149" s="350"/>
      <c r="O149" s="350"/>
      <c r="P149" s="350"/>
    </row>
    <row r="150" spans="1:16">
      <c r="A150" s="125"/>
      <c r="B150" s="125"/>
      <c r="C150" s="125"/>
      <c r="D150" s="162"/>
      <c r="E150" s="126"/>
      <c r="F150" s="125"/>
      <c r="G150" s="136" t="s">
        <v>124</v>
      </c>
      <c r="H150" s="140">
        <f ca="1">IF(Proses!X134="","-",Proses!X134)</f>
        <v>0</v>
      </c>
      <c r="I150" s="126" t="s">
        <v>128</v>
      </c>
      <c r="J150" s="126" t="s">
        <v>128</v>
      </c>
      <c r="K150" s="126" t="str">
        <f ca="1">IF(Proses!$X$122=G150,"#","")</f>
        <v/>
      </c>
      <c r="L150" s="165">
        <f t="shared" ca="1" si="19"/>
        <v>0</v>
      </c>
      <c r="M150" s="352"/>
      <c r="N150" s="350"/>
      <c r="O150" s="350"/>
      <c r="P150" s="350"/>
    </row>
    <row r="151" spans="1:16">
      <c r="D151" s="162"/>
      <c r="E151" s="126"/>
      <c r="G151" s="127"/>
      <c r="H151" s="125"/>
      <c r="I151" s="81"/>
      <c r="J151" s="81"/>
      <c r="L151" s="166"/>
      <c r="M151" s="167">
        <f ca="1">IF(D145&gt;0.21,1,-2)</f>
        <v>-2</v>
      </c>
      <c r="N151" s="167">
        <f ca="1">IF(OR(C145=1,C145=0),0,1)</f>
        <v>1</v>
      </c>
      <c r="O151" s="167">
        <f ca="1">IF(OR(MAX(L145:L150)&lt;H145,MAX(L145:L150)&lt;H146,MAX(L145:L150)&lt;H147,MAX(L145:L150)&lt;H148,MAX(L145:L150)&lt;H149,MAX(L145:L150)&lt;H150),0,1)</f>
        <v>0</v>
      </c>
      <c r="P151" s="167">
        <f ca="1">SUM(M151:O151)</f>
        <v>-1</v>
      </c>
    </row>
    <row r="152" spans="1:16" ht="12.75" customHeight="1">
      <c r="A152" s="126">
        <f>A145+1</f>
        <v>21</v>
      </c>
      <c r="B152" s="126">
        <f>A152</f>
        <v>21</v>
      </c>
      <c r="C152" s="140" t="str">
        <f ca="1">IF(CELL("col",Proses!Y57)-4&gt;Proses!$D$2,"-",Proses!Y57/Proses!$E$2)</f>
        <v>-</v>
      </c>
      <c r="D152" s="140" t="str">
        <f ca="1">Proses!CB64</f>
        <v>-</v>
      </c>
      <c r="E152" s="140" t="str">
        <f ca="1">IF(CELL("col",Proses!Y7)-4&gt;Proses!$D$2,"-",IF(ISERR(PEARSON(Proses!Y7:Y56,Proses!BC7:BC56)),0,PEARSON(Proses!Y7:Y56,Proses!BC7:BC56)))</f>
        <v>-</v>
      </c>
      <c r="F152" s="125"/>
      <c r="G152" s="136" t="s">
        <v>9</v>
      </c>
      <c r="H152" s="140" t="str">
        <f ca="1">IF(Proses!Y129="","-",Proses!Y129)</f>
        <v>-</v>
      </c>
      <c r="I152" s="126" t="s">
        <v>128</v>
      </c>
      <c r="J152" s="126" t="s">
        <v>128</v>
      </c>
      <c r="K152" s="126" t="str">
        <f ca="1">IF(Proses!$Y$122=G152,"#","")</f>
        <v/>
      </c>
      <c r="L152" s="165">
        <f t="shared" ref="L152:L157" ca="1" si="20">IF(K152&lt;&gt;"",H152,0)</f>
        <v>0</v>
      </c>
      <c r="M152" s="351" t="str">
        <f ca="1">IF(E152&gt;0.21,"Dapat Membeda- kan","Tidak dapat membeda- kan")</f>
        <v>Dapat Membeda- kan</v>
      </c>
      <c r="N152" s="350" t="str">
        <f ca="1">IF(C152&gt;=0.7,"Mudah",IF(AND(C152&lt;0.7,C152&gt;=0.3),"Sedang","Sulit"))</f>
        <v>Mudah</v>
      </c>
      <c r="O152" s="350" t="str">
        <f ca="1">IF(OR(MAX(L152:L157)&lt;H152,MAX(L152:L157)&lt;H153,MAX(L152:L157)&lt;H154,MAX(L152:L157)&lt;H155,MAX(L152:L157)&lt;H156,MAX(L152:L157)&lt;H157),"Ada Option lain yang bekerja lebih baik.","Baik")</f>
        <v>Ada Option lain yang bekerja lebih baik.</v>
      </c>
      <c r="P152" s="350" t="str">
        <f ca="1">IF(P158&gt;2,"Dapat diterima",IF(AND(P158&gt;0,P158&lt;=2),"Soal sebaiknya Direvisi","Ditolak/ Jangan Diguna-kan"))</f>
        <v>Soal sebaiknya Direvisi</v>
      </c>
    </row>
    <row r="153" spans="1:16">
      <c r="A153" s="125"/>
      <c r="B153" s="125"/>
      <c r="C153" s="125"/>
      <c r="D153" s="162"/>
      <c r="E153" s="126"/>
      <c r="F153" s="125"/>
      <c r="G153" s="136" t="s">
        <v>120</v>
      </c>
      <c r="H153" s="140" t="str">
        <f ca="1">IF(Proses!Y130="","-",Proses!Y130)</f>
        <v>-</v>
      </c>
      <c r="I153" s="126" t="s">
        <v>128</v>
      </c>
      <c r="J153" s="126" t="s">
        <v>128</v>
      </c>
      <c r="K153" s="126" t="str">
        <f ca="1">IF(Proses!$Y$122=G153,"#","")</f>
        <v/>
      </c>
      <c r="L153" s="165">
        <f t="shared" ca="1" si="20"/>
        <v>0</v>
      </c>
      <c r="M153" s="352"/>
      <c r="N153" s="350"/>
      <c r="O153" s="350"/>
      <c r="P153" s="350"/>
    </row>
    <row r="154" spans="1:16">
      <c r="A154" s="125"/>
      <c r="B154" s="125"/>
      <c r="C154" s="125"/>
      <c r="D154" s="162"/>
      <c r="E154" s="126"/>
      <c r="F154" s="125"/>
      <c r="G154" s="136" t="s">
        <v>121</v>
      </c>
      <c r="H154" s="140" t="str">
        <f ca="1">IF(Proses!Y131="","-",Proses!Y131)</f>
        <v>-</v>
      </c>
      <c r="I154" s="126" t="s">
        <v>128</v>
      </c>
      <c r="J154" s="126" t="s">
        <v>128</v>
      </c>
      <c r="K154" s="126" t="str">
        <f ca="1">IF(Proses!$Y$122=G154,"#","")</f>
        <v/>
      </c>
      <c r="L154" s="165">
        <f t="shared" ca="1" si="20"/>
        <v>0</v>
      </c>
      <c r="M154" s="352"/>
      <c r="N154" s="350"/>
      <c r="O154" s="350"/>
      <c r="P154" s="350"/>
    </row>
    <row r="155" spans="1:16">
      <c r="A155" s="125"/>
      <c r="B155" s="125"/>
      <c r="C155" s="125"/>
      <c r="D155" s="162"/>
      <c r="E155" s="126"/>
      <c r="F155" s="125"/>
      <c r="G155" s="136" t="s">
        <v>122</v>
      </c>
      <c r="H155" s="140" t="str">
        <f ca="1">IF(Proses!Y132="","-",Proses!Y132)</f>
        <v>-</v>
      </c>
      <c r="I155" s="126" t="s">
        <v>128</v>
      </c>
      <c r="J155" s="126" t="s">
        <v>128</v>
      </c>
      <c r="K155" s="126" t="str">
        <f ca="1">IF(Proses!$Y$122=G155,"#","")</f>
        <v/>
      </c>
      <c r="L155" s="165">
        <f t="shared" ca="1" si="20"/>
        <v>0</v>
      </c>
      <c r="M155" s="352"/>
      <c r="N155" s="350"/>
      <c r="O155" s="350"/>
      <c r="P155" s="350"/>
    </row>
    <row r="156" spans="1:16">
      <c r="A156" s="125"/>
      <c r="B156" s="125"/>
      <c r="C156" s="125"/>
      <c r="D156" s="162"/>
      <c r="E156" s="126"/>
      <c r="F156" s="125"/>
      <c r="G156" s="136" t="s">
        <v>123</v>
      </c>
      <c r="H156" s="140" t="str">
        <f ca="1">IF(Proses!Y133="","-",Proses!Y133)</f>
        <v>-</v>
      </c>
      <c r="I156" s="126" t="s">
        <v>128</v>
      </c>
      <c r="J156" s="126" t="s">
        <v>128</v>
      </c>
      <c r="K156" s="126" t="str">
        <f ca="1">IF(Proses!$Y$122=G156,"#","")</f>
        <v/>
      </c>
      <c r="L156" s="165">
        <f t="shared" ca="1" si="20"/>
        <v>0</v>
      </c>
      <c r="M156" s="352"/>
      <c r="N156" s="350"/>
      <c r="O156" s="350"/>
      <c r="P156" s="350"/>
    </row>
    <row r="157" spans="1:16">
      <c r="A157" s="125"/>
      <c r="B157" s="125"/>
      <c r="C157" s="125"/>
      <c r="D157" s="162"/>
      <c r="E157" s="126"/>
      <c r="F157" s="125"/>
      <c r="G157" s="136" t="s">
        <v>124</v>
      </c>
      <c r="H157" s="140" t="str">
        <f ca="1">IF(Proses!Y134="","-",Proses!Y134)</f>
        <v>-</v>
      </c>
      <c r="I157" s="126" t="s">
        <v>128</v>
      </c>
      <c r="J157" s="126" t="s">
        <v>128</v>
      </c>
      <c r="K157" s="126" t="str">
        <f ca="1">IF(Proses!$Y$122=G157,"#","")</f>
        <v/>
      </c>
      <c r="L157" s="165">
        <f t="shared" ca="1" si="20"/>
        <v>0</v>
      </c>
      <c r="M157" s="352"/>
      <c r="N157" s="350"/>
      <c r="O157" s="350"/>
      <c r="P157" s="350"/>
    </row>
    <row r="158" spans="1:16">
      <c r="A158" s="125"/>
      <c r="B158" s="125"/>
      <c r="C158" s="125"/>
      <c r="D158" s="162"/>
      <c r="E158" s="126"/>
      <c r="F158" s="125"/>
      <c r="G158" s="136"/>
      <c r="H158" s="125"/>
      <c r="I158" s="126"/>
      <c r="J158" s="126"/>
      <c r="L158" s="166"/>
      <c r="M158" s="167">
        <f ca="1">IF(D152&gt;0.21,1,-2)</f>
        <v>1</v>
      </c>
      <c r="N158" s="167">
        <f ca="1">IF(OR(C152=1,C152=0),0,1)</f>
        <v>1</v>
      </c>
      <c r="O158" s="167">
        <f ca="1">IF(OR(MAX(L152:L157)&lt;H152,MAX(L152:L157)&lt;H153,MAX(L152:L157)&lt;H154,MAX(L152:L157)&lt;H155,MAX(L152:L157)&lt;H156,MAX(L152:L157)&lt;H157),0,1)</f>
        <v>0</v>
      </c>
      <c r="P158" s="167">
        <f ca="1">SUM(M158:O158)</f>
        <v>2</v>
      </c>
    </row>
    <row r="159" spans="1:16" ht="12.75" customHeight="1">
      <c r="A159" s="126">
        <f>A152+1</f>
        <v>22</v>
      </c>
      <c r="B159" s="126">
        <f>A159</f>
        <v>22</v>
      </c>
      <c r="C159" s="140" t="str">
        <f ca="1">IF(CELL("col",Proses!Z57)-4&gt;Proses!$D$2,"-",Proses!Z57/Proses!$E$2)</f>
        <v>-</v>
      </c>
      <c r="D159" s="140" t="str">
        <f ca="1">Proses!CC64</f>
        <v>-</v>
      </c>
      <c r="E159" s="140" t="str">
        <f ca="1">IF(CELL("col",Proses!Z7)-4&gt;Proses!$D$2,"-",IF(ISERR(PEARSON(Proses!Z7:Z56,Proses!BC7:BC56)),0,PEARSON(Proses!Z7:Z56,Proses!BC7:BC56)))</f>
        <v>-</v>
      </c>
      <c r="F159" s="125"/>
      <c r="G159" s="136" t="s">
        <v>9</v>
      </c>
      <c r="H159" s="140" t="str">
        <f ca="1">IF(Proses!Z129="","-",Proses!Z129)</f>
        <v>-</v>
      </c>
      <c r="I159" s="126" t="s">
        <v>128</v>
      </c>
      <c r="J159" s="126" t="s">
        <v>128</v>
      </c>
      <c r="K159" s="126" t="str">
        <f ca="1">IF(Proses!$Z$122=G159,"#","")</f>
        <v/>
      </c>
      <c r="L159" s="165">
        <f t="shared" ref="L159:L164" ca="1" si="21">IF(K159&lt;&gt;"",H159,0)</f>
        <v>0</v>
      </c>
      <c r="M159" s="351" t="str">
        <f ca="1">IF(E159&gt;0.21,"Dapat Membeda- kan","Tidak dapat membeda- kan")</f>
        <v>Dapat Membeda- kan</v>
      </c>
      <c r="N159" s="350" t="str">
        <f ca="1">IF(C159&gt;=0.7,"Mudah",IF(AND(C159&lt;0.7,C159&gt;=0.3),"Sedang","Sulit"))</f>
        <v>Mudah</v>
      </c>
      <c r="O159" s="350" t="str">
        <f ca="1">IF(OR(MAX(L159:L164)&lt;H159,MAX(L159:L164)&lt;H160,MAX(L159:L164)&lt;H161,MAX(L159:L164)&lt;H162,MAX(L159:L164)&lt;H163,MAX(L159:L164)&lt;H164),"Ada Option lain yang bekerja lebih baik.","Baik")</f>
        <v>Ada Option lain yang bekerja lebih baik.</v>
      </c>
      <c r="P159" s="350" t="str">
        <f ca="1">IF(P165&gt;2,"Dapat diterima",IF(AND(P165&gt;0,P165&lt;=2),"Soal sebaiknya Direvisi","Ditolak/ Jangan Diguna-kan"))</f>
        <v>Soal sebaiknya Direvisi</v>
      </c>
    </row>
    <row r="160" spans="1:16">
      <c r="A160" s="125"/>
      <c r="B160" s="125"/>
      <c r="C160" s="125"/>
      <c r="D160" s="162"/>
      <c r="E160" s="126"/>
      <c r="F160" s="125"/>
      <c r="G160" s="136" t="s">
        <v>120</v>
      </c>
      <c r="H160" s="140" t="str">
        <f ca="1">IF(Proses!Z130="","-",Proses!Z130)</f>
        <v>-</v>
      </c>
      <c r="I160" s="126" t="s">
        <v>128</v>
      </c>
      <c r="J160" s="126" t="s">
        <v>128</v>
      </c>
      <c r="K160" s="126" t="str">
        <f ca="1">IF(Proses!$Z$122=G160,"#","")</f>
        <v/>
      </c>
      <c r="L160" s="165">
        <f t="shared" ca="1" si="21"/>
        <v>0</v>
      </c>
      <c r="M160" s="352"/>
      <c r="N160" s="350"/>
      <c r="O160" s="350"/>
      <c r="P160" s="350"/>
    </row>
    <row r="161" spans="1:16">
      <c r="A161" s="125"/>
      <c r="B161" s="125"/>
      <c r="C161" s="125"/>
      <c r="D161" s="162"/>
      <c r="E161" s="126"/>
      <c r="F161" s="125"/>
      <c r="G161" s="136" t="s">
        <v>121</v>
      </c>
      <c r="H161" s="140" t="str">
        <f ca="1">IF(Proses!Z131="","-",Proses!Z131)</f>
        <v>-</v>
      </c>
      <c r="I161" s="126" t="s">
        <v>128</v>
      </c>
      <c r="J161" s="126" t="s">
        <v>128</v>
      </c>
      <c r="K161" s="126" t="str">
        <f ca="1">IF(Proses!$Z$122=G161,"#","")</f>
        <v/>
      </c>
      <c r="L161" s="165">
        <f t="shared" ca="1" si="21"/>
        <v>0</v>
      </c>
      <c r="M161" s="352"/>
      <c r="N161" s="350"/>
      <c r="O161" s="350"/>
      <c r="P161" s="350"/>
    </row>
    <row r="162" spans="1:16">
      <c r="A162" s="125"/>
      <c r="B162" s="125"/>
      <c r="C162" s="125"/>
      <c r="D162" s="162"/>
      <c r="E162" s="126"/>
      <c r="F162" s="125"/>
      <c r="G162" s="136" t="s">
        <v>122</v>
      </c>
      <c r="H162" s="140" t="str">
        <f ca="1">IF(Proses!Z132="","-",Proses!Z132)</f>
        <v>-</v>
      </c>
      <c r="I162" s="126" t="s">
        <v>128</v>
      </c>
      <c r="J162" s="126" t="s">
        <v>128</v>
      </c>
      <c r="K162" s="126" t="str">
        <f ca="1">IF(Proses!$Z$122=G162,"#","")</f>
        <v/>
      </c>
      <c r="L162" s="165">
        <f t="shared" ca="1" si="21"/>
        <v>0</v>
      </c>
      <c r="M162" s="352"/>
      <c r="N162" s="350"/>
      <c r="O162" s="350"/>
      <c r="P162" s="350"/>
    </row>
    <row r="163" spans="1:16">
      <c r="A163" s="125"/>
      <c r="B163" s="125"/>
      <c r="C163" s="125"/>
      <c r="D163" s="162"/>
      <c r="E163" s="126"/>
      <c r="F163" s="125"/>
      <c r="G163" s="136" t="s">
        <v>123</v>
      </c>
      <c r="H163" s="140" t="str">
        <f ca="1">IF(Proses!Z133="","-",Proses!Z133)</f>
        <v>-</v>
      </c>
      <c r="I163" s="126" t="s">
        <v>128</v>
      </c>
      <c r="J163" s="126" t="s">
        <v>128</v>
      </c>
      <c r="K163" s="126" t="str">
        <f ca="1">IF(Proses!$Z$122=G163,"#","")</f>
        <v/>
      </c>
      <c r="L163" s="165">
        <f t="shared" ca="1" si="21"/>
        <v>0</v>
      </c>
      <c r="M163" s="352"/>
      <c r="N163" s="350"/>
      <c r="O163" s="350"/>
      <c r="P163" s="350"/>
    </row>
    <row r="164" spans="1:16">
      <c r="A164" s="125"/>
      <c r="B164" s="125"/>
      <c r="C164" s="125"/>
      <c r="D164" s="162"/>
      <c r="E164" s="126"/>
      <c r="F164" s="125"/>
      <c r="G164" s="136" t="s">
        <v>124</v>
      </c>
      <c r="H164" s="140" t="str">
        <f ca="1">IF(Proses!Z134="","-",Proses!Z134)</f>
        <v>-</v>
      </c>
      <c r="I164" s="126" t="s">
        <v>128</v>
      </c>
      <c r="J164" s="126" t="s">
        <v>128</v>
      </c>
      <c r="K164" s="126" t="str">
        <f ca="1">IF(Proses!$Z$122=G164,"#","")</f>
        <v/>
      </c>
      <c r="L164" s="165">
        <f t="shared" ca="1" si="21"/>
        <v>0</v>
      </c>
      <c r="M164" s="352"/>
      <c r="N164" s="350"/>
      <c r="O164" s="350"/>
      <c r="P164" s="350"/>
    </row>
    <row r="165" spans="1:16">
      <c r="A165" s="125"/>
      <c r="B165" s="125"/>
      <c r="C165" s="125"/>
      <c r="D165" s="162"/>
      <c r="E165" s="126"/>
      <c r="F165" s="125"/>
      <c r="G165" s="136"/>
      <c r="H165" s="125"/>
      <c r="I165" s="126"/>
      <c r="J165" s="126"/>
      <c r="L165" s="166"/>
      <c r="M165" s="167">
        <f ca="1">IF(D159&gt;0.21,1,-2)</f>
        <v>1</v>
      </c>
      <c r="N165" s="167">
        <f ca="1">IF(OR(C159=1,C159=0),0,1)</f>
        <v>1</v>
      </c>
      <c r="O165" s="167">
        <f ca="1">IF(OR(MAX(L159:L164)&lt;H159,MAX(L159:L164)&lt;H160,MAX(L159:L164)&lt;H161,MAX(L159:L164)&lt;H162,MAX(L159:L164)&lt;H163,MAX(L159:L164)&lt;H164),0,1)</f>
        <v>0</v>
      </c>
      <c r="P165" s="167">
        <f ca="1">SUM(M165:O165)</f>
        <v>2</v>
      </c>
    </row>
    <row r="166" spans="1:16">
      <c r="A166" s="126">
        <f>A159+1</f>
        <v>23</v>
      </c>
      <c r="B166" s="126">
        <f>A166</f>
        <v>23</v>
      </c>
      <c r="C166" s="140" t="str">
        <f ca="1">IF(CELL("col",Proses!AA57)-4&gt;Proses!$D$2,"-",Proses!AA57/Proses!$E$2)</f>
        <v>-</v>
      </c>
      <c r="D166" s="140" t="str">
        <f ca="1">Proses!CD64</f>
        <v>-</v>
      </c>
      <c r="E166" s="140" t="str">
        <f ca="1">IF(CELL("col",Proses!AA7)-4&gt;Proses!$D$2,"-",IF(ISERR(PEARSON(Proses!AA7:AA56,Proses!BC7:BC56)),0,PEARSON(Proses!AA7:AA56,Proses!BC7:BC56)))</f>
        <v>-</v>
      </c>
      <c r="F166" s="125"/>
      <c r="G166" s="136" t="s">
        <v>9</v>
      </c>
      <c r="H166" s="140" t="str">
        <f ca="1">IF(Proses!AA129="","-",Proses!AA129)</f>
        <v>-</v>
      </c>
      <c r="I166" s="126" t="s">
        <v>128</v>
      </c>
      <c r="J166" s="126" t="s">
        <v>128</v>
      </c>
      <c r="K166" s="126" t="str">
        <f ca="1">IF(Proses!$AA$122=G166,"#","")</f>
        <v/>
      </c>
      <c r="L166" s="165">
        <f t="shared" ref="L166:L171" ca="1" si="22">IF(K166&lt;&gt;"",H166,0)</f>
        <v>0</v>
      </c>
      <c r="M166" s="350" t="str">
        <f ca="1">IF(D166&gt;0.21,"Dapat Membeda- kan","Tidak dapat membeda- kan")</f>
        <v>Dapat Membeda- kan</v>
      </c>
      <c r="N166" s="350" t="str">
        <f ca="1">IF(C166&gt;=0.7,"Mudah",IF(AND(C166&lt;0.7,C166&gt;=0.3),"Sedang","Sulit"))</f>
        <v>Mudah</v>
      </c>
      <c r="O166" s="350" t="str">
        <f ca="1">IF(OR(MAX(L166:L171)&lt;H166,MAX(L166:L171)&lt;H167,MAX(L166:L171)&lt;H168,MAX(L166:L171)&lt;H169,MAX(L166:L171)&lt;H170,MAX(L166:L171)&lt;H171),"Ada Option lain yang bekerja lebih baik.","Baik")</f>
        <v>Ada Option lain yang bekerja lebih baik.</v>
      </c>
      <c r="P166" s="350" t="str">
        <f ca="1">IF(P172&gt;2,"Dapat diterima",IF(AND(P172&gt;0,P172&lt;=2),"Soal sebaiknya Direvisi","Ditolak/ Jangan Diguna-kan"))</f>
        <v>Soal sebaiknya Direvisi</v>
      </c>
    </row>
    <row r="167" spans="1:16">
      <c r="A167" s="125"/>
      <c r="B167" s="125"/>
      <c r="C167" s="125"/>
      <c r="D167" s="162"/>
      <c r="E167" s="126"/>
      <c r="F167" s="125"/>
      <c r="G167" s="136" t="s">
        <v>120</v>
      </c>
      <c r="H167" s="140" t="str">
        <f ca="1">IF(Proses!AA130="","-",Proses!AA130)</f>
        <v>-</v>
      </c>
      <c r="I167" s="126" t="s">
        <v>128</v>
      </c>
      <c r="J167" s="126" t="s">
        <v>128</v>
      </c>
      <c r="K167" s="126" t="str">
        <f ca="1">IF(Proses!$AA$122=G167,"#","")</f>
        <v/>
      </c>
      <c r="L167" s="165">
        <f t="shared" ca="1" si="22"/>
        <v>0</v>
      </c>
      <c r="M167" s="350"/>
      <c r="N167" s="350"/>
      <c r="O167" s="350"/>
      <c r="P167" s="350"/>
    </row>
    <row r="168" spans="1:16">
      <c r="A168" s="125"/>
      <c r="B168" s="125"/>
      <c r="C168" s="125"/>
      <c r="D168" s="162"/>
      <c r="E168" s="126"/>
      <c r="F168" s="125"/>
      <c r="G168" s="136" t="s">
        <v>121</v>
      </c>
      <c r="H168" s="140" t="str">
        <f ca="1">IF(Proses!AA131="","-",Proses!AA131)</f>
        <v>-</v>
      </c>
      <c r="I168" s="126" t="s">
        <v>128</v>
      </c>
      <c r="J168" s="126" t="s">
        <v>128</v>
      </c>
      <c r="K168" s="126" t="str">
        <f ca="1">IF(Proses!$AA$122=G168,"#","")</f>
        <v/>
      </c>
      <c r="L168" s="165">
        <f t="shared" ca="1" si="22"/>
        <v>0</v>
      </c>
      <c r="M168" s="350"/>
      <c r="N168" s="350"/>
      <c r="O168" s="350"/>
      <c r="P168" s="350"/>
    </row>
    <row r="169" spans="1:16">
      <c r="A169" s="125"/>
      <c r="B169" s="125"/>
      <c r="C169" s="125"/>
      <c r="D169" s="162"/>
      <c r="E169" s="126"/>
      <c r="F169" s="125"/>
      <c r="G169" s="136" t="s">
        <v>122</v>
      </c>
      <c r="H169" s="140" t="str">
        <f ca="1">IF(Proses!AA132="","-",Proses!AA132)</f>
        <v>-</v>
      </c>
      <c r="I169" s="126" t="s">
        <v>128</v>
      </c>
      <c r="J169" s="126" t="s">
        <v>128</v>
      </c>
      <c r="K169" s="126" t="str">
        <f ca="1">IF(Proses!$AA$122=G169,"#","")</f>
        <v/>
      </c>
      <c r="L169" s="165">
        <f t="shared" ca="1" si="22"/>
        <v>0</v>
      </c>
      <c r="M169" s="350"/>
      <c r="N169" s="350"/>
      <c r="O169" s="350"/>
      <c r="P169" s="350"/>
    </row>
    <row r="170" spans="1:16">
      <c r="A170" s="125"/>
      <c r="B170" s="125"/>
      <c r="C170" s="125"/>
      <c r="D170" s="162"/>
      <c r="E170" s="126"/>
      <c r="F170" s="125"/>
      <c r="G170" s="136" t="s">
        <v>123</v>
      </c>
      <c r="H170" s="140" t="str">
        <f ca="1">IF(Proses!AA133="","-",Proses!AA133)</f>
        <v>-</v>
      </c>
      <c r="I170" s="126" t="s">
        <v>128</v>
      </c>
      <c r="J170" s="126" t="s">
        <v>128</v>
      </c>
      <c r="K170" s="126" t="str">
        <f ca="1">IF(Proses!$AA$122=G170,"#","")</f>
        <v/>
      </c>
      <c r="L170" s="165">
        <f t="shared" ca="1" si="22"/>
        <v>0</v>
      </c>
      <c r="M170" s="350"/>
      <c r="N170" s="350"/>
      <c r="O170" s="350"/>
      <c r="P170" s="350"/>
    </row>
    <row r="171" spans="1:16">
      <c r="A171" s="125"/>
      <c r="B171" s="125"/>
      <c r="C171" s="125"/>
      <c r="D171" s="162"/>
      <c r="E171" s="126"/>
      <c r="F171" s="125"/>
      <c r="G171" s="136" t="s">
        <v>124</v>
      </c>
      <c r="H171" s="140" t="str">
        <f ca="1">IF(Proses!AA134="","-",Proses!AA134)</f>
        <v>-</v>
      </c>
      <c r="I171" s="126" t="s">
        <v>128</v>
      </c>
      <c r="J171" s="126" t="s">
        <v>128</v>
      </c>
      <c r="K171" s="126" t="str">
        <f ca="1">IF(Proses!$AA$122=G171,"#","")</f>
        <v/>
      </c>
      <c r="L171" s="165">
        <f t="shared" ca="1" si="22"/>
        <v>0</v>
      </c>
      <c r="M171" s="350"/>
      <c r="N171" s="350"/>
      <c r="O171" s="350"/>
      <c r="P171" s="350"/>
    </row>
    <row r="172" spans="1:16">
      <c r="A172" s="125"/>
      <c r="B172" s="125"/>
      <c r="C172" s="125"/>
      <c r="D172" s="162"/>
      <c r="E172" s="126"/>
      <c r="F172" s="125"/>
      <c r="G172" s="136"/>
      <c r="H172" s="125"/>
      <c r="I172" s="126"/>
      <c r="J172" s="126"/>
      <c r="L172" s="166"/>
      <c r="M172" s="167">
        <f ca="1">IF(D166&gt;0.21,1,-2)</f>
        <v>1</v>
      </c>
      <c r="N172" s="167">
        <f ca="1">IF(OR(C166=1,C166=0),0,1)</f>
        <v>1</v>
      </c>
      <c r="O172" s="167">
        <f ca="1">IF(OR(MAX(L166:L171)&lt;H166,MAX(L166:L171)&lt;H167,MAX(L166:L171)&lt;H168,MAX(L166:L171)&lt;H169,MAX(L166:L171)&lt;H170,MAX(L166:L171)&lt;H171),0,1)</f>
        <v>0</v>
      </c>
      <c r="P172" s="167">
        <f ca="1">SUM(M172:O172)</f>
        <v>2</v>
      </c>
    </row>
    <row r="173" spans="1:16">
      <c r="A173" s="126">
        <f>A166+1</f>
        <v>24</v>
      </c>
      <c r="B173" s="126">
        <f>A173</f>
        <v>24</v>
      </c>
      <c r="C173" s="140" t="str">
        <f ca="1">IF(CELL("col",Proses!AB57)-4&gt;Proses!$D$2,"-",Proses!AB57/Proses!$E$2)</f>
        <v>-</v>
      </c>
      <c r="D173" s="140" t="str">
        <f ca="1">Proses!CE64</f>
        <v>-</v>
      </c>
      <c r="E173" s="140" t="str">
        <f ca="1">IF(CELL("col",Proses!AB7)-4&gt;Proses!$D$2,"-",IF(ISERR(PEARSON(Proses!AB7:AB56,Proses!BC7:BC56)),0,PEARSON(Proses!AB7:AB56,Proses!BC7:BC56)))</f>
        <v>-</v>
      </c>
      <c r="F173" s="125"/>
      <c r="G173" s="136" t="s">
        <v>9</v>
      </c>
      <c r="H173" s="140" t="str">
        <f ca="1">IF(Proses!AB129="","-",Proses!AB129)</f>
        <v>-</v>
      </c>
      <c r="I173" s="126" t="s">
        <v>128</v>
      </c>
      <c r="J173" s="126" t="s">
        <v>128</v>
      </c>
      <c r="K173" s="126" t="str">
        <f ca="1">IF(Proses!$AB$122=G173,"#","")</f>
        <v/>
      </c>
      <c r="L173" s="165">
        <f t="shared" ref="L173:L178" ca="1" si="23">IF(K173&lt;&gt;"",H173,0)</f>
        <v>0</v>
      </c>
      <c r="M173" s="350" t="str">
        <f ca="1">IF(D173&gt;0.21,"Dapat Membeda- kan","Tidak dapat membeda- kan")</f>
        <v>Dapat Membeda- kan</v>
      </c>
      <c r="N173" s="350" t="str">
        <f ca="1">IF(C173&gt;=0.7,"Mudah",IF(AND(C173&lt;0.7,C173&gt;=0.3),"Sedang","Sulit"))</f>
        <v>Mudah</v>
      </c>
      <c r="O173" s="350" t="str">
        <f ca="1">IF(OR(MAX(L173:L178)&lt;H173,MAX(L173:L178)&lt;H174,MAX(L173:L178)&lt;H175,MAX(L173:L178)&lt;H176,MAX(L173:L178)&lt;H177,MAX(L173:L178)&lt;H178),"Ada Option lain yang bekerja lebih baik.","Baik")</f>
        <v>Ada Option lain yang bekerja lebih baik.</v>
      </c>
      <c r="P173" s="350" t="str">
        <f ca="1">IF(P179&gt;2,"Dapat diterima",IF(AND(P179&gt;0,P179&lt;=2),"Soal sebaiknya Direvisi","Ditolak/ Jangan Diguna-kan"))</f>
        <v>Soal sebaiknya Direvisi</v>
      </c>
    </row>
    <row r="174" spans="1:16">
      <c r="A174" s="125"/>
      <c r="B174" s="125"/>
      <c r="C174" s="125"/>
      <c r="D174" s="162"/>
      <c r="E174" s="126"/>
      <c r="F174" s="125"/>
      <c r="G174" s="136" t="s">
        <v>120</v>
      </c>
      <c r="H174" s="140" t="str">
        <f ca="1">IF(Proses!AB130="","-",Proses!AB130)</f>
        <v>-</v>
      </c>
      <c r="I174" s="126" t="s">
        <v>128</v>
      </c>
      <c r="J174" s="126" t="s">
        <v>128</v>
      </c>
      <c r="K174" s="126" t="str">
        <f ca="1">IF(Proses!$AB$122=G174,"#","")</f>
        <v/>
      </c>
      <c r="L174" s="165">
        <f t="shared" ca="1" si="23"/>
        <v>0</v>
      </c>
      <c r="M174" s="350"/>
      <c r="N174" s="350"/>
      <c r="O174" s="350"/>
      <c r="P174" s="350"/>
    </row>
    <row r="175" spans="1:16">
      <c r="A175" s="125"/>
      <c r="B175" s="125"/>
      <c r="C175" s="125"/>
      <c r="D175" s="162"/>
      <c r="E175" s="126"/>
      <c r="F175" s="125"/>
      <c r="G175" s="136" t="s">
        <v>121</v>
      </c>
      <c r="H175" s="140" t="str">
        <f ca="1">IF(Proses!AB131="","-",Proses!AB131)</f>
        <v>-</v>
      </c>
      <c r="I175" s="126" t="s">
        <v>128</v>
      </c>
      <c r="J175" s="126" t="s">
        <v>128</v>
      </c>
      <c r="K175" s="126" t="str">
        <f ca="1">IF(Proses!$AB$122=G175,"#","")</f>
        <v/>
      </c>
      <c r="L175" s="165">
        <f t="shared" ca="1" si="23"/>
        <v>0</v>
      </c>
      <c r="M175" s="350"/>
      <c r="N175" s="350"/>
      <c r="O175" s="350"/>
      <c r="P175" s="350"/>
    </row>
    <row r="176" spans="1:16">
      <c r="A176" s="125"/>
      <c r="B176" s="125"/>
      <c r="C176" s="125"/>
      <c r="D176" s="162"/>
      <c r="E176" s="126"/>
      <c r="F176" s="125"/>
      <c r="G176" s="136" t="s">
        <v>122</v>
      </c>
      <c r="H176" s="140" t="str">
        <f ca="1">IF(Proses!AB132="","-",Proses!AB132)</f>
        <v>-</v>
      </c>
      <c r="I176" s="126" t="s">
        <v>128</v>
      </c>
      <c r="J176" s="126" t="s">
        <v>128</v>
      </c>
      <c r="K176" s="126" t="str">
        <f ca="1">IF(Proses!$AB$122=G176,"#","")</f>
        <v/>
      </c>
      <c r="L176" s="165">
        <f t="shared" ca="1" si="23"/>
        <v>0</v>
      </c>
      <c r="M176" s="350"/>
      <c r="N176" s="350"/>
      <c r="O176" s="350"/>
      <c r="P176" s="350"/>
    </row>
    <row r="177" spans="1:16">
      <c r="A177" s="125"/>
      <c r="B177" s="125"/>
      <c r="C177" s="125"/>
      <c r="D177" s="162"/>
      <c r="E177" s="126"/>
      <c r="F177" s="125"/>
      <c r="G177" s="136" t="s">
        <v>123</v>
      </c>
      <c r="H177" s="140" t="str">
        <f ca="1">IF(Proses!AB133="","-",Proses!AB133)</f>
        <v>-</v>
      </c>
      <c r="I177" s="126" t="s">
        <v>128</v>
      </c>
      <c r="J177" s="126" t="s">
        <v>128</v>
      </c>
      <c r="K177" s="126" t="str">
        <f ca="1">IF(Proses!$AB$122=G177,"#","")</f>
        <v/>
      </c>
      <c r="L177" s="165">
        <f t="shared" ca="1" si="23"/>
        <v>0</v>
      </c>
      <c r="M177" s="350"/>
      <c r="N177" s="350"/>
      <c r="O177" s="350"/>
      <c r="P177" s="350"/>
    </row>
    <row r="178" spans="1:16">
      <c r="A178" s="125"/>
      <c r="B178" s="125"/>
      <c r="C178" s="125"/>
      <c r="D178" s="162"/>
      <c r="E178" s="126"/>
      <c r="F178" s="125"/>
      <c r="G178" s="136" t="s">
        <v>124</v>
      </c>
      <c r="H178" s="140" t="str">
        <f ca="1">IF(Proses!AB134="","-",Proses!AB134)</f>
        <v>-</v>
      </c>
      <c r="I178" s="126" t="s">
        <v>128</v>
      </c>
      <c r="J178" s="126" t="s">
        <v>128</v>
      </c>
      <c r="K178" s="126" t="str">
        <f ca="1">IF(Proses!$AB$122=G178,"#","")</f>
        <v/>
      </c>
      <c r="L178" s="165">
        <f t="shared" ca="1" si="23"/>
        <v>0</v>
      </c>
      <c r="M178" s="350"/>
      <c r="N178" s="350"/>
      <c r="O178" s="350"/>
      <c r="P178" s="350"/>
    </row>
    <row r="179" spans="1:16">
      <c r="A179" s="125"/>
      <c r="B179" s="125"/>
      <c r="C179" s="125"/>
      <c r="D179" s="162"/>
      <c r="E179" s="126"/>
      <c r="F179" s="125"/>
      <c r="G179" s="136"/>
      <c r="H179" s="125"/>
      <c r="I179" s="126"/>
      <c r="J179" s="126"/>
      <c r="L179" s="166"/>
      <c r="M179" s="167">
        <f ca="1">IF(D173&gt;0.21,1,-2)</f>
        <v>1</v>
      </c>
      <c r="N179" s="167">
        <f ca="1">IF(OR(C173=1,C173=0),0,1)</f>
        <v>1</v>
      </c>
      <c r="O179" s="167">
        <f ca="1">IF(OR(MAX(L173:L178)&lt;H173,MAX(L173:L178)&lt;H174,MAX(L173:L178)&lt;H175,MAX(L173:L178)&lt;H176,MAX(L173:L178)&lt;H177,MAX(L173:L178)&lt;H178),0,1)</f>
        <v>0</v>
      </c>
      <c r="P179" s="167">
        <f ca="1">SUM(M179:O179)</f>
        <v>2</v>
      </c>
    </row>
    <row r="180" spans="1:16">
      <c r="A180" s="126">
        <f>A173+1</f>
        <v>25</v>
      </c>
      <c r="B180" s="126">
        <f>A180</f>
        <v>25</v>
      </c>
      <c r="C180" s="140" t="str">
        <f ca="1">IF(CELL("col",Proses!AC57)-4&gt;Proses!$D$2,"-",Proses!AC57/Proses!$E$2)</f>
        <v>-</v>
      </c>
      <c r="D180" s="140" t="str">
        <f ca="1">Proses!CF64</f>
        <v>-</v>
      </c>
      <c r="E180" s="140" t="str">
        <f ca="1">IF(CELL("col",Proses!AC7)-4&gt;Proses!$D$2,"-",IF(ISERR(PEARSON(Proses!AC7:AC56,Proses!BC7:BC56)),0,PEARSON(Proses!AC7:AC56,Proses!BC7:BC56)))</f>
        <v>-</v>
      </c>
      <c r="F180" s="125"/>
      <c r="G180" s="136" t="s">
        <v>9</v>
      </c>
      <c r="H180" s="140" t="str">
        <f ca="1">IF(Proses!AC129="","-",Proses!AC129)</f>
        <v>-</v>
      </c>
      <c r="I180" s="126" t="s">
        <v>128</v>
      </c>
      <c r="J180" s="126" t="s">
        <v>128</v>
      </c>
      <c r="K180" s="126" t="str">
        <f ca="1">IF(Proses!$AC$122=G180,"#","")</f>
        <v/>
      </c>
      <c r="L180" s="165">
        <f t="shared" ref="L180:L185" ca="1" si="24">IF(K180&lt;&gt;"",H180,0)</f>
        <v>0</v>
      </c>
      <c r="M180" s="350" t="str">
        <f ca="1">IF(D180&gt;0.21,"Dapat Membeda- kan","Tidak dapat membeda- kan")</f>
        <v>Dapat Membeda- kan</v>
      </c>
      <c r="N180" s="350" t="str">
        <f ca="1">IF(C180&gt;=0.7,"Mudah",IF(AND(C180&lt;0.7,C180&gt;=0.3),"Sedang","Sulit"))</f>
        <v>Mudah</v>
      </c>
      <c r="O180" s="350" t="str">
        <f ca="1">IF(OR(MAX(L180:L185)&lt;H180,MAX(L180:L185)&lt;H181,MAX(L180:L185)&lt;H182,MAX(L180:L185)&lt;H183,MAX(L180:L185)&lt;H184,MAX(L180:L185)&lt;H185),"Ada Option lain yang bekerja lebih baik.","Baik")</f>
        <v>Ada Option lain yang bekerja lebih baik.</v>
      </c>
      <c r="P180" s="350" t="str">
        <f ca="1">IF(P186&gt;2,"Dapat diterima",IF(AND(P186&gt;0,P186&lt;=2),"Soal sebaiknya Direvisi","Ditolak/ Jangan Diguna-kan"))</f>
        <v>Soal sebaiknya Direvisi</v>
      </c>
    </row>
    <row r="181" spans="1:16">
      <c r="A181" s="125"/>
      <c r="B181" s="125"/>
      <c r="C181" s="125"/>
      <c r="D181" s="162"/>
      <c r="E181" s="126"/>
      <c r="F181" s="125"/>
      <c r="G181" s="136" t="s">
        <v>120</v>
      </c>
      <c r="H181" s="140" t="str">
        <f ca="1">IF(Proses!AC130="","-",Proses!AC130)</f>
        <v>-</v>
      </c>
      <c r="I181" s="126" t="s">
        <v>128</v>
      </c>
      <c r="J181" s="126" t="s">
        <v>128</v>
      </c>
      <c r="K181" s="126" t="str">
        <f ca="1">IF(Proses!$AC$122=G181,"#","")</f>
        <v/>
      </c>
      <c r="L181" s="165">
        <f t="shared" ca="1" si="24"/>
        <v>0</v>
      </c>
      <c r="M181" s="350"/>
      <c r="N181" s="350"/>
      <c r="O181" s="350"/>
      <c r="P181" s="350"/>
    </row>
    <row r="182" spans="1:16">
      <c r="A182" s="125"/>
      <c r="B182" s="125"/>
      <c r="C182" s="125"/>
      <c r="D182" s="162"/>
      <c r="E182" s="126"/>
      <c r="F182" s="125"/>
      <c r="G182" s="136" t="s">
        <v>121</v>
      </c>
      <c r="H182" s="140" t="str">
        <f ca="1">IF(Proses!AC131="","-",Proses!AC131)</f>
        <v>-</v>
      </c>
      <c r="I182" s="126" t="s">
        <v>128</v>
      </c>
      <c r="J182" s="126" t="s">
        <v>128</v>
      </c>
      <c r="K182" s="126" t="str">
        <f ca="1">IF(Proses!$AC$122=G182,"#","")</f>
        <v/>
      </c>
      <c r="L182" s="165">
        <f t="shared" ca="1" si="24"/>
        <v>0</v>
      </c>
      <c r="M182" s="350"/>
      <c r="N182" s="350"/>
      <c r="O182" s="350"/>
      <c r="P182" s="350"/>
    </row>
    <row r="183" spans="1:16">
      <c r="A183" s="125"/>
      <c r="B183" s="125"/>
      <c r="C183" s="125"/>
      <c r="D183" s="162"/>
      <c r="E183" s="126"/>
      <c r="F183" s="125"/>
      <c r="G183" s="136" t="s">
        <v>122</v>
      </c>
      <c r="H183" s="140" t="str">
        <f ca="1">IF(Proses!AC132="","-",Proses!AC132)</f>
        <v>-</v>
      </c>
      <c r="I183" s="126" t="s">
        <v>128</v>
      </c>
      <c r="J183" s="126" t="s">
        <v>128</v>
      </c>
      <c r="K183" s="126" t="str">
        <f ca="1">IF(Proses!$AC$122=G183,"#","")</f>
        <v/>
      </c>
      <c r="L183" s="165">
        <f t="shared" ca="1" si="24"/>
        <v>0</v>
      </c>
      <c r="M183" s="350"/>
      <c r="N183" s="350"/>
      <c r="O183" s="350"/>
      <c r="P183" s="350"/>
    </row>
    <row r="184" spans="1:16">
      <c r="A184" s="125"/>
      <c r="B184" s="125"/>
      <c r="C184" s="125"/>
      <c r="D184" s="162"/>
      <c r="E184" s="126"/>
      <c r="F184" s="125"/>
      <c r="G184" s="136" t="s">
        <v>123</v>
      </c>
      <c r="H184" s="140" t="str">
        <f ca="1">IF(Proses!AC133="","-",Proses!AC133)</f>
        <v>-</v>
      </c>
      <c r="I184" s="126" t="s">
        <v>128</v>
      </c>
      <c r="J184" s="126" t="s">
        <v>128</v>
      </c>
      <c r="K184" s="126" t="str">
        <f ca="1">IF(Proses!$AC$122=G184,"#","")</f>
        <v/>
      </c>
      <c r="L184" s="165">
        <f t="shared" ca="1" si="24"/>
        <v>0</v>
      </c>
      <c r="M184" s="350"/>
      <c r="N184" s="350"/>
      <c r="O184" s="350"/>
      <c r="P184" s="350"/>
    </row>
    <row r="185" spans="1:16">
      <c r="A185" s="125"/>
      <c r="B185" s="125"/>
      <c r="C185" s="125"/>
      <c r="D185" s="162"/>
      <c r="E185" s="126"/>
      <c r="F185" s="125"/>
      <c r="G185" s="136" t="s">
        <v>124</v>
      </c>
      <c r="H185" s="140" t="str">
        <f ca="1">IF(Proses!AC134="","-",Proses!AC134)</f>
        <v>-</v>
      </c>
      <c r="I185" s="126" t="s">
        <v>128</v>
      </c>
      <c r="J185" s="126" t="s">
        <v>128</v>
      </c>
      <c r="K185" s="126" t="str">
        <f ca="1">IF(Proses!$AC$122=G185,"#","")</f>
        <v/>
      </c>
      <c r="L185" s="165">
        <f t="shared" ca="1" si="24"/>
        <v>0</v>
      </c>
      <c r="M185" s="350"/>
      <c r="N185" s="350"/>
      <c r="O185" s="350"/>
      <c r="P185" s="350"/>
    </row>
    <row r="186" spans="1:16">
      <c r="D186" s="162"/>
      <c r="E186" s="126"/>
      <c r="H186" s="125"/>
      <c r="I186" s="126"/>
      <c r="J186" s="126"/>
      <c r="L186" s="166"/>
      <c r="M186" s="167">
        <f ca="1">IF(D180&gt;0.21,1,-2)</f>
        <v>1</v>
      </c>
      <c r="N186" s="167">
        <f ca="1">IF(OR(C180=1,C180=0),0,1)</f>
        <v>1</v>
      </c>
      <c r="O186" s="167">
        <f ca="1">IF(OR(MAX(L180:L185)&lt;H180,MAX(L180:L185)&lt;H181,MAX(L180:L185)&lt;H182,MAX(L180:L185)&lt;H183,MAX(L180:L185)&lt;H184,MAX(L180:L185)&lt;H185),0,1)</f>
        <v>0</v>
      </c>
      <c r="P186" s="167">
        <f ca="1">SUM(M186:O186)</f>
        <v>2</v>
      </c>
    </row>
    <row r="187" spans="1:16">
      <c r="A187" s="126">
        <f>A180+1</f>
        <v>26</v>
      </c>
      <c r="B187" s="126">
        <f>A187</f>
        <v>26</v>
      </c>
      <c r="C187" s="140" t="str">
        <f ca="1">IF(CELL("col",Proses!AD57)-4&gt;Proses!$D$2,"-",Proses!AD57/Proses!$E$2)</f>
        <v>-</v>
      </c>
      <c r="D187" s="140" t="str">
        <f ca="1">Proses!CG64</f>
        <v>-</v>
      </c>
      <c r="E187" s="140" t="str">
        <f ca="1">IF(CELL("col",Proses!AD7)-4&gt;Proses!$D$2,"-",IF(ISERR(PEARSON(Proses!AD7:AD56,Proses!BC7:BC56)),0,PEARSON(Proses!AD7:AD56,Proses!BC7:BC56)))</f>
        <v>-</v>
      </c>
      <c r="F187" s="125"/>
      <c r="G187" s="136" t="s">
        <v>9</v>
      </c>
      <c r="H187" s="140" t="str">
        <f ca="1">IF(Proses!AD129="","-",Proses!AD129)</f>
        <v>-</v>
      </c>
      <c r="I187" s="126" t="s">
        <v>128</v>
      </c>
      <c r="J187" s="126" t="s">
        <v>128</v>
      </c>
      <c r="K187" s="126" t="str">
        <f ca="1">IF(Proses!$AD$122=G187,"#","")</f>
        <v/>
      </c>
      <c r="L187" s="165">
        <f t="shared" ref="L187:L192" ca="1" si="25">IF(K187&lt;&gt;"",H187,0)</f>
        <v>0</v>
      </c>
      <c r="M187" s="350" t="str">
        <f ca="1">IF(D187&gt;0.21,"Dapat Membeda- kan","Tidak dapat membeda- kan")</f>
        <v>Dapat Membeda- kan</v>
      </c>
      <c r="N187" s="350" t="str">
        <f ca="1">IF(C187&gt;=0.7,"Mudah",IF(AND(C187&lt;0.7,C187&gt;=0.3),"Sedang","Sulit"))</f>
        <v>Mudah</v>
      </c>
      <c r="O187" s="350" t="str">
        <f ca="1">IF(OR(MAX(L187:L192)&lt;H187,MAX(L187:L192)&lt;H188,MAX(L187:L192)&lt;H189,MAX(L187:L192)&lt;H190,MAX(L187:L192)&lt;H191,MAX(L187:L192)&lt;H192),"Ada Option lain yang bekerja lebih baik.","Baik")</f>
        <v>Ada Option lain yang bekerja lebih baik.</v>
      </c>
      <c r="P187" s="350" t="str">
        <f ca="1">IF(P193&gt;2,"Dapat diterima",IF(AND(P193&gt;0,P193&lt;=2),"Soal sebaiknya Direvisi","Ditolak/ Jangan Diguna-kan"))</f>
        <v>Soal sebaiknya Direvisi</v>
      </c>
    </row>
    <row r="188" spans="1:16">
      <c r="A188" s="125"/>
      <c r="B188" s="125"/>
      <c r="C188" s="125"/>
      <c r="D188" s="162"/>
      <c r="E188" s="126"/>
      <c r="F188" s="125"/>
      <c r="G188" s="136" t="s">
        <v>120</v>
      </c>
      <c r="H188" s="140" t="str">
        <f ca="1">IF(Proses!AD130="","-",Proses!AD130)</f>
        <v>-</v>
      </c>
      <c r="I188" s="126" t="s">
        <v>128</v>
      </c>
      <c r="J188" s="126" t="s">
        <v>128</v>
      </c>
      <c r="K188" s="126" t="str">
        <f ca="1">IF(Proses!$AD$122=G188,"#","")</f>
        <v/>
      </c>
      <c r="L188" s="165">
        <f t="shared" ca="1" si="25"/>
        <v>0</v>
      </c>
      <c r="M188" s="350"/>
      <c r="N188" s="350"/>
      <c r="O188" s="350"/>
      <c r="P188" s="350"/>
    </row>
    <row r="189" spans="1:16">
      <c r="A189" s="125"/>
      <c r="B189" s="125"/>
      <c r="C189" s="125"/>
      <c r="D189" s="162"/>
      <c r="E189" s="126"/>
      <c r="F189" s="125"/>
      <c r="G189" s="136" t="s">
        <v>121</v>
      </c>
      <c r="H189" s="140" t="str">
        <f ca="1">IF(Proses!AD131="","-",Proses!AD131)</f>
        <v>-</v>
      </c>
      <c r="I189" s="126" t="s">
        <v>128</v>
      </c>
      <c r="J189" s="126" t="s">
        <v>128</v>
      </c>
      <c r="K189" s="126" t="str">
        <f ca="1">IF(Proses!$AD$122=G189,"#","")</f>
        <v/>
      </c>
      <c r="L189" s="165">
        <f t="shared" ca="1" si="25"/>
        <v>0</v>
      </c>
      <c r="M189" s="350"/>
      <c r="N189" s="350"/>
      <c r="O189" s="350"/>
      <c r="P189" s="350"/>
    </row>
    <row r="190" spans="1:16">
      <c r="A190" s="125"/>
      <c r="B190" s="125"/>
      <c r="C190" s="125"/>
      <c r="D190" s="162"/>
      <c r="E190" s="126"/>
      <c r="F190" s="125"/>
      <c r="G190" s="136" t="s">
        <v>122</v>
      </c>
      <c r="H190" s="140" t="str">
        <f ca="1">IF(Proses!AD132="","-",Proses!AD132)</f>
        <v>-</v>
      </c>
      <c r="I190" s="126" t="s">
        <v>128</v>
      </c>
      <c r="J190" s="126" t="s">
        <v>128</v>
      </c>
      <c r="K190" s="126" t="str">
        <f ca="1">IF(Proses!$AD$122=G190,"#","")</f>
        <v/>
      </c>
      <c r="L190" s="165">
        <f t="shared" ca="1" si="25"/>
        <v>0</v>
      </c>
      <c r="M190" s="350"/>
      <c r="N190" s="350"/>
      <c r="O190" s="350"/>
      <c r="P190" s="350"/>
    </row>
    <row r="191" spans="1:16">
      <c r="A191" s="125"/>
      <c r="B191" s="125"/>
      <c r="C191" s="125"/>
      <c r="D191" s="162"/>
      <c r="E191" s="126"/>
      <c r="F191" s="125"/>
      <c r="G191" s="136" t="s">
        <v>123</v>
      </c>
      <c r="H191" s="140" t="str">
        <f ca="1">IF(Proses!AD133="","-",Proses!AD133)</f>
        <v>-</v>
      </c>
      <c r="I191" s="126" t="s">
        <v>128</v>
      </c>
      <c r="J191" s="126" t="s">
        <v>128</v>
      </c>
      <c r="K191" s="126" t="str">
        <f ca="1">IF(Proses!$AD$122=G191,"#","")</f>
        <v/>
      </c>
      <c r="L191" s="165">
        <f t="shared" ca="1" si="25"/>
        <v>0</v>
      </c>
      <c r="M191" s="350"/>
      <c r="N191" s="350"/>
      <c r="O191" s="350"/>
      <c r="P191" s="350"/>
    </row>
    <row r="192" spans="1:16">
      <c r="A192" s="125"/>
      <c r="B192" s="125"/>
      <c r="C192" s="125"/>
      <c r="D192" s="162"/>
      <c r="E192" s="126"/>
      <c r="F192" s="125"/>
      <c r="G192" s="136" t="s">
        <v>124</v>
      </c>
      <c r="H192" s="140" t="str">
        <f ca="1">IF(Proses!AD134="","-",Proses!AD134)</f>
        <v>-</v>
      </c>
      <c r="I192" s="126" t="s">
        <v>128</v>
      </c>
      <c r="J192" s="126" t="s">
        <v>128</v>
      </c>
      <c r="K192" s="126" t="str">
        <f ca="1">IF(Proses!$AD$122=G192,"#","")</f>
        <v/>
      </c>
      <c r="L192" s="165">
        <f t="shared" ca="1" si="25"/>
        <v>0</v>
      </c>
      <c r="M192" s="350"/>
      <c r="N192" s="350"/>
      <c r="O192" s="350"/>
      <c r="P192" s="350"/>
    </row>
    <row r="193" spans="1:16">
      <c r="A193" s="125"/>
      <c r="B193" s="125"/>
      <c r="C193" s="125"/>
      <c r="D193" s="162"/>
      <c r="E193" s="126"/>
      <c r="F193" s="125"/>
      <c r="G193" s="136"/>
      <c r="H193" s="125"/>
      <c r="I193" s="126"/>
      <c r="J193" s="126"/>
      <c r="L193" s="166"/>
      <c r="M193" s="167">
        <f ca="1">IF(D187&gt;0.21,1,-2)</f>
        <v>1</v>
      </c>
      <c r="N193" s="167">
        <f ca="1">IF(OR(C187=1,C187=0),0,1)</f>
        <v>1</v>
      </c>
      <c r="O193" s="167">
        <f ca="1">IF(OR(MAX(L187:L192)&lt;H187,MAX(L187:L192)&lt;H188,MAX(L187:L192)&lt;H189,MAX(L187:L192)&lt;H190,MAX(L187:L192)&lt;H191,MAX(L187:L192)&lt;H192),0,1)</f>
        <v>0</v>
      </c>
      <c r="P193" s="167">
        <f ca="1">SUM(M193:O193)</f>
        <v>2</v>
      </c>
    </row>
    <row r="194" spans="1:16">
      <c r="A194" s="126">
        <f>A187+1</f>
        <v>27</v>
      </c>
      <c r="B194" s="126">
        <f>A194</f>
        <v>27</v>
      </c>
      <c r="C194" s="140" t="str">
        <f ca="1">IF(CELL("col",Proses!AE57)-4&gt;Proses!$D$2,"-",Proses!AE57/Proses!$E$2)</f>
        <v>-</v>
      </c>
      <c r="D194" s="140" t="str">
        <f ca="1">Proses!CH64</f>
        <v>-</v>
      </c>
      <c r="E194" s="140" t="str">
        <f ca="1">IF(CELL("col",Proses!AE7)-4&gt;Proses!$D$2,"-",IF(ISERR(PEARSON(Proses!AE7:AE56,Proses!BC7:BC56)),0,PEARSON(Proses!AE7:AE56,Proses!BC7:BC56)))</f>
        <v>-</v>
      </c>
      <c r="F194" s="125"/>
      <c r="G194" s="136" t="s">
        <v>9</v>
      </c>
      <c r="H194" s="140" t="str">
        <f ca="1">IF(Proses!AE129="","-",Proses!AE129)</f>
        <v>-</v>
      </c>
      <c r="I194" s="126" t="s">
        <v>128</v>
      </c>
      <c r="J194" s="126" t="s">
        <v>128</v>
      </c>
      <c r="K194" s="126" t="str">
        <f ca="1">IF(Proses!$AE$122=G194,"#","")</f>
        <v/>
      </c>
      <c r="L194" s="165">
        <f t="shared" ref="L194:L199" ca="1" si="26">IF(K194&lt;&gt;"",H194,0)</f>
        <v>0</v>
      </c>
      <c r="M194" s="350" t="str">
        <f ca="1">IF(D194&gt;0.21,"Dapat Membeda- kan","Tidak dapat membeda- kan")</f>
        <v>Dapat Membeda- kan</v>
      </c>
      <c r="N194" s="350" t="str">
        <f ca="1">IF(C194&gt;=0.7,"Mudah",IF(AND(C194&lt;0.7,C194&gt;=0.3),"Sedang","Sulit"))</f>
        <v>Mudah</v>
      </c>
      <c r="O194" s="350" t="str">
        <f ca="1">IF(OR(MAX(L194:L199)&lt;H194,MAX(L194:L199)&lt;H195,MAX(L194:L199)&lt;H196,MAX(L194:L199)&lt;H197,MAX(L194:L199)&lt;H198,MAX(L194:L199)&lt;H199),"Ada Option lain yang bekerja lebih baik.","Baik")</f>
        <v>Ada Option lain yang bekerja lebih baik.</v>
      </c>
      <c r="P194" s="350" t="str">
        <f ca="1">IF(P200&gt;2,"Dapat diterima",IF(AND(P200&gt;0,P200&lt;=2),"Soal sebaiknya Direvisi","Ditolak/ Jangan Diguna-kan"))</f>
        <v>Soal sebaiknya Direvisi</v>
      </c>
    </row>
    <row r="195" spans="1:16">
      <c r="A195" s="125"/>
      <c r="B195" s="125"/>
      <c r="C195" s="125"/>
      <c r="D195" s="162"/>
      <c r="E195" s="126"/>
      <c r="F195" s="125"/>
      <c r="G195" s="136" t="s">
        <v>120</v>
      </c>
      <c r="H195" s="140" t="str">
        <f ca="1">IF(Proses!AE130="","-",Proses!AE130)</f>
        <v>-</v>
      </c>
      <c r="I195" s="126" t="s">
        <v>128</v>
      </c>
      <c r="J195" s="126" t="s">
        <v>128</v>
      </c>
      <c r="K195" s="126" t="str">
        <f ca="1">IF(Proses!$AE$122=G195,"#","")</f>
        <v/>
      </c>
      <c r="L195" s="165">
        <f t="shared" ca="1" si="26"/>
        <v>0</v>
      </c>
      <c r="M195" s="350"/>
      <c r="N195" s="350"/>
      <c r="O195" s="350"/>
      <c r="P195" s="350"/>
    </row>
    <row r="196" spans="1:16">
      <c r="A196" s="125"/>
      <c r="B196" s="125"/>
      <c r="C196" s="125"/>
      <c r="D196" s="162"/>
      <c r="E196" s="126"/>
      <c r="F196" s="125"/>
      <c r="G196" s="136" t="s">
        <v>121</v>
      </c>
      <c r="H196" s="140" t="str">
        <f ca="1">IF(Proses!AE131="","-",Proses!AE131)</f>
        <v>-</v>
      </c>
      <c r="I196" s="126" t="s">
        <v>128</v>
      </c>
      <c r="J196" s="126" t="s">
        <v>128</v>
      </c>
      <c r="K196" s="126" t="str">
        <f ca="1">IF(Proses!$AE$122=G196,"#","")</f>
        <v/>
      </c>
      <c r="L196" s="165">
        <f t="shared" ca="1" si="26"/>
        <v>0</v>
      </c>
      <c r="M196" s="350"/>
      <c r="N196" s="350"/>
      <c r="O196" s="350"/>
      <c r="P196" s="350"/>
    </row>
    <row r="197" spans="1:16">
      <c r="A197" s="125"/>
      <c r="B197" s="125"/>
      <c r="C197" s="125"/>
      <c r="D197" s="162"/>
      <c r="E197" s="126"/>
      <c r="F197" s="125"/>
      <c r="G197" s="136" t="s">
        <v>122</v>
      </c>
      <c r="H197" s="140" t="str">
        <f ca="1">IF(Proses!AE132="","-",Proses!AE132)</f>
        <v>-</v>
      </c>
      <c r="I197" s="126" t="s">
        <v>128</v>
      </c>
      <c r="J197" s="126" t="s">
        <v>128</v>
      </c>
      <c r="K197" s="126" t="str">
        <f ca="1">IF(Proses!$AE$122=G197,"#","")</f>
        <v/>
      </c>
      <c r="L197" s="165">
        <f t="shared" ca="1" si="26"/>
        <v>0</v>
      </c>
      <c r="M197" s="350"/>
      <c r="N197" s="350"/>
      <c r="O197" s="350"/>
      <c r="P197" s="350"/>
    </row>
    <row r="198" spans="1:16">
      <c r="A198" s="125"/>
      <c r="B198" s="125"/>
      <c r="C198" s="125"/>
      <c r="D198" s="162"/>
      <c r="E198" s="126"/>
      <c r="F198" s="125"/>
      <c r="G198" s="136" t="s">
        <v>123</v>
      </c>
      <c r="H198" s="140" t="str">
        <f ca="1">IF(Proses!AE133="","-",Proses!AE133)</f>
        <v>-</v>
      </c>
      <c r="I198" s="126" t="s">
        <v>128</v>
      </c>
      <c r="J198" s="126" t="s">
        <v>128</v>
      </c>
      <c r="K198" s="126" t="str">
        <f ca="1">IF(Proses!$AE$122=G198,"#","")</f>
        <v/>
      </c>
      <c r="L198" s="165">
        <f t="shared" ca="1" si="26"/>
        <v>0</v>
      </c>
      <c r="M198" s="350"/>
      <c r="N198" s="350"/>
      <c r="O198" s="350"/>
      <c r="P198" s="350"/>
    </row>
    <row r="199" spans="1:16">
      <c r="A199" s="125"/>
      <c r="B199" s="125"/>
      <c r="C199" s="125"/>
      <c r="D199" s="162"/>
      <c r="E199" s="126"/>
      <c r="F199" s="125"/>
      <c r="G199" s="136" t="s">
        <v>124</v>
      </c>
      <c r="H199" s="140" t="str">
        <f ca="1">IF(Proses!AE134="","-",Proses!AE134)</f>
        <v>-</v>
      </c>
      <c r="I199" s="126" t="s">
        <v>128</v>
      </c>
      <c r="J199" s="126" t="s">
        <v>128</v>
      </c>
      <c r="K199" s="126" t="str">
        <f ca="1">IF(Proses!$AE$122=G199,"#","")</f>
        <v/>
      </c>
      <c r="L199" s="165">
        <f t="shared" ca="1" si="26"/>
        <v>0</v>
      </c>
      <c r="M199" s="350"/>
      <c r="N199" s="350"/>
      <c r="O199" s="350"/>
      <c r="P199" s="350"/>
    </row>
    <row r="200" spans="1:16">
      <c r="A200" s="125"/>
      <c r="B200" s="125"/>
      <c r="C200" s="125"/>
      <c r="D200" s="162"/>
      <c r="E200" s="126"/>
      <c r="F200" s="125"/>
      <c r="G200" s="136"/>
      <c r="H200" s="125"/>
      <c r="I200" s="126"/>
      <c r="J200" s="126"/>
      <c r="L200" s="166"/>
      <c r="M200" s="167">
        <f ca="1">IF(D194&gt;0.21,1,-2)</f>
        <v>1</v>
      </c>
      <c r="N200" s="167">
        <f ca="1">IF(OR(C194=1,C194=0),0,1)</f>
        <v>1</v>
      </c>
      <c r="O200" s="167">
        <f ca="1">IF(OR(MAX(L194:L199)&lt;H194,MAX(L194:L199)&lt;H195,MAX(L194:L199)&lt;H196,MAX(L194:L199)&lt;H197,MAX(L194:L199)&lt;H198,MAX(L194:L199)&lt;H199),0,1)</f>
        <v>0</v>
      </c>
      <c r="P200" s="167">
        <f ca="1">SUM(M200:O200)</f>
        <v>2</v>
      </c>
    </row>
    <row r="201" spans="1:16">
      <c r="A201" s="126">
        <f>A194+1</f>
        <v>28</v>
      </c>
      <c r="B201" s="126">
        <f>A201</f>
        <v>28</v>
      </c>
      <c r="C201" s="140" t="str">
        <f ca="1">IF(CELL("col",Proses!AF57)-4&gt;Proses!$D$2,"-",Proses!AF57/Proses!$E$2)</f>
        <v>-</v>
      </c>
      <c r="D201" s="140" t="str">
        <f ca="1">Proses!CI64</f>
        <v>-</v>
      </c>
      <c r="E201" s="140" t="str">
        <f ca="1">IF(CELL("col",Proses!AF7)-4&gt;Proses!$D$2,"-",IF(ISERR(PEARSON(Proses!AF7:AF56,Proses!BC7:BC56)),0,PEARSON(Proses!AF7:AF56,Proses!BC7:BC56)))</f>
        <v>-</v>
      </c>
      <c r="F201" s="125"/>
      <c r="G201" s="136" t="s">
        <v>9</v>
      </c>
      <c r="H201" s="140" t="str">
        <f ca="1">IF(Proses!AF129="","-",Proses!AF129)</f>
        <v>-</v>
      </c>
      <c r="I201" s="126" t="s">
        <v>128</v>
      </c>
      <c r="J201" s="126" t="s">
        <v>128</v>
      </c>
      <c r="K201" s="126" t="str">
        <f ca="1">IF(Proses!$AF$122=G201,"#","")</f>
        <v/>
      </c>
      <c r="L201" s="165">
        <f t="shared" ref="L201:L206" ca="1" si="27">IF(K201&lt;&gt;"",H201,0)</f>
        <v>0</v>
      </c>
      <c r="M201" s="350" t="str">
        <f ca="1">IF(D201&gt;0.21,"Dapat Membeda- kan","Tidak dapat membeda- kan")</f>
        <v>Dapat Membeda- kan</v>
      </c>
      <c r="N201" s="350" t="str">
        <f ca="1">IF(C201&gt;=0.7,"Mudah",IF(AND(C201&lt;0.7,C201&gt;=0.3),"Sedang","Sulit"))</f>
        <v>Mudah</v>
      </c>
      <c r="O201" s="350" t="str">
        <f ca="1">IF(OR(MAX(L201:L206)&lt;H201,MAX(L201:L206)&lt;H202,MAX(L201:L206)&lt;H203,MAX(L201:L206)&lt;H204,MAX(L201:L206)&lt;H205,MAX(L201:L206)&lt;H206),"Ada Option lain yang bekerja lebih baik.","Baik")</f>
        <v>Ada Option lain yang bekerja lebih baik.</v>
      </c>
      <c r="P201" s="350" t="str">
        <f ca="1">IF(P207&gt;2,"Dapat diterima",IF(AND(P207&gt;0,P207&lt;=2),"Soal sebaiknya Direvisi","Ditolak/ Jangan Diguna-kan"))</f>
        <v>Soal sebaiknya Direvisi</v>
      </c>
    </row>
    <row r="202" spans="1:16">
      <c r="A202" s="125"/>
      <c r="B202" s="125"/>
      <c r="C202" s="125"/>
      <c r="D202" s="162"/>
      <c r="E202" s="126"/>
      <c r="F202" s="125"/>
      <c r="G202" s="136" t="s">
        <v>120</v>
      </c>
      <c r="H202" s="140" t="str">
        <f ca="1">IF(Proses!AF130="","-",Proses!AF130)</f>
        <v>-</v>
      </c>
      <c r="I202" s="126" t="s">
        <v>128</v>
      </c>
      <c r="J202" s="126" t="s">
        <v>128</v>
      </c>
      <c r="K202" s="126" t="str">
        <f ca="1">IF(Proses!$AF$122=G202,"#","")</f>
        <v/>
      </c>
      <c r="L202" s="165">
        <f t="shared" ca="1" si="27"/>
        <v>0</v>
      </c>
      <c r="M202" s="350"/>
      <c r="N202" s="350"/>
      <c r="O202" s="350"/>
      <c r="P202" s="350"/>
    </row>
    <row r="203" spans="1:16">
      <c r="A203" s="125"/>
      <c r="B203" s="125"/>
      <c r="C203" s="125"/>
      <c r="D203" s="162"/>
      <c r="E203" s="126"/>
      <c r="F203" s="125"/>
      <c r="G203" s="136" t="s">
        <v>121</v>
      </c>
      <c r="H203" s="140" t="str">
        <f ca="1">IF(Proses!AF131="","-",Proses!AF131)</f>
        <v>-</v>
      </c>
      <c r="I203" s="126" t="s">
        <v>128</v>
      </c>
      <c r="J203" s="126" t="s">
        <v>128</v>
      </c>
      <c r="K203" s="126" t="str">
        <f ca="1">IF(Proses!$AF$122=G203,"#","")</f>
        <v/>
      </c>
      <c r="L203" s="165">
        <f t="shared" ca="1" si="27"/>
        <v>0</v>
      </c>
      <c r="M203" s="350"/>
      <c r="N203" s="350"/>
      <c r="O203" s="350"/>
      <c r="P203" s="350"/>
    </row>
    <row r="204" spans="1:16">
      <c r="A204" s="125"/>
      <c r="B204" s="125"/>
      <c r="C204" s="125"/>
      <c r="D204" s="162"/>
      <c r="E204" s="126"/>
      <c r="F204" s="125"/>
      <c r="G204" s="136" t="s">
        <v>122</v>
      </c>
      <c r="H204" s="140" t="str">
        <f ca="1">IF(Proses!AF132="","-",Proses!AF132)</f>
        <v>-</v>
      </c>
      <c r="I204" s="126" t="s">
        <v>128</v>
      </c>
      <c r="J204" s="126" t="s">
        <v>128</v>
      </c>
      <c r="K204" s="126" t="str">
        <f ca="1">IF(Proses!$AF$122=G204,"#","")</f>
        <v/>
      </c>
      <c r="L204" s="165">
        <f t="shared" ca="1" si="27"/>
        <v>0</v>
      </c>
      <c r="M204" s="350"/>
      <c r="N204" s="350"/>
      <c r="O204" s="350"/>
      <c r="P204" s="350"/>
    </row>
    <row r="205" spans="1:16">
      <c r="A205" s="125"/>
      <c r="B205" s="125"/>
      <c r="C205" s="125"/>
      <c r="D205" s="162"/>
      <c r="E205" s="126"/>
      <c r="F205" s="125"/>
      <c r="G205" s="136" t="s">
        <v>123</v>
      </c>
      <c r="H205" s="140" t="str">
        <f ca="1">IF(Proses!AF133="","-",Proses!AF133)</f>
        <v>-</v>
      </c>
      <c r="I205" s="126" t="s">
        <v>128</v>
      </c>
      <c r="J205" s="126" t="s">
        <v>128</v>
      </c>
      <c r="K205" s="126" t="str">
        <f ca="1">IF(Proses!$AF$122=G205,"#","")</f>
        <v/>
      </c>
      <c r="L205" s="165">
        <f t="shared" ca="1" si="27"/>
        <v>0</v>
      </c>
      <c r="M205" s="350"/>
      <c r="N205" s="350"/>
      <c r="O205" s="350"/>
      <c r="P205" s="350"/>
    </row>
    <row r="206" spans="1:16">
      <c r="A206" s="125"/>
      <c r="B206" s="125"/>
      <c r="C206" s="125"/>
      <c r="D206" s="162"/>
      <c r="E206" s="126"/>
      <c r="F206" s="125"/>
      <c r="G206" s="136" t="s">
        <v>124</v>
      </c>
      <c r="H206" s="140" t="str">
        <f ca="1">IF(Proses!AF134="","-",Proses!AF134)</f>
        <v>-</v>
      </c>
      <c r="I206" s="126" t="s">
        <v>128</v>
      </c>
      <c r="J206" s="126" t="s">
        <v>128</v>
      </c>
      <c r="K206" s="126" t="str">
        <f ca="1">IF(Proses!$AF$122=G206,"#","")</f>
        <v/>
      </c>
      <c r="L206" s="165">
        <f t="shared" ca="1" si="27"/>
        <v>0</v>
      </c>
      <c r="M206" s="350"/>
      <c r="N206" s="350"/>
      <c r="O206" s="350"/>
      <c r="P206" s="350"/>
    </row>
    <row r="207" spans="1:16">
      <c r="A207" s="125"/>
      <c r="B207" s="125"/>
      <c r="C207" s="125"/>
      <c r="D207" s="162"/>
      <c r="E207" s="81"/>
      <c r="F207" s="125"/>
      <c r="G207" s="136"/>
      <c r="H207" s="125"/>
      <c r="I207" s="126"/>
      <c r="J207" s="126"/>
      <c r="L207" s="166"/>
      <c r="M207" s="167">
        <f ca="1">IF(D201&gt;0.21,1,-2)</f>
        <v>1</v>
      </c>
      <c r="N207" s="167">
        <f ca="1">IF(OR(C201=1,C201=0),0,1)</f>
        <v>1</v>
      </c>
      <c r="O207" s="167">
        <f ca="1">IF(OR(MAX(L201:L206)&lt;H201,MAX(L201:L206)&lt;H202,MAX(L201:L206)&lt;H203,MAX(L201:L206)&lt;H204,MAX(L201:L206)&lt;H205,MAX(L201:L206)&lt;H206),0,1)</f>
        <v>0</v>
      </c>
      <c r="P207" s="167">
        <f ca="1">SUM(M207:O207)</f>
        <v>2</v>
      </c>
    </row>
    <row r="208" spans="1:16">
      <c r="A208" s="126">
        <f>A201+1</f>
        <v>29</v>
      </c>
      <c r="B208" s="126">
        <f>A208</f>
        <v>29</v>
      </c>
      <c r="C208" s="140" t="str">
        <f ca="1">IF(CELL("col",Proses!AG57)-4&gt;Proses!$D$2,"-",Proses!AG57/Proses!$E$2)</f>
        <v>-</v>
      </c>
      <c r="D208" s="140" t="str">
        <f ca="1">Proses!CJ64</f>
        <v>-</v>
      </c>
      <c r="E208" s="140" t="str">
        <f ca="1">IF(CELL("col",Proses!AG7)-4&gt;Proses!$D$2,"-",IF(ISERR(PEARSON(Proses!AG7:AG56,Proses!BC7:BC56)),0,PEARSON(Proses!AG7:AG56,Proses!BC7:BC56)))</f>
        <v>-</v>
      </c>
      <c r="F208" s="125"/>
      <c r="G208" s="136" t="s">
        <v>9</v>
      </c>
      <c r="H208" s="140" t="str">
        <f ca="1">IF(Proses!AG129="","-",Proses!AG129)</f>
        <v>-</v>
      </c>
      <c r="I208" s="126" t="s">
        <v>128</v>
      </c>
      <c r="J208" s="126" t="s">
        <v>128</v>
      </c>
      <c r="K208" s="126" t="str">
        <f ca="1">IF(Proses!$AG$122=G208,"#","")</f>
        <v/>
      </c>
      <c r="L208" s="165">
        <f t="shared" ref="L208:L213" ca="1" si="28">IF(K208&lt;&gt;"",H208,0)</f>
        <v>0</v>
      </c>
      <c r="M208" s="350" t="str">
        <f ca="1">IF(D208&gt;0.21,"Dapat Membeda- kan","Tidak dapat membeda- kan")</f>
        <v>Dapat Membeda- kan</v>
      </c>
      <c r="N208" s="350" t="str">
        <f ca="1">IF(C208&gt;=0.7,"Mudah",IF(AND(C208&lt;0.7,C208&gt;=0.3),"Sedang","Sulit"))</f>
        <v>Mudah</v>
      </c>
      <c r="O208" s="350" t="str">
        <f ca="1">IF(OR(MAX(L208:L213)&lt;H208,MAX(L208:L213)&lt;H209,MAX(L208:L213)&lt;H210,MAX(L208:L213)&lt;H211,MAX(L208:L213)&lt;H212,MAX(L208:L213)&lt;H213),"Ada Option lain yang bekerja lebih baik.","Baik")</f>
        <v>Ada Option lain yang bekerja lebih baik.</v>
      </c>
      <c r="P208" s="350" t="str">
        <f ca="1">IF(P214&gt;2,"Dapat diterima",IF(AND(P214&gt;0,P214&lt;=2),"Soal sebaiknya Direvisi","Ditolak/ Jangan Diguna-kan"))</f>
        <v>Soal sebaiknya Direvisi</v>
      </c>
    </row>
    <row r="209" spans="1:16">
      <c r="A209" s="126"/>
      <c r="B209" s="125"/>
      <c r="C209" s="125"/>
      <c r="D209" s="162"/>
      <c r="E209" s="126"/>
      <c r="F209" s="125"/>
      <c r="G209" s="136" t="s">
        <v>120</v>
      </c>
      <c r="H209" s="140" t="str">
        <f ca="1">IF(Proses!AG130="","-",Proses!AG130)</f>
        <v>-</v>
      </c>
      <c r="I209" s="126" t="s">
        <v>128</v>
      </c>
      <c r="J209" s="126" t="s">
        <v>128</v>
      </c>
      <c r="K209" s="126" t="str">
        <f ca="1">IF(Proses!$AG$122=G209,"#","")</f>
        <v/>
      </c>
      <c r="L209" s="165">
        <f t="shared" ca="1" si="28"/>
        <v>0</v>
      </c>
      <c r="M209" s="350"/>
      <c r="N209" s="350"/>
      <c r="O209" s="350"/>
      <c r="P209" s="350"/>
    </row>
    <row r="210" spans="1:16">
      <c r="A210" s="125"/>
      <c r="B210" s="125"/>
      <c r="C210" s="125"/>
      <c r="D210" s="162"/>
      <c r="E210" s="126"/>
      <c r="F210" s="125"/>
      <c r="G210" s="136" t="s">
        <v>121</v>
      </c>
      <c r="H210" s="140" t="str">
        <f ca="1">IF(Proses!AG131="","-",Proses!AG131)</f>
        <v>-</v>
      </c>
      <c r="I210" s="126" t="s">
        <v>128</v>
      </c>
      <c r="J210" s="126" t="s">
        <v>128</v>
      </c>
      <c r="K210" s="126" t="str">
        <f ca="1">IF(Proses!$AG$122=G210,"#","")</f>
        <v/>
      </c>
      <c r="L210" s="165">
        <f t="shared" ca="1" si="28"/>
        <v>0</v>
      </c>
      <c r="M210" s="350"/>
      <c r="N210" s="350"/>
      <c r="O210" s="350"/>
      <c r="P210" s="350"/>
    </row>
    <row r="211" spans="1:16">
      <c r="A211" s="125"/>
      <c r="B211" s="125"/>
      <c r="C211" s="125"/>
      <c r="D211" s="162"/>
      <c r="E211" s="126"/>
      <c r="F211" s="125"/>
      <c r="G211" s="136" t="s">
        <v>122</v>
      </c>
      <c r="H211" s="140" t="str">
        <f ca="1">IF(Proses!AG132="","-",Proses!AG132)</f>
        <v>-</v>
      </c>
      <c r="I211" s="126" t="s">
        <v>128</v>
      </c>
      <c r="J211" s="126" t="s">
        <v>128</v>
      </c>
      <c r="K211" s="126" t="str">
        <f ca="1">IF(Proses!$AG$122=G211,"#","")</f>
        <v/>
      </c>
      <c r="L211" s="165">
        <f t="shared" ca="1" si="28"/>
        <v>0</v>
      </c>
      <c r="M211" s="350"/>
      <c r="N211" s="350"/>
      <c r="O211" s="350"/>
      <c r="P211" s="350"/>
    </row>
    <row r="212" spans="1:16">
      <c r="A212" s="125"/>
      <c r="B212" s="125"/>
      <c r="C212" s="125"/>
      <c r="D212" s="162"/>
      <c r="E212" s="126"/>
      <c r="F212" s="125"/>
      <c r="G212" s="136" t="s">
        <v>123</v>
      </c>
      <c r="H212" s="140" t="str">
        <f ca="1">IF(Proses!AG133="","-",Proses!AG133)</f>
        <v>-</v>
      </c>
      <c r="I212" s="126" t="s">
        <v>128</v>
      </c>
      <c r="J212" s="126" t="s">
        <v>128</v>
      </c>
      <c r="K212" s="126" t="str">
        <f ca="1">IF(Proses!$AG$122=G212,"#","")</f>
        <v/>
      </c>
      <c r="L212" s="165">
        <f t="shared" ca="1" si="28"/>
        <v>0</v>
      </c>
      <c r="M212" s="350"/>
      <c r="N212" s="350"/>
      <c r="O212" s="350"/>
      <c r="P212" s="350"/>
    </row>
    <row r="213" spans="1:16">
      <c r="A213" s="125"/>
      <c r="B213" s="125"/>
      <c r="C213" s="125"/>
      <c r="D213" s="162"/>
      <c r="E213" s="126"/>
      <c r="F213" s="125"/>
      <c r="G213" s="136" t="s">
        <v>124</v>
      </c>
      <c r="H213" s="140" t="str">
        <f ca="1">IF(Proses!AG134="","-",Proses!AG134)</f>
        <v>-</v>
      </c>
      <c r="I213" s="126" t="s">
        <v>128</v>
      </c>
      <c r="J213" s="126" t="s">
        <v>128</v>
      </c>
      <c r="K213" s="126" t="str">
        <f ca="1">IF(Proses!$AG$122=G213,"#","")</f>
        <v/>
      </c>
      <c r="L213" s="165">
        <f t="shared" ca="1" si="28"/>
        <v>0</v>
      </c>
      <c r="M213" s="350"/>
      <c r="N213" s="350"/>
      <c r="O213" s="350"/>
      <c r="P213" s="350"/>
    </row>
    <row r="214" spans="1:16">
      <c r="A214" s="125"/>
      <c r="B214" s="125"/>
      <c r="C214" s="125"/>
      <c r="D214" s="162"/>
      <c r="E214" s="126"/>
      <c r="F214" s="125"/>
      <c r="G214" s="136"/>
      <c r="H214" s="125"/>
      <c r="I214" s="126"/>
      <c r="J214" s="126"/>
      <c r="L214" s="166"/>
      <c r="M214" s="167">
        <f ca="1">IF(D208&gt;0.21,1,-2)</f>
        <v>1</v>
      </c>
      <c r="N214" s="167">
        <f ca="1">IF(OR(C208=1,C208=0),0,1)</f>
        <v>1</v>
      </c>
      <c r="O214" s="167">
        <f ca="1">IF(OR(MAX(L208:L213)&lt;H208,MAX(L208:L213)&lt;H209,MAX(L208:L213)&lt;H210,MAX(L208:L213)&lt;H211,MAX(L208:L213)&lt;H212,MAX(L208:L213)&lt;H213),0,1)</f>
        <v>0</v>
      </c>
      <c r="P214" s="167">
        <f ca="1">SUM(M214:O214)</f>
        <v>2</v>
      </c>
    </row>
    <row r="215" spans="1:16">
      <c r="A215" s="126">
        <f>A208+1</f>
        <v>30</v>
      </c>
      <c r="B215" s="126">
        <f>A215</f>
        <v>30</v>
      </c>
      <c r="C215" s="140" t="str">
        <f ca="1">IF(CELL("col",Proses!AH57)-4&gt;Proses!$D$2,"-",Proses!AH57/Proses!$E$2)</f>
        <v>-</v>
      </c>
      <c r="D215" s="140" t="str">
        <f ca="1">Proses!CK64</f>
        <v>-</v>
      </c>
      <c r="E215" s="140" t="str">
        <f ca="1">IF(CELL("col",Proses!AH7)-4&gt;Proses!$D$2,"-",IF(ISERR(PEARSON(Proses!AH7:AH56,Proses!BC7:BC56)),0,PEARSON(Proses!AH7:AH56,Proses!BC7:BC56)))</f>
        <v>-</v>
      </c>
      <c r="F215" s="125"/>
      <c r="G215" s="136" t="s">
        <v>9</v>
      </c>
      <c r="H215" s="140" t="str">
        <f ca="1">IF(Proses!AH129="","-",Proses!AH129)</f>
        <v>-</v>
      </c>
      <c r="I215" s="126" t="s">
        <v>128</v>
      </c>
      <c r="J215" s="126" t="s">
        <v>128</v>
      </c>
      <c r="K215" s="126" t="str">
        <f ca="1">IF(Proses!$AH$122=G215,"#","")</f>
        <v/>
      </c>
      <c r="L215" s="165">
        <f t="shared" ref="L215:L220" ca="1" si="29">IF(K215&lt;&gt;"",H215,0)</f>
        <v>0</v>
      </c>
      <c r="M215" s="350" t="str">
        <f ca="1">IF(D215&gt;0.21,"Dapat Membeda- kan","Tidak dapat membeda- kan")</f>
        <v>Dapat Membeda- kan</v>
      </c>
      <c r="N215" s="350" t="str">
        <f ca="1">IF(C215&gt;=0.7,"Mudah",IF(AND(C215&lt;0.7,C215&gt;=0.3),"Sedang","Sulit"))</f>
        <v>Mudah</v>
      </c>
      <c r="O215" s="350" t="str">
        <f ca="1">IF(OR(MAX(L215:L220)&lt;H215,MAX(L215:L220)&lt;H216,MAX(L215:L220)&lt;H217,MAX(L215:L220)&lt;H218,MAX(L215:L220)&lt;H219,MAX(L215:L220)&lt;H220),"Ada Option lain yang bekerja lebih baik.","Baik")</f>
        <v>Ada Option lain yang bekerja lebih baik.</v>
      </c>
      <c r="P215" s="350" t="str">
        <f ca="1">IF(P221&gt;2,"Dapat diterima",IF(AND(P221&gt;0,P221&lt;=2),"Soal sebaiknya Direvisi","Ditolak/ Jangan Diguna-kan"))</f>
        <v>Soal sebaiknya Direvisi</v>
      </c>
    </row>
    <row r="216" spans="1:16">
      <c r="A216" s="125"/>
      <c r="B216" s="125"/>
      <c r="C216" s="125"/>
      <c r="D216" s="162"/>
      <c r="E216" s="126"/>
      <c r="F216" s="125"/>
      <c r="G216" s="136" t="s">
        <v>120</v>
      </c>
      <c r="H216" s="140" t="str">
        <f ca="1">IF(Proses!AH130="","-",Proses!AH130)</f>
        <v>-</v>
      </c>
      <c r="I216" s="126" t="s">
        <v>128</v>
      </c>
      <c r="J216" s="126" t="s">
        <v>128</v>
      </c>
      <c r="K216" s="126" t="str">
        <f ca="1">IF(Proses!$AH$122=G216,"#","")</f>
        <v/>
      </c>
      <c r="L216" s="165">
        <f t="shared" ca="1" si="29"/>
        <v>0</v>
      </c>
      <c r="M216" s="350"/>
      <c r="N216" s="350"/>
      <c r="O216" s="350"/>
      <c r="P216" s="350"/>
    </row>
    <row r="217" spans="1:16">
      <c r="A217" s="125"/>
      <c r="B217" s="125"/>
      <c r="C217" s="125"/>
      <c r="D217" s="162"/>
      <c r="E217" s="126"/>
      <c r="F217" s="125"/>
      <c r="G217" s="136" t="s">
        <v>121</v>
      </c>
      <c r="H217" s="140" t="str">
        <f ca="1">IF(Proses!AH131="","-",Proses!AH131)</f>
        <v>-</v>
      </c>
      <c r="I217" s="126" t="s">
        <v>128</v>
      </c>
      <c r="J217" s="126" t="s">
        <v>128</v>
      </c>
      <c r="K217" s="126" t="str">
        <f ca="1">IF(Proses!$AH$122=G217,"#","")</f>
        <v/>
      </c>
      <c r="L217" s="165">
        <f t="shared" ca="1" si="29"/>
        <v>0</v>
      </c>
      <c r="M217" s="350"/>
      <c r="N217" s="350"/>
      <c r="O217" s="350"/>
      <c r="P217" s="350"/>
    </row>
    <row r="218" spans="1:16">
      <c r="A218" s="125"/>
      <c r="B218" s="125"/>
      <c r="C218" s="125"/>
      <c r="D218" s="162"/>
      <c r="E218" s="126"/>
      <c r="F218" s="125"/>
      <c r="G218" s="136" t="s">
        <v>122</v>
      </c>
      <c r="H218" s="140" t="str">
        <f ca="1">IF(Proses!AH132="","-",Proses!AH132)</f>
        <v>-</v>
      </c>
      <c r="I218" s="126" t="s">
        <v>128</v>
      </c>
      <c r="J218" s="126" t="s">
        <v>128</v>
      </c>
      <c r="K218" s="126" t="str">
        <f ca="1">IF(Proses!$AH$122=G218,"#","")</f>
        <v/>
      </c>
      <c r="L218" s="165">
        <f t="shared" ca="1" si="29"/>
        <v>0</v>
      </c>
      <c r="M218" s="350"/>
      <c r="N218" s="350"/>
      <c r="O218" s="350"/>
      <c r="P218" s="350"/>
    </row>
    <row r="219" spans="1:16">
      <c r="A219" s="125"/>
      <c r="B219" s="125"/>
      <c r="C219" s="125"/>
      <c r="D219" s="162"/>
      <c r="E219" s="126"/>
      <c r="F219" s="125"/>
      <c r="G219" s="136" t="s">
        <v>123</v>
      </c>
      <c r="H219" s="140" t="str">
        <f ca="1">IF(Proses!AH133="","-",Proses!AH133)</f>
        <v>-</v>
      </c>
      <c r="I219" s="126" t="s">
        <v>128</v>
      </c>
      <c r="J219" s="126" t="s">
        <v>128</v>
      </c>
      <c r="K219" s="126" t="str">
        <f ca="1">IF(Proses!$AH$122=G219,"#","")</f>
        <v/>
      </c>
      <c r="L219" s="165">
        <f t="shared" ca="1" si="29"/>
        <v>0</v>
      </c>
      <c r="M219" s="350"/>
      <c r="N219" s="350"/>
      <c r="O219" s="350"/>
      <c r="P219" s="350"/>
    </row>
    <row r="220" spans="1:16">
      <c r="A220" s="125"/>
      <c r="B220" s="125"/>
      <c r="C220" s="125"/>
      <c r="D220" s="162"/>
      <c r="E220" s="126"/>
      <c r="F220" s="125"/>
      <c r="G220" s="136" t="s">
        <v>124</v>
      </c>
      <c r="H220" s="140" t="str">
        <f ca="1">IF(Proses!AH134="","-",Proses!AH134)</f>
        <v>-</v>
      </c>
      <c r="I220" s="126" t="s">
        <v>128</v>
      </c>
      <c r="J220" s="126" t="s">
        <v>128</v>
      </c>
      <c r="K220" s="126" t="str">
        <f ca="1">IF(Proses!$AH$122=G220,"#","")</f>
        <v/>
      </c>
      <c r="L220" s="165">
        <f t="shared" ca="1" si="29"/>
        <v>0</v>
      </c>
      <c r="M220" s="350"/>
      <c r="N220" s="350"/>
      <c r="O220" s="350"/>
      <c r="P220" s="350"/>
    </row>
    <row r="221" spans="1:16">
      <c r="A221" s="125"/>
      <c r="B221" s="125"/>
      <c r="C221" s="125"/>
      <c r="D221" s="162"/>
      <c r="E221" s="126"/>
      <c r="F221" s="125"/>
      <c r="G221" s="136"/>
      <c r="H221" s="125"/>
      <c r="I221" s="81"/>
      <c r="J221" s="81"/>
      <c r="L221" s="166"/>
      <c r="M221" s="167">
        <f ca="1">IF(D215&gt;0.21,1,-2)</f>
        <v>1</v>
      </c>
      <c r="N221" s="167">
        <f ca="1">IF(OR(C215=1,C215=0),0,1)</f>
        <v>1</v>
      </c>
      <c r="O221" s="167">
        <f ca="1">IF(OR(MAX(L215:L220)&lt;H215,MAX(L215:L220)&lt;H216,MAX(L215:L220)&lt;H217,MAX(L215:L220)&lt;H218,MAX(L215:L220)&lt;H219,MAX(L215:L220)&lt;H220),0,1)</f>
        <v>0</v>
      </c>
      <c r="P221" s="167">
        <f ca="1">SUM(M221:O221)</f>
        <v>2</v>
      </c>
    </row>
    <row r="222" spans="1:16">
      <c r="A222" s="126">
        <f>A215+1</f>
        <v>31</v>
      </c>
      <c r="B222" s="126">
        <f>A222</f>
        <v>31</v>
      </c>
      <c r="C222" s="140" t="str">
        <f ca="1">IF(CELL("col",Proses!AI57)-4&gt;Proses!$D$2,"-",Proses!AI57/Proses!$E$2)</f>
        <v>-</v>
      </c>
      <c r="D222" s="140" t="str">
        <f ca="1">Proses!CL64</f>
        <v>-</v>
      </c>
      <c r="E222" s="140" t="str">
        <f ca="1">IF(CELL("col",Proses!AI7)-4&gt;Proses!$D$2,"-",IF(ISERR(PEARSON(Proses!AI7:AI56,Proses!BC7:BC56)),0,PEARSON(Proses!AI7:AI56,Proses!BC7:BC56)))</f>
        <v>-</v>
      </c>
      <c r="F222" s="125"/>
      <c r="G222" s="136" t="s">
        <v>9</v>
      </c>
      <c r="H222" s="140" t="str">
        <f ca="1">IF(Proses!AI129="","-",Proses!AI129)</f>
        <v>-</v>
      </c>
      <c r="I222" s="126" t="s">
        <v>128</v>
      </c>
      <c r="J222" s="126" t="s">
        <v>128</v>
      </c>
      <c r="K222" s="126" t="str">
        <f ca="1">IF(Proses!$AI$122=G222,"#","")</f>
        <v/>
      </c>
      <c r="L222" s="165">
        <f t="shared" ref="L222:L227" ca="1" si="30">IF(K222&lt;&gt;"",H222,0)</f>
        <v>0</v>
      </c>
      <c r="M222" s="350" t="str">
        <f ca="1">IF(D222&gt;0.21,"Dapat Membeda- kan","Tidak dapat membeda- kan")</f>
        <v>Dapat Membeda- kan</v>
      </c>
      <c r="N222" s="350" t="str">
        <f ca="1">IF(C222&gt;=0.7,"Mudah",IF(AND(C222&lt;0.7,C222&gt;=0.3),"Sedang","Sulit"))</f>
        <v>Mudah</v>
      </c>
      <c r="O222" s="350" t="str">
        <f ca="1">IF(OR(MAX(L222:L227)&lt;H222,MAX(L222:L227)&lt;H223,MAX(L222:L227)&lt;H224,MAX(L222:L227)&lt;H225,MAX(L222:L227)&lt;H226,MAX(L222:L227)&lt;H227),"Ada Option lain yang bekerja lebih baik.","Baik")</f>
        <v>Ada Option lain yang bekerja lebih baik.</v>
      </c>
      <c r="P222" s="350" t="str">
        <f ca="1">IF(P228&gt;2,"Dapat diterima",IF(AND(P228&gt;0,P228&lt;=2),"Soal sebaiknya Direvisi","Ditolak/ Jangan Diguna-kan"))</f>
        <v>Soal sebaiknya Direvisi</v>
      </c>
    </row>
    <row r="223" spans="1:16">
      <c r="A223" s="125"/>
      <c r="B223" s="125"/>
      <c r="C223" s="125"/>
      <c r="D223" s="162"/>
      <c r="E223" s="126"/>
      <c r="F223" s="125"/>
      <c r="G223" s="136" t="s">
        <v>120</v>
      </c>
      <c r="H223" s="140" t="str">
        <f ca="1">IF(Proses!AI130="","-",Proses!AI130)</f>
        <v>-</v>
      </c>
      <c r="I223" s="126" t="s">
        <v>128</v>
      </c>
      <c r="J223" s="126" t="s">
        <v>128</v>
      </c>
      <c r="K223" s="126" t="str">
        <f ca="1">IF(Proses!$AI$122=G223,"#","")</f>
        <v/>
      </c>
      <c r="L223" s="165">
        <f t="shared" ca="1" si="30"/>
        <v>0</v>
      </c>
      <c r="M223" s="350"/>
      <c r="N223" s="350"/>
      <c r="O223" s="350"/>
      <c r="P223" s="350"/>
    </row>
    <row r="224" spans="1:16">
      <c r="A224" s="125"/>
      <c r="B224" s="125"/>
      <c r="C224" s="125"/>
      <c r="D224" s="162"/>
      <c r="E224" s="126"/>
      <c r="F224" s="125"/>
      <c r="G224" s="136" t="s">
        <v>121</v>
      </c>
      <c r="H224" s="140" t="str">
        <f ca="1">IF(Proses!AI131="","-",Proses!AI131)</f>
        <v>-</v>
      </c>
      <c r="I224" s="126" t="s">
        <v>128</v>
      </c>
      <c r="J224" s="126" t="s">
        <v>128</v>
      </c>
      <c r="K224" s="126" t="str">
        <f ca="1">IF(Proses!$AI$122=G224,"#","")</f>
        <v/>
      </c>
      <c r="L224" s="165">
        <f t="shared" ca="1" si="30"/>
        <v>0</v>
      </c>
      <c r="M224" s="350"/>
      <c r="N224" s="350"/>
      <c r="O224" s="350"/>
      <c r="P224" s="350"/>
    </row>
    <row r="225" spans="1:16">
      <c r="A225" s="125"/>
      <c r="B225" s="125"/>
      <c r="C225" s="125"/>
      <c r="D225" s="162"/>
      <c r="E225" s="126"/>
      <c r="F225" s="125"/>
      <c r="G225" s="136" t="s">
        <v>122</v>
      </c>
      <c r="H225" s="140" t="str">
        <f ca="1">IF(Proses!AI132="","-",Proses!AI132)</f>
        <v>-</v>
      </c>
      <c r="I225" s="126" t="s">
        <v>128</v>
      </c>
      <c r="J225" s="126" t="s">
        <v>128</v>
      </c>
      <c r="K225" s="126" t="str">
        <f ca="1">IF(Proses!$AI$122=G225,"#","")</f>
        <v/>
      </c>
      <c r="L225" s="165">
        <f t="shared" ca="1" si="30"/>
        <v>0</v>
      </c>
      <c r="M225" s="350"/>
      <c r="N225" s="350"/>
      <c r="O225" s="350"/>
      <c r="P225" s="350"/>
    </row>
    <row r="226" spans="1:16">
      <c r="A226" s="125"/>
      <c r="B226" s="125"/>
      <c r="C226" s="125"/>
      <c r="D226" s="162"/>
      <c r="E226" s="126"/>
      <c r="F226" s="125"/>
      <c r="G226" s="136" t="s">
        <v>123</v>
      </c>
      <c r="H226" s="140" t="str">
        <f ca="1">IF(Proses!AI133="","-",Proses!AI133)</f>
        <v>-</v>
      </c>
      <c r="I226" s="126" t="s">
        <v>128</v>
      </c>
      <c r="J226" s="126" t="s">
        <v>128</v>
      </c>
      <c r="K226" s="126" t="str">
        <f ca="1">IF(Proses!$AI$122=G226,"#","")</f>
        <v/>
      </c>
      <c r="L226" s="165">
        <f t="shared" ca="1" si="30"/>
        <v>0</v>
      </c>
      <c r="M226" s="350"/>
      <c r="N226" s="350"/>
      <c r="O226" s="350"/>
      <c r="P226" s="350"/>
    </row>
    <row r="227" spans="1:16">
      <c r="A227" s="125"/>
      <c r="B227" s="125"/>
      <c r="C227" s="125"/>
      <c r="D227" s="162"/>
      <c r="E227" s="126"/>
      <c r="F227" s="125"/>
      <c r="G227" s="136" t="s">
        <v>124</v>
      </c>
      <c r="H227" s="140" t="str">
        <f ca="1">IF(Proses!AI134="","-",Proses!AI134)</f>
        <v>-</v>
      </c>
      <c r="I227" s="126" t="s">
        <v>128</v>
      </c>
      <c r="J227" s="126" t="s">
        <v>128</v>
      </c>
      <c r="K227" s="126" t="str">
        <f ca="1">IF(Proses!$AI$122=G227,"#","")</f>
        <v/>
      </c>
      <c r="L227" s="165">
        <f t="shared" ca="1" si="30"/>
        <v>0</v>
      </c>
      <c r="M227" s="350"/>
      <c r="N227" s="350"/>
      <c r="O227" s="350"/>
      <c r="P227" s="350"/>
    </row>
    <row r="228" spans="1:16">
      <c r="A228" s="125"/>
      <c r="B228" s="125"/>
      <c r="C228" s="125"/>
      <c r="D228" s="162"/>
      <c r="E228" s="126"/>
      <c r="F228" s="125"/>
      <c r="G228" s="136"/>
      <c r="H228" s="125"/>
      <c r="I228" s="126"/>
      <c r="J228" s="126"/>
      <c r="L228" s="166"/>
      <c r="M228" s="167">
        <f ca="1">IF(D222&gt;0.21,1,-2)</f>
        <v>1</v>
      </c>
      <c r="N228" s="167">
        <f ca="1">IF(OR(C222=1,C222=0),0,1)</f>
        <v>1</v>
      </c>
      <c r="O228" s="167">
        <f ca="1">IF(OR(MAX(L222:L227)&lt;H222,MAX(L222:L227)&lt;H223,MAX(L222:L227)&lt;H224,MAX(L222:L227)&lt;H225,MAX(L222:L227)&lt;H226,MAX(L222:L227)&lt;H227),0,1)</f>
        <v>0</v>
      </c>
      <c r="P228" s="167">
        <f ca="1">SUM(M228:O228)</f>
        <v>2</v>
      </c>
    </row>
    <row r="229" spans="1:16">
      <c r="A229" s="126">
        <f>A222+1</f>
        <v>32</v>
      </c>
      <c r="B229" s="126">
        <f>A229</f>
        <v>32</v>
      </c>
      <c r="C229" s="140" t="str">
        <f ca="1">IF(CELL("col",Proses!AJ57)-4&gt;Proses!$D$2,"-",Proses!AJ57/Proses!$E$2)</f>
        <v>-</v>
      </c>
      <c r="D229" s="140" t="str">
        <f ca="1">Proses!CM64</f>
        <v>-</v>
      </c>
      <c r="E229" s="140" t="str">
        <f ca="1">IF(CELL("col",Proses!AJ7)-4&gt;Proses!$D$2,"-",IF(ISERR(PEARSON(Proses!AJ7:AJ56,Proses!BC7:BC56)),0,PEARSON(Proses!AJ7:AJ56,Proses!BC7:BC56)))</f>
        <v>-</v>
      </c>
      <c r="F229" s="125"/>
      <c r="G229" s="136" t="s">
        <v>9</v>
      </c>
      <c r="H229" s="140" t="str">
        <f ca="1">IF(Proses!AJ129="","-",Proses!AJ129)</f>
        <v>-</v>
      </c>
      <c r="I229" s="126" t="s">
        <v>128</v>
      </c>
      <c r="J229" s="126" t="s">
        <v>128</v>
      </c>
      <c r="K229" s="126" t="str">
        <f ca="1">IF(Proses!$AJ$122=G229,"#","")</f>
        <v/>
      </c>
      <c r="L229" s="165">
        <f t="shared" ref="L229:L234" ca="1" si="31">IF(K229&lt;&gt;"",H229,0)</f>
        <v>0</v>
      </c>
      <c r="M229" s="350" t="str">
        <f ca="1">IF(D229&gt;0.21,"Dapat Membeda- kan","Tidak dapat membeda- kan")</f>
        <v>Dapat Membeda- kan</v>
      </c>
      <c r="N229" s="350" t="str">
        <f ca="1">IF(C229&gt;=0.7,"Mudah",IF(AND(C229&lt;0.7,C229&gt;=0.3),"Sedang","Sulit"))</f>
        <v>Mudah</v>
      </c>
      <c r="O229" s="350" t="str">
        <f ca="1">IF(OR(MAX(L229:L234)&lt;H229,MAX(L229:L234)&lt;H230,MAX(L229:L234)&lt;H231,MAX(L229:L234)&lt;H232,MAX(L229:L234)&lt;H233,MAX(L229:L234)&lt;H234),"Ada Option lain yang bekerja lebih baik.","Baik")</f>
        <v>Ada Option lain yang bekerja lebih baik.</v>
      </c>
      <c r="P229" s="350" t="str">
        <f ca="1">IF(P235&gt;2,"Dapat diterima",IF(AND(P235&gt;0,P235&lt;=2),"Soal sebaiknya Direvisi","Ditolak/ Jangan Diguna-kan"))</f>
        <v>Soal sebaiknya Direvisi</v>
      </c>
    </row>
    <row r="230" spans="1:16">
      <c r="A230" s="125"/>
      <c r="B230" s="125"/>
      <c r="C230" s="125"/>
      <c r="D230" s="162"/>
      <c r="E230" s="126"/>
      <c r="F230" s="125"/>
      <c r="G230" s="136" t="s">
        <v>120</v>
      </c>
      <c r="H230" s="140" t="str">
        <f ca="1">IF(Proses!AJ130="","-",Proses!AJ130)</f>
        <v>-</v>
      </c>
      <c r="I230" s="126" t="s">
        <v>128</v>
      </c>
      <c r="J230" s="126" t="s">
        <v>128</v>
      </c>
      <c r="K230" s="126" t="str">
        <f ca="1">IF(Proses!$AJ$122=G230,"#","")</f>
        <v/>
      </c>
      <c r="L230" s="165">
        <f t="shared" ca="1" si="31"/>
        <v>0</v>
      </c>
      <c r="M230" s="350"/>
      <c r="N230" s="350"/>
      <c r="O230" s="350"/>
      <c r="P230" s="350"/>
    </row>
    <row r="231" spans="1:16">
      <c r="A231" s="125"/>
      <c r="B231" s="125"/>
      <c r="C231" s="125"/>
      <c r="D231" s="162"/>
      <c r="E231" s="126"/>
      <c r="F231" s="125"/>
      <c r="G231" s="136" t="s">
        <v>121</v>
      </c>
      <c r="H231" s="140" t="str">
        <f ca="1">IF(Proses!AJ131="","-",Proses!AJ131)</f>
        <v>-</v>
      </c>
      <c r="I231" s="126" t="s">
        <v>128</v>
      </c>
      <c r="J231" s="126" t="s">
        <v>128</v>
      </c>
      <c r="K231" s="126" t="str">
        <f ca="1">IF(Proses!$AJ$122=G231,"#","")</f>
        <v/>
      </c>
      <c r="L231" s="165">
        <f t="shared" ca="1" si="31"/>
        <v>0</v>
      </c>
      <c r="M231" s="350"/>
      <c r="N231" s="350"/>
      <c r="O231" s="350"/>
      <c r="P231" s="350"/>
    </row>
    <row r="232" spans="1:16">
      <c r="A232" s="125"/>
      <c r="B232" s="125"/>
      <c r="C232" s="125"/>
      <c r="D232" s="162"/>
      <c r="E232" s="126"/>
      <c r="F232" s="125"/>
      <c r="G232" s="136" t="s">
        <v>122</v>
      </c>
      <c r="H232" s="140" t="str">
        <f ca="1">IF(Proses!AJ132="","-",Proses!AJ132)</f>
        <v>-</v>
      </c>
      <c r="I232" s="126" t="s">
        <v>128</v>
      </c>
      <c r="J232" s="126" t="s">
        <v>128</v>
      </c>
      <c r="K232" s="126" t="str">
        <f ca="1">IF(Proses!$AJ$122=G232,"#","")</f>
        <v/>
      </c>
      <c r="L232" s="165">
        <f t="shared" ca="1" si="31"/>
        <v>0</v>
      </c>
      <c r="M232" s="350"/>
      <c r="N232" s="350"/>
      <c r="O232" s="350"/>
      <c r="P232" s="350"/>
    </row>
    <row r="233" spans="1:16">
      <c r="A233" s="125"/>
      <c r="B233" s="125"/>
      <c r="C233" s="125"/>
      <c r="D233" s="162"/>
      <c r="E233" s="126"/>
      <c r="F233" s="125"/>
      <c r="G233" s="136" t="s">
        <v>123</v>
      </c>
      <c r="H233" s="140" t="str">
        <f ca="1">IF(Proses!AJ133="","-",Proses!AJ133)</f>
        <v>-</v>
      </c>
      <c r="I233" s="126" t="s">
        <v>128</v>
      </c>
      <c r="J233" s="126" t="s">
        <v>128</v>
      </c>
      <c r="K233" s="126" t="str">
        <f ca="1">IF(Proses!$AJ$122=G233,"#","")</f>
        <v/>
      </c>
      <c r="L233" s="165">
        <f t="shared" ca="1" si="31"/>
        <v>0</v>
      </c>
      <c r="M233" s="350"/>
      <c r="N233" s="350"/>
      <c r="O233" s="350"/>
      <c r="P233" s="350"/>
    </row>
    <row r="234" spans="1:16">
      <c r="A234" s="125"/>
      <c r="B234" s="125"/>
      <c r="C234" s="125"/>
      <c r="D234" s="162"/>
      <c r="E234" s="126"/>
      <c r="F234" s="125"/>
      <c r="G234" s="136" t="s">
        <v>124</v>
      </c>
      <c r="H234" s="140" t="str">
        <f ca="1">IF(Proses!AJ134="","-",Proses!AJ134)</f>
        <v>-</v>
      </c>
      <c r="I234" s="126" t="s">
        <v>128</v>
      </c>
      <c r="J234" s="126" t="s">
        <v>128</v>
      </c>
      <c r="K234" s="126" t="str">
        <f ca="1">IF(Proses!$AJ$122=G234,"#","")</f>
        <v/>
      </c>
      <c r="L234" s="165">
        <f t="shared" ca="1" si="31"/>
        <v>0</v>
      </c>
      <c r="M234" s="350"/>
      <c r="N234" s="350"/>
      <c r="O234" s="350"/>
      <c r="P234" s="350"/>
    </row>
    <row r="235" spans="1:16">
      <c r="A235" s="125"/>
      <c r="B235" s="125"/>
      <c r="C235" s="125"/>
      <c r="D235" s="162"/>
      <c r="E235" s="126"/>
      <c r="F235" s="125"/>
      <c r="G235" s="136"/>
      <c r="H235" s="125"/>
      <c r="I235" s="126"/>
      <c r="J235" s="126"/>
      <c r="L235" s="166"/>
      <c r="M235" s="167">
        <f ca="1">IF(D229&gt;0.21,1,-2)</f>
        <v>1</v>
      </c>
      <c r="N235" s="167">
        <f ca="1">IF(OR(C229=1,C229=0),0,1)</f>
        <v>1</v>
      </c>
      <c r="O235" s="167">
        <f ca="1">IF(OR(MAX(L229:L234)&lt;H229,MAX(L229:L234)&lt;H230,MAX(L229:L234)&lt;H231,MAX(L229:L234)&lt;H232,MAX(L229:L234)&lt;H233,MAX(L229:L234)&lt;H234),0,1)</f>
        <v>0</v>
      </c>
      <c r="P235" s="167">
        <f ca="1">SUM(M235:O235)</f>
        <v>2</v>
      </c>
    </row>
    <row r="236" spans="1:16">
      <c r="A236" s="126">
        <f>A229+1</f>
        <v>33</v>
      </c>
      <c r="B236" s="126">
        <f>A236</f>
        <v>33</v>
      </c>
      <c r="C236" s="140" t="str">
        <f ca="1">IF(CELL("col",Proses!AK57)-4&gt;Proses!$D$2,"-",Proses!AK57/Proses!$E$2)</f>
        <v>-</v>
      </c>
      <c r="D236" s="140" t="str">
        <f ca="1">Proses!CN64</f>
        <v>-</v>
      </c>
      <c r="E236" s="140" t="str">
        <f ca="1">IF(CELL("col",Proses!AK7)-4&gt;Proses!$D$2,"-",IF(ISERR(PEARSON(Proses!AK7:AK56,Proses!BC7:BC56)),0,PEARSON(Proses!AK7:AK56,Proses!BC7:BC56)))</f>
        <v>-</v>
      </c>
      <c r="F236" s="125"/>
      <c r="G236" s="136" t="s">
        <v>9</v>
      </c>
      <c r="H236" s="140" t="str">
        <f ca="1">IF(Proses!AK129="","-",Proses!AK129)</f>
        <v>-</v>
      </c>
      <c r="I236" s="126" t="s">
        <v>128</v>
      </c>
      <c r="J236" s="126" t="s">
        <v>128</v>
      </c>
      <c r="K236" s="126" t="str">
        <f ca="1">IF(Proses!$AK$122=G236,"#","")</f>
        <v/>
      </c>
      <c r="L236" s="165">
        <f t="shared" ref="L236:L241" ca="1" si="32">IF(K236&lt;&gt;"",H236,0)</f>
        <v>0</v>
      </c>
      <c r="M236" s="350" t="str">
        <f ca="1">IF(D236&gt;0.21,"Dapat Membeda- kan","Tidak dapat membeda- kan")</f>
        <v>Dapat Membeda- kan</v>
      </c>
      <c r="N236" s="350" t="str">
        <f ca="1">IF(C236&gt;=0.7,"Mudah",IF(AND(C236&lt;0.7,C236&gt;=0.3),"Sedang","Sulit"))</f>
        <v>Mudah</v>
      </c>
      <c r="O236" s="350" t="str">
        <f ca="1">IF(OR(MAX(L236:L241)&lt;H236,MAX(L236:L241)&lt;H237,MAX(L236:L241)&lt;H238,MAX(L236:L241)&lt;H239,MAX(L236:L241)&lt;H240,MAX(L236:L241)&lt;H241),"Ada Option lain yang bekerja lebih baik.","Baik")</f>
        <v>Ada Option lain yang bekerja lebih baik.</v>
      </c>
      <c r="P236" s="350" t="str">
        <f ca="1">IF(P242&gt;2,"Dapat diterima",IF(AND(P242&gt;0,P242&lt;=2),"Soal sebaiknya Direvisi","Ditolak/ Jangan Diguna-kan"))</f>
        <v>Soal sebaiknya Direvisi</v>
      </c>
    </row>
    <row r="237" spans="1:16">
      <c r="A237" s="125"/>
      <c r="B237" s="125"/>
      <c r="C237" s="125"/>
      <c r="D237" s="162"/>
      <c r="E237" s="126"/>
      <c r="F237" s="125"/>
      <c r="G237" s="136" t="s">
        <v>120</v>
      </c>
      <c r="H237" s="140" t="str">
        <f ca="1">IF(Proses!AK130="","-",Proses!AK130)</f>
        <v>-</v>
      </c>
      <c r="I237" s="126" t="s">
        <v>128</v>
      </c>
      <c r="J237" s="126" t="s">
        <v>128</v>
      </c>
      <c r="K237" s="126" t="str">
        <f ca="1">IF(Proses!$AK$122=G237,"#","")</f>
        <v/>
      </c>
      <c r="L237" s="165">
        <f t="shared" ca="1" si="32"/>
        <v>0</v>
      </c>
      <c r="M237" s="350"/>
      <c r="N237" s="350"/>
      <c r="O237" s="350"/>
      <c r="P237" s="350"/>
    </row>
    <row r="238" spans="1:16">
      <c r="A238" s="125"/>
      <c r="B238" s="125"/>
      <c r="C238" s="125"/>
      <c r="D238" s="162"/>
      <c r="E238" s="126"/>
      <c r="F238" s="125"/>
      <c r="G238" s="136" t="s">
        <v>121</v>
      </c>
      <c r="H238" s="140" t="str">
        <f ca="1">IF(Proses!AK131="","-",Proses!AK131)</f>
        <v>-</v>
      </c>
      <c r="I238" s="126" t="s">
        <v>128</v>
      </c>
      <c r="J238" s="126" t="s">
        <v>128</v>
      </c>
      <c r="K238" s="126" t="str">
        <f ca="1">IF(Proses!$AK$122=G238,"#","")</f>
        <v/>
      </c>
      <c r="L238" s="165">
        <f t="shared" ca="1" si="32"/>
        <v>0</v>
      </c>
      <c r="M238" s="350"/>
      <c r="N238" s="350"/>
      <c r="O238" s="350"/>
      <c r="P238" s="350"/>
    </row>
    <row r="239" spans="1:16">
      <c r="A239" s="125"/>
      <c r="B239" s="125"/>
      <c r="C239" s="125"/>
      <c r="D239" s="162"/>
      <c r="E239" s="126"/>
      <c r="F239" s="125"/>
      <c r="G239" s="136" t="s">
        <v>122</v>
      </c>
      <c r="H239" s="140" t="str">
        <f ca="1">IF(Proses!AK132="","-",Proses!AK132)</f>
        <v>-</v>
      </c>
      <c r="I239" s="126" t="s">
        <v>128</v>
      </c>
      <c r="J239" s="126" t="s">
        <v>128</v>
      </c>
      <c r="K239" s="126" t="str">
        <f ca="1">IF(Proses!$AK$122=G239,"#","")</f>
        <v/>
      </c>
      <c r="L239" s="165">
        <f t="shared" ca="1" si="32"/>
        <v>0</v>
      </c>
      <c r="M239" s="350"/>
      <c r="N239" s="350"/>
      <c r="O239" s="350"/>
      <c r="P239" s="350"/>
    </row>
    <row r="240" spans="1:16">
      <c r="A240" s="125"/>
      <c r="B240" s="125"/>
      <c r="C240" s="125"/>
      <c r="D240" s="162"/>
      <c r="E240" s="126"/>
      <c r="F240" s="125"/>
      <c r="G240" s="136" t="s">
        <v>123</v>
      </c>
      <c r="H240" s="140" t="str">
        <f ca="1">IF(Proses!AK133="","-",Proses!AK133)</f>
        <v>-</v>
      </c>
      <c r="I240" s="126" t="s">
        <v>128</v>
      </c>
      <c r="J240" s="126" t="s">
        <v>128</v>
      </c>
      <c r="K240" s="126" t="str">
        <f ca="1">IF(Proses!$AK$122=G240,"#","")</f>
        <v/>
      </c>
      <c r="L240" s="165">
        <f t="shared" ca="1" si="32"/>
        <v>0</v>
      </c>
      <c r="M240" s="350"/>
      <c r="N240" s="350"/>
      <c r="O240" s="350"/>
      <c r="P240" s="350"/>
    </row>
    <row r="241" spans="1:16">
      <c r="A241" s="125"/>
      <c r="B241" s="125"/>
      <c r="C241" s="125"/>
      <c r="D241" s="162"/>
      <c r="E241" s="126"/>
      <c r="F241" s="125"/>
      <c r="G241" s="136" t="s">
        <v>124</v>
      </c>
      <c r="H241" s="140" t="str">
        <f ca="1">IF(Proses!AK134="","-",Proses!AK134)</f>
        <v>-</v>
      </c>
      <c r="I241" s="126" t="s">
        <v>128</v>
      </c>
      <c r="J241" s="126" t="s">
        <v>128</v>
      </c>
      <c r="K241" s="126" t="str">
        <f ca="1">IF(Proses!$AK$122=G241,"#","")</f>
        <v/>
      </c>
      <c r="L241" s="165">
        <f t="shared" ca="1" si="32"/>
        <v>0</v>
      </c>
      <c r="M241" s="350"/>
      <c r="N241" s="350"/>
      <c r="O241" s="350"/>
      <c r="P241" s="350"/>
    </row>
    <row r="242" spans="1:16">
      <c r="A242" s="125"/>
      <c r="B242" s="125"/>
      <c r="C242" s="125"/>
      <c r="D242" s="162"/>
      <c r="E242" s="126"/>
      <c r="F242" s="125"/>
      <c r="G242" s="136"/>
      <c r="H242" s="125"/>
      <c r="I242" s="126"/>
      <c r="J242" s="126"/>
      <c r="L242" s="166"/>
      <c r="M242" s="167">
        <f ca="1">IF(D236&gt;0.21,1,-2)</f>
        <v>1</v>
      </c>
      <c r="N242" s="167">
        <f ca="1">IF(OR(C236=1,C236=0),0,1)</f>
        <v>1</v>
      </c>
      <c r="O242" s="167">
        <f ca="1">IF(OR(MAX(L236:L241)&lt;H236,MAX(L236:L241)&lt;H237,MAX(L236:L241)&lt;H238,MAX(L236:L241)&lt;H239,MAX(L236:L241)&lt;H240,MAX(L236:L241)&lt;H241),0,1)</f>
        <v>0</v>
      </c>
      <c r="P242" s="167">
        <f ca="1">SUM(M242:O242)</f>
        <v>2</v>
      </c>
    </row>
    <row r="243" spans="1:16">
      <c r="A243" s="126">
        <f>A236+1</f>
        <v>34</v>
      </c>
      <c r="B243" s="126">
        <f>A243</f>
        <v>34</v>
      </c>
      <c r="C243" s="140" t="str">
        <f ca="1">IF(CELL("col",Proses!AL57)-4&gt;Proses!$D$2,"-",Proses!AL57/Proses!$E$2)</f>
        <v>-</v>
      </c>
      <c r="D243" s="140" t="str">
        <f ca="1">Proses!CO64</f>
        <v>-</v>
      </c>
      <c r="E243" s="140" t="str">
        <f ca="1">IF(CELL("col",Proses!AL7)-4&gt;Proses!$D$2,"-",IF(ISERR(PEARSON(Proses!AL7:AL56,Proses!BC7:BC56)),0,PEARSON(Proses!AL7:AL56,Proses!BC7:BC56)))</f>
        <v>-</v>
      </c>
      <c r="F243" s="125"/>
      <c r="G243" s="136" t="s">
        <v>9</v>
      </c>
      <c r="H243" s="140" t="str">
        <f ca="1">IF(Proses!AL129="","-",Proses!AL129)</f>
        <v>-</v>
      </c>
      <c r="I243" s="126" t="s">
        <v>128</v>
      </c>
      <c r="J243" s="126" t="s">
        <v>128</v>
      </c>
      <c r="K243" s="126" t="str">
        <f ca="1">IF(Proses!$AL$122=G243,"#","")</f>
        <v/>
      </c>
      <c r="L243" s="165">
        <f t="shared" ref="L243:L248" ca="1" si="33">IF(K243&lt;&gt;"",H243,0)</f>
        <v>0</v>
      </c>
      <c r="M243" s="350" t="str">
        <f ca="1">IF(D243&gt;0.21,"Dapat Membeda- kan","Tidak dapat membeda- kan")</f>
        <v>Dapat Membeda- kan</v>
      </c>
      <c r="N243" s="350" t="str">
        <f ca="1">IF(C243&gt;=0.7,"Mudah",IF(AND(C243&lt;0.7,C243&gt;=0.3),"Sedang","Sulit"))</f>
        <v>Mudah</v>
      </c>
      <c r="O243" s="350" t="str">
        <f ca="1">IF(OR(MAX(L243:L248)&lt;H243,MAX(L243:L248)&lt;H244,MAX(L243:L248)&lt;H245,MAX(L243:L248)&lt;H246,MAX(L243:L248)&lt;H247,MAX(L243:L248)&lt;H248),"Ada Option lain yang bekerja lebih baik.","Baik")</f>
        <v>Ada Option lain yang bekerja lebih baik.</v>
      </c>
      <c r="P243" s="350" t="str">
        <f ca="1">IF(P249&gt;2,"Dapat diterima",IF(AND(P249&gt;0,P249&lt;=2),"Soal sebaiknya Direvisi","Ditolak/ Jangan Diguna-kan"))</f>
        <v>Soal sebaiknya Direvisi</v>
      </c>
    </row>
    <row r="244" spans="1:16">
      <c r="A244" s="125"/>
      <c r="B244" s="125"/>
      <c r="C244" s="125"/>
      <c r="D244" s="162"/>
      <c r="E244" s="126"/>
      <c r="F244" s="125"/>
      <c r="G244" s="136" t="s">
        <v>120</v>
      </c>
      <c r="H244" s="140" t="str">
        <f ca="1">IF(Proses!AL130="","-",Proses!AL130)</f>
        <v>-</v>
      </c>
      <c r="I244" s="126" t="s">
        <v>128</v>
      </c>
      <c r="J244" s="126" t="s">
        <v>128</v>
      </c>
      <c r="K244" s="126" t="str">
        <f ca="1">IF(Proses!$AL$122=G244,"#","")</f>
        <v/>
      </c>
      <c r="L244" s="165">
        <f t="shared" ca="1" si="33"/>
        <v>0</v>
      </c>
      <c r="M244" s="350"/>
      <c r="N244" s="350"/>
      <c r="O244" s="350"/>
      <c r="P244" s="350"/>
    </row>
    <row r="245" spans="1:16">
      <c r="A245" s="125"/>
      <c r="B245" s="125"/>
      <c r="C245" s="125"/>
      <c r="D245" s="162"/>
      <c r="E245" s="126"/>
      <c r="F245" s="125"/>
      <c r="G245" s="136" t="s">
        <v>121</v>
      </c>
      <c r="H245" s="140" t="str">
        <f ca="1">IF(Proses!AL131="","-",Proses!AL131)</f>
        <v>-</v>
      </c>
      <c r="I245" s="126" t="s">
        <v>128</v>
      </c>
      <c r="J245" s="126" t="s">
        <v>128</v>
      </c>
      <c r="K245" s="126" t="str">
        <f ca="1">IF(Proses!$AL$122=G245,"#","")</f>
        <v/>
      </c>
      <c r="L245" s="165">
        <f t="shared" ca="1" si="33"/>
        <v>0</v>
      </c>
      <c r="M245" s="350"/>
      <c r="N245" s="350"/>
      <c r="O245" s="350"/>
      <c r="P245" s="350"/>
    </row>
    <row r="246" spans="1:16">
      <c r="A246" s="125"/>
      <c r="B246" s="125"/>
      <c r="C246" s="125"/>
      <c r="D246" s="162"/>
      <c r="E246" s="126"/>
      <c r="F246" s="125"/>
      <c r="G246" s="136" t="s">
        <v>122</v>
      </c>
      <c r="H246" s="140" t="str">
        <f ca="1">IF(Proses!AL132="","-",Proses!AL132)</f>
        <v>-</v>
      </c>
      <c r="I246" s="126" t="s">
        <v>128</v>
      </c>
      <c r="J246" s="126" t="s">
        <v>128</v>
      </c>
      <c r="K246" s="126" t="str">
        <f ca="1">IF(Proses!$AL$122=G246,"#","")</f>
        <v/>
      </c>
      <c r="L246" s="165">
        <f t="shared" ca="1" si="33"/>
        <v>0</v>
      </c>
      <c r="M246" s="350"/>
      <c r="N246" s="350"/>
      <c r="O246" s="350"/>
      <c r="P246" s="350"/>
    </row>
    <row r="247" spans="1:16">
      <c r="A247" s="125"/>
      <c r="B247" s="125"/>
      <c r="C247" s="125"/>
      <c r="D247" s="162"/>
      <c r="E247" s="126"/>
      <c r="F247" s="125"/>
      <c r="G247" s="136" t="s">
        <v>123</v>
      </c>
      <c r="H247" s="140" t="str">
        <f ca="1">IF(Proses!AL133="","-",Proses!AL133)</f>
        <v>-</v>
      </c>
      <c r="I247" s="126" t="s">
        <v>128</v>
      </c>
      <c r="J247" s="126" t="s">
        <v>128</v>
      </c>
      <c r="K247" s="126" t="str">
        <f ca="1">IF(Proses!$AL$122=G247,"#","")</f>
        <v/>
      </c>
      <c r="L247" s="165">
        <f t="shared" ca="1" si="33"/>
        <v>0</v>
      </c>
      <c r="M247" s="350"/>
      <c r="N247" s="350"/>
      <c r="O247" s="350"/>
      <c r="P247" s="350"/>
    </row>
    <row r="248" spans="1:16">
      <c r="A248" s="125"/>
      <c r="B248" s="125"/>
      <c r="C248" s="125"/>
      <c r="D248" s="162"/>
      <c r="E248" s="126"/>
      <c r="F248" s="125"/>
      <c r="G248" s="136" t="s">
        <v>124</v>
      </c>
      <c r="H248" s="140" t="str">
        <f ca="1">IF(Proses!AL134="","-",Proses!AL134)</f>
        <v>-</v>
      </c>
      <c r="I248" s="126" t="s">
        <v>128</v>
      </c>
      <c r="J248" s="126" t="s">
        <v>128</v>
      </c>
      <c r="K248" s="126" t="str">
        <f ca="1">IF(Proses!$AL$122=G248,"#","")</f>
        <v/>
      </c>
      <c r="L248" s="165">
        <f t="shared" ca="1" si="33"/>
        <v>0</v>
      </c>
      <c r="M248" s="350"/>
      <c r="N248" s="350"/>
      <c r="O248" s="350"/>
      <c r="P248" s="350"/>
    </row>
    <row r="249" spans="1:16">
      <c r="A249" s="125"/>
      <c r="B249" s="125"/>
      <c r="C249" s="125"/>
      <c r="D249" s="162"/>
      <c r="E249" s="126"/>
      <c r="F249" s="125"/>
      <c r="G249" s="136"/>
      <c r="H249" s="125"/>
      <c r="I249" s="126"/>
      <c r="J249" s="126"/>
      <c r="L249" s="166"/>
      <c r="M249" s="167">
        <f ca="1">IF(D243&gt;0.21,1,-2)</f>
        <v>1</v>
      </c>
      <c r="N249" s="167">
        <f ca="1">IF(OR(C243=1,C243=0),0,1)</f>
        <v>1</v>
      </c>
      <c r="O249" s="167">
        <f ca="1">IF(OR(MAX(L243:L248)&lt;H243,MAX(L243:L248)&lt;H244,MAX(L243:L248)&lt;H245,MAX(L243:L248)&lt;H246,MAX(L243:L248)&lt;H247,MAX(L243:L248)&lt;H248),0,1)</f>
        <v>0</v>
      </c>
      <c r="P249" s="167">
        <f ca="1">SUM(M249:O249)</f>
        <v>2</v>
      </c>
    </row>
    <row r="250" spans="1:16">
      <c r="A250" s="126">
        <f>A243+1</f>
        <v>35</v>
      </c>
      <c r="B250" s="126">
        <f>A250</f>
        <v>35</v>
      </c>
      <c r="C250" s="140" t="str">
        <f ca="1">IF(CELL("col",Proses!AM57)-4&gt;Proses!$D$2,"-",Proses!AM57/Proses!$E$2)</f>
        <v>-</v>
      </c>
      <c r="D250" s="140" t="str">
        <f ca="1">Proses!CP64</f>
        <v>-</v>
      </c>
      <c r="E250" s="140" t="str">
        <f ca="1">IF(CELL("col",Proses!AM7)-4&gt;Proses!$D$2,"-",IF(ISERR(PEARSON(Proses!AM7:AM56,Proses!BC7:BC56)),0,PEARSON(Proses!AM7:AM56,Proses!BC7:BC56)))</f>
        <v>-</v>
      </c>
      <c r="F250" s="125"/>
      <c r="G250" s="136" t="s">
        <v>9</v>
      </c>
      <c r="H250" s="140" t="str">
        <f ca="1">IF(Proses!AM129="","-",Proses!AM129)</f>
        <v>-</v>
      </c>
      <c r="I250" s="126" t="s">
        <v>128</v>
      </c>
      <c r="J250" s="126" t="s">
        <v>128</v>
      </c>
      <c r="K250" s="126" t="str">
        <f ca="1">IF(Proses!$AM$122=G250,"#","")</f>
        <v/>
      </c>
      <c r="L250" s="165">
        <f t="shared" ref="L250:L255" ca="1" si="34">IF(K250&lt;&gt;"",H250,0)</f>
        <v>0</v>
      </c>
      <c r="M250" s="350" t="str">
        <f ca="1">IF(D250&gt;0.21,"Dapat Membeda- kan","Tidak dapat membeda- kan")</f>
        <v>Dapat Membeda- kan</v>
      </c>
      <c r="N250" s="350" t="str">
        <f ca="1">IF(C250&gt;=0.7,"Mudah",IF(AND(C250&lt;0.7,C250&gt;=0.3),"Sedang","Sulit"))</f>
        <v>Mudah</v>
      </c>
      <c r="O250" s="350" t="str">
        <f ca="1">IF(OR(MAX(L250:L255)&lt;H250,MAX(L250:L255)&lt;H251,MAX(L250:L255)&lt;H252,MAX(L250:L255)&lt;H253,MAX(L250:L255)&lt;H254,MAX(L250:L255)&lt;H255),"Ada Option lain yang bekerja lebih baik.","Baik")</f>
        <v>Ada Option lain yang bekerja lebih baik.</v>
      </c>
      <c r="P250" s="350" t="str">
        <f ca="1">IF(P256&gt;2,"Dapat diterima",IF(AND(P256&gt;0,P256&lt;=2),"Soal sebaiknya Direvisi","Ditolak/ Jangan Diguna-kan"))</f>
        <v>Soal sebaiknya Direvisi</v>
      </c>
    </row>
    <row r="251" spans="1:16">
      <c r="A251" s="125"/>
      <c r="B251" s="125"/>
      <c r="C251" s="125"/>
      <c r="D251" s="162"/>
      <c r="E251" s="126"/>
      <c r="F251" s="125"/>
      <c r="G251" s="136" t="s">
        <v>120</v>
      </c>
      <c r="H251" s="140" t="str">
        <f ca="1">IF(Proses!AM130="","-",Proses!AM130)</f>
        <v>-</v>
      </c>
      <c r="I251" s="126" t="s">
        <v>128</v>
      </c>
      <c r="J251" s="126" t="s">
        <v>128</v>
      </c>
      <c r="K251" s="126" t="str">
        <f ca="1">IF(Proses!$AM$122=G251,"#","")</f>
        <v/>
      </c>
      <c r="L251" s="165">
        <f t="shared" ca="1" si="34"/>
        <v>0</v>
      </c>
      <c r="M251" s="350"/>
      <c r="N251" s="350"/>
      <c r="O251" s="350"/>
      <c r="P251" s="350"/>
    </row>
    <row r="252" spans="1:16">
      <c r="A252" s="125"/>
      <c r="B252" s="125"/>
      <c r="C252" s="125"/>
      <c r="D252" s="162"/>
      <c r="E252" s="126"/>
      <c r="F252" s="125"/>
      <c r="G252" s="136" t="s">
        <v>121</v>
      </c>
      <c r="H252" s="140" t="str">
        <f ca="1">IF(Proses!AM131="","-",Proses!AM131)</f>
        <v>-</v>
      </c>
      <c r="I252" s="126" t="s">
        <v>128</v>
      </c>
      <c r="J252" s="126" t="s">
        <v>128</v>
      </c>
      <c r="K252" s="126" t="str">
        <f ca="1">IF(Proses!$AM$122=G252,"#","")</f>
        <v/>
      </c>
      <c r="L252" s="165">
        <f t="shared" ca="1" si="34"/>
        <v>0</v>
      </c>
      <c r="M252" s="350"/>
      <c r="N252" s="350"/>
      <c r="O252" s="350"/>
      <c r="P252" s="350"/>
    </row>
    <row r="253" spans="1:16">
      <c r="A253" s="125"/>
      <c r="B253" s="125"/>
      <c r="C253" s="125"/>
      <c r="D253" s="162"/>
      <c r="E253" s="126"/>
      <c r="F253" s="125"/>
      <c r="G253" s="136" t="s">
        <v>122</v>
      </c>
      <c r="H253" s="140" t="str">
        <f ca="1">IF(Proses!AM132="","-",Proses!AM132)</f>
        <v>-</v>
      </c>
      <c r="I253" s="126" t="s">
        <v>128</v>
      </c>
      <c r="J253" s="126" t="s">
        <v>128</v>
      </c>
      <c r="K253" s="126" t="str">
        <f ca="1">IF(Proses!$AM$122=G253,"#","")</f>
        <v/>
      </c>
      <c r="L253" s="165">
        <f t="shared" ca="1" si="34"/>
        <v>0</v>
      </c>
      <c r="M253" s="350"/>
      <c r="N253" s="350"/>
      <c r="O253" s="350"/>
      <c r="P253" s="350"/>
    </row>
    <row r="254" spans="1:16">
      <c r="A254" s="125"/>
      <c r="B254" s="125"/>
      <c r="C254" s="125"/>
      <c r="D254" s="162"/>
      <c r="E254" s="126"/>
      <c r="F254" s="125"/>
      <c r="G254" s="136" t="s">
        <v>123</v>
      </c>
      <c r="H254" s="140" t="str">
        <f ca="1">IF(Proses!AM133="","-",Proses!AM133)</f>
        <v>-</v>
      </c>
      <c r="I254" s="126" t="s">
        <v>128</v>
      </c>
      <c r="J254" s="126" t="s">
        <v>128</v>
      </c>
      <c r="K254" s="126" t="str">
        <f ca="1">IF(Proses!$AM$122=G254,"#","")</f>
        <v/>
      </c>
      <c r="L254" s="165">
        <f t="shared" ca="1" si="34"/>
        <v>0</v>
      </c>
      <c r="M254" s="350"/>
      <c r="N254" s="350"/>
      <c r="O254" s="350"/>
      <c r="P254" s="350"/>
    </row>
    <row r="255" spans="1:16">
      <c r="A255" s="125"/>
      <c r="B255" s="125"/>
      <c r="C255" s="125"/>
      <c r="D255" s="162"/>
      <c r="E255" s="126"/>
      <c r="F255" s="125"/>
      <c r="G255" s="136" t="s">
        <v>124</v>
      </c>
      <c r="H255" s="140" t="str">
        <f ca="1">IF(Proses!AM134="","-",Proses!AM134)</f>
        <v>-</v>
      </c>
      <c r="I255" s="126" t="s">
        <v>128</v>
      </c>
      <c r="J255" s="126" t="s">
        <v>128</v>
      </c>
      <c r="K255" s="126" t="str">
        <f ca="1">IF(Proses!$AM$122=G255,"#","")</f>
        <v/>
      </c>
      <c r="L255" s="165">
        <f t="shared" ca="1" si="34"/>
        <v>0</v>
      </c>
      <c r="M255" s="350"/>
      <c r="N255" s="350"/>
      <c r="O255" s="350"/>
      <c r="P255" s="350"/>
    </row>
    <row r="256" spans="1:16">
      <c r="A256" s="125"/>
      <c r="B256" s="125"/>
      <c r="C256" s="125"/>
      <c r="D256" s="162"/>
      <c r="E256" s="126"/>
      <c r="F256" s="125"/>
      <c r="G256" s="136"/>
      <c r="H256" s="125"/>
      <c r="I256" s="126"/>
      <c r="J256" s="126"/>
      <c r="L256" s="166"/>
      <c r="M256" s="167">
        <f ca="1">IF(D250&gt;0.21,1,-2)</f>
        <v>1</v>
      </c>
      <c r="N256" s="167">
        <f ca="1">IF(OR(C250=1,C250=0),0,1)</f>
        <v>1</v>
      </c>
      <c r="O256" s="167">
        <f ca="1">IF(OR(MAX(L250:L255)&lt;H250,MAX(L250:L255)&lt;H251,MAX(L250:L255)&lt;H252,MAX(L250:L255)&lt;H253,MAX(L250:L255)&lt;H254,MAX(L250:L255)&lt;H255),0,1)</f>
        <v>0</v>
      </c>
      <c r="P256" s="167">
        <f ca="1">SUM(M256:O256)</f>
        <v>2</v>
      </c>
    </row>
    <row r="257" spans="1:16">
      <c r="A257" s="126">
        <f>A250+1</f>
        <v>36</v>
      </c>
      <c r="B257" s="126">
        <f>A257</f>
        <v>36</v>
      </c>
      <c r="C257" s="140" t="str">
        <f ca="1">IF(CELL("col",Proses!AN57)-4&gt;Proses!$D$2,"-",Proses!AN57/Proses!$E$2)</f>
        <v>-</v>
      </c>
      <c r="D257" s="140" t="str">
        <f ca="1">Proses!CQ64</f>
        <v>-</v>
      </c>
      <c r="E257" s="140" t="str">
        <f ca="1">IF(CELL("col",Proses!AN7)-4&gt;Proses!$D$2,"-",IF(ISERR(PEARSON(Proses!AN7:AN56,Proses!BC7:BC56)),0,PEARSON(Proses!AN7:AN56,Proses!BC7:BC56)))</f>
        <v>-</v>
      </c>
      <c r="F257" s="125"/>
      <c r="G257" s="136" t="s">
        <v>9</v>
      </c>
      <c r="H257" s="140" t="str">
        <f ca="1">IF(Proses!AN129="","-",Proses!AN129)</f>
        <v>-</v>
      </c>
      <c r="I257" s="126" t="s">
        <v>128</v>
      </c>
      <c r="J257" s="126" t="s">
        <v>128</v>
      </c>
      <c r="K257" s="126" t="str">
        <f ca="1">IF(Proses!$AN$122=G257,"#","")</f>
        <v/>
      </c>
      <c r="L257" s="165">
        <f t="shared" ref="L257:L262" ca="1" si="35">IF(K257&lt;&gt;"",H257,0)</f>
        <v>0</v>
      </c>
      <c r="M257" s="350" t="str">
        <f ca="1">IF(D257&gt;0.21,"Dapat Membeda- kan","Tidak dapat membeda- kan")</f>
        <v>Dapat Membeda- kan</v>
      </c>
      <c r="N257" s="350" t="str">
        <f ca="1">IF(C257&gt;=0.7,"Mudah",IF(AND(C257&lt;0.7,C257&gt;=0.3),"Sedang","Sulit"))</f>
        <v>Mudah</v>
      </c>
      <c r="O257" s="350" t="str">
        <f ca="1">IF(OR(MAX(L257:L262)&lt;H257,MAX(L257:L262)&lt;H258,MAX(L257:L262)&lt;H259,MAX(L257:L262)&lt;H260,MAX(L257:L262)&lt;H261,MAX(L257:L262)&lt;H262),"Ada Option lain yang bekerja lebih baik.","Baik")</f>
        <v>Ada Option lain yang bekerja lebih baik.</v>
      </c>
      <c r="P257" s="350" t="str">
        <f ca="1">IF(P263&gt;2,"Dapat diterima",IF(AND(P263&gt;0,P263&lt;=2),"Soal sebaiknya Direvisi","Ditolak/ Jangan Diguna-kan"))</f>
        <v>Soal sebaiknya Direvisi</v>
      </c>
    </row>
    <row r="258" spans="1:16">
      <c r="A258" s="125"/>
      <c r="B258" s="125"/>
      <c r="C258" s="125"/>
      <c r="D258" s="162"/>
      <c r="E258" s="126"/>
      <c r="F258" s="125"/>
      <c r="G258" s="136" t="s">
        <v>120</v>
      </c>
      <c r="H258" s="140" t="str">
        <f ca="1">IF(Proses!AN130="","-",Proses!AN130)</f>
        <v>-</v>
      </c>
      <c r="I258" s="126" t="s">
        <v>128</v>
      </c>
      <c r="J258" s="126" t="s">
        <v>128</v>
      </c>
      <c r="K258" s="126" t="str">
        <f ca="1">IF(Proses!$AN$122=G258,"#","")</f>
        <v/>
      </c>
      <c r="L258" s="165">
        <f t="shared" ca="1" si="35"/>
        <v>0</v>
      </c>
      <c r="M258" s="350"/>
      <c r="N258" s="350"/>
      <c r="O258" s="350"/>
      <c r="P258" s="350"/>
    </row>
    <row r="259" spans="1:16">
      <c r="A259" s="125"/>
      <c r="B259" s="125"/>
      <c r="C259" s="125"/>
      <c r="D259" s="162"/>
      <c r="E259" s="126"/>
      <c r="F259" s="125"/>
      <c r="G259" s="136" t="s">
        <v>121</v>
      </c>
      <c r="H259" s="140" t="str">
        <f ca="1">IF(Proses!AN131="","-",Proses!AN131)</f>
        <v>-</v>
      </c>
      <c r="I259" s="126" t="s">
        <v>128</v>
      </c>
      <c r="J259" s="126" t="s">
        <v>128</v>
      </c>
      <c r="K259" s="126" t="str">
        <f ca="1">IF(Proses!$AN$122=G259,"#","")</f>
        <v/>
      </c>
      <c r="L259" s="165">
        <f t="shared" ca="1" si="35"/>
        <v>0</v>
      </c>
      <c r="M259" s="350"/>
      <c r="N259" s="350"/>
      <c r="O259" s="350"/>
      <c r="P259" s="350"/>
    </row>
    <row r="260" spans="1:16">
      <c r="A260" s="125"/>
      <c r="B260" s="125"/>
      <c r="C260" s="125"/>
      <c r="D260" s="162"/>
      <c r="E260" s="126"/>
      <c r="F260" s="125"/>
      <c r="G260" s="136" t="s">
        <v>122</v>
      </c>
      <c r="H260" s="140" t="str">
        <f ca="1">IF(Proses!AN132="","-",Proses!AN132)</f>
        <v>-</v>
      </c>
      <c r="I260" s="126" t="s">
        <v>128</v>
      </c>
      <c r="J260" s="126" t="s">
        <v>128</v>
      </c>
      <c r="K260" s="126" t="str">
        <f ca="1">IF(Proses!$AN$122=G260,"#","")</f>
        <v/>
      </c>
      <c r="L260" s="165">
        <f t="shared" ca="1" si="35"/>
        <v>0</v>
      </c>
      <c r="M260" s="350"/>
      <c r="N260" s="350"/>
      <c r="O260" s="350"/>
      <c r="P260" s="350"/>
    </row>
    <row r="261" spans="1:16">
      <c r="A261" s="125"/>
      <c r="B261" s="125"/>
      <c r="C261" s="125"/>
      <c r="D261" s="162"/>
      <c r="E261" s="126"/>
      <c r="F261" s="125"/>
      <c r="G261" s="136" t="s">
        <v>123</v>
      </c>
      <c r="H261" s="140" t="str">
        <f ca="1">IF(Proses!AN133="","-",Proses!AN133)</f>
        <v>-</v>
      </c>
      <c r="I261" s="126" t="s">
        <v>128</v>
      </c>
      <c r="J261" s="126" t="s">
        <v>128</v>
      </c>
      <c r="K261" s="126" t="str">
        <f ca="1">IF(Proses!$AN$122=G261,"#","")</f>
        <v/>
      </c>
      <c r="L261" s="165">
        <f t="shared" ca="1" si="35"/>
        <v>0</v>
      </c>
      <c r="M261" s="350"/>
      <c r="N261" s="350"/>
      <c r="O261" s="350"/>
      <c r="P261" s="350"/>
    </row>
    <row r="262" spans="1:16">
      <c r="A262" s="125"/>
      <c r="B262" s="125"/>
      <c r="C262" s="125"/>
      <c r="D262" s="162"/>
      <c r="E262" s="126"/>
      <c r="F262" s="125"/>
      <c r="G262" s="136" t="s">
        <v>124</v>
      </c>
      <c r="H262" s="140" t="str">
        <f ca="1">IF(Proses!AN134="","-",Proses!AN134)</f>
        <v>-</v>
      </c>
      <c r="I262" s="126" t="s">
        <v>128</v>
      </c>
      <c r="J262" s="126" t="s">
        <v>128</v>
      </c>
      <c r="K262" s="126" t="str">
        <f ca="1">IF(Proses!$AN$122=G262,"#","")</f>
        <v/>
      </c>
      <c r="L262" s="165">
        <f t="shared" ca="1" si="35"/>
        <v>0</v>
      </c>
      <c r="M262" s="350"/>
      <c r="N262" s="350"/>
      <c r="O262" s="350"/>
      <c r="P262" s="350"/>
    </row>
    <row r="263" spans="1:16">
      <c r="A263" s="125"/>
      <c r="B263" s="125"/>
      <c r="C263" s="125"/>
      <c r="D263" s="162"/>
      <c r="E263" s="126"/>
      <c r="F263" s="125"/>
      <c r="G263" s="136"/>
      <c r="H263" s="125"/>
      <c r="I263" s="126"/>
      <c r="J263" s="126"/>
      <c r="L263" s="166"/>
      <c r="M263" s="167">
        <f ca="1">IF(D257&gt;0.21,1,-2)</f>
        <v>1</v>
      </c>
      <c r="N263" s="167">
        <f ca="1">IF(OR(C257=1,C257=0),0,1)</f>
        <v>1</v>
      </c>
      <c r="O263" s="167">
        <f ca="1">IF(OR(MAX(L257:L262)&lt;H257,MAX(L257:L262)&lt;H258,MAX(L257:L262)&lt;H259,MAX(L257:L262)&lt;H260,MAX(L257:L262)&lt;H261,MAX(L257:L262)&lt;H262),0,1)</f>
        <v>0</v>
      </c>
      <c r="P263" s="167">
        <f ca="1">SUM(M263:O263)</f>
        <v>2</v>
      </c>
    </row>
    <row r="264" spans="1:16">
      <c r="A264" s="126">
        <f>A257+1</f>
        <v>37</v>
      </c>
      <c r="B264" s="126">
        <f>A264</f>
        <v>37</v>
      </c>
      <c r="C264" s="140" t="str">
        <f ca="1">IF(CELL("col",Proses!AO57)-4&gt;Proses!$D$2,"-",Proses!AO57/Proses!$E$2)</f>
        <v>-</v>
      </c>
      <c r="D264" s="140" t="str">
        <f ca="1">Proses!CR64</f>
        <v>-</v>
      </c>
      <c r="E264" s="140" t="str">
        <f ca="1">IF(CELL("col",Proses!AO7)-4&gt;Proses!$D$2,"-",IF(ISERR(PEARSON(Proses!AO7:AO56,Proses!BC7:BC56)),0,PEARSON(Proses!AO7:AO56,Proses!BC7:BC56)))</f>
        <v>-</v>
      </c>
      <c r="F264" s="125"/>
      <c r="G264" s="136" t="s">
        <v>9</v>
      </c>
      <c r="H264" s="140" t="str">
        <f ca="1">IF(Proses!AO129="","-",Proses!AO129)</f>
        <v>-</v>
      </c>
      <c r="I264" s="126" t="s">
        <v>128</v>
      </c>
      <c r="J264" s="126" t="s">
        <v>128</v>
      </c>
      <c r="K264" s="126" t="str">
        <f ca="1">IF(Proses!$AO$122=G264,"#","")</f>
        <v/>
      </c>
      <c r="L264" s="165">
        <f t="shared" ref="L264:L269" ca="1" si="36">IF(K264&lt;&gt;"",H264,0)</f>
        <v>0</v>
      </c>
      <c r="M264" s="350" t="str">
        <f ca="1">IF(D264&gt;0.21,"Dapat Membeda- kan","Tidak dapat membeda- kan")</f>
        <v>Dapat Membeda- kan</v>
      </c>
      <c r="N264" s="350" t="str">
        <f ca="1">IF(C264&gt;=0.7,"Mudah",IF(AND(C264&lt;0.7,C264&gt;=0.3),"Sedang","Sulit"))</f>
        <v>Mudah</v>
      </c>
      <c r="O264" s="350" t="str">
        <f ca="1">IF(OR(MAX(L264:L269)&lt;H264,MAX(L264:L269)&lt;H265,MAX(L264:L269)&lt;H266,MAX(L264:L269)&lt;H267,MAX(L264:L269)&lt;H268,MAX(L264:L269)&lt;H269),"Ada Option lain yang bekerja lebih baik.","Baik")</f>
        <v>Ada Option lain yang bekerja lebih baik.</v>
      </c>
      <c r="P264" s="350" t="str">
        <f ca="1">IF(P270&gt;2,"Dapat diterima",IF(AND(P270&gt;0,P270&lt;=2),"Soal sebaiknya Direvisi","Ditolak/ Jangan Diguna-kan"))</f>
        <v>Soal sebaiknya Direvisi</v>
      </c>
    </row>
    <row r="265" spans="1:16">
      <c r="A265" s="125"/>
      <c r="B265" s="125"/>
      <c r="C265" s="125"/>
      <c r="D265" s="162"/>
      <c r="E265" s="126"/>
      <c r="F265" s="125"/>
      <c r="G265" s="136" t="s">
        <v>120</v>
      </c>
      <c r="H265" s="140" t="str">
        <f ca="1">IF(Proses!AO130="","-",Proses!AO130)</f>
        <v>-</v>
      </c>
      <c r="I265" s="126" t="s">
        <v>128</v>
      </c>
      <c r="J265" s="126" t="s">
        <v>128</v>
      </c>
      <c r="K265" s="126" t="str">
        <f ca="1">IF(Proses!$AO$122=G265,"#","")</f>
        <v/>
      </c>
      <c r="L265" s="165">
        <f t="shared" ca="1" si="36"/>
        <v>0</v>
      </c>
      <c r="M265" s="350"/>
      <c r="N265" s="350"/>
      <c r="O265" s="350"/>
      <c r="P265" s="350"/>
    </row>
    <row r="266" spans="1:16">
      <c r="A266" s="125"/>
      <c r="B266" s="125"/>
      <c r="C266" s="125"/>
      <c r="D266" s="162"/>
      <c r="E266" s="126"/>
      <c r="F266" s="125"/>
      <c r="G266" s="136" t="s">
        <v>121</v>
      </c>
      <c r="H266" s="140" t="str">
        <f ca="1">IF(Proses!AO131="","-",Proses!AO131)</f>
        <v>-</v>
      </c>
      <c r="I266" s="126" t="s">
        <v>128</v>
      </c>
      <c r="J266" s="126" t="s">
        <v>128</v>
      </c>
      <c r="K266" s="126" t="str">
        <f ca="1">IF(Proses!$AO$122=G266,"#","")</f>
        <v/>
      </c>
      <c r="L266" s="165">
        <f t="shared" ca="1" si="36"/>
        <v>0</v>
      </c>
      <c r="M266" s="350"/>
      <c r="N266" s="350"/>
      <c r="O266" s="350"/>
      <c r="P266" s="350"/>
    </row>
    <row r="267" spans="1:16">
      <c r="A267" s="125"/>
      <c r="B267" s="125"/>
      <c r="C267" s="125"/>
      <c r="D267" s="162"/>
      <c r="E267" s="126"/>
      <c r="F267" s="125"/>
      <c r="G267" s="136" t="s">
        <v>122</v>
      </c>
      <c r="H267" s="140" t="str">
        <f ca="1">IF(Proses!AO132="","-",Proses!AO132)</f>
        <v>-</v>
      </c>
      <c r="I267" s="126" t="s">
        <v>128</v>
      </c>
      <c r="J267" s="126" t="s">
        <v>128</v>
      </c>
      <c r="K267" s="126" t="str">
        <f ca="1">IF(Proses!$AO$122=G267,"#","")</f>
        <v/>
      </c>
      <c r="L267" s="165">
        <f t="shared" ca="1" si="36"/>
        <v>0</v>
      </c>
      <c r="M267" s="350"/>
      <c r="N267" s="350"/>
      <c r="O267" s="350"/>
      <c r="P267" s="350"/>
    </row>
    <row r="268" spans="1:16">
      <c r="A268" s="125"/>
      <c r="B268" s="125"/>
      <c r="C268" s="125"/>
      <c r="D268" s="162"/>
      <c r="E268" s="126"/>
      <c r="F268" s="125"/>
      <c r="G268" s="136" t="s">
        <v>123</v>
      </c>
      <c r="H268" s="140" t="str">
        <f ca="1">IF(Proses!AO133="","-",Proses!AO133)</f>
        <v>-</v>
      </c>
      <c r="I268" s="126" t="s">
        <v>128</v>
      </c>
      <c r="J268" s="126" t="s">
        <v>128</v>
      </c>
      <c r="K268" s="126" t="str">
        <f ca="1">IF(Proses!$AO$122=G268,"#","")</f>
        <v/>
      </c>
      <c r="L268" s="165">
        <f t="shared" ca="1" si="36"/>
        <v>0</v>
      </c>
      <c r="M268" s="350"/>
      <c r="N268" s="350"/>
      <c r="O268" s="350"/>
      <c r="P268" s="350"/>
    </row>
    <row r="269" spans="1:16">
      <c r="A269" s="125"/>
      <c r="B269" s="125"/>
      <c r="C269" s="125"/>
      <c r="D269" s="162"/>
      <c r="E269" s="126"/>
      <c r="F269" s="125"/>
      <c r="G269" s="136" t="s">
        <v>124</v>
      </c>
      <c r="H269" s="140" t="str">
        <f ca="1">IF(Proses!AO134="","-",Proses!AO134)</f>
        <v>-</v>
      </c>
      <c r="I269" s="126" t="s">
        <v>128</v>
      </c>
      <c r="J269" s="126" t="s">
        <v>128</v>
      </c>
      <c r="K269" s="126" t="str">
        <f ca="1">IF(Proses!$AO$122=G269,"#","")</f>
        <v/>
      </c>
      <c r="L269" s="165">
        <f t="shared" ca="1" si="36"/>
        <v>0</v>
      </c>
      <c r="M269" s="350"/>
      <c r="N269" s="350"/>
      <c r="O269" s="350"/>
      <c r="P269" s="350"/>
    </row>
    <row r="270" spans="1:16">
      <c r="A270" s="125"/>
      <c r="B270" s="125"/>
      <c r="C270" s="125"/>
      <c r="D270" s="162"/>
      <c r="E270" s="126"/>
      <c r="F270" s="125"/>
      <c r="G270" s="136"/>
      <c r="H270" s="125"/>
      <c r="I270" s="126"/>
      <c r="J270" s="126"/>
      <c r="L270" s="166"/>
      <c r="M270" s="167">
        <f ca="1">IF(D264&gt;0.21,1,-2)</f>
        <v>1</v>
      </c>
      <c r="N270" s="167">
        <f ca="1">IF(OR(C264=1,C264=0),0,1)</f>
        <v>1</v>
      </c>
      <c r="O270" s="167">
        <f ca="1">IF(OR(MAX(L264:L269)&lt;H264,MAX(L264:L269)&lt;H265,MAX(L264:L269)&lt;H266,MAX(L264:L269)&lt;H267,MAX(L264:L269)&lt;H268,MAX(L264:L269)&lt;H269),0,1)</f>
        <v>0</v>
      </c>
      <c r="P270" s="167">
        <f ca="1">SUM(M270:O270)</f>
        <v>2</v>
      </c>
    </row>
    <row r="271" spans="1:16">
      <c r="A271" s="126">
        <f>A264+1</f>
        <v>38</v>
      </c>
      <c r="B271" s="126">
        <f>A271</f>
        <v>38</v>
      </c>
      <c r="C271" s="140" t="str">
        <f ca="1">IF(CELL("col",Proses!AP57)-4&gt;Proses!$D$2,"-",Proses!AP57/Proses!$E$2)</f>
        <v>-</v>
      </c>
      <c r="D271" s="140" t="str">
        <f ca="1">Proses!CS64</f>
        <v>-</v>
      </c>
      <c r="E271" s="140" t="str">
        <f ca="1">IF(CELL("col",Proses!AP7)-4&gt;Proses!$D$2,"-",IF(ISERR(PEARSON(Proses!AP7:AP56,Proses!BC7:BC56)),0,PEARSON(Proses!AP7:AP56,Proses!BC7:BC56)))</f>
        <v>-</v>
      </c>
      <c r="F271" s="125"/>
      <c r="G271" s="136" t="s">
        <v>9</v>
      </c>
      <c r="H271" s="140" t="str">
        <f ca="1">IF(Proses!AP129="","-",Proses!AP129)</f>
        <v>-</v>
      </c>
      <c r="I271" s="126" t="s">
        <v>128</v>
      </c>
      <c r="J271" s="126" t="s">
        <v>128</v>
      </c>
      <c r="K271" s="126" t="str">
        <f ca="1">IF(Proses!$AP$122=G271,"#","")</f>
        <v/>
      </c>
      <c r="L271" s="165">
        <f t="shared" ref="L271:L276" ca="1" si="37">IF(K271&lt;&gt;"",H271,0)</f>
        <v>0</v>
      </c>
      <c r="M271" s="350" t="str">
        <f ca="1">IF(D271&gt;0.21,"Dapat Membeda- kan","Tidak dapat membeda- kan")</f>
        <v>Dapat Membeda- kan</v>
      </c>
      <c r="N271" s="350" t="str">
        <f ca="1">IF(C271&gt;=0.7,"Mudah",IF(AND(C271&lt;0.7,C271&gt;=0.3),"Sedang","Sulit"))</f>
        <v>Mudah</v>
      </c>
      <c r="O271" s="350" t="str">
        <f ca="1">IF(OR(MAX(L271:L276)&lt;H271,MAX(L271:L276)&lt;H272,MAX(L271:L276)&lt;H273,MAX(L271:L276)&lt;H274,MAX(L271:L276)&lt;H275,MAX(L271:L276)&lt;H276),"Ada Option lain yang bekerja lebih baik.","Baik")</f>
        <v>Ada Option lain yang bekerja lebih baik.</v>
      </c>
      <c r="P271" s="350" t="str">
        <f ca="1">IF(P277&gt;2,"Dapat diterima",IF(AND(P277&gt;0,P277&lt;=2),"Soal sebaiknya Direvisi","Ditolak/ Jangan Diguna-kan"))</f>
        <v>Soal sebaiknya Direvisi</v>
      </c>
    </row>
    <row r="272" spans="1:16">
      <c r="A272" s="125"/>
      <c r="B272" s="125"/>
      <c r="C272" s="125"/>
      <c r="D272" s="162"/>
      <c r="E272" s="126"/>
      <c r="F272" s="125"/>
      <c r="G272" s="136" t="s">
        <v>120</v>
      </c>
      <c r="H272" s="140" t="str">
        <f ca="1">IF(Proses!AP130="","-",Proses!AP130)</f>
        <v>-</v>
      </c>
      <c r="I272" s="126" t="s">
        <v>128</v>
      </c>
      <c r="J272" s="126" t="s">
        <v>128</v>
      </c>
      <c r="K272" s="126" t="str">
        <f ca="1">IF(Proses!$AP$122=G272,"#","")</f>
        <v/>
      </c>
      <c r="L272" s="165">
        <f t="shared" ca="1" si="37"/>
        <v>0</v>
      </c>
      <c r="M272" s="350"/>
      <c r="N272" s="350"/>
      <c r="O272" s="350"/>
      <c r="P272" s="350"/>
    </row>
    <row r="273" spans="1:16">
      <c r="A273" s="125"/>
      <c r="B273" s="125"/>
      <c r="C273" s="125"/>
      <c r="D273" s="162"/>
      <c r="E273" s="126"/>
      <c r="F273" s="125"/>
      <c r="G273" s="136" t="s">
        <v>121</v>
      </c>
      <c r="H273" s="140" t="str">
        <f ca="1">IF(Proses!AP131="","-",Proses!AP131)</f>
        <v>-</v>
      </c>
      <c r="I273" s="126" t="s">
        <v>128</v>
      </c>
      <c r="J273" s="126" t="s">
        <v>128</v>
      </c>
      <c r="K273" s="126" t="str">
        <f ca="1">IF(Proses!$AP$122=G273,"#","")</f>
        <v/>
      </c>
      <c r="L273" s="165">
        <f t="shared" ca="1" si="37"/>
        <v>0</v>
      </c>
      <c r="M273" s="350"/>
      <c r="N273" s="350"/>
      <c r="O273" s="350"/>
      <c r="P273" s="350"/>
    </row>
    <row r="274" spans="1:16">
      <c r="A274" s="125"/>
      <c r="B274" s="125"/>
      <c r="C274" s="125"/>
      <c r="D274" s="162"/>
      <c r="E274" s="126"/>
      <c r="F274" s="125"/>
      <c r="G274" s="136" t="s">
        <v>122</v>
      </c>
      <c r="H274" s="140" t="str">
        <f ca="1">IF(Proses!AP132="","-",Proses!AP132)</f>
        <v>-</v>
      </c>
      <c r="I274" s="126" t="s">
        <v>128</v>
      </c>
      <c r="J274" s="126" t="s">
        <v>128</v>
      </c>
      <c r="K274" s="126" t="str">
        <f ca="1">IF(Proses!$AP$122=G274,"#","")</f>
        <v/>
      </c>
      <c r="L274" s="165">
        <f t="shared" ca="1" si="37"/>
        <v>0</v>
      </c>
      <c r="M274" s="350"/>
      <c r="N274" s="350"/>
      <c r="O274" s="350"/>
      <c r="P274" s="350"/>
    </row>
    <row r="275" spans="1:16">
      <c r="A275" s="125"/>
      <c r="B275" s="125"/>
      <c r="C275" s="125"/>
      <c r="D275" s="162"/>
      <c r="E275" s="126"/>
      <c r="F275" s="125"/>
      <c r="G275" s="136" t="s">
        <v>123</v>
      </c>
      <c r="H275" s="140" t="str">
        <f ca="1">IF(Proses!AP133="","-",Proses!AP133)</f>
        <v>-</v>
      </c>
      <c r="I275" s="126" t="s">
        <v>128</v>
      </c>
      <c r="J275" s="126" t="s">
        <v>128</v>
      </c>
      <c r="K275" s="126" t="str">
        <f ca="1">IF(Proses!$AP$122=G275,"#","")</f>
        <v/>
      </c>
      <c r="L275" s="165">
        <f t="shared" ca="1" si="37"/>
        <v>0</v>
      </c>
      <c r="M275" s="350"/>
      <c r="N275" s="350"/>
      <c r="O275" s="350"/>
      <c r="P275" s="350"/>
    </row>
    <row r="276" spans="1:16">
      <c r="A276" s="125"/>
      <c r="B276" s="125"/>
      <c r="C276" s="125"/>
      <c r="D276" s="162"/>
      <c r="E276" s="126"/>
      <c r="F276" s="125"/>
      <c r="G276" s="136" t="s">
        <v>124</v>
      </c>
      <c r="H276" s="140" t="str">
        <f ca="1">IF(Proses!AP134="","-",Proses!AP134)</f>
        <v>-</v>
      </c>
      <c r="I276" s="126" t="s">
        <v>128</v>
      </c>
      <c r="J276" s="126" t="s">
        <v>128</v>
      </c>
      <c r="K276" s="126" t="str">
        <f ca="1">IF(Proses!$AP$122=G276,"#","")</f>
        <v/>
      </c>
      <c r="L276" s="165">
        <f t="shared" ca="1" si="37"/>
        <v>0</v>
      </c>
      <c r="M276" s="350"/>
      <c r="N276" s="350"/>
      <c r="O276" s="350"/>
      <c r="P276" s="350"/>
    </row>
    <row r="277" spans="1:16">
      <c r="A277" s="125"/>
      <c r="B277" s="125"/>
      <c r="C277" s="125"/>
      <c r="D277" s="162"/>
      <c r="E277" s="126"/>
      <c r="F277" s="125"/>
      <c r="G277" s="136"/>
      <c r="H277" s="125"/>
      <c r="I277" s="126"/>
      <c r="J277" s="126"/>
      <c r="L277" s="166"/>
      <c r="M277" s="167">
        <f ca="1">IF(D271&gt;0.21,1,-2)</f>
        <v>1</v>
      </c>
      <c r="N277" s="167">
        <f ca="1">IF(OR(C271=1,C271=0),0,1)</f>
        <v>1</v>
      </c>
      <c r="O277" s="167">
        <f ca="1">IF(OR(MAX(L271:L276)&lt;H271,MAX(L271:L276)&lt;H272,MAX(L271:L276)&lt;H273,MAX(L271:L276)&lt;H274,MAX(L271:L276)&lt;H275,MAX(L271:L276)&lt;H276),0,1)</f>
        <v>0</v>
      </c>
      <c r="P277" s="167">
        <f ca="1">SUM(M277:O277)</f>
        <v>2</v>
      </c>
    </row>
    <row r="278" spans="1:16">
      <c r="A278" s="126">
        <f>A271+1</f>
        <v>39</v>
      </c>
      <c r="B278" s="126">
        <f>A278</f>
        <v>39</v>
      </c>
      <c r="C278" s="140" t="str">
        <f ca="1">IF(CELL("col",Proses!AQ57)-4&gt;Proses!$D$2,"-",Proses!AQ57/Proses!$E$2)</f>
        <v>-</v>
      </c>
      <c r="D278" s="140" t="str">
        <f ca="1">Proses!CT64</f>
        <v>-</v>
      </c>
      <c r="E278" s="140" t="str">
        <f ca="1">IF(CELL("col",Proses!AQ7)-4&gt;Proses!$D$2,"-",IF(ISERR(PEARSON(Proses!AQ7:AQ56,Proses!BC7:BC56)),0,PEARSON(Proses!AQ7:AQ56,Proses!BC7:BC56)))</f>
        <v>-</v>
      </c>
      <c r="F278" s="125"/>
      <c r="G278" s="136" t="s">
        <v>9</v>
      </c>
      <c r="H278" s="140" t="str">
        <f ca="1">IF(Proses!AQ129="","-",Proses!AQ129)</f>
        <v>-</v>
      </c>
      <c r="I278" s="126" t="s">
        <v>128</v>
      </c>
      <c r="J278" s="126" t="s">
        <v>128</v>
      </c>
      <c r="K278" s="126" t="str">
        <f ca="1">IF(Proses!$AQ$122=G278,"#","")</f>
        <v/>
      </c>
      <c r="L278" s="165">
        <f t="shared" ref="L278:L283" ca="1" si="38">IF(K278&lt;&gt;"",H278,0)</f>
        <v>0</v>
      </c>
      <c r="M278" s="350" t="str">
        <f ca="1">IF(D278&gt;0.21,"Dapat Membeda- kan","Tidak dapat membeda- kan")</f>
        <v>Dapat Membeda- kan</v>
      </c>
      <c r="N278" s="350" t="str">
        <f ca="1">IF(C278&gt;=0.7,"Mudah",IF(AND(C278&lt;0.7,C278&gt;=0.3),"Sedang","Sulit"))</f>
        <v>Mudah</v>
      </c>
      <c r="O278" s="350" t="str">
        <f ca="1">IF(OR(MAX(L278:L283)&lt;H278,MAX(L278:L283)&lt;H279,MAX(L278:L283)&lt;H280,MAX(L278:L283)&lt;H281,MAX(L278:L283)&lt;H282,MAX(L278:L283)&lt;H283),"Ada Option lain yang bekerja lebih baik.","Baik")</f>
        <v>Ada Option lain yang bekerja lebih baik.</v>
      </c>
      <c r="P278" s="350" t="str">
        <f ca="1">IF(P284&gt;2,"Dapat diterima",IF(AND(P284&gt;0,P284&lt;=2),"Soal sebaiknya Direvisi","Ditolak/ Jangan Diguna-kan"))</f>
        <v>Soal sebaiknya Direvisi</v>
      </c>
    </row>
    <row r="279" spans="1:16">
      <c r="A279" s="125"/>
      <c r="B279" s="125"/>
      <c r="C279" s="125"/>
      <c r="D279" s="162"/>
      <c r="E279" s="126"/>
      <c r="F279" s="125"/>
      <c r="G279" s="136" t="s">
        <v>120</v>
      </c>
      <c r="H279" s="140" t="str">
        <f ca="1">IF(Proses!AQ130="","-",Proses!AQ130)</f>
        <v>-</v>
      </c>
      <c r="I279" s="126" t="s">
        <v>128</v>
      </c>
      <c r="J279" s="126" t="s">
        <v>128</v>
      </c>
      <c r="K279" s="126" t="str">
        <f ca="1">IF(Proses!$AQ$122=G279,"#","")</f>
        <v/>
      </c>
      <c r="L279" s="165">
        <f t="shared" ca="1" si="38"/>
        <v>0</v>
      </c>
      <c r="M279" s="350"/>
      <c r="N279" s="350"/>
      <c r="O279" s="350"/>
      <c r="P279" s="350"/>
    </row>
    <row r="280" spans="1:16">
      <c r="A280" s="125"/>
      <c r="B280" s="125"/>
      <c r="C280" s="125"/>
      <c r="D280" s="162"/>
      <c r="E280" s="126"/>
      <c r="F280" s="125"/>
      <c r="G280" s="136" t="s">
        <v>121</v>
      </c>
      <c r="H280" s="140" t="str">
        <f ca="1">IF(Proses!AQ131="","-",Proses!AQ131)</f>
        <v>-</v>
      </c>
      <c r="I280" s="126" t="s">
        <v>128</v>
      </c>
      <c r="J280" s="126" t="s">
        <v>128</v>
      </c>
      <c r="K280" s="126" t="str">
        <f ca="1">IF(Proses!$AQ$122=G280,"#","")</f>
        <v/>
      </c>
      <c r="L280" s="165">
        <f t="shared" ca="1" si="38"/>
        <v>0</v>
      </c>
      <c r="M280" s="350"/>
      <c r="N280" s="350"/>
      <c r="O280" s="350"/>
      <c r="P280" s="350"/>
    </row>
    <row r="281" spans="1:16">
      <c r="A281" s="125"/>
      <c r="B281" s="125"/>
      <c r="C281" s="125"/>
      <c r="D281" s="162"/>
      <c r="E281" s="126"/>
      <c r="F281" s="125"/>
      <c r="G281" s="136" t="s">
        <v>122</v>
      </c>
      <c r="H281" s="140" t="str">
        <f ca="1">IF(Proses!AQ132="","-",Proses!AQ132)</f>
        <v>-</v>
      </c>
      <c r="I281" s="126" t="s">
        <v>128</v>
      </c>
      <c r="J281" s="126" t="s">
        <v>128</v>
      </c>
      <c r="K281" s="126" t="str">
        <f ca="1">IF(Proses!$AQ$122=G281,"#","")</f>
        <v/>
      </c>
      <c r="L281" s="165">
        <f t="shared" ca="1" si="38"/>
        <v>0</v>
      </c>
      <c r="M281" s="350"/>
      <c r="N281" s="350"/>
      <c r="O281" s="350"/>
      <c r="P281" s="350"/>
    </row>
    <row r="282" spans="1:16">
      <c r="A282" s="125"/>
      <c r="B282" s="125"/>
      <c r="C282" s="125"/>
      <c r="D282" s="162"/>
      <c r="E282" s="126"/>
      <c r="F282" s="125"/>
      <c r="G282" s="136" t="s">
        <v>123</v>
      </c>
      <c r="H282" s="140" t="str">
        <f ca="1">IF(Proses!AQ133="","-",Proses!AQ133)</f>
        <v>-</v>
      </c>
      <c r="I282" s="126" t="s">
        <v>128</v>
      </c>
      <c r="J282" s="126" t="s">
        <v>128</v>
      </c>
      <c r="K282" s="126" t="str">
        <f ca="1">IF(Proses!$AQ$122=G282,"#","")</f>
        <v/>
      </c>
      <c r="L282" s="165">
        <f t="shared" ca="1" si="38"/>
        <v>0</v>
      </c>
      <c r="M282" s="350"/>
      <c r="N282" s="350"/>
      <c r="O282" s="350"/>
      <c r="P282" s="350"/>
    </row>
    <row r="283" spans="1:16">
      <c r="A283" s="125"/>
      <c r="B283" s="125"/>
      <c r="C283" s="125"/>
      <c r="D283" s="162"/>
      <c r="E283" s="126"/>
      <c r="F283" s="125"/>
      <c r="G283" s="136" t="s">
        <v>124</v>
      </c>
      <c r="H283" s="140" t="str">
        <f ca="1">IF(Proses!AQ134="","-",Proses!AQ134)</f>
        <v>-</v>
      </c>
      <c r="I283" s="126" t="s">
        <v>128</v>
      </c>
      <c r="J283" s="126" t="s">
        <v>128</v>
      </c>
      <c r="K283" s="126" t="str">
        <f ca="1">IF(Proses!$AQ$122=G283,"#","")</f>
        <v/>
      </c>
      <c r="L283" s="165">
        <f t="shared" ca="1" si="38"/>
        <v>0</v>
      </c>
      <c r="M283" s="350"/>
      <c r="N283" s="350"/>
      <c r="O283" s="350"/>
      <c r="P283" s="350"/>
    </row>
    <row r="284" spans="1:16">
      <c r="A284" s="125"/>
      <c r="B284" s="125"/>
      <c r="C284" s="125"/>
      <c r="D284" s="162"/>
      <c r="E284" s="126"/>
      <c r="F284" s="125"/>
      <c r="G284" s="136"/>
      <c r="H284" s="125"/>
      <c r="I284" s="126"/>
      <c r="J284" s="126"/>
      <c r="L284" s="166"/>
      <c r="M284" s="167">
        <f ca="1">IF(D278&gt;0.21,1,-2)</f>
        <v>1</v>
      </c>
      <c r="N284" s="167">
        <f ca="1">IF(OR(C278=1,C278=0),0,1)</f>
        <v>1</v>
      </c>
      <c r="O284" s="167">
        <f ca="1">IF(OR(MAX(L278:L283)&lt;H278,MAX(L278:L283)&lt;H279,MAX(L278:L283)&lt;H280,MAX(L278:L283)&lt;H281,MAX(L278:L283)&lt;H282,MAX(L278:L283)&lt;H283),0,1)</f>
        <v>0</v>
      </c>
      <c r="P284" s="167">
        <f ca="1">SUM(M284:O284)</f>
        <v>2</v>
      </c>
    </row>
    <row r="285" spans="1:16">
      <c r="A285" s="126">
        <f>A278+1</f>
        <v>40</v>
      </c>
      <c r="B285" s="126">
        <f>A285</f>
        <v>40</v>
      </c>
      <c r="C285" s="140" t="str">
        <f ca="1">IF(CELL("col",Proses!AR57)-4&gt;Proses!$D$2,"-",Proses!AR57/Proses!$E$2)</f>
        <v>-</v>
      </c>
      <c r="D285" s="140" t="str">
        <f ca="1">Proses!CU64</f>
        <v>-</v>
      </c>
      <c r="E285" s="140" t="str">
        <f ca="1">IF(CELL("col",Proses!AR7)-4&gt;Proses!$D$2,"-",IF(ISERR(PEARSON(Proses!AR7:AR56,Proses!BC7:BC56)),0,PEARSON(Proses!AR7:AR56,Proses!BC7:BC56)))</f>
        <v>-</v>
      </c>
      <c r="F285" s="125"/>
      <c r="G285" s="136" t="s">
        <v>9</v>
      </c>
      <c r="H285" s="140" t="str">
        <f ca="1">IF(Proses!AR129="","-",Proses!AR129)</f>
        <v>-</v>
      </c>
      <c r="I285" s="126" t="s">
        <v>128</v>
      </c>
      <c r="J285" s="126" t="s">
        <v>128</v>
      </c>
      <c r="K285" s="126" t="str">
        <f ca="1">IF(Proses!$AR$122=G285,"#","")</f>
        <v/>
      </c>
      <c r="L285" s="165">
        <f t="shared" ref="L285:L290" ca="1" si="39">IF(K285&lt;&gt;"",H285,0)</f>
        <v>0</v>
      </c>
      <c r="M285" s="350" t="str">
        <f ca="1">IF(D285&gt;0.21,"Dapat Membeda- kan","Tidak dapat membeda- kan")</f>
        <v>Dapat Membeda- kan</v>
      </c>
      <c r="N285" s="350" t="str">
        <f ca="1">IF(C285&gt;=0.7,"Mudah",IF(AND(C285&lt;0.7,C285&gt;=0.3),"Sedang","Sulit"))</f>
        <v>Mudah</v>
      </c>
      <c r="O285" s="350" t="str">
        <f ca="1">IF(OR(MAX(L285:L290)&lt;H285,MAX(L285:L290)&lt;H286,MAX(L285:L290)&lt;H287,MAX(L285:L290)&lt;H288,MAX(L285:L290)&lt;H289,MAX(L285:L290)&lt;H290),"Ada Option lain yang bekerja lebih baik.","Baik")</f>
        <v>Ada Option lain yang bekerja lebih baik.</v>
      </c>
      <c r="P285" s="350" t="str">
        <f ca="1">IF(P291&gt;2,"Dapat diterima",IF(AND(P291&gt;0,P291&lt;=2),"Soal sebaiknya Direvisi","Ditolak/ Jangan Diguna-kan"))</f>
        <v>Soal sebaiknya Direvisi</v>
      </c>
    </row>
    <row r="286" spans="1:16">
      <c r="A286" s="125"/>
      <c r="B286" s="125"/>
      <c r="C286" s="125"/>
      <c r="D286" s="162"/>
      <c r="E286" s="126"/>
      <c r="F286" s="125"/>
      <c r="G286" s="136" t="s">
        <v>120</v>
      </c>
      <c r="H286" s="140" t="str">
        <f ca="1">IF(Proses!AR130="","-",Proses!AR130)</f>
        <v>-</v>
      </c>
      <c r="I286" s="126" t="s">
        <v>128</v>
      </c>
      <c r="J286" s="126" t="s">
        <v>128</v>
      </c>
      <c r="K286" s="126" t="str">
        <f ca="1">IF(Proses!$AR$122=G286,"#","")</f>
        <v/>
      </c>
      <c r="L286" s="165">
        <f t="shared" ca="1" si="39"/>
        <v>0</v>
      </c>
      <c r="M286" s="350"/>
      <c r="N286" s="350"/>
      <c r="O286" s="350"/>
      <c r="P286" s="350"/>
    </row>
    <row r="287" spans="1:16">
      <c r="A287" s="125"/>
      <c r="B287" s="125"/>
      <c r="C287" s="125"/>
      <c r="D287" s="162"/>
      <c r="E287" s="126"/>
      <c r="F287" s="125"/>
      <c r="G287" s="136" t="s">
        <v>121</v>
      </c>
      <c r="H287" s="140" t="str">
        <f ca="1">IF(Proses!AR131="","-",Proses!AR131)</f>
        <v>-</v>
      </c>
      <c r="I287" s="126" t="s">
        <v>128</v>
      </c>
      <c r="J287" s="126" t="s">
        <v>128</v>
      </c>
      <c r="K287" s="126" t="str">
        <f ca="1">IF(Proses!$AR$122=G287,"#","")</f>
        <v/>
      </c>
      <c r="L287" s="165">
        <f t="shared" ca="1" si="39"/>
        <v>0</v>
      </c>
      <c r="M287" s="350"/>
      <c r="N287" s="350"/>
      <c r="O287" s="350"/>
      <c r="P287" s="350"/>
    </row>
    <row r="288" spans="1:16">
      <c r="A288" s="125"/>
      <c r="B288" s="125"/>
      <c r="C288" s="125"/>
      <c r="D288" s="162"/>
      <c r="E288" s="126"/>
      <c r="F288" s="125"/>
      <c r="G288" s="136" t="s">
        <v>122</v>
      </c>
      <c r="H288" s="140" t="str">
        <f ca="1">IF(Proses!AR132="","-",Proses!AR132)</f>
        <v>-</v>
      </c>
      <c r="I288" s="126" t="s">
        <v>128</v>
      </c>
      <c r="J288" s="126" t="s">
        <v>128</v>
      </c>
      <c r="K288" s="126" t="str">
        <f ca="1">IF(Proses!$AR$122=G288,"#","")</f>
        <v/>
      </c>
      <c r="L288" s="165">
        <f t="shared" ca="1" si="39"/>
        <v>0</v>
      </c>
      <c r="M288" s="350"/>
      <c r="N288" s="350"/>
      <c r="O288" s="350"/>
      <c r="P288" s="350"/>
    </row>
    <row r="289" spans="1:16">
      <c r="A289" s="125"/>
      <c r="B289" s="125"/>
      <c r="C289" s="125"/>
      <c r="D289" s="162"/>
      <c r="E289" s="126"/>
      <c r="F289" s="125"/>
      <c r="G289" s="136" t="s">
        <v>123</v>
      </c>
      <c r="H289" s="140" t="str">
        <f ca="1">IF(Proses!AR133="","-",Proses!AR133)</f>
        <v>-</v>
      </c>
      <c r="I289" s="126" t="s">
        <v>128</v>
      </c>
      <c r="J289" s="126" t="s">
        <v>128</v>
      </c>
      <c r="K289" s="126" t="str">
        <f ca="1">IF(Proses!$AR$122=G289,"#","")</f>
        <v/>
      </c>
      <c r="L289" s="165">
        <f t="shared" ca="1" si="39"/>
        <v>0</v>
      </c>
      <c r="M289" s="350"/>
      <c r="N289" s="350"/>
      <c r="O289" s="350"/>
      <c r="P289" s="350"/>
    </row>
    <row r="290" spans="1:16">
      <c r="A290" s="125"/>
      <c r="B290" s="125"/>
      <c r="C290" s="125"/>
      <c r="D290" s="162"/>
      <c r="E290" s="126"/>
      <c r="F290" s="125"/>
      <c r="G290" s="136" t="s">
        <v>124</v>
      </c>
      <c r="H290" s="140" t="str">
        <f ca="1">IF(Proses!AR134="","-",Proses!AR134)</f>
        <v>-</v>
      </c>
      <c r="I290" s="126" t="s">
        <v>128</v>
      </c>
      <c r="J290" s="126" t="s">
        <v>128</v>
      </c>
      <c r="K290" s="126" t="str">
        <f ca="1">IF(Proses!$AR$122=G290,"#","")</f>
        <v/>
      </c>
      <c r="L290" s="165">
        <f t="shared" ca="1" si="39"/>
        <v>0</v>
      </c>
      <c r="M290" s="350"/>
      <c r="N290" s="350"/>
      <c r="O290" s="350"/>
      <c r="P290" s="350"/>
    </row>
    <row r="291" spans="1:16">
      <c r="D291" s="162"/>
      <c r="E291" s="126"/>
      <c r="G291" s="136"/>
      <c r="H291" s="125"/>
      <c r="I291" s="81"/>
      <c r="J291" s="81"/>
      <c r="L291" s="166"/>
      <c r="M291" s="167">
        <f ca="1">IF(D285&gt;0.21,1,-2)</f>
        <v>1</v>
      </c>
      <c r="N291" s="167">
        <f ca="1">IF(OR(C285=1,C285=0),0,1)</f>
        <v>1</v>
      </c>
      <c r="O291" s="167">
        <f ca="1">IF(OR(MAX(L285:L290)&lt;H285,MAX(L285:L290)&lt;H286,MAX(L285:L290)&lt;H287,MAX(L285:L290)&lt;H288,MAX(L285:L290)&lt;H289,MAX(L285:L290)&lt;H290),0,1)</f>
        <v>0</v>
      </c>
      <c r="P291" s="167">
        <f ca="1">SUM(M291:O291)</f>
        <v>2</v>
      </c>
    </row>
    <row r="292" spans="1:16">
      <c r="A292" s="126">
        <f>A285+1</f>
        <v>41</v>
      </c>
      <c r="B292" s="126">
        <f>A292</f>
        <v>41</v>
      </c>
      <c r="C292" s="140" t="str">
        <f ca="1">IF(CELL("col",Proses!AS57)-4&gt;Proses!$D$2,"-",Proses!AS57/Proses!$E$2)</f>
        <v>-</v>
      </c>
      <c r="D292" s="140" t="str">
        <f ca="1">Proses!CV64</f>
        <v>-</v>
      </c>
      <c r="E292" s="140" t="str">
        <f ca="1">IF(CELL("col",Proses!AS7)-4&gt;Proses!$D$2,"-",IF(ISERR(PEARSON(Proses!AS7:AS56,Proses!BC7:BC56)),0,PEARSON(Proses!AS7:AS56,Proses!BC7:BC56)))</f>
        <v>-</v>
      </c>
      <c r="F292" s="125"/>
      <c r="G292" s="136" t="s">
        <v>9</v>
      </c>
      <c r="H292" s="140" t="str">
        <f ca="1">IF(Proses!AS129="","-",Proses!AS129)</f>
        <v>-</v>
      </c>
      <c r="I292" s="126" t="s">
        <v>128</v>
      </c>
      <c r="J292" s="126" t="s">
        <v>128</v>
      </c>
      <c r="K292" s="126" t="str">
        <f ca="1">IF(Proses!$AS$122=G292,"#","")</f>
        <v/>
      </c>
      <c r="L292" s="165">
        <f t="shared" ref="L292:L297" ca="1" si="40">IF(K292&lt;&gt;"",H292,0)</f>
        <v>0</v>
      </c>
      <c r="M292" s="350" t="str">
        <f ca="1">IF(D292&gt;0.21,"Dapat Membeda- kan","Tidak dapat membeda- kan")</f>
        <v>Dapat Membeda- kan</v>
      </c>
      <c r="N292" s="350" t="str">
        <f ca="1">IF(C292&gt;=0.7,"Mudah",IF(AND(C292&lt;0.7,C292&gt;=0.3),"Sedang","Sulit"))</f>
        <v>Mudah</v>
      </c>
      <c r="O292" s="350" t="str">
        <f ca="1">IF(OR(MAX(L292:L297)&lt;H292,MAX(L292:L297)&lt;H293,MAX(L292:L297)&lt;H294,MAX(L292:L297)&lt;H295,MAX(L292:L297)&lt;H296,MAX(L292:L297)&lt;H297),"Ada Option lain yang bekerja lebih baik.","Baik")</f>
        <v>Ada Option lain yang bekerja lebih baik.</v>
      </c>
      <c r="P292" s="350" t="str">
        <f ca="1">IF(P298&gt;2,"Dapat diterima",IF(AND(P298&gt;0,P298&lt;=2),"Soal sebaiknya Direvisi","Ditolak/ Jangan Diguna-kan"))</f>
        <v>Soal sebaiknya Direvisi</v>
      </c>
    </row>
    <row r="293" spans="1:16">
      <c r="A293" s="125"/>
      <c r="B293" s="125"/>
      <c r="C293" s="125"/>
      <c r="D293" s="162"/>
      <c r="E293" s="126"/>
      <c r="F293" s="125"/>
      <c r="G293" s="136" t="s">
        <v>120</v>
      </c>
      <c r="H293" s="140" t="str">
        <f ca="1">IF(Proses!AS130="","-",Proses!AS130)</f>
        <v>-</v>
      </c>
      <c r="I293" s="126" t="s">
        <v>128</v>
      </c>
      <c r="J293" s="126" t="s">
        <v>128</v>
      </c>
      <c r="K293" s="126" t="str">
        <f ca="1">IF(Proses!$AS$122=G293,"#","")</f>
        <v/>
      </c>
      <c r="L293" s="165">
        <f t="shared" ca="1" si="40"/>
        <v>0</v>
      </c>
      <c r="M293" s="350"/>
      <c r="N293" s="350"/>
      <c r="O293" s="350"/>
      <c r="P293" s="350"/>
    </row>
    <row r="294" spans="1:16">
      <c r="A294" s="125"/>
      <c r="B294" s="125"/>
      <c r="C294" s="125"/>
      <c r="D294" s="162"/>
      <c r="E294" s="126"/>
      <c r="F294" s="125"/>
      <c r="G294" s="136" t="s">
        <v>121</v>
      </c>
      <c r="H294" s="140" t="str">
        <f ca="1">IF(Proses!AS131="","-",Proses!AS131)</f>
        <v>-</v>
      </c>
      <c r="I294" s="126" t="s">
        <v>128</v>
      </c>
      <c r="J294" s="126" t="s">
        <v>128</v>
      </c>
      <c r="K294" s="126" t="str">
        <f ca="1">IF(Proses!$AS$122=G294,"#","")</f>
        <v/>
      </c>
      <c r="L294" s="165">
        <f t="shared" ca="1" si="40"/>
        <v>0</v>
      </c>
      <c r="M294" s="350"/>
      <c r="N294" s="350"/>
      <c r="O294" s="350"/>
      <c r="P294" s="350"/>
    </row>
    <row r="295" spans="1:16">
      <c r="A295" s="125"/>
      <c r="B295" s="125"/>
      <c r="C295" s="125"/>
      <c r="D295" s="162"/>
      <c r="E295" s="126"/>
      <c r="F295" s="125"/>
      <c r="G295" s="136" t="s">
        <v>122</v>
      </c>
      <c r="H295" s="140" t="str">
        <f ca="1">IF(Proses!AS132="","-",Proses!AS132)</f>
        <v>-</v>
      </c>
      <c r="I295" s="126" t="s">
        <v>128</v>
      </c>
      <c r="J295" s="126" t="s">
        <v>128</v>
      </c>
      <c r="K295" s="126" t="str">
        <f ca="1">IF(Proses!$AS$122=G295,"#","")</f>
        <v/>
      </c>
      <c r="L295" s="165">
        <f t="shared" ca="1" si="40"/>
        <v>0</v>
      </c>
      <c r="M295" s="350"/>
      <c r="N295" s="350"/>
      <c r="O295" s="350"/>
      <c r="P295" s="350"/>
    </row>
    <row r="296" spans="1:16">
      <c r="A296" s="125"/>
      <c r="B296" s="125"/>
      <c r="C296" s="125"/>
      <c r="D296" s="162"/>
      <c r="E296" s="126"/>
      <c r="F296" s="125"/>
      <c r="G296" s="136" t="s">
        <v>123</v>
      </c>
      <c r="H296" s="140" t="str">
        <f ca="1">IF(Proses!AS133="","-",Proses!AS133)</f>
        <v>-</v>
      </c>
      <c r="I296" s="126" t="s">
        <v>128</v>
      </c>
      <c r="J296" s="126" t="s">
        <v>128</v>
      </c>
      <c r="K296" s="126" t="str">
        <f ca="1">IF(Proses!$AS$122=G296,"#","")</f>
        <v/>
      </c>
      <c r="L296" s="165">
        <f t="shared" ca="1" si="40"/>
        <v>0</v>
      </c>
      <c r="M296" s="350"/>
      <c r="N296" s="350"/>
      <c r="O296" s="350"/>
      <c r="P296" s="350"/>
    </row>
    <row r="297" spans="1:16">
      <c r="A297" s="125"/>
      <c r="B297" s="125"/>
      <c r="C297" s="125"/>
      <c r="D297" s="162"/>
      <c r="E297" s="126"/>
      <c r="F297" s="125"/>
      <c r="G297" s="136" t="s">
        <v>124</v>
      </c>
      <c r="H297" s="140" t="str">
        <f ca="1">IF(Proses!AS134="","-",Proses!AS134)</f>
        <v>-</v>
      </c>
      <c r="I297" s="126" t="s">
        <v>128</v>
      </c>
      <c r="J297" s="126" t="s">
        <v>128</v>
      </c>
      <c r="K297" s="126" t="str">
        <f ca="1">IF(Proses!$AS$122=G297,"#","")</f>
        <v/>
      </c>
      <c r="L297" s="165">
        <f t="shared" ca="1" si="40"/>
        <v>0</v>
      </c>
      <c r="M297" s="350"/>
      <c r="N297" s="350"/>
      <c r="O297" s="350"/>
      <c r="P297" s="350"/>
    </row>
    <row r="298" spans="1:16">
      <c r="A298" s="125"/>
      <c r="B298" s="125"/>
      <c r="C298" s="125"/>
      <c r="D298" s="162"/>
      <c r="E298" s="81"/>
      <c r="F298" s="125"/>
      <c r="G298" s="136"/>
      <c r="H298" s="125"/>
      <c r="I298" s="126"/>
      <c r="J298" s="126"/>
      <c r="L298" s="166"/>
      <c r="M298" s="167">
        <f ca="1">IF(D292&gt;0.21,1,-2)</f>
        <v>1</v>
      </c>
      <c r="N298" s="167">
        <f ca="1">IF(OR(C292=1,C292=0),0,1)</f>
        <v>1</v>
      </c>
      <c r="O298" s="167">
        <f ca="1">IF(OR(MAX(L292:L297)&lt;H292,MAX(L292:L297)&lt;H293,MAX(L292:L297)&lt;H294,MAX(L292:L297)&lt;H295,MAX(L292:L297)&lt;H296,MAX(L292:L297)&lt;H297),0,1)</f>
        <v>0</v>
      </c>
      <c r="P298" s="167">
        <f ca="1">SUM(M298:O298)</f>
        <v>2</v>
      </c>
    </row>
    <row r="299" spans="1:16">
      <c r="A299" s="126">
        <f>A292+1</f>
        <v>42</v>
      </c>
      <c r="B299" s="126">
        <f>A299</f>
        <v>42</v>
      </c>
      <c r="C299" s="140" t="str">
        <f ca="1">IF(CELL("col",Proses!AT57)-4&gt;Proses!$D$2,"-",Proses!AT57/Proses!$E$2)</f>
        <v>-</v>
      </c>
      <c r="D299" s="140" t="str">
        <f ca="1">Proses!CW64</f>
        <v>-</v>
      </c>
      <c r="E299" s="140" t="str">
        <f ca="1">IF(CELL("col",Proses!AT7)-4&gt;Proses!$D$2,"-",IF(ISERR(PEARSON(Proses!AT7:AT56,Proses!BC7:BC56)),0,PEARSON(Proses!AT7:AT56,Proses!BC7:BC56)))</f>
        <v>-</v>
      </c>
      <c r="F299" s="125"/>
      <c r="G299" s="136" t="s">
        <v>9</v>
      </c>
      <c r="H299" s="140" t="str">
        <f ca="1">IF(Proses!AT129="","-",Proses!AT129)</f>
        <v>-</v>
      </c>
      <c r="I299" s="126" t="s">
        <v>128</v>
      </c>
      <c r="J299" s="126" t="s">
        <v>128</v>
      </c>
      <c r="K299" s="126" t="str">
        <f ca="1">IF(Proses!$AT$122=G299,"#","")</f>
        <v/>
      </c>
      <c r="L299" s="165">
        <f t="shared" ref="L299:L304" ca="1" si="41">IF(K299&lt;&gt;"",H299,0)</f>
        <v>0</v>
      </c>
      <c r="M299" s="350" t="str">
        <f ca="1">IF(D299&gt;0.21,"Dapat Membeda- kan","Tidak dapat membeda- kan")</f>
        <v>Dapat Membeda- kan</v>
      </c>
      <c r="N299" s="350" t="str">
        <f ca="1">IF(C299&gt;=0.7,"Mudah",IF(AND(C299&lt;0.7,C299&gt;=0.3),"Sedang","Sulit"))</f>
        <v>Mudah</v>
      </c>
      <c r="O299" s="350" t="str">
        <f ca="1">IF(OR(MAX(L299:L304)&lt;H299,MAX(L299:L304)&lt;H300,MAX(L299:L304)&lt;H301,MAX(L299:L304)&lt;H302,MAX(L299:L304)&lt;H303,MAX(L299:L304)&lt;H304),"Ada Option lain yang bekerja lebih baik.","Baik")</f>
        <v>Ada Option lain yang bekerja lebih baik.</v>
      </c>
      <c r="P299" s="350" t="str">
        <f ca="1">IF(P305&gt;2,"Dapat diterima",IF(AND(P305&gt;0,P305&lt;=2),"Soal sebaiknya Direvisi","Ditolak/ Jangan Diguna-kan"))</f>
        <v>Soal sebaiknya Direvisi</v>
      </c>
    </row>
    <row r="300" spans="1:16">
      <c r="A300" s="125"/>
      <c r="B300" s="125"/>
      <c r="C300" s="125"/>
      <c r="D300" s="162"/>
      <c r="E300" s="126"/>
      <c r="F300" s="125"/>
      <c r="G300" s="136" t="s">
        <v>120</v>
      </c>
      <c r="H300" s="140" t="str">
        <f ca="1">IF(Proses!AT130="","-",Proses!AT130)</f>
        <v>-</v>
      </c>
      <c r="I300" s="126" t="s">
        <v>128</v>
      </c>
      <c r="J300" s="126" t="s">
        <v>128</v>
      </c>
      <c r="K300" s="126" t="str">
        <f ca="1">IF(Proses!$AT$122=G300,"#","")</f>
        <v/>
      </c>
      <c r="L300" s="165">
        <f t="shared" ca="1" si="41"/>
        <v>0</v>
      </c>
      <c r="M300" s="350"/>
      <c r="N300" s="350"/>
      <c r="O300" s="350"/>
      <c r="P300" s="350"/>
    </row>
    <row r="301" spans="1:16">
      <c r="A301" s="125"/>
      <c r="B301" s="125"/>
      <c r="C301" s="125"/>
      <c r="D301" s="162"/>
      <c r="E301" s="126"/>
      <c r="F301" s="125"/>
      <c r="G301" s="136" t="s">
        <v>121</v>
      </c>
      <c r="H301" s="140" t="str">
        <f ca="1">IF(Proses!AT131="","-",Proses!AT131)</f>
        <v>-</v>
      </c>
      <c r="I301" s="126" t="s">
        <v>128</v>
      </c>
      <c r="J301" s="126" t="s">
        <v>128</v>
      </c>
      <c r="K301" s="126" t="str">
        <f ca="1">IF(Proses!$AT$122=G301,"#","")</f>
        <v/>
      </c>
      <c r="L301" s="165">
        <f t="shared" ca="1" si="41"/>
        <v>0</v>
      </c>
      <c r="M301" s="350"/>
      <c r="N301" s="350"/>
      <c r="O301" s="350"/>
      <c r="P301" s="350"/>
    </row>
    <row r="302" spans="1:16">
      <c r="A302" s="125"/>
      <c r="B302" s="125"/>
      <c r="C302" s="125"/>
      <c r="D302" s="162"/>
      <c r="E302" s="126"/>
      <c r="F302" s="125"/>
      <c r="G302" s="136" t="s">
        <v>122</v>
      </c>
      <c r="H302" s="140" t="str">
        <f ca="1">IF(Proses!AT132="","-",Proses!AT132)</f>
        <v>-</v>
      </c>
      <c r="I302" s="126" t="s">
        <v>128</v>
      </c>
      <c r="J302" s="126" t="s">
        <v>128</v>
      </c>
      <c r="K302" s="126" t="str">
        <f ca="1">IF(Proses!$AT$122=G302,"#","")</f>
        <v/>
      </c>
      <c r="L302" s="165">
        <f t="shared" ca="1" si="41"/>
        <v>0</v>
      </c>
      <c r="M302" s="350"/>
      <c r="N302" s="350"/>
      <c r="O302" s="350"/>
      <c r="P302" s="350"/>
    </row>
    <row r="303" spans="1:16">
      <c r="A303" s="125"/>
      <c r="B303" s="125"/>
      <c r="C303" s="125"/>
      <c r="D303" s="162"/>
      <c r="E303" s="126"/>
      <c r="F303" s="125"/>
      <c r="G303" s="136" t="s">
        <v>123</v>
      </c>
      <c r="H303" s="140" t="str">
        <f ca="1">IF(Proses!AT133="","-",Proses!AT133)</f>
        <v>-</v>
      </c>
      <c r="I303" s="126" t="s">
        <v>128</v>
      </c>
      <c r="J303" s="126" t="s">
        <v>128</v>
      </c>
      <c r="K303" s="126" t="str">
        <f ca="1">IF(Proses!$AT$122=G303,"#","")</f>
        <v/>
      </c>
      <c r="L303" s="165">
        <f t="shared" ca="1" si="41"/>
        <v>0</v>
      </c>
      <c r="M303" s="350"/>
      <c r="N303" s="350"/>
      <c r="O303" s="350"/>
      <c r="P303" s="350"/>
    </row>
    <row r="304" spans="1:16">
      <c r="A304" s="125"/>
      <c r="B304" s="125"/>
      <c r="C304" s="125"/>
      <c r="D304" s="162"/>
      <c r="E304" s="126"/>
      <c r="F304" s="125"/>
      <c r="G304" s="136" t="s">
        <v>124</v>
      </c>
      <c r="H304" s="140" t="str">
        <f ca="1">IF(Proses!AT134="","-",Proses!AT134)</f>
        <v>-</v>
      </c>
      <c r="I304" s="126" t="s">
        <v>128</v>
      </c>
      <c r="J304" s="126" t="s">
        <v>128</v>
      </c>
      <c r="K304" s="126" t="str">
        <f ca="1">IF(Proses!$AT$122=G304,"#","")</f>
        <v/>
      </c>
      <c r="L304" s="165">
        <f t="shared" ca="1" si="41"/>
        <v>0</v>
      </c>
      <c r="M304" s="350"/>
      <c r="N304" s="350"/>
      <c r="O304" s="350"/>
      <c r="P304" s="350"/>
    </row>
    <row r="305" spans="1:16">
      <c r="A305" s="125"/>
      <c r="B305" s="125"/>
      <c r="C305" s="125"/>
      <c r="D305" s="162"/>
      <c r="E305" s="126"/>
      <c r="F305" s="125"/>
      <c r="G305" s="136"/>
      <c r="H305" s="125"/>
      <c r="I305" s="126"/>
      <c r="J305" s="126"/>
      <c r="L305" s="166"/>
      <c r="M305" s="167">
        <f ca="1">IF(D299&gt;0.21,1,-2)</f>
        <v>1</v>
      </c>
      <c r="N305" s="167">
        <f ca="1">IF(OR(C299=1,C299=0),0,1)</f>
        <v>1</v>
      </c>
      <c r="O305" s="167">
        <f ca="1">IF(OR(MAX(L299:L304)&lt;H299,MAX(L299:L304)&lt;H300,MAX(L299:L304)&lt;H301,MAX(L299:L304)&lt;H302,MAX(L299:L304)&lt;H303,MAX(L299:L304)&lt;H304),0,1)</f>
        <v>0</v>
      </c>
      <c r="P305" s="167">
        <f ca="1">SUM(M305:O305)</f>
        <v>2</v>
      </c>
    </row>
    <row r="306" spans="1:16">
      <c r="A306" s="126">
        <f>A299+1</f>
        <v>43</v>
      </c>
      <c r="B306" s="126">
        <f>A306</f>
        <v>43</v>
      </c>
      <c r="C306" s="140" t="str">
        <f ca="1">IF(CELL("col",Proses!AU57)-4&gt;Proses!$D$2,"-",Proses!AU57/Proses!$E$2)</f>
        <v>-</v>
      </c>
      <c r="D306" s="140" t="str">
        <f ca="1">Proses!CX64</f>
        <v>-</v>
      </c>
      <c r="E306" s="140" t="str">
        <f ca="1">IF(CELL("col",Proses!AU7)-4&gt;Proses!$D$2,"-",IF(ISERR(PEARSON(Proses!AU7:AU56,Proses!BC7:BC56)),0,PEARSON(Proses!AU7:AU56,Proses!BC7:BC56)))</f>
        <v>-</v>
      </c>
      <c r="F306" s="125"/>
      <c r="G306" s="136" t="s">
        <v>9</v>
      </c>
      <c r="H306" s="140" t="str">
        <f ca="1">IF(Proses!AU129="","-",Proses!AU129)</f>
        <v>-</v>
      </c>
      <c r="I306" s="126" t="s">
        <v>128</v>
      </c>
      <c r="J306" s="126" t="s">
        <v>128</v>
      </c>
      <c r="K306" s="126" t="str">
        <f ca="1">IF(Proses!$AU$122=G306,"#","")</f>
        <v/>
      </c>
      <c r="L306" s="165">
        <f t="shared" ref="L306:L311" ca="1" si="42">IF(K306&lt;&gt;"",H306,0)</f>
        <v>0</v>
      </c>
      <c r="M306" s="350" t="str">
        <f ca="1">IF(D306&gt;0.21,"Dapat Membeda- kan","Tidak dapat membeda- kan")</f>
        <v>Dapat Membeda- kan</v>
      </c>
      <c r="N306" s="350" t="str">
        <f ca="1">IF(C306&gt;=0.7,"Mudah",IF(AND(C306&lt;0.7,C306&gt;=0.3),"Sedang","Sulit"))</f>
        <v>Mudah</v>
      </c>
      <c r="O306" s="350" t="str">
        <f ca="1">IF(OR(MAX(L306:L311)&lt;H306,MAX(L306:L311)&lt;H307,MAX(L306:L311)&lt;H308,MAX(L306:L311)&lt;H309,MAX(L306:L311)&lt;H310,MAX(L306:L311)&lt;H311),"Ada Option lain yang bekerja lebih baik.","Baik")</f>
        <v>Ada Option lain yang bekerja lebih baik.</v>
      </c>
      <c r="P306" s="350" t="str">
        <f ca="1">IF(P312&gt;2,"Dapat diterima",IF(AND(P312&gt;0,P312&lt;=2),"Soal sebaiknya Direvisi","Ditolak/ Jangan Diguna-kan"))</f>
        <v>Soal sebaiknya Direvisi</v>
      </c>
    </row>
    <row r="307" spans="1:16">
      <c r="A307" s="125"/>
      <c r="B307" s="125"/>
      <c r="C307" s="125"/>
      <c r="D307" s="162"/>
      <c r="E307" s="126"/>
      <c r="F307" s="125"/>
      <c r="G307" s="136" t="s">
        <v>120</v>
      </c>
      <c r="H307" s="140" t="str">
        <f ca="1">IF(Proses!AU130="","-",Proses!AU130)</f>
        <v>-</v>
      </c>
      <c r="I307" s="126" t="s">
        <v>128</v>
      </c>
      <c r="J307" s="126" t="s">
        <v>128</v>
      </c>
      <c r="K307" s="126" t="str">
        <f ca="1">IF(Proses!$AU$122=G307,"#","")</f>
        <v/>
      </c>
      <c r="L307" s="165">
        <f t="shared" ca="1" si="42"/>
        <v>0</v>
      </c>
      <c r="M307" s="350"/>
      <c r="N307" s="350"/>
      <c r="O307" s="350"/>
      <c r="P307" s="350"/>
    </row>
    <row r="308" spans="1:16">
      <c r="A308" s="125"/>
      <c r="B308" s="125"/>
      <c r="C308" s="125"/>
      <c r="D308" s="162"/>
      <c r="E308" s="126"/>
      <c r="F308" s="125"/>
      <c r="G308" s="136" t="s">
        <v>121</v>
      </c>
      <c r="H308" s="140" t="str">
        <f ca="1">IF(Proses!AU131="","-",Proses!AU131)</f>
        <v>-</v>
      </c>
      <c r="I308" s="126" t="s">
        <v>128</v>
      </c>
      <c r="J308" s="126" t="s">
        <v>128</v>
      </c>
      <c r="K308" s="126" t="str">
        <f ca="1">IF(Proses!$AU$122=G308,"#","")</f>
        <v/>
      </c>
      <c r="L308" s="165">
        <f t="shared" ca="1" si="42"/>
        <v>0</v>
      </c>
      <c r="M308" s="350"/>
      <c r="N308" s="350"/>
      <c r="O308" s="350"/>
      <c r="P308" s="350"/>
    </row>
    <row r="309" spans="1:16">
      <c r="A309" s="125"/>
      <c r="B309" s="125"/>
      <c r="C309" s="125"/>
      <c r="D309" s="162"/>
      <c r="E309" s="126"/>
      <c r="F309" s="125"/>
      <c r="G309" s="136" t="s">
        <v>122</v>
      </c>
      <c r="H309" s="140" t="str">
        <f ca="1">IF(Proses!AU132="","-",Proses!AU132)</f>
        <v>-</v>
      </c>
      <c r="I309" s="126" t="s">
        <v>128</v>
      </c>
      <c r="J309" s="126" t="s">
        <v>128</v>
      </c>
      <c r="K309" s="126" t="str">
        <f ca="1">IF(Proses!$AU$122=G309,"#","")</f>
        <v/>
      </c>
      <c r="L309" s="165">
        <f t="shared" ca="1" si="42"/>
        <v>0</v>
      </c>
      <c r="M309" s="350"/>
      <c r="N309" s="350"/>
      <c r="O309" s="350"/>
      <c r="P309" s="350"/>
    </row>
    <row r="310" spans="1:16">
      <c r="A310" s="125"/>
      <c r="B310" s="125"/>
      <c r="C310" s="125"/>
      <c r="D310" s="162"/>
      <c r="E310" s="126"/>
      <c r="F310" s="125"/>
      <c r="G310" s="136" t="s">
        <v>123</v>
      </c>
      <c r="H310" s="140" t="str">
        <f ca="1">IF(Proses!AU133="","-",Proses!AU133)</f>
        <v>-</v>
      </c>
      <c r="I310" s="126" t="s">
        <v>128</v>
      </c>
      <c r="J310" s="126" t="s">
        <v>128</v>
      </c>
      <c r="K310" s="126" t="str">
        <f ca="1">IF(Proses!$AU$122=G310,"#","")</f>
        <v/>
      </c>
      <c r="L310" s="165">
        <f t="shared" ca="1" si="42"/>
        <v>0</v>
      </c>
      <c r="M310" s="350"/>
      <c r="N310" s="350"/>
      <c r="O310" s="350"/>
      <c r="P310" s="350"/>
    </row>
    <row r="311" spans="1:16">
      <c r="A311" s="125"/>
      <c r="B311" s="125"/>
      <c r="C311" s="125"/>
      <c r="D311" s="162"/>
      <c r="E311" s="126"/>
      <c r="F311" s="125"/>
      <c r="G311" s="136" t="s">
        <v>124</v>
      </c>
      <c r="H311" s="140" t="str">
        <f ca="1">IF(Proses!AU134="","-",Proses!AU134)</f>
        <v>-</v>
      </c>
      <c r="I311" s="126" t="s">
        <v>128</v>
      </c>
      <c r="J311" s="126" t="s">
        <v>128</v>
      </c>
      <c r="K311" s="126" t="str">
        <f ca="1">IF(Proses!$AU$122=G311,"#","")</f>
        <v/>
      </c>
      <c r="L311" s="165">
        <f t="shared" ca="1" si="42"/>
        <v>0</v>
      </c>
      <c r="M311" s="350"/>
      <c r="N311" s="350"/>
      <c r="O311" s="350"/>
      <c r="P311" s="350"/>
    </row>
    <row r="312" spans="1:16">
      <c r="A312" s="125"/>
      <c r="B312" s="125"/>
      <c r="C312" s="125"/>
      <c r="D312" s="162"/>
      <c r="E312" s="126"/>
      <c r="F312" s="125"/>
      <c r="G312" s="136"/>
      <c r="H312" s="125"/>
      <c r="I312" s="126"/>
      <c r="J312" s="126"/>
      <c r="L312" s="166"/>
      <c r="M312" s="167">
        <f ca="1">IF(D306&gt;0.21,1,-2)</f>
        <v>1</v>
      </c>
      <c r="N312" s="167">
        <f ca="1">IF(OR(C306=1,C306=0),0,1)</f>
        <v>1</v>
      </c>
      <c r="O312" s="167">
        <f ca="1">IF(OR(MAX(L306:L311)&lt;H306,MAX(L306:L311)&lt;H307,MAX(L306:L311)&lt;H308,MAX(L306:L311)&lt;H309,MAX(L306:L311)&lt;H310,MAX(L306:L311)&lt;H311),0,1)</f>
        <v>0</v>
      </c>
      <c r="P312" s="167">
        <f ca="1">SUM(M312:O312)</f>
        <v>2</v>
      </c>
    </row>
    <row r="313" spans="1:16">
      <c r="A313" s="126">
        <f>A306+1</f>
        <v>44</v>
      </c>
      <c r="B313" s="126">
        <f>A313</f>
        <v>44</v>
      </c>
      <c r="C313" s="140" t="str">
        <f ca="1">IF(CELL("col",Proses!AV57)-4&gt;Proses!$D$2,"-",Proses!AV57/Proses!$E$2)</f>
        <v>-</v>
      </c>
      <c r="D313" s="140" t="str">
        <f ca="1">Proses!CY64</f>
        <v>-</v>
      </c>
      <c r="E313" s="140" t="str">
        <f ca="1">IF(CELL("col",Proses!AV7)-4&gt;Proses!$D$2,"-",IF(ISERR(PEARSON(Proses!AV7:AV56,Proses!BC7:BC56)),0,PEARSON(Proses!AV7:AV56,Proses!BC7:BC56)))</f>
        <v>-</v>
      </c>
      <c r="F313" s="125"/>
      <c r="G313" s="136" t="s">
        <v>9</v>
      </c>
      <c r="H313" s="140" t="str">
        <f ca="1">IF(Proses!AV129="","-",Proses!AV129)</f>
        <v>-</v>
      </c>
      <c r="I313" s="126" t="s">
        <v>128</v>
      </c>
      <c r="J313" s="126" t="s">
        <v>128</v>
      </c>
      <c r="K313" s="126" t="str">
        <f ca="1">IF(Proses!$AV$122=G313,"#","")</f>
        <v/>
      </c>
      <c r="L313" s="165">
        <f t="shared" ref="L313:L318" ca="1" si="43">IF(K313&lt;&gt;"",H313,0)</f>
        <v>0</v>
      </c>
      <c r="M313" s="350" t="str">
        <f ca="1">IF(D313&gt;0.21,"Dapat Membeda- kan","Tidak dapat membeda- kan")</f>
        <v>Dapat Membeda- kan</v>
      </c>
      <c r="N313" s="350" t="str">
        <f ca="1">IF(C313&gt;=0.7,"Mudah",IF(AND(C313&lt;0.7,C313&gt;=0.3),"Sedang","Sulit"))</f>
        <v>Mudah</v>
      </c>
      <c r="O313" s="350" t="str">
        <f ca="1">IF(OR(MAX(L313:L318)&lt;H313,MAX(L313:L318)&lt;H314,MAX(L313:L318)&lt;H315,MAX(L313:L318)&lt;H316,MAX(L313:L318)&lt;H317,MAX(L313:L318)&lt;H318),"Ada Option lain yang bekerja lebih baik.","Baik")</f>
        <v>Ada Option lain yang bekerja lebih baik.</v>
      </c>
      <c r="P313" s="350" t="str">
        <f ca="1">IF(P319&gt;2,"Dapat diterima",IF(AND(P319&gt;0,P319&lt;=2),"Soal sebaiknya Direvisi","Ditolak/ Jangan Diguna-kan"))</f>
        <v>Soal sebaiknya Direvisi</v>
      </c>
    </row>
    <row r="314" spans="1:16">
      <c r="A314" s="125"/>
      <c r="B314" s="125"/>
      <c r="C314" s="125"/>
      <c r="D314" s="162"/>
      <c r="E314" s="126"/>
      <c r="F314" s="125"/>
      <c r="G314" s="136" t="s">
        <v>120</v>
      </c>
      <c r="H314" s="140" t="str">
        <f ca="1">IF(Proses!AV130="","-",Proses!AV130)</f>
        <v>-</v>
      </c>
      <c r="I314" s="126" t="s">
        <v>128</v>
      </c>
      <c r="J314" s="126" t="s">
        <v>128</v>
      </c>
      <c r="K314" s="126" t="str">
        <f ca="1">IF(Proses!$AV$122=G314,"#","")</f>
        <v/>
      </c>
      <c r="L314" s="165">
        <f t="shared" ca="1" si="43"/>
        <v>0</v>
      </c>
      <c r="M314" s="350"/>
      <c r="N314" s="350"/>
      <c r="O314" s="350"/>
      <c r="P314" s="350"/>
    </row>
    <row r="315" spans="1:16">
      <c r="A315" s="125"/>
      <c r="B315" s="125"/>
      <c r="C315" s="125"/>
      <c r="D315" s="162"/>
      <c r="E315" s="126"/>
      <c r="F315" s="125"/>
      <c r="G315" s="136" t="s">
        <v>121</v>
      </c>
      <c r="H315" s="140" t="str">
        <f ca="1">IF(Proses!AV131="","-",Proses!AV131)</f>
        <v>-</v>
      </c>
      <c r="I315" s="126" t="s">
        <v>128</v>
      </c>
      <c r="J315" s="126" t="s">
        <v>128</v>
      </c>
      <c r="K315" s="126" t="str">
        <f ca="1">IF(Proses!$AV$122=G315,"#","")</f>
        <v/>
      </c>
      <c r="L315" s="165">
        <f t="shared" ca="1" si="43"/>
        <v>0</v>
      </c>
      <c r="M315" s="350"/>
      <c r="N315" s="350"/>
      <c r="O315" s="350"/>
      <c r="P315" s="350"/>
    </row>
    <row r="316" spans="1:16">
      <c r="A316" s="125"/>
      <c r="B316" s="125"/>
      <c r="C316" s="125"/>
      <c r="D316" s="162"/>
      <c r="E316" s="126"/>
      <c r="F316" s="125"/>
      <c r="G316" s="136" t="s">
        <v>122</v>
      </c>
      <c r="H316" s="140" t="str">
        <f ca="1">IF(Proses!AV132="","-",Proses!AV132)</f>
        <v>-</v>
      </c>
      <c r="I316" s="126" t="s">
        <v>128</v>
      </c>
      <c r="J316" s="126" t="s">
        <v>128</v>
      </c>
      <c r="K316" s="126" t="str">
        <f ca="1">IF(Proses!$AV$122=G316,"#","")</f>
        <v/>
      </c>
      <c r="L316" s="165">
        <f t="shared" ca="1" si="43"/>
        <v>0</v>
      </c>
      <c r="M316" s="350"/>
      <c r="N316" s="350"/>
      <c r="O316" s="350"/>
      <c r="P316" s="350"/>
    </row>
    <row r="317" spans="1:16">
      <c r="A317" s="125"/>
      <c r="B317" s="125"/>
      <c r="C317" s="125"/>
      <c r="D317" s="162"/>
      <c r="E317" s="126"/>
      <c r="F317" s="125"/>
      <c r="G317" s="136" t="s">
        <v>123</v>
      </c>
      <c r="H317" s="140" t="str">
        <f ca="1">IF(Proses!AV133="","-",Proses!AV133)</f>
        <v>-</v>
      </c>
      <c r="I317" s="126" t="s">
        <v>128</v>
      </c>
      <c r="J317" s="126" t="s">
        <v>128</v>
      </c>
      <c r="K317" s="126" t="str">
        <f ca="1">IF(Proses!$AV$122=G317,"#","")</f>
        <v/>
      </c>
      <c r="L317" s="165">
        <f t="shared" ca="1" si="43"/>
        <v>0</v>
      </c>
      <c r="M317" s="350"/>
      <c r="N317" s="350"/>
      <c r="O317" s="350"/>
      <c r="P317" s="350"/>
    </row>
    <row r="318" spans="1:16">
      <c r="A318" s="125"/>
      <c r="B318" s="125"/>
      <c r="C318" s="125"/>
      <c r="D318" s="162"/>
      <c r="E318" s="126"/>
      <c r="F318" s="125"/>
      <c r="G318" s="136" t="s">
        <v>124</v>
      </c>
      <c r="H318" s="140" t="str">
        <f ca="1">IF(Proses!AV134="","-",Proses!AV134)</f>
        <v>-</v>
      </c>
      <c r="I318" s="126" t="s">
        <v>128</v>
      </c>
      <c r="J318" s="126" t="s">
        <v>128</v>
      </c>
      <c r="K318" s="126" t="str">
        <f ca="1">IF(Proses!$AV$122=G318,"#","")</f>
        <v/>
      </c>
      <c r="L318" s="165">
        <f t="shared" ca="1" si="43"/>
        <v>0</v>
      </c>
      <c r="M318" s="350"/>
      <c r="N318" s="350"/>
      <c r="O318" s="350"/>
      <c r="P318" s="350"/>
    </row>
    <row r="319" spans="1:16">
      <c r="A319" s="125"/>
      <c r="B319" s="125"/>
      <c r="C319" s="125"/>
      <c r="D319" s="162"/>
      <c r="E319" s="126"/>
      <c r="F319" s="125"/>
      <c r="G319" s="136"/>
      <c r="H319" s="125"/>
      <c r="I319" s="126"/>
      <c r="J319" s="126"/>
      <c r="L319" s="166"/>
      <c r="M319" s="167">
        <f ca="1">IF(D313&gt;0.21,1,-2)</f>
        <v>1</v>
      </c>
      <c r="N319" s="167">
        <f ca="1">IF(OR(C313=1,C313=0),0,1)</f>
        <v>1</v>
      </c>
      <c r="O319" s="167">
        <f ca="1">IF(OR(MAX(L313:L318)&lt;H313,MAX(L313:L318)&lt;H314,MAX(L313:L318)&lt;H315,MAX(L313:L318)&lt;H316,MAX(L313:L318)&lt;H317,MAX(L313:L318)&lt;H318),0,1)</f>
        <v>0</v>
      </c>
      <c r="P319" s="167">
        <f ca="1">SUM(M319:O319)</f>
        <v>2</v>
      </c>
    </row>
    <row r="320" spans="1:16">
      <c r="A320" s="126">
        <f>A313+1</f>
        <v>45</v>
      </c>
      <c r="B320" s="126">
        <f>A320</f>
        <v>45</v>
      </c>
      <c r="C320" s="140" t="str">
        <f ca="1">IF(CELL("col",Proses!AW57)-4&gt;Proses!$D$2,"-",Proses!AW57/Proses!$E$2)</f>
        <v>-</v>
      </c>
      <c r="D320" s="140" t="str">
        <f ca="1">Proses!CZ64</f>
        <v>-</v>
      </c>
      <c r="E320" s="140" t="str">
        <f ca="1">IF(CELL("col",Proses!AW7)-4&gt;Proses!$D$2,"-",IF(ISERR(PEARSON(Proses!AW7:AW56,Proses!BC7:BC56)),0,PEARSON(Proses!AW7:AW56,Proses!BC7:BC56)))</f>
        <v>-</v>
      </c>
      <c r="F320" s="125"/>
      <c r="G320" s="136" t="s">
        <v>9</v>
      </c>
      <c r="H320" s="140" t="str">
        <f ca="1">IF(Proses!AW129="","-",Proses!AW129)</f>
        <v>-</v>
      </c>
      <c r="I320" s="126" t="s">
        <v>128</v>
      </c>
      <c r="J320" s="126" t="s">
        <v>128</v>
      </c>
      <c r="K320" s="126" t="str">
        <f ca="1">IF(Proses!$AW$122=G320,"#","")</f>
        <v/>
      </c>
      <c r="L320" s="165">
        <f t="shared" ref="L320:L325" ca="1" si="44">IF(K320&lt;&gt;"",H320,0)</f>
        <v>0</v>
      </c>
      <c r="M320" s="350" t="str">
        <f ca="1">IF(D320&gt;0.21,"Dapat Membeda- kan","Tidak dapat membeda- kan")</f>
        <v>Dapat Membeda- kan</v>
      </c>
      <c r="N320" s="350" t="str">
        <f ca="1">IF(C320&gt;=0.7,"Mudah",IF(AND(C320&lt;0.7,C320&gt;=0.3),"Sedang","Sulit"))</f>
        <v>Mudah</v>
      </c>
      <c r="O320" s="350" t="str">
        <f ca="1">IF(OR(MAX(L320:L325)&lt;H320,MAX(L320:L325)&lt;H321,MAX(L320:L325)&lt;H322,MAX(L320:L325)&lt;H323,MAX(L320:L325)&lt;H324,MAX(L320:L325)&lt;H325),"Ada Option lain yang bekerja lebih baik.","Baik")</f>
        <v>Ada Option lain yang bekerja lebih baik.</v>
      </c>
      <c r="P320" s="350" t="str">
        <f ca="1">IF(P326&gt;2,"Dapat diterima",IF(AND(P326&gt;0,P326&lt;=2),"Soal sebaiknya Direvisi","Ditolak/ Jangan Diguna-kan"))</f>
        <v>Soal sebaiknya Direvisi</v>
      </c>
    </row>
    <row r="321" spans="1:16">
      <c r="A321" s="125"/>
      <c r="B321" s="125"/>
      <c r="C321" s="125"/>
      <c r="D321" s="162"/>
      <c r="E321" s="126"/>
      <c r="F321" s="125"/>
      <c r="G321" s="136" t="s">
        <v>120</v>
      </c>
      <c r="H321" s="140" t="str">
        <f ca="1">IF(Proses!AW130="","-",Proses!AW130)</f>
        <v>-</v>
      </c>
      <c r="I321" s="126" t="s">
        <v>128</v>
      </c>
      <c r="J321" s="126" t="s">
        <v>128</v>
      </c>
      <c r="K321" s="126" t="str">
        <f ca="1">IF(Proses!$AW$122=G321,"#","")</f>
        <v/>
      </c>
      <c r="L321" s="165">
        <f t="shared" ca="1" si="44"/>
        <v>0</v>
      </c>
      <c r="M321" s="350"/>
      <c r="N321" s="350"/>
      <c r="O321" s="350"/>
      <c r="P321" s="350"/>
    </row>
    <row r="322" spans="1:16">
      <c r="A322" s="125"/>
      <c r="B322" s="125"/>
      <c r="C322" s="125"/>
      <c r="D322" s="162"/>
      <c r="E322" s="126"/>
      <c r="F322" s="125"/>
      <c r="G322" s="136" t="s">
        <v>121</v>
      </c>
      <c r="H322" s="140" t="str">
        <f ca="1">IF(Proses!AW131="","-",Proses!AW131)</f>
        <v>-</v>
      </c>
      <c r="I322" s="126" t="s">
        <v>128</v>
      </c>
      <c r="J322" s="126" t="s">
        <v>128</v>
      </c>
      <c r="K322" s="126" t="str">
        <f ca="1">IF(Proses!$AW$122=G322,"#","")</f>
        <v/>
      </c>
      <c r="L322" s="165">
        <f t="shared" ca="1" si="44"/>
        <v>0</v>
      </c>
      <c r="M322" s="350"/>
      <c r="N322" s="350"/>
      <c r="O322" s="350"/>
      <c r="P322" s="350"/>
    </row>
    <row r="323" spans="1:16">
      <c r="A323" s="125"/>
      <c r="B323" s="125"/>
      <c r="C323" s="125"/>
      <c r="D323" s="162"/>
      <c r="E323" s="126"/>
      <c r="F323" s="125"/>
      <c r="G323" s="136" t="s">
        <v>122</v>
      </c>
      <c r="H323" s="140" t="str">
        <f ca="1">IF(Proses!AW132="","-",Proses!AW132)</f>
        <v>-</v>
      </c>
      <c r="I323" s="126" t="s">
        <v>128</v>
      </c>
      <c r="J323" s="126" t="s">
        <v>128</v>
      </c>
      <c r="K323" s="126" t="str">
        <f ca="1">IF(Proses!$AW$122=G323,"#","")</f>
        <v/>
      </c>
      <c r="L323" s="165">
        <f t="shared" ca="1" si="44"/>
        <v>0</v>
      </c>
      <c r="M323" s="350"/>
      <c r="N323" s="350"/>
      <c r="O323" s="350"/>
      <c r="P323" s="350"/>
    </row>
    <row r="324" spans="1:16">
      <c r="A324" s="125"/>
      <c r="B324" s="125"/>
      <c r="C324" s="125"/>
      <c r="D324" s="162"/>
      <c r="E324" s="126"/>
      <c r="F324" s="125"/>
      <c r="G324" s="136" t="s">
        <v>123</v>
      </c>
      <c r="H324" s="140" t="str">
        <f ca="1">IF(Proses!AW133="","-",Proses!AW133)</f>
        <v>-</v>
      </c>
      <c r="I324" s="126" t="s">
        <v>128</v>
      </c>
      <c r="J324" s="126" t="s">
        <v>128</v>
      </c>
      <c r="K324" s="126" t="str">
        <f ca="1">IF(Proses!$AW$122=G324,"#","")</f>
        <v/>
      </c>
      <c r="L324" s="165">
        <f t="shared" ca="1" si="44"/>
        <v>0</v>
      </c>
      <c r="M324" s="350"/>
      <c r="N324" s="350"/>
      <c r="O324" s="350"/>
      <c r="P324" s="350"/>
    </row>
    <row r="325" spans="1:16">
      <c r="A325" s="125"/>
      <c r="B325" s="125"/>
      <c r="C325" s="125"/>
      <c r="D325" s="162"/>
      <c r="E325" s="126"/>
      <c r="F325" s="125"/>
      <c r="G325" s="136" t="s">
        <v>124</v>
      </c>
      <c r="H325" s="140" t="str">
        <f ca="1">IF(Proses!AW134="","-",Proses!AW134)</f>
        <v>-</v>
      </c>
      <c r="I325" s="126" t="s">
        <v>128</v>
      </c>
      <c r="J325" s="126" t="s">
        <v>128</v>
      </c>
      <c r="K325" s="126" t="str">
        <f ca="1">IF(Proses!$AW$122=G325,"#","")</f>
        <v/>
      </c>
      <c r="L325" s="165">
        <f t="shared" ca="1" si="44"/>
        <v>0</v>
      </c>
      <c r="M325" s="350"/>
      <c r="N325" s="350"/>
      <c r="O325" s="350"/>
      <c r="P325" s="350"/>
    </row>
    <row r="326" spans="1:16">
      <c r="D326" s="162"/>
      <c r="E326" s="126"/>
      <c r="G326" s="127"/>
      <c r="H326" s="125"/>
      <c r="I326" s="126"/>
      <c r="J326" s="126"/>
      <c r="L326" s="166"/>
      <c r="M326" s="167">
        <f ca="1">IF(D320&gt;0.21,1,-2)</f>
        <v>1</v>
      </c>
      <c r="N326" s="167">
        <f ca="1">IF(OR(C320=1,C320=0),0,1)</f>
        <v>1</v>
      </c>
      <c r="O326" s="167">
        <f ca="1">IF(OR(MAX(L320:L325)&lt;H320,MAX(L320:L325)&lt;H321,MAX(L320:L325)&lt;H322,MAX(L320:L325)&lt;H323,MAX(L320:L325)&lt;H324,MAX(L320:L325)&lt;H325),0,1)</f>
        <v>0</v>
      </c>
      <c r="P326" s="167">
        <f ca="1">SUM(M326:O326)</f>
        <v>2</v>
      </c>
    </row>
    <row r="327" spans="1:16">
      <c r="A327" s="126">
        <f>A320+1</f>
        <v>46</v>
      </c>
      <c r="B327" s="126">
        <f>A327</f>
        <v>46</v>
      </c>
      <c r="C327" s="140" t="str">
        <f ca="1">IF(CELL("col",Proses!AX57)-4&gt;Proses!$D$2,"-",Proses!AX57/Proses!$E$2)</f>
        <v>-</v>
      </c>
      <c r="D327" s="140" t="str">
        <f ca="1">Proses!DA64</f>
        <v>-</v>
      </c>
      <c r="E327" s="140" t="str">
        <f ca="1">IF(CELL("col",Proses!AX7)-4&gt;Proses!$D$2,"-",IF(ISERR(PEARSON(Proses!AX7:AX56,Proses!BC7:BC56)),0,PEARSON(Proses!AX7:AX56,Proses!BC7:BC56)))</f>
        <v>-</v>
      </c>
      <c r="F327" s="125"/>
      <c r="G327" s="136" t="s">
        <v>9</v>
      </c>
      <c r="H327" s="140" t="str">
        <f ca="1">IF(Proses!AX129="","-",Proses!AX129)</f>
        <v>-</v>
      </c>
      <c r="I327" s="126" t="s">
        <v>128</v>
      </c>
      <c r="J327" s="126" t="s">
        <v>128</v>
      </c>
      <c r="K327" s="126" t="str">
        <f ca="1">IF(Proses!$AX$122=G327,"#","")</f>
        <v/>
      </c>
      <c r="L327" s="165">
        <f t="shared" ref="L327:L332" ca="1" si="45">IF(K327&lt;&gt;"",H327,0)</f>
        <v>0</v>
      </c>
      <c r="M327" s="350" t="str">
        <f ca="1">IF(D327&gt;0.21,"Dapat Membeda- kan","Tidak dapat membeda- kan")</f>
        <v>Dapat Membeda- kan</v>
      </c>
      <c r="N327" s="350" t="str">
        <f ca="1">IF(C327&gt;=0.7,"Mudah",IF(AND(C327&lt;0.7,C327&gt;=0.3),"Sedang","Sulit"))</f>
        <v>Mudah</v>
      </c>
      <c r="O327" s="350" t="str">
        <f ca="1">IF(OR(MAX(L327:L332)&lt;H327,MAX(L327:L332)&lt;H328,MAX(L327:L332)&lt;H329,MAX(L327:L332)&lt;H330,MAX(L327:L332)&lt;H331,MAX(L327:L332)&lt;H332),"Ada Option lain yang bekerja lebih baik.","Baik")</f>
        <v>Ada Option lain yang bekerja lebih baik.</v>
      </c>
      <c r="P327" s="350" t="str">
        <f ca="1">IF(P333&gt;2,"Dapat diterima",IF(AND(P333&gt;0,P333&lt;=2),"Soal sebaiknya Direvisi","Ditolak/ Jangan Diguna-kan"))</f>
        <v>Soal sebaiknya Direvisi</v>
      </c>
    </row>
    <row r="328" spans="1:16">
      <c r="A328" s="125"/>
      <c r="B328" s="125"/>
      <c r="C328" s="125"/>
      <c r="D328" s="162"/>
      <c r="E328" s="126"/>
      <c r="F328" s="125"/>
      <c r="G328" s="136" t="s">
        <v>120</v>
      </c>
      <c r="H328" s="140" t="str">
        <f ca="1">IF(Proses!AX130="","-",Proses!AX130)</f>
        <v>-</v>
      </c>
      <c r="I328" s="126" t="s">
        <v>128</v>
      </c>
      <c r="J328" s="126" t="s">
        <v>128</v>
      </c>
      <c r="K328" s="126" t="str">
        <f ca="1">IF(Proses!$AX$122=G328,"#","")</f>
        <v/>
      </c>
      <c r="L328" s="165">
        <f t="shared" ca="1" si="45"/>
        <v>0</v>
      </c>
      <c r="M328" s="350"/>
      <c r="N328" s="350"/>
      <c r="O328" s="350"/>
      <c r="P328" s="350"/>
    </row>
    <row r="329" spans="1:16">
      <c r="A329" s="125"/>
      <c r="B329" s="125"/>
      <c r="C329" s="125"/>
      <c r="D329" s="162"/>
      <c r="E329" s="126"/>
      <c r="F329" s="125"/>
      <c r="G329" s="136" t="s">
        <v>121</v>
      </c>
      <c r="H329" s="140" t="str">
        <f ca="1">IF(Proses!AX131="","-",Proses!AX131)</f>
        <v>-</v>
      </c>
      <c r="I329" s="126" t="s">
        <v>128</v>
      </c>
      <c r="J329" s="126" t="s">
        <v>128</v>
      </c>
      <c r="K329" s="126" t="str">
        <f ca="1">IF(Proses!$AX$122=G329,"#","")</f>
        <v/>
      </c>
      <c r="L329" s="165">
        <f t="shared" ca="1" si="45"/>
        <v>0</v>
      </c>
      <c r="M329" s="350"/>
      <c r="N329" s="350"/>
      <c r="O329" s="350"/>
      <c r="P329" s="350"/>
    </row>
    <row r="330" spans="1:16">
      <c r="A330" s="125"/>
      <c r="B330" s="125"/>
      <c r="C330" s="125"/>
      <c r="D330" s="162"/>
      <c r="E330" s="126"/>
      <c r="F330" s="125"/>
      <c r="G330" s="136" t="s">
        <v>122</v>
      </c>
      <c r="H330" s="140" t="str">
        <f ca="1">IF(Proses!AX132="","-",Proses!AX132)</f>
        <v>-</v>
      </c>
      <c r="I330" s="126" t="s">
        <v>128</v>
      </c>
      <c r="J330" s="126" t="s">
        <v>128</v>
      </c>
      <c r="K330" s="126" t="str">
        <f ca="1">IF(Proses!$AX$122=G330,"#","")</f>
        <v/>
      </c>
      <c r="L330" s="165">
        <f t="shared" ca="1" si="45"/>
        <v>0</v>
      </c>
      <c r="M330" s="350"/>
      <c r="N330" s="350"/>
      <c r="O330" s="350"/>
      <c r="P330" s="350"/>
    </row>
    <row r="331" spans="1:16">
      <c r="A331" s="125"/>
      <c r="B331" s="125"/>
      <c r="C331" s="125"/>
      <c r="D331" s="162"/>
      <c r="E331" s="126"/>
      <c r="F331" s="125"/>
      <c r="G331" s="136" t="s">
        <v>123</v>
      </c>
      <c r="H331" s="140" t="str">
        <f ca="1">IF(Proses!AX133="","-",Proses!AX133)</f>
        <v>-</v>
      </c>
      <c r="I331" s="126" t="s">
        <v>128</v>
      </c>
      <c r="J331" s="126" t="s">
        <v>128</v>
      </c>
      <c r="K331" s="126" t="str">
        <f ca="1">IF(Proses!$AX$122=G331,"#","")</f>
        <v/>
      </c>
      <c r="L331" s="165">
        <f t="shared" ca="1" si="45"/>
        <v>0</v>
      </c>
      <c r="M331" s="350"/>
      <c r="N331" s="350"/>
      <c r="O331" s="350"/>
      <c r="P331" s="350"/>
    </row>
    <row r="332" spans="1:16">
      <c r="A332" s="125"/>
      <c r="B332" s="125"/>
      <c r="C332" s="125"/>
      <c r="D332" s="162"/>
      <c r="E332" s="126"/>
      <c r="F332" s="125"/>
      <c r="G332" s="136" t="s">
        <v>124</v>
      </c>
      <c r="H332" s="140" t="str">
        <f ca="1">IF(Proses!AX134="","-",Proses!AX134)</f>
        <v>-</v>
      </c>
      <c r="I332" s="126" t="s">
        <v>128</v>
      </c>
      <c r="J332" s="126" t="s">
        <v>128</v>
      </c>
      <c r="K332" s="126" t="str">
        <f ca="1">IF(Proses!$AX$122=G332,"#","")</f>
        <v/>
      </c>
      <c r="L332" s="165">
        <f t="shared" ca="1" si="45"/>
        <v>0</v>
      </c>
      <c r="M332" s="350"/>
      <c r="N332" s="350"/>
      <c r="O332" s="350"/>
      <c r="P332" s="350"/>
    </row>
    <row r="333" spans="1:16">
      <c r="A333" s="125"/>
      <c r="B333" s="125"/>
      <c r="C333" s="125"/>
      <c r="D333" s="162"/>
      <c r="E333" s="126"/>
      <c r="F333" s="125"/>
      <c r="G333" s="136"/>
      <c r="H333" s="125"/>
      <c r="I333" s="126"/>
      <c r="J333" s="126"/>
      <c r="L333" s="166"/>
      <c r="M333" s="167">
        <f ca="1">IF(D327&gt;0.21,1,-2)</f>
        <v>1</v>
      </c>
      <c r="N333" s="167">
        <f ca="1">IF(OR(C327=1,C327=0),0,1)</f>
        <v>1</v>
      </c>
      <c r="O333" s="167">
        <f ca="1">IF(OR(MAX(L327:L332)&lt;H327,MAX(L327:L332)&lt;H328,MAX(L327:L332)&lt;H329,MAX(L327:L332)&lt;H330,MAX(L327:L332)&lt;H331,MAX(L327:L332)&lt;H332),0,1)</f>
        <v>0</v>
      </c>
      <c r="P333" s="167">
        <f ca="1">SUM(M333:O333)</f>
        <v>2</v>
      </c>
    </row>
    <row r="334" spans="1:16">
      <c r="A334" s="126">
        <f>A327+1</f>
        <v>47</v>
      </c>
      <c r="B334" s="126">
        <f>A334</f>
        <v>47</v>
      </c>
      <c r="C334" s="140" t="str">
        <f ca="1">IF(CELL("col",Proses!AY57)-4&gt;Proses!$D$2,"-",Proses!AY57/Proses!$E$2)</f>
        <v>-</v>
      </c>
      <c r="D334" s="140" t="str">
        <f ca="1">Proses!DB64</f>
        <v>-</v>
      </c>
      <c r="E334" s="140" t="str">
        <f ca="1">IF(CELL("col",Proses!AY7)-4&gt;Proses!$D$2,"-",IF(ISERR(PEARSON(Proses!AY7:AY56,Proses!BC7:BC56)),0,PEARSON(Proses!AY7:AY56,Proses!BC7:BC56)))</f>
        <v>-</v>
      </c>
      <c r="F334" s="125"/>
      <c r="G334" s="136" t="s">
        <v>9</v>
      </c>
      <c r="H334" s="140" t="str">
        <f ca="1">IF(Proses!AY129="","-",Proses!AY129)</f>
        <v>-</v>
      </c>
      <c r="I334" s="126" t="s">
        <v>128</v>
      </c>
      <c r="J334" s="126" t="s">
        <v>128</v>
      </c>
      <c r="K334" s="126" t="str">
        <f ca="1">IF(Proses!$AY$122=G334,"#","")</f>
        <v/>
      </c>
      <c r="L334" s="165">
        <f t="shared" ref="L334:L339" ca="1" si="46">IF(K334&lt;&gt;"",H334,0)</f>
        <v>0</v>
      </c>
      <c r="M334" s="350" t="str">
        <f ca="1">IF(D334&gt;0.21,"Dapat Membeda- kan","Tidak dapat membeda- kan")</f>
        <v>Dapat Membeda- kan</v>
      </c>
      <c r="N334" s="350" t="str">
        <f ca="1">IF(C334&gt;=0.7,"Mudah",IF(AND(C334&lt;0.7,C334&gt;=0.3),"Sedang","Sulit"))</f>
        <v>Mudah</v>
      </c>
      <c r="O334" s="350" t="str">
        <f ca="1">IF(OR(MAX(L334:L339)&lt;H334,MAX(L334:L339)&lt;H335,MAX(L334:L339)&lt;H336,MAX(L334:L339)&lt;H337,MAX(L334:L339)&lt;H338,MAX(L334:L339)&lt;H339),"Ada Option lain yang bekerja lebih baik.","Baik")</f>
        <v>Ada Option lain yang bekerja lebih baik.</v>
      </c>
      <c r="P334" s="350" t="str">
        <f ca="1">IF(P340&gt;2,"Dapat diterima",IF(AND(P340&gt;0,P340&lt;=2),"Soal sebaiknya Direvisi","Ditolak/ Jangan Diguna-kan"))</f>
        <v>Soal sebaiknya Direvisi</v>
      </c>
    </row>
    <row r="335" spans="1:16">
      <c r="A335" s="125"/>
      <c r="B335" s="125"/>
      <c r="C335" s="125"/>
      <c r="D335" s="162"/>
      <c r="E335" s="126"/>
      <c r="F335" s="125"/>
      <c r="G335" s="136" t="s">
        <v>120</v>
      </c>
      <c r="H335" s="140" t="str">
        <f ca="1">IF(Proses!AY130="","-",Proses!AY130)</f>
        <v>-</v>
      </c>
      <c r="I335" s="126" t="s">
        <v>128</v>
      </c>
      <c r="J335" s="126" t="s">
        <v>128</v>
      </c>
      <c r="K335" s="126" t="str">
        <f ca="1">IF(Proses!$AY$122=G335,"#","")</f>
        <v/>
      </c>
      <c r="L335" s="165">
        <f t="shared" ca="1" si="46"/>
        <v>0</v>
      </c>
      <c r="M335" s="350"/>
      <c r="N335" s="350"/>
      <c r="O335" s="350"/>
      <c r="P335" s="350"/>
    </row>
    <row r="336" spans="1:16">
      <c r="A336" s="125"/>
      <c r="B336" s="125"/>
      <c r="C336" s="125"/>
      <c r="D336" s="162"/>
      <c r="E336" s="126"/>
      <c r="F336" s="125"/>
      <c r="G336" s="136" t="s">
        <v>121</v>
      </c>
      <c r="H336" s="140" t="str">
        <f ca="1">IF(Proses!AY131="","-",Proses!AY131)</f>
        <v>-</v>
      </c>
      <c r="I336" s="126" t="s">
        <v>128</v>
      </c>
      <c r="J336" s="126" t="s">
        <v>128</v>
      </c>
      <c r="K336" s="126" t="str">
        <f ca="1">IF(Proses!$AY$122=G336,"#","")</f>
        <v/>
      </c>
      <c r="L336" s="165">
        <f t="shared" ca="1" si="46"/>
        <v>0</v>
      </c>
      <c r="M336" s="350"/>
      <c r="N336" s="350"/>
      <c r="O336" s="350"/>
      <c r="P336" s="350"/>
    </row>
    <row r="337" spans="1:16">
      <c r="A337" s="125"/>
      <c r="B337" s="125"/>
      <c r="C337" s="125"/>
      <c r="D337" s="162"/>
      <c r="E337" s="126"/>
      <c r="F337" s="125"/>
      <c r="G337" s="136" t="s">
        <v>122</v>
      </c>
      <c r="H337" s="140" t="str">
        <f ca="1">IF(Proses!AY132="","-",Proses!AY132)</f>
        <v>-</v>
      </c>
      <c r="I337" s="126" t="s">
        <v>128</v>
      </c>
      <c r="J337" s="126" t="s">
        <v>128</v>
      </c>
      <c r="K337" s="126" t="str">
        <f ca="1">IF(Proses!$AY$122=G337,"#","")</f>
        <v/>
      </c>
      <c r="L337" s="165">
        <f t="shared" ca="1" si="46"/>
        <v>0</v>
      </c>
      <c r="M337" s="350"/>
      <c r="N337" s="350"/>
      <c r="O337" s="350"/>
      <c r="P337" s="350"/>
    </row>
    <row r="338" spans="1:16">
      <c r="A338" s="125"/>
      <c r="B338" s="125"/>
      <c r="C338" s="125"/>
      <c r="D338" s="162"/>
      <c r="E338" s="126"/>
      <c r="F338" s="125"/>
      <c r="G338" s="136" t="s">
        <v>123</v>
      </c>
      <c r="H338" s="140" t="str">
        <f ca="1">IF(Proses!AY133="","-",Proses!AY133)</f>
        <v>-</v>
      </c>
      <c r="I338" s="126" t="s">
        <v>128</v>
      </c>
      <c r="J338" s="126" t="s">
        <v>128</v>
      </c>
      <c r="K338" s="126" t="str">
        <f ca="1">IF(Proses!$AY$122=G338,"#","")</f>
        <v/>
      </c>
      <c r="L338" s="165">
        <f t="shared" ca="1" si="46"/>
        <v>0</v>
      </c>
      <c r="M338" s="350"/>
      <c r="N338" s="350"/>
      <c r="O338" s="350"/>
      <c r="P338" s="350"/>
    </row>
    <row r="339" spans="1:16">
      <c r="A339" s="125"/>
      <c r="B339" s="125"/>
      <c r="C339" s="125"/>
      <c r="D339" s="162"/>
      <c r="E339" s="126"/>
      <c r="F339" s="125"/>
      <c r="G339" s="136" t="s">
        <v>124</v>
      </c>
      <c r="H339" s="140" t="str">
        <f ca="1">IF(Proses!AY134="","-",Proses!AY134)</f>
        <v>-</v>
      </c>
      <c r="I339" s="126" t="s">
        <v>128</v>
      </c>
      <c r="J339" s="126" t="s">
        <v>128</v>
      </c>
      <c r="K339" s="126" t="str">
        <f ca="1">IF(Proses!$AY$122=G339,"#","")</f>
        <v/>
      </c>
      <c r="L339" s="165">
        <f t="shared" ca="1" si="46"/>
        <v>0</v>
      </c>
      <c r="M339" s="350"/>
      <c r="N339" s="350"/>
      <c r="O339" s="350"/>
      <c r="P339" s="350"/>
    </row>
    <row r="340" spans="1:16">
      <c r="A340" s="125"/>
      <c r="B340" s="125"/>
      <c r="C340" s="125"/>
      <c r="D340" s="162"/>
      <c r="E340" s="126"/>
      <c r="F340" s="125"/>
      <c r="G340" s="136"/>
      <c r="H340" s="125"/>
      <c r="I340" s="126"/>
      <c r="J340" s="126"/>
      <c r="L340" s="166"/>
      <c r="M340" s="167">
        <f ca="1">IF(D334&gt;0.21,1,-2)</f>
        <v>1</v>
      </c>
      <c r="N340" s="167">
        <f ca="1">IF(OR(C334=1,C334=0),0,1)</f>
        <v>1</v>
      </c>
      <c r="O340" s="167">
        <f ca="1">IF(OR(MAX(L334:L339)&lt;H334,MAX(L334:L339)&lt;H335,MAX(L334:L339)&lt;H336,MAX(L334:L339)&lt;H337,MAX(L334:L339)&lt;H338,MAX(L334:L339)&lt;H339),0,1)</f>
        <v>0</v>
      </c>
      <c r="P340" s="167">
        <f ca="1">SUM(M340:O340)</f>
        <v>2</v>
      </c>
    </row>
    <row r="341" spans="1:16">
      <c r="A341" s="126">
        <f>A334+1</f>
        <v>48</v>
      </c>
      <c r="B341" s="126">
        <f>A341</f>
        <v>48</v>
      </c>
      <c r="C341" s="140" t="str">
        <f ca="1">IF(CELL("col",Proses!AZ57)-4&gt;Proses!$D$2,"-",Proses!AZ57/Proses!$E$2)</f>
        <v>-</v>
      </c>
      <c r="D341" s="140" t="str">
        <f ca="1">Proses!DC64</f>
        <v>-</v>
      </c>
      <c r="E341" s="140" t="str">
        <f ca="1">IF(CELL("col",Proses!AZ7)-4&gt;Proses!$D$2,"-",IF(ISERR(PEARSON(Proses!AZ7:AZ56,Proses!BC7:BC56)),0,PEARSON(Proses!AZ7:AZ56,Proses!BC7:BC56)))</f>
        <v>-</v>
      </c>
      <c r="F341" s="125"/>
      <c r="G341" s="136" t="s">
        <v>9</v>
      </c>
      <c r="H341" s="140" t="str">
        <f ca="1">IF(Proses!AZ129="","-",Proses!AZ129)</f>
        <v>-</v>
      </c>
      <c r="I341" s="126" t="s">
        <v>128</v>
      </c>
      <c r="J341" s="126" t="s">
        <v>128</v>
      </c>
      <c r="K341" s="126" t="str">
        <f ca="1">IF(Proses!$AZ$122=G341,"#","")</f>
        <v/>
      </c>
      <c r="L341" s="165">
        <f t="shared" ref="L341:L346" ca="1" si="47">IF(K341&lt;&gt;"",H341,0)</f>
        <v>0</v>
      </c>
      <c r="M341" s="350" t="str">
        <f ca="1">IF(D341&gt;0.21,"Dapat Membeda- kan","Tidak dapat membeda- kan")</f>
        <v>Dapat Membeda- kan</v>
      </c>
      <c r="N341" s="350" t="str">
        <f ca="1">IF(C341&gt;=0.7,"Mudah",IF(AND(C341&lt;0.7,C341&gt;=0.3),"Sedang","Sulit"))</f>
        <v>Mudah</v>
      </c>
      <c r="O341" s="350" t="str">
        <f ca="1">IF(OR(MAX(L341:L346)&lt;H341,MAX(L341:L346)&lt;H342,MAX(L341:L346)&lt;H343,MAX(L341:L346)&lt;H344,MAX(L341:L346)&lt;H345,MAX(L341:L346)&lt;H346),"Ada Option lain yang bekerja lebih baik.","Baik")</f>
        <v>Ada Option lain yang bekerja lebih baik.</v>
      </c>
      <c r="P341" s="350" t="str">
        <f ca="1">IF(P347&gt;2,"Dapat diterima",IF(AND(P347&gt;0,P347&lt;=2),"Soal sebaiknya Direvisi","Ditolak/ Jangan Diguna-kan"))</f>
        <v>Soal sebaiknya Direvisi</v>
      </c>
    </row>
    <row r="342" spans="1:16">
      <c r="A342" s="125"/>
      <c r="B342" s="125"/>
      <c r="C342" s="125"/>
      <c r="D342" s="162"/>
      <c r="E342" s="126"/>
      <c r="F342" s="125"/>
      <c r="G342" s="136" t="s">
        <v>120</v>
      </c>
      <c r="H342" s="140" t="str">
        <f ca="1">IF(Proses!AZ130="","-",Proses!AZ130)</f>
        <v>-</v>
      </c>
      <c r="I342" s="126" t="s">
        <v>128</v>
      </c>
      <c r="J342" s="126" t="s">
        <v>128</v>
      </c>
      <c r="K342" s="126" t="str">
        <f ca="1">IF(Proses!$AZ$122=G342,"#","")</f>
        <v/>
      </c>
      <c r="L342" s="165">
        <f t="shared" ca="1" si="47"/>
        <v>0</v>
      </c>
      <c r="M342" s="350"/>
      <c r="N342" s="350"/>
      <c r="O342" s="350"/>
      <c r="P342" s="350"/>
    </row>
    <row r="343" spans="1:16">
      <c r="A343" s="125"/>
      <c r="B343" s="125"/>
      <c r="C343" s="125"/>
      <c r="D343" s="162"/>
      <c r="E343" s="126"/>
      <c r="F343" s="125"/>
      <c r="G343" s="136" t="s">
        <v>121</v>
      </c>
      <c r="H343" s="140" t="str">
        <f ca="1">IF(Proses!AZ131="","-",Proses!AZ131)</f>
        <v>-</v>
      </c>
      <c r="I343" s="126" t="s">
        <v>128</v>
      </c>
      <c r="J343" s="126" t="s">
        <v>128</v>
      </c>
      <c r="K343" s="126" t="str">
        <f ca="1">IF(Proses!$AZ$122=G343,"#","")</f>
        <v/>
      </c>
      <c r="L343" s="165">
        <f t="shared" ca="1" si="47"/>
        <v>0</v>
      </c>
      <c r="M343" s="350"/>
      <c r="N343" s="350"/>
      <c r="O343" s="350"/>
      <c r="P343" s="350"/>
    </row>
    <row r="344" spans="1:16">
      <c r="A344" s="125"/>
      <c r="B344" s="125"/>
      <c r="C344" s="125"/>
      <c r="D344" s="162"/>
      <c r="E344" s="126"/>
      <c r="F344" s="125"/>
      <c r="G344" s="136" t="s">
        <v>122</v>
      </c>
      <c r="H344" s="140" t="str">
        <f ca="1">IF(Proses!AZ132="","-",Proses!AZ132)</f>
        <v>-</v>
      </c>
      <c r="I344" s="126" t="s">
        <v>128</v>
      </c>
      <c r="J344" s="126" t="s">
        <v>128</v>
      </c>
      <c r="K344" s="126" t="str">
        <f ca="1">IF(Proses!$AZ$122=G344,"#","")</f>
        <v/>
      </c>
      <c r="L344" s="165">
        <f t="shared" ca="1" si="47"/>
        <v>0</v>
      </c>
      <c r="M344" s="350"/>
      <c r="N344" s="350"/>
      <c r="O344" s="350"/>
      <c r="P344" s="350"/>
    </row>
    <row r="345" spans="1:16">
      <c r="A345" s="125"/>
      <c r="B345" s="125"/>
      <c r="C345" s="125"/>
      <c r="D345" s="162"/>
      <c r="E345" s="126"/>
      <c r="F345" s="125"/>
      <c r="G345" s="136" t="s">
        <v>123</v>
      </c>
      <c r="H345" s="140" t="str">
        <f ca="1">IF(Proses!AZ133="","-",Proses!AZ133)</f>
        <v>-</v>
      </c>
      <c r="I345" s="126" t="s">
        <v>128</v>
      </c>
      <c r="J345" s="126" t="s">
        <v>128</v>
      </c>
      <c r="K345" s="126" t="str">
        <f ca="1">IF(Proses!$AZ$122=G345,"#","")</f>
        <v/>
      </c>
      <c r="L345" s="165">
        <f t="shared" ca="1" si="47"/>
        <v>0</v>
      </c>
      <c r="M345" s="350"/>
      <c r="N345" s="350"/>
      <c r="O345" s="350"/>
      <c r="P345" s="350"/>
    </row>
    <row r="346" spans="1:16">
      <c r="A346" s="125"/>
      <c r="B346" s="125"/>
      <c r="C346" s="125"/>
      <c r="D346" s="162"/>
      <c r="E346" s="126"/>
      <c r="F346" s="125"/>
      <c r="G346" s="136" t="s">
        <v>124</v>
      </c>
      <c r="H346" s="140" t="str">
        <f ca="1">IF(Proses!AZ134="","-",Proses!AZ134)</f>
        <v>-</v>
      </c>
      <c r="I346" s="126" t="s">
        <v>128</v>
      </c>
      <c r="J346" s="126" t="s">
        <v>128</v>
      </c>
      <c r="K346" s="126" t="str">
        <f ca="1">IF(Proses!$AZ$122=G346,"#","")</f>
        <v/>
      </c>
      <c r="L346" s="165">
        <f t="shared" ca="1" si="47"/>
        <v>0</v>
      </c>
      <c r="M346" s="350"/>
      <c r="N346" s="350"/>
      <c r="O346" s="350"/>
      <c r="P346" s="350"/>
    </row>
    <row r="347" spans="1:16">
      <c r="A347" s="125"/>
      <c r="B347" s="125"/>
      <c r="C347" s="125"/>
      <c r="D347" s="162"/>
      <c r="E347" s="126"/>
      <c r="F347" s="125"/>
      <c r="G347" s="136"/>
      <c r="H347" s="125"/>
      <c r="I347" s="126"/>
      <c r="J347" s="126"/>
      <c r="L347" s="166"/>
      <c r="M347" s="167">
        <f ca="1">IF(D341&gt;0.21,1,-2)</f>
        <v>1</v>
      </c>
      <c r="N347" s="167">
        <f ca="1">IF(OR(C341=1,C341=0),0,1)</f>
        <v>1</v>
      </c>
      <c r="O347" s="167">
        <f ca="1">IF(OR(MAX(L341:L346)&lt;H341,MAX(L341:L346)&lt;H342,MAX(L341:L346)&lt;H343,MAX(L341:L346)&lt;H344,MAX(L341:L346)&lt;H345,MAX(L341:L346)&lt;H346),0,1)</f>
        <v>0</v>
      </c>
      <c r="P347" s="167">
        <f ca="1">SUM(M347:O347)</f>
        <v>2</v>
      </c>
    </row>
    <row r="348" spans="1:16">
      <c r="A348" s="126">
        <f>A341+1</f>
        <v>49</v>
      </c>
      <c r="B348" s="126">
        <f>A348</f>
        <v>49</v>
      </c>
      <c r="C348" s="140" t="str">
        <f ca="1">IF(CELL("col",Proses!BA57)-4&gt;Proses!$D$2,"-",Proses!BA57/Proses!$E$2)</f>
        <v>-</v>
      </c>
      <c r="D348" s="140" t="str">
        <f ca="1">Proses!DD64</f>
        <v>-</v>
      </c>
      <c r="E348" s="140" t="str">
        <f ca="1">IF(CELL("col",Proses!BA7)-4&gt;Proses!$D$2,"-",IF(ISERR(PEARSON(Proses!BA7:BA56,Proses!BC7:BC56)),0,PEARSON(Proses!BA7:BA56,Proses!BC7:BC56)))</f>
        <v>-</v>
      </c>
      <c r="F348" s="125"/>
      <c r="G348" s="136" t="s">
        <v>9</v>
      </c>
      <c r="H348" s="140" t="str">
        <f ca="1">IF(Proses!BA129="","-",Proses!BA129)</f>
        <v>-</v>
      </c>
      <c r="I348" s="126" t="s">
        <v>128</v>
      </c>
      <c r="J348" s="126" t="s">
        <v>128</v>
      </c>
      <c r="K348" s="126" t="str">
        <f ca="1">IF(Proses!$BA$122=G348,"#","")</f>
        <v/>
      </c>
      <c r="L348" s="165">
        <f t="shared" ref="L348:L353" ca="1" si="48">IF(K348&lt;&gt;"",H348,0)</f>
        <v>0</v>
      </c>
      <c r="M348" s="350" t="str">
        <f ca="1">IF(D348&gt;0.21,"Dapat Membeda- kan","Tidak dapat membeda- kan")</f>
        <v>Dapat Membeda- kan</v>
      </c>
      <c r="N348" s="350" t="str">
        <f ca="1">IF(C348&gt;=0.7,"Mudah",IF(AND(C348&lt;0.7,C348&gt;=0.3),"Sedang","Sulit"))</f>
        <v>Mudah</v>
      </c>
      <c r="O348" s="350" t="str">
        <f ca="1">IF(OR(MAX(L348:L353)&lt;H348,MAX(L348:L353)&lt;H349,MAX(L348:L353)&lt;H350,MAX(L348:L353)&lt;H351,MAX(L348:L353)&lt;H352,MAX(L348:L353)&lt;H353),"Ada Option lain yang bekerja lebih baik.","Baik")</f>
        <v>Ada Option lain yang bekerja lebih baik.</v>
      </c>
      <c r="P348" s="350" t="str">
        <f ca="1">IF(P354&gt;2,"Dapat diterima",IF(AND(P354&gt;0,P354&lt;=2),"Soal sebaiknya Direvisi","Ditolak/ Jangan Diguna-kan"))</f>
        <v>Soal sebaiknya Direvisi</v>
      </c>
    </row>
    <row r="349" spans="1:16">
      <c r="A349" s="125"/>
      <c r="B349" s="125"/>
      <c r="C349" s="125"/>
      <c r="D349" s="162"/>
      <c r="E349" s="126"/>
      <c r="F349" s="125"/>
      <c r="G349" s="136" t="s">
        <v>120</v>
      </c>
      <c r="H349" s="140" t="str">
        <f ca="1">IF(Proses!BA130="","-",Proses!BA130)</f>
        <v>-</v>
      </c>
      <c r="I349" s="126" t="s">
        <v>128</v>
      </c>
      <c r="J349" s="126" t="s">
        <v>128</v>
      </c>
      <c r="K349" s="126" t="str">
        <f ca="1">IF(Proses!$BA$122=G349,"#","")</f>
        <v/>
      </c>
      <c r="L349" s="165">
        <f t="shared" ca="1" si="48"/>
        <v>0</v>
      </c>
      <c r="M349" s="350"/>
      <c r="N349" s="350"/>
      <c r="O349" s="350"/>
      <c r="P349" s="350"/>
    </row>
    <row r="350" spans="1:16">
      <c r="A350" s="125"/>
      <c r="B350" s="125"/>
      <c r="C350" s="125"/>
      <c r="D350" s="162"/>
      <c r="E350" s="126"/>
      <c r="F350" s="125"/>
      <c r="G350" s="136" t="s">
        <v>121</v>
      </c>
      <c r="H350" s="140" t="str">
        <f ca="1">IF(Proses!BA131="","-",Proses!BA131)</f>
        <v>-</v>
      </c>
      <c r="I350" s="126" t="s">
        <v>128</v>
      </c>
      <c r="J350" s="126" t="s">
        <v>128</v>
      </c>
      <c r="K350" s="126" t="str">
        <f ca="1">IF(Proses!$BA$122=G350,"#","")</f>
        <v/>
      </c>
      <c r="L350" s="165">
        <f t="shared" ca="1" si="48"/>
        <v>0</v>
      </c>
      <c r="M350" s="350"/>
      <c r="N350" s="350"/>
      <c r="O350" s="350"/>
      <c r="P350" s="350"/>
    </row>
    <row r="351" spans="1:16">
      <c r="A351" s="125"/>
      <c r="B351" s="125"/>
      <c r="C351" s="125"/>
      <c r="D351" s="162"/>
      <c r="E351" s="126"/>
      <c r="F351" s="125"/>
      <c r="G351" s="136" t="s">
        <v>122</v>
      </c>
      <c r="H351" s="140" t="str">
        <f ca="1">IF(Proses!BA132="","-",Proses!BA132)</f>
        <v>-</v>
      </c>
      <c r="I351" s="126" t="s">
        <v>128</v>
      </c>
      <c r="J351" s="126" t="s">
        <v>128</v>
      </c>
      <c r="K351" s="126" t="str">
        <f ca="1">IF(Proses!$BA$122=G351,"#","")</f>
        <v/>
      </c>
      <c r="L351" s="165">
        <f t="shared" ca="1" si="48"/>
        <v>0</v>
      </c>
      <c r="M351" s="350"/>
      <c r="N351" s="350"/>
      <c r="O351" s="350"/>
      <c r="P351" s="350"/>
    </row>
    <row r="352" spans="1:16">
      <c r="A352" s="125"/>
      <c r="B352" s="125"/>
      <c r="C352" s="125"/>
      <c r="D352" s="162"/>
      <c r="E352" s="126"/>
      <c r="F352" s="125"/>
      <c r="G352" s="136" t="s">
        <v>123</v>
      </c>
      <c r="H352" s="140" t="str">
        <f ca="1">IF(Proses!BA133="","-",Proses!BA133)</f>
        <v>-</v>
      </c>
      <c r="I352" s="126" t="s">
        <v>128</v>
      </c>
      <c r="J352" s="126" t="s">
        <v>128</v>
      </c>
      <c r="K352" s="126" t="str">
        <f ca="1">IF(Proses!$BA$122=G352,"#","")</f>
        <v/>
      </c>
      <c r="L352" s="165">
        <f t="shared" ca="1" si="48"/>
        <v>0</v>
      </c>
      <c r="M352" s="350"/>
      <c r="N352" s="350"/>
      <c r="O352" s="350"/>
      <c r="P352" s="350"/>
    </row>
    <row r="353" spans="1:16">
      <c r="A353" s="125"/>
      <c r="B353" s="125"/>
      <c r="C353" s="125"/>
      <c r="D353" s="162"/>
      <c r="E353" s="126"/>
      <c r="F353" s="125"/>
      <c r="G353" s="136" t="s">
        <v>124</v>
      </c>
      <c r="H353" s="140" t="str">
        <f ca="1">IF(Proses!BA134="","-",Proses!BA134)</f>
        <v>-</v>
      </c>
      <c r="I353" s="126" t="s">
        <v>128</v>
      </c>
      <c r="J353" s="126" t="s">
        <v>128</v>
      </c>
      <c r="K353" s="126" t="str">
        <f ca="1">IF(Proses!$BA$122=G353,"#","")</f>
        <v/>
      </c>
      <c r="L353" s="165">
        <f t="shared" ca="1" si="48"/>
        <v>0</v>
      </c>
      <c r="M353" s="350"/>
      <c r="N353" s="350"/>
      <c r="O353" s="350"/>
      <c r="P353" s="350"/>
    </row>
    <row r="354" spans="1:16">
      <c r="A354" s="125"/>
      <c r="B354" s="125"/>
      <c r="C354" s="125"/>
      <c r="D354" s="162"/>
      <c r="E354" s="126"/>
      <c r="F354" s="125"/>
      <c r="G354" s="136"/>
      <c r="H354" s="125"/>
      <c r="I354" s="126"/>
      <c r="J354" s="126"/>
      <c r="L354" s="166"/>
      <c r="M354" s="167">
        <f ca="1">IF(D348&gt;0.21,1,-2)</f>
        <v>1</v>
      </c>
      <c r="N354" s="167">
        <f ca="1">IF(OR(C348=1,C348=0),0,1)</f>
        <v>1</v>
      </c>
      <c r="O354" s="167">
        <f ca="1">IF(OR(MAX(L348:L353)&lt;H348,MAX(L348:L353)&lt;H349,MAX(L348:L353)&lt;H350,MAX(L348:L353)&lt;H351,MAX(L348:L353)&lt;H352,MAX(L348:L353)&lt;H353),0,1)</f>
        <v>0</v>
      </c>
      <c r="P354" s="167">
        <f ca="1">SUM(M354:O354)</f>
        <v>2</v>
      </c>
    </row>
    <row r="355" spans="1:16">
      <c r="A355" s="126">
        <f>A348+1</f>
        <v>50</v>
      </c>
      <c r="B355" s="126">
        <f>A355</f>
        <v>50</v>
      </c>
      <c r="C355" s="140" t="str">
        <f ca="1">IF(CELL("col",Proses!BB57)-4&gt;Proses!$D$2,"-",Proses!BB57/Proses!$E$2)</f>
        <v>-</v>
      </c>
      <c r="D355" s="140" t="str">
        <f ca="1">Proses!DE64</f>
        <v>-</v>
      </c>
      <c r="E355" s="140" t="str">
        <f ca="1">IF(CELL("col",Proses!BB7)-4&gt;Proses!$D$2,"-",IF(ISERR(PEARSON(Proses!BB7:BB56,Proses!BC7:BC56)),0,PEARSON(Proses!BB7:BB56,Proses!BC7:BC56)))</f>
        <v>-</v>
      </c>
      <c r="F355" s="125"/>
      <c r="G355" s="136" t="s">
        <v>9</v>
      </c>
      <c r="H355" s="140" t="str">
        <f ca="1">IF(Proses!BB129="","-",Proses!BB129)</f>
        <v>-</v>
      </c>
      <c r="I355" s="126" t="s">
        <v>128</v>
      </c>
      <c r="J355" s="126" t="s">
        <v>128</v>
      </c>
      <c r="K355" s="126" t="str">
        <f ca="1">IF(Proses!$BB$122=G355,"#","")</f>
        <v/>
      </c>
      <c r="L355" s="165">
        <f t="shared" ref="L355:L360" ca="1" si="49">IF(K355&lt;&gt;"",H355,0)</f>
        <v>0</v>
      </c>
      <c r="M355" s="350" t="str">
        <f ca="1">IF(D355&gt;0.21,"Dapat Membeda- kan","Tidak dapat membeda- kan")</f>
        <v>Dapat Membeda- kan</v>
      </c>
      <c r="N355" s="350" t="str">
        <f ca="1">IF(C355&gt;=0.7,"Mudah",IF(AND(C355&lt;0.7,C355&gt;=0.3),"Sedang","Sulit"))</f>
        <v>Mudah</v>
      </c>
      <c r="O355" s="350" t="str">
        <f ca="1">IF(OR(MAX(L355:L360)&lt;H355,MAX(L355:L360)&lt;H356,MAX(L355:L360)&lt;H357,MAX(L355:L360)&lt;H358,MAX(L355:L360)&lt;H359,MAX(L355:L360)&lt;H360),"Ada Option lain yang bekerja lebih baik.","Baik")</f>
        <v>Ada Option lain yang bekerja lebih baik.</v>
      </c>
      <c r="P355" s="350" t="str">
        <f ca="1">IF(P361&gt;2,"Dapat diterima",IF(AND(P361&gt;0,P361&lt;=2),"Soal sebaiknya Direvisi","Ditolak/ Jangan Diguna-kan"))</f>
        <v>Soal sebaiknya Direvisi</v>
      </c>
    </row>
    <row r="356" spans="1:16">
      <c r="A356" s="125"/>
      <c r="B356" s="125"/>
      <c r="C356" s="125"/>
      <c r="D356" s="162"/>
      <c r="E356" s="126"/>
      <c r="F356" s="125"/>
      <c r="G356" s="136" t="s">
        <v>120</v>
      </c>
      <c r="H356" s="140" t="str">
        <f ca="1">IF(Proses!BB130="","-",Proses!BB130)</f>
        <v>-</v>
      </c>
      <c r="I356" s="126" t="s">
        <v>128</v>
      </c>
      <c r="J356" s="126" t="s">
        <v>128</v>
      </c>
      <c r="K356" s="126" t="str">
        <f ca="1">IF(Proses!$BB$122=G356,"#","")</f>
        <v/>
      </c>
      <c r="L356" s="165">
        <f t="shared" ca="1" si="49"/>
        <v>0</v>
      </c>
      <c r="M356" s="350"/>
      <c r="N356" s="350"/>
      <c r="O356" s="350"/>
      <c r="P356" s="350"/>
    </row>
    <row r="357" spans="1:16">
      <c r="A357" s="125"/>
      <c r="B357" s="125"/>
      <c r="C357" s="125"/>
      <c r="D357" s="162"/>
      <c r="E357" s="126"/>
      <c r="F357" s="125"/>
      <c r="G357" s="136" t="s">
        <v>121</v>
      </c>
      <c r="H357" s="140" t="str">
        <f ca="1">IF(Proses!BB131="","-",Proses!BB131)</f>
        <v>-</v>
      </c>
      <c r="I357" s="126" t="s">
        <v>128</v>
      </c>
      <c r="J357" s="126" t="s">
        <v>128</v>
      </c>
      <c r="K357" s="126" t="str">
        <f ca="1">IF(Proses!$BB$122=G357,"#","")</f>
        <v/>
      </c>
      <c r="L357" s="165">
        <f t="shared" ca="1" si="49"/>
        <v>0</v>
      </c>
      <c r="M357" s="350"/>
      <c r="N357" s="350"/>
      <c r="O357" s="350"/>
      <c r="P357" s="350"/>
    </row>
    <row r="358" spans="1:16">
      <c r="A358" s="125"/>
      <c r="B358" s="125"/>
      <c r="C358" s="125"/>
      <c r="D358" s="162"/>
      <c r="E358" s="126"/>
      <c r="F358" s="125"/>
      <c r="G358" s="136" t="s">
        <v>122</v>
      </c>
      <c r="H358" s="140" t="str">
        <f ca="1">IF(Proses!BB132="","-",Proses!BB132)</f>
        <v>-</v>
      </c>
      <c r="I358" s="126" t="s">
        <v>128</v>
      </c>
      <c r="J358" s="126" t="s">
        <v>128</v>
      </c>
      <c r="K358" s="126" t="str">
        <f ca="1">IF(Proses!$BB$122=G358,"#","")</f>
        <v/>
      </c>
      <c r="L358" s="165">
        <f t="shared" ca="1" si="49"/>
        <v>0</v>
      </c>
      <c r="M358" s="350"/>
      <c r="N358" s="350"/>
      <c r="O358" s="350"/>
      <c r="P358" s="350"/>
    </row>
    <row r="359" spans="1:16">
      <c r="A359" s="125"/>
      <c r="B359" s="125"/>
      <c r="C359" s="125"/>
      <c r="D359" s="162"/>
      <c r="E359" s="126"/>
      <c r="F359" s="125"/>
      <c r="G359" s="136" t="s">
        <v>123</v>
      </c>
      <c r="H359" s="140" t="str">
        <f ca="1">IF(Proses!BB133="","-",Proses!BB133)</f>
        <v>-</v>
      </c>
      <c r="I359" s="126" t="s">
        <v>128</v>
      </c>
      <c r="J359" s="126" t="s">
        <v>128</v>
      </c>
      <c r="K359" s="126" t="str">
        <f ca="1">IF(Proses!$BB$122=G359,"#","")</f>
        <v/>
      </c>
      <c r="L359" s="165">
        <f t="shared" ca="1" si="49"/>
        <v>0</v>
      </c>
      <c r="M359" s="350"/>
      <c r="N359" s="350"/>
      <c r="O359" s="350"/>
      <c r="P359" s="350"/>
    </row>
    <row r="360" spans="1:16">
      <c r="A360" s="125"/>
      <c r="B360" s="125"/>
      <c r="C360" s="125"/>
      <c r="D360" s="162"/>
      <c r="E360" s="126"/>
      <c r="F360" s="125"/>
      <c r="G360" s="136" t="s">
        <v>124</v>
      </c>
      <c r="H360" s="140" t="str">
        <f ca="1">IF(Proses!BB134="","-",Proses!BB134)</f>
        <v>-</v>
      </c>
      <c r="I360" s="126" t="s">
        <v>128</v>
      </c>
      <c r="J360" s="126" t="s">
        <v>128</v>
      </c>
      <c r="K360" s="126" t="str">
        <f ca="1">IF(Proses!$BB$122=G360,"#","")</f>
        <v/>
      </c>
      <c r="L360" s="165">
        <f t="shared" ca="1" si="49"/>
        <v>0</v>
      </c>
      <c r="M360" s="350"/>
      <c r="N360" s="350"/>
      <c r="O360" s="350"/>
      <c r="P360" s="350"/>
    </row>
    <row r="361" spans="1:16">
      <c r="D361" s="162"/>
      <c r="H361" s="125"/>
      <c r="M361" s="167">
        <f ca="1">IF(D355&gt;0.21,1,-2)</f>
        <v>1</v>
      </c>
      <c r="N361" s="167">
        <f ca="1">IF(OR(C355=1,C355=0),0,1)</f>
        <v>1</v>
      </c>
      <c r="O361" s="167">
        <f ca="1">IF(OR(MAX(L355:L360)&lt;H355,MAX(L355:L360)&lt;H356,MAX(L355:L360)&lt;H357,MAX(L355:L360)&lt;H358,MAX(L355:L360)&lt;H359,MAX(L355:L360)&lt;H360),0,1)</f>
        <v>0</v>
      </c>
      <c r="P361" s="167">
        <f ca="1">SUM(M361:O361)</f>
        <v>2</v>
      </c>
    </row>
    <row r="362" spans="1:16">
      <c r="N362" s="6"/>
    </row>
    <row r="363" spans="1:16">
      <c r="N363" s="6"/>
    </row>
    <row r="364" spans="1:16">
      <c r="N364" s="6"/>
    </row>
    <row r="365" spans="1:16">
      <c r="N365" s="6"/>
    </row>
    <row r="366" spans="1:16">
      <c r="N366" s="6"/>
    </row>
  </sheetData>
  <mergeCells count="206">
    <mergeCell ref="A1:P1"/>
    <mergeCell ref="A10:A11"/>
    <mergeCell ref="B10:B11"/>
    <mergeCell ref="C10:E10"/>
    <mergeCell ref="G10:K10"/>
    <mergeCell ref="M10:P10"/>
    <mergeCell ref="M12:M17"/>
    <mergeCell ref="N12:N17"/>
    <mergeCell ref="O12:O17"/>
    <mergeCell ref="P12:P17"/>
    <mergeCell ref="M19:M24"/>
    <mergeCell ref="N19:N24"/>
    <mergeCell ref="O19:O24"/>
    <mergeCell ref="P19:P24"/>
    <mergeCell ref="M26:M31"/>
    <mergeCell ref="N26:N31"/>
    <mergeCell ref="O26:O31"/>
    <mergeCell ref="P26:P31"/>
    <mergeCell ref="M33:M38"/>
    <mergeCell ref="N33:N38"/>
    <mergeCell ref="O33:O38"/>
    <mergeCell ref="P33:P38"/>
    <mergeCell ref="M40:M45"/>
    <mergeCell ref="N40:N45"/>
    <mergeCell ref="O40:O45"/>
    <mergeCell ref="P40:P45"/>
    <mergeCell ref="M47:M52"/>
    <mergeCell ref="N47:N52"/>
    <mergeCell ref="O47:O52"/>
    <mergeCell ref="P47:P52"/>
    <mergeCell ref="M54:M59"/>
    <mergeCell ref="N54:N59"/>
    <mergeCell ref="O54:O59"/>
    <mergeCell ref="P54:P59"/>
    <mergeCell ref="M61:M66"/>
    <mergeCell ref="N61:N66"/>
    <mergeCell ref="O61:O66"/>
    <mergeCell ref="P61:P66"/>
    <mergeCell ref="M68:M73"/>
    <mergeCell ref="N68:N73"/>
    <mergeCell ref="O68:O73"/>
    <mergeCell ref="P68:P73"/>
    <mergeCell ref="M75:M80"/>
    <mergeCell ref="N75:N80"/>
    <mergeCell ref="O75:O80"/>
    <mergeCell ref="P75:P80"/>
    <mergeCell ref="M82:M87"/>
    <mergeCell ref="N82:N87"/>
    <mergeCell ref="O82:O87"/>
    <mergeCell ref="P82:P87"/>
    <mergeCell ref="M89:M94"/>
    <mergeCell ref="N89:N94"/>
    <mergeCell ref="O89:O94"/>
    <mergeCell ref="P89:P94"/>
    <mergeCell ref="M96:M101"/>
    <mergeCell ref="N96:N101"/>
    <mergeCell ref="O96:O101"/>
    <mergeCell ref="P96:P101"/>
    <mergeCell ref="M103:M108"/>
    <mergeCell ref="N103:N108"/>
    <mergeCell ref="O103:O108"/>
    <mergeCell ref="P103:P108"/>
    <mergeCell ref="M110:M115"/>
    <mergeCell ref="N110:N115"/>
    <mergeCell ref="O110:O115"/>
    <mergeCell ref="P110:P115"/>
    <mergeCell ref="M117:M122"/>
    <mergeCell ref="N117:N122"/>
    <mergeCell ref="O117:O122"/>
    <mergeCell ref="P117:P122"/>
    <mergeCell ref="M124:M129"/>
    <mergeCell ref="N124:N129"/>
    <mergeCell ref="O124:O129"/>
    <mergeCell ref="P124:P129"/>
    <mergeCell ref="M131:M136"/>
    <mergeCell ref="N131:N136"/>
    <mergeCell ref="O131:O136"/>
    <mergeCell ref="P131:P136"/>
    <mergeCell ref="M138:M143"/>
    <mergeCell ref="N138:N143"/>
    <mergeCell ref="O138:O143"/>
    <mergeCell ref="P138:P143"/>
    <mergeCell ref="M145:M150"/>
    <mergeCell ref="N145:N150"/>
    <mergeCell ref="O145:O150"/>
    <mergeCell ref="P145:P150"/>
    <mergeCell ref="M152:M157"/>
    <mergeCell ref="N152:N157"/>
    <mergeCell ref="O152:O157"/>
    <mergeCell ref="P152:P157"/>
    <mergeCell ref="M159:M164"/>
    <mergeCell ref="N159:N164"/>
    <mergeCell ref="O159:O164"/>
    <mergeCell ref="P159:P164"/>
    <mergeCell ref="M166:M171"/>
    <mergeCell ref="N166:N171"/>
    <mergeCell ref="O166:O171"/>
    <mergeCell ref="P166:P171"/>
    <mergeCell ref="M173:M178"/>
    <mergeCell ref="N173:N178"/>
    <mergeCell ref="O173:O178"/>
    <mergeCell ref="P173:P178"/>
    <mergeCell ref="M180:M185"/>
    <mergeCell ref="N180:N185"/>
    <mergeCell ref="O180:O185"/>
    <mergeCell ref="P180:P185"/>
    <mergeCell ref="M187:M192"/>
    <mergeCell ref="N187:N192"/>
    <mergeCell ref="O187:O192"/>
    <mergeCell ref="P187:P192"/>
    <mergeCell ref="M194:M199"/>
    <mergeCell ref="N194:N199"/>
    <mergeCell ref="O194:O199"/>
    <mergeCell ref="P194:P199"/>
    <mergeCell ref="M201:M206"/>
    <mergeCell ref="N201:N206"/>
    <mergeCell ref="O201:O206"/>
    <mergeCell ref="P201:P206"/>
    <mergeCell ref="M208:M213"/>
    <mergeCell ref="N208:N213"/>
    <mergeCell ref="O208:O213"/>
    <mergeCell ref="P208:P213"/>
    <mergeCell ref="M215:M220"/>
    <mergeCell ref="N215:N220"/>
    <mergeCell ref="O215:O220"/>
    <mergeCell ref="P215:P220"/>
    <mergeCell ref="M222:M227"/>
    <mergeCell ref="N222:N227"/>
    <mergeCell ref="O222:O227"/>
    <mergeCell ref="P222:P227"/>
    <mergeCell ref="M229:M234"/>
    <mergeCell ref="N229:N234"/>
    <mergeCell ref="O229:O234"/>
    <mergeCell ref="P229:P234"/>
    <mergeCell ref="M236:M241"/>
    <mergeCell ref="N236:N241"/>
    <mergeCell ref="O236:O241"/>
    <mergeCell ref="P236:P241"/>
    <mergeCell ref="M243:M248"/>
    <mergeCell ref="N243:N248"/>
    <mergeCell ref="O243:O248"/>
    <mergeCell ref="P243:P248"/>
    <mergeCell ref="M250:M255"/>
    <mergeCell ref="N250:N255"/>
    <mergeCell ref="O250:O255"/>
    <mergeCell ref="P250:P255"/>
    <mergeCell ref="M257:M262"/>
    <mergeCell ref="N257:N262"/>
    <mergeCell ref="O257:O262"/>
    <mergeCell ref="P257:P262"/>
    <mergeCell ref="M264:M269"/>
    <mergeCell ref="N264:N269"/>
    <mergeCell ref="O264:O269"/>
    <mergeCell ref="P264:P269"/>
    <mergeCell ref="M271:M276"/>
    <mergeCell ref="N271:N276"/>
    <mergeCell ref="O271:O276"/>
    <mergeCell ref="P271:P276"/>
    <mergeCell ref="M278:M283"/>
    <mergeCell ref="N278:N283"/>
    <mergeCell ref="O278:O283"/>
    <mergeCell ref="P278:P283"/>
    <mergeCell ref="M285:M290"/>
    <mergeCell ref="N285:N290"/>
    <mergeCell ref="O285:O290"/>
    <mergeCell ref="P285:P290"/>
    <mergeCell ref="M292:M297"/>
    <mergeCell ref="N292:N297"/>
    <mergeCell ref="O292:O297"/>
    <mergeCell ref="P292:P297"/>
    <mergeCell ref="M299:M304"/>
    <mergeCell ref="N299:N304"/>
    <mergeCell ref="O299:O304"/>
    <mergeCell ref="P299:P304"/>
    <mergeCell ref="M306:M311"/>
    <mergeCell ref="N306:N311"/>
    <mergeCell ref="O306:O311"/>
    <mergeCell ref="P306:P311"/>
    <mergeCell ref="M313:M318"/>
    <mergeCell ref="N313:N318"/>
    <mergeCell ref="O313:O318"/>
    <mergeCell ref="P313:P318"/>
    <mergeCell ref="M320:M325"/>
    <mergeCell ref="N320:N325"/>
    <mergeCell ref="O320:O325"/>
    <mergeCell ref="P320:P325"/>
    <mergeCell ref="M327:M332"/>
    <mergeCell ref="N327:N332"/>
    <mergeCell ref="O327:O332"/>
    <mergeCell ref="P327:P332"/>
    <mergeCell ref="M355:M360"/>
    <mergeCell ref="N355:N360"/>
    <mergeCell ref="O355:O360"/>
    <mergeCell ref="P355:P360"/>
    <mergeCell ref="M334:M339"/>
    <mergeCell ref="N334:N339"/>
    <mergeCell ref="O334:O339"/>
    <mergeCell ref="P334:P339"/>
    <mergeCell ref="M341:M346"/>
    <mergeCell ref="N341:N346"/>
    <mergeCell ref="O341:O346"/>
    <mergeCell ref="P341:P346"/>
    <mergeCell ref="M348:M353"/>
    <mergeCell ref="N348:N353"/>
    <mergeCell ref="O348:O353"/>
    <mergeCell ref="P348:P353"/>
  </mergeCells>
  <phoneticPr fontId="2" type="noConversion"/>
  <pageMargins left="0.35" right="0.14000000000000001" top="0.51181102362204722" bottom="0.65" header="0.39370078740157483" footer="0.33"/>
  <pageSetup paperSize="9" orientation="portrait" horizontalDpi="4294967293" verticalDpi="0" r:id="rId1"/>
  <headerFooter alignWithMargins="0">
    <oddFooter>&amp;L&amp;8&amp;A&amp;C&amp;8e-Media Centre Confidential&amp;R&amp;8Page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R198"/>
  <sheetViews>
    <sheetView workbookViewId="0">
      <selection activeCell="A5" sqref="A5:A6"/>
    </sheetView>
  </sheetViews>
  <sheetFormatPr defaultRowHeight="12.75"/>
  <cols>
    <col min="1" max="1" width="7.7109375" customWidth="1"/>
    <col min="2" max="2" width="15.85546875" customWidth="1"/>
    <col min="3" max="3" width="67.7109375" hidden="1" customWidth="1"/>
    <col min="4" max="4" width="8.7109375" hidden="1" customWidth="1"/>
    <col min="5" max="54" width="3.7109375" customWidth="1"/>
    <col min="55" max="56" width="6.7109375" customWidth="1"/>
    <col min="57" max="57" width="7.7109375" customWidth="1"/>
    <col min="58" max="58" width="5.42578125" customWidth="1"/>
    <col min="59" max="59" width="12.7109375" hidden="1" customWidth="1"/>
    <col min="60" max="109" width="4.7109375" hidden="1" customWidth="1"/>
    <col min="110" max="112" width="0" hidden="1" customWidth="1"/>
    <col min="117" max="117" width="9.5703125" bestFit="1" customWidth="1"/>
  </cols>
  <sheetData>
    <row r="1" spans="1:122" ht="30" customHeight="1" thickBot="1">
      <c r="A1" s="363" t="s">
        <v>46</v>
      </c>
      <c r="B1" s="364"/>
      <c r="C1" s="7" t="s">
        <v>15</v>
      </c>
      <c r="D1" s="128" t="s">
        <v>16</v>
      </c>
      <c r="E1" s="357" t="s">
        <v>125</v>
      </c>
      <c r="F1" s="358"/>
      <c r="G1" s="359"/>
    </row>
    <row r="2" spans="1:122" ht="18" customHeight="1" thickBot="1">
      <c r="A2" s="365"/>
      <c r="B2" s="366"/>
      <c r="C2" s="44" t="str">
        <f>Data!D14</f>
        <v>EBEBCDAECADECCABAADB</v>
      </c>
      <c r="D2" s="232">
        <f>LEN(C2)</f>
        <v>20</v>
      </c>
      <c r="E2" s="360">
        <f ca="1">COUNT(BE7:BE56)</f>
        <v>35</v>
      </c>
      <c r="F2" s="361"/>
      <c r="G2" s="362"/>
      <c r="H2" s="8"/>
      <c r="I2" s="8"/>
      <c r="J2" s="9"/>
      <c r="K2" s="9"/>
      <c r="L2" s="1"/>
      <c r="M2" s="3"/>
      <c r="N2" s="3"/>
      <c r="O2" s="3"/>
      <c r="P2" s="3"/>
      <c r="Q2" s="3"/>
      <c r="R2" s="4"/>
      <c r="S2" s="5"/>
      <c r="T2" s="6"/>
      <c r="X2" t="s">
        <v>22</v>
      </c>
    </row>
    <row r="3" spans="1:122" hidden="1">
      <c r="C3" s="2" t="str">
        <f>C2&amp;REPT("~",50-D2)</f>
        <v>EBEBCDAECADECCABAADB~~~~~~~~~~~~~~~~~~~~~~~~~~~~~~</v>
      </c>
    </row>
    <row r="4" spans="1:122" ht="15" customHeight="1" thickBot="1">
      <c r="A4" s="372" t="s">
        <v>45</v>
      </c>
      <c r="B4" s="372"/>
      <c r="C4" s="372"/>
      <c r="D4" s="372"/>
    </row>
    <row r="5" spans="1:122" ht="18" customHeight="1">
      <c r="A5" s="368" t="s">
        <v>2</v>
      </c>
      <c r="B5" s="370" t="s">
        <v>199</v>
      </c>
      <c r="C5" s="50" t="s">
        <v>0</v>
      </c>
      <c r="D5" s="370" t="s">
        <v>1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 t="s">
        <v>4</v>
      </c>
      <c r="Z5" s="13" t="s">
        <v>5</v>
      </c>
      <c r="AA5" s="13" t="s">
        <v>6</v>
      </c>
      <c r="AB5" s="13" t="s">
        <v>5</v>
      </c>
      <c r="AC5" s="13" t="s">
        <v>7</v>
      </c>
      <c r="AD5" s="13"/>
      <c r="AE5" s="13"/>
      <c r="AF5" s="13" t="s">
        <v>8</v>
      </c>
      <c r="AG5" s="13" t="s">
        <v>5</v>
      </c>
      <c r="AH5" s="13" t="s">
        <v>9</v>
      </c>
      <c r="AI5" s="13" t="s">
        <v>10</v>
      </c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  <c r="BC5" s="379" t="s">
        <v>14</v>
      </c>
      <c r="BD5" s="379"/>
      <c r="BE5" s="370" t="s">
        <v>11</v>
      </c>
      <c r="BF5" s="375" t="s">
        <v>27</v>
      </c>
    </row>
    <row r="6" spans="1:122" ht="18" customHeight="1" thickBot="1">
      <c r="A6" s="369"/>
      <c r="B6" s="371"/>
      <c r="C6" s="52" t="s">
        <v>3</v>
      </c>
      <c r="D6" s="371"/>
      <c r="E6" s="294">
        <v>1</v>
      </c>
      <c r="F6" s="294">
        <f>E6+1</f>
        <v>2</v>
      </c>
      <c r="G6" s="294">
        <f t="shared" ref="G6:BB6" si="0">F6+1</f>
        <v>3</v>
      </c>
      <c r="H6" s="294">
        <f t="shared" si="0"/>
        <v>4</v>
      </c>
      <c r="I6" s="294">
        <f t="shared" si="0"/>
        <v>5</v>
      </c>
      <c r="J6" s="294">
        <f t="shared" si="0"/>
        <v>6</v>
      </c>
      <c r="K6" s="294">
        <f t="shared" si="0"/>
        <v>7</v>
      </c>
      <c r="L6" s="294">
        <f t="shared" si="0"/>
        <v>8</v>
      </c>
      <c r="M6" s="294">
        <f t="shared" si="0"/>
        <v>9</v>
      </c>
      <c r="N6" s="294">
        <f t="shared" si="0"/>
        <v>10</v>
      </c>
      <c r="O6" s="294">
        <f t="shared" si="0"/>
        <v>11</v>
      </c>
      <c r="P6" s="294">
        <f t="shared" si="0"/>
        <v>12</v>
      </c>
      <c r="Q6" s="294">
        <f t="shared" si="0"/>
        <v>13</v>
      </c>
      <c r="R6" s="21">
        <f t="shared" si="0"/>
        <v>14</v>
      </c>
      <c r="S6" s="21">
        <f t="shared" si="0"/>
        <v>15</v>
      </c>
      <c r="T6" s="21">
        <f t="shared" si="0"/>
        <v>16</v>
      </c>
      <c r="U6" s="294">
        <f t="shared" si="0"/>
        <v>17</v>
      </c>
      <c r="V6" s="294">
        <f t="shared" si="0"/>
        <v>18</v>
      </c>
      <c r="W6" s="294">
        <f t="shared" si="0"/>
        <v>19</v>
      </c>
      <c r="X6" s="294">
        <f t="shared" si="0"/>
        <v>20</v>
      </c>
      <c r="Y6" s="294">
        <f t="shared" si="0"/>
        <v>21</v>
      </c>
      <c r="Z6" s="294">
        <f t="shared" si="0"/>
        <v>22</v>
      </c>
      <c r="AA6" s="294">
        <f t="shared" si="0"/>
        <v>23</v>
      </c>
      <c r="AB6" s="294">
        <f t="shared" si="0"/>
        <v>24</v>
      </c>
      <c r="AC6" s="294">
        <f t="shared" si="0"/>
        <v>25</v>
      </c>
      <c r="AD6" s="21">
        <f t="shared" si="0"/>
        <v>26</v>
      </c>
      <c r="AE6" s="21">
        <f t="shared" si="0"/>
        <v>27</v>
      </c>
      <c r="AF6" s="21">
        <f t="shared" si="0"/>
        <v>28</v>
      </c>
      <c r="AG6" s="21">
        <f t="shared" si="0"/>
        <v>29</v>
      </c>
      <c r="AH6" s="21">
        <f t="shared" si="0"/>
        <v>30</v>
      </c>
      <c r="AI6" s="21">
        <f t="shared" si="0"/>
        <v>31</v>
      </c>
      <c r="AJ6" s="21">
        <f t="shared" si="0"/>
        <v>32</v>
      </c>
      <c r="AK6" s="21">
        <f t="shared" si="0"/>
        <v>33</v>
      </c>
      <c r="AL6" s="21">
        <f t="shared" si="0"/>
        <v>34</v>
      </c>
      <c r="AM6" s="21">
        <f t="shared" si="0"/>
        <v>35</v>
      </c>
      <c r="AN6" s="21">
        <f t="shared" si="0"/>
        <v>36</v>
      </c>
      <c r="AO6" s="21">
        <f t="shared" si="0"/>
        <v>37</v>
      </c>
      <c r="AP6" s="21">
        <f t="shared" si="0"/>
        <v>38</v>
      </c>
      <c r="AQ6" s="21">
        <f t="shared" si="0"/>
        <v>39</v>
      </c>
      <c r="AR6" s="21">
        <f t="shared" si="0"/>
        <v>40</v>
      </c>
      <c r="AS6" s="21">
        <f t="shared" si="0"/>
        <v>41</v>
      </c>
      <c r="AT6" s="21">
        <f t="shared" si="0"/>
        <v>42</v>
      </c>
      <c r="AU6" s="21">
        <f t="shared" si="0"/>
        <v>43</v>
      </c>
      <c r="AV6" s="21">
        <f t="shared" si="0"/>
        <v>44</v>
      </c>
      <c r="AW6" s="21">
        <f t="shared" si="0"/>
        <v>45</v>
      </c>
      <c r="AX6" s="21">
        <f t="shared" si="0"/>
        <v>46</v>
      </c>
      <c r="AY6" s="21">
        <f t="shared" si="0"/>
        <v>47</v>
      </c>
      <c r="AZ6" s="21">
        <f t="shared" si="0"/>
        <v>48</v>
      </c>
      <c r="BA6" s="21">
        <f t="shared" si="0"/>
        <v>49</v>
      </c>
      <c r="BB6" s="21">
        <f t="shared" si="0"/>
        <v>50</v>
      </c>
      <c r="BC6" s="51" t="s">
        <v>12</v>
      </c>
      <c r="BD6" s="51" t="s">
        <v>13</v>
      </c>
      <c r="BE6" s="371"/>
      <c r="BF6" s="376"/>
      <c r="BH6" s="64">
        <v>1</v>
      </c>
      <c r="BI6" s="64">
        <f>BH6+1</f>
        <v>2</v>
      </c>
      <c r="BJ6" s="64">
        <f t="shared" ref="BJ6:DE6" si="1">BI6+1</f>
        <v>3</v>
      </c>
      <c r="BK6" s="64">
        <f t="shared" si="1"/>
        <v>4</v>
      </c>
      <c r="BL6" s="64">
        <f t="shared" si="1"/>
        <v>5</v>
      </c>
      <c r="BM6" s="64">
        <f t="shared" si="1"/>
        <v>6</v>
      </c>
      <c r="BN6" s="64">
        <f t="shared" si="1"/>
        <v>7</v>
      </c>
      <c r="BO6" s="64">
        <f t="shared" si="1"/>
        <v>8</v>
      </c>
      <c r="BP6" s="64">
        <f t="shared" si="1"/>
        <v>9</v>
      </c>
      <c r="BQ6" s="64">
        <f t="shared" si="1"/>
        <v>10</v>
      </c>
      <c r="BR6" s="64">
        <f t="shared" si="1"/>
        <v>11</v>
      </c>
      <c r="BS6" s="64">
        <f t="shared" si="1"/>
        <v>12</v>
      </c>
      <c r="BT6" s="64">
        <f t="shared" si="1"/>
        <v>13</v>
      </c>
      <c r="BU6" s="64">
        <f t="shared" si="1"/>
        <v>14</v>
      </c>
      <c r="BV6" s="64">
        <f t="shared" si="1"/>
        <v>15</v>
      </c>
      <c r="BW6" s="64">
        <f t="shared" si="1"/>
        <v>16</v>
      </c>
      <c r="BX6" s="64">
        <f t="shared" si="1"/>
        <v>17</v>
      </c>
      <c r="BY6" s="64">
        <f t="shared" si="1"/>
        <v>18</v>
      </c>
      <c r="BZ6" s="64">
        <f t="shared" si="1"/>
        <v>19</v>
      </c>
      <c r="CA6" s="64">
        <f t="shared" si="1"/>
        <v>20</v>
      </c>
      <c r="CB6" s="64">
        <f t="shared" si="1"/>
        <v>21</v>
      </c>
      <c r="CC6" s="64">
        <f t="shared" si="1"/>
        <v>22</v>
      </c>
      <c r="CD6" s="64">
        <f t="shared" si="1"/>
        <v>23</v>
      </c>
      <c r="CE6" s="64">
        <f t="shared" si="1"/>
        <v>24</v>
      </c>
      <c r="CF6" s="64">
        <f t="shared" si="1"/>
        <v>25</v>
      </c>
      <c r="CG6" s="64">
        <f t="shared" si="1"/>
        <v>26</v>
      </c>
      <c r="CH6" s="64">
        <f t="shared" si="1"/>
        <v>27</v>
      </c>
      <c r="CI6" s="64">
        <f t="shared" si="1"/>
        <v>28</v>
      </c>
      <c r="CJ6" s="64">
        <f t="shared" si="1"/>
        <v>29</v>
      </c>
      <c r="CK6" s="64">
        <f t="shared" si="1"/>
        <v>30</v>
      </c>
      <c r="CL6" s="64">
        <f t="shared" si="1"/>
        <v>31</v>
      </c>
      <c r="CM6" s="64">
        <f t="shared" si="1"/>
        <v>32</v>
      </c>
      <c r="CN6" s="64">
        <f t="shared" si="1"/>
        <v>33</v>
      </c>
      <c r="CO6" s="64">
        <f t="shared" si="1"/>
        <v>34</v>
      </c>
      <c r="CP6" s="64">
        <f t="shared" si="1"/>
        <v>35</v>
      </c>
      <c r="CQ6" s="64">
        <f t="shared" si="1"/>
        <v>36</v>
      </c>
      <c r="CR6" s="64">
        <f t="shared" si="1"/>
        <v>37</v>
      </c>
      <c r="CS6" s="64">
        <f t="shared" si="1"/>
        <v>38</v>
      </c>
      <c r="CT6" s="64">
        <f t="shared" si="1"/>
        <v>39</v>
      </c>
      <c r="CU6" s="64">
        <f t="shared" si="1"/>
        <v>40</v>
      </c>
      <c r="CV6" s="64">
        <f t="shared" si="1"/>
        <v>41</v>
      </c>
      <c r="CW6" s="64">
        <f t="shared" si="1"/>
        <v>42</v>
      </c>
      <c r="CX6" s="64">
        <f t="shared" si="1"/>
        <v>43</v>
      </c>
      <c r="CY6" s="64">
        <f t="shared" si="1"/>
        <v>44</v>
      </c>
      <c r="CZ6" s="64">
        <f t="shared" si="1"/>
        <v>45</v>
      </c>
      <c r="DA6" s="64">
        <f t="shared" si="1"/>
        <v>46</v>
      </c>
      <c r="DB6" s="64">
        <f t="shared" si="1"/>
        <v>47</v>
      </c>
      <c r="DC6" s="64">
        <f t="shared" si="1"/>
        <v>48</v>
      </c>
      <c r="DD6" s="64">
        <f t="shared" si="1"/>
        <v>49</v>
      </c>
      <c r="DE6" s="64">
        <f t="shared" si="1"/>
        <v>50</v>
      </c>
      <c r="DF6" s="145"/>
      <c r="DG6" s="145"/>
      <c r="DH6" s="145"/>
      <c r="DJ6">
        <v>13</v>
      </c>
      <c r="DK6">
        <v>3</v>
      </c>
      <c r="DL6">
        <v>9</v>
      </c>
      <c r="DQ6" t="s">
        <v>205</v>
      </c>
      <c r="DR6" t="s">
        <v>206</v>
      </c>
    </row>
    <row r="7" spans="1:122" ht="18" customHeight="1">
      <c r="A7" s="33">
        <v>1</v>
      </c>
      <c r="B7" s="46" t="str">
        <f>Data!B20</f>
        <v>ALIF AKBAR</v>
      </c>
      <c r="C7" s="42" t="str">
        <f>IF(Data!D20="","",Data!D20)</f>
        <v>BECECCAEBADECEBAABCE</v>
      </c>
      <c r="D7" s="36" t="str">
        <f t="shared" ref="D7:D38" si="2">IF(LEN(C7)=0,"",IF(LEN(C7)=$D$2, "Ok !",IF(LEN(C7)&lt;$D$2,"Kurang", "Lebih")))</f>
        <v>Ok !</v>
      </c>
      <c r="E7" s="22">
        <f t="shared" ref="E7:E38" ca="1" si="3">IF($C7="","",IF(OR(MID($C$3,CELL("col",E8)-4,1)="*",MID($C7,CELL("col",E8)-4,1)=MID($C$3,CELL("col",E8)-4,1)),1,IF(CELL("col",E8)-4&gt;$D$2,"",0)))</f>
        <v>0</v>
      </c>
      <c r="F7" s="22">
        <f t="shared" ref="F7:F38" ca="1" si="4">IF($C7="","",IF(OR(MID($C$3,CELL("col",F8)-4,1)="*",MID($C7,CELL("col",F8)-4,1)=MID($C$3,CELL("col",F8)-4,1)),1,IF(CELL("col",F8)-4&gt;$D$2,"",0)))</f>
        <v>0</v>
      </c>
      <c r="G7" s="22">
        <f t="shared" ref="G7:G38" ca="1" si="5">IF($C7="","",IF(OR(MID($C$3,CELL("col",G8)-4,1)="*",MID($C7,CELL("col",G8)-4,1)=MID($C$3,CELL("col",G8)-4,1)),1,IF(CELL("col",G8)-4&gt;$D$2,"",0)))</f>
        <v>0</v>
      </c>
      <c r="H7" s="22">
        <f t="shared" ref="H7:H38" ca="1" si="6">IF($C7="","",IF(OR(MID($C$3,CELL("col",H8)-4,1)="*",MID($C7,CELL("col",H8)-4,1)=MID($C$3,CELL("col",H8)-4,1)),1,IF(CELL("col",H8)-4&gt;$D$2,"",0)))</f>
        <v>0</v>
      </c>
      <c r="I7" s="22">
        <f t="shared" ref="I7:I38" ca="1" si="7">IF($C7="","",IF(OR(MID($C$3,CELL("col",I8)-4,1)="*",MID($C7,CELL("col",I8)-4,1)=MID($C$3,CELL("col",I8)-4,1)),1,IF(CELL("col",I8)-4&gt;$D$2,"",0)))</f>
        <v>1</v>
      </c>
      <c r="J7" s="22">
        <f t="shared" ref="J7:J38" ca="1" si="8">IF($C7="","",IF(OR(MID($C$3,CELL("col",J8)-4,1)="*",MID($C7,CELL("col",J8)-4,1)=MID($C$3,CELL("col",J8)-4,1)),1,IF(CELL("col",J8)-4&gt;$D$2,"",0)))</f>
        <v>0</v>
      </c>
      <c r="K7" s="22">
        <f t="shared" ref="K7:K38" ca="1" si="9">IF($C7="","",IF(OR(MID($C$3,CELL("col",K8)-4,1)="*",MID($C7,CELL("col",K8)-4,1)=MID($C$3,CELL("col",K8)-4,1)),1,IF(CELL("col",K8)-4&gt;$D$2,"",0)))</f>
        <v>1</v>
      </c>
      <c r="L7" s="22">
        <f t="shared" ref="L7:L38" ca="1" si="10">IF($C7="","",IF(OR(MID($C$3,CELL("col",L8)-4,1)="*",MID($C7,CELL("col",L8)-4,1)=MID($C$3,CELL("col",L8)-4,1)),1,IF(CELL("col",L8)-4&gt;$D$2,"",0)))</f>
        <v>1</v>
      </c>
      <c r="M7" s="22">
        <f t="shared" ref="M7:M38" ca="1" si="11">IF($C7="","",IF(OR(MID($C$3,CELL("col",M8)-4,1)="*",MID($C7,CELL("col",M8)-4,1)=MID($C$3,CELL("col",M8)-4,1)),1,IF(CELL("col",M8)-4&gt;$D$2,"",0)))</f>
        <v>0</v>
      </c>
      <c r="N7" s="22">
        <f t="shared" ref="N7:N38" ca="1" si="12">IF($C7="","",IF(OR(MID($C$3,CELL("col",N8)-4,1)="*",MID($C7,CELL("col",N8)-4,1)=MID($C$3,CELL("col",N8)-4,1)),1,IF(CELL("col",N8)-4&gt;$D$2,"",0)))</f>
        <v>1</v>
      </c>
      <c r="O7" s="22">
        <f t="shared" ref="O7:O38" ca="1" si="13">IF($C7="","",IF(OR(MID($C$3,CELL("col",O8)-4,1)="*",MID($C7,CELL("col",O8)-4,1)=MID($C$3,CELL("col",O8)-4,1)),1,IF(CELL("col",O8)-4&gt;$D$2,"",0)))</f>
        <v>1</v>
      </c>
      <c r="P7" s="22">
        <f t="shared" ref="P7:P38" ca="1" si="14">IF($C7="","",IF(OR(MID($C$3,CELL("col",P8)-4,1)="*",MID($C7,CELL("col",P8)-4,1)=MID($C$3,CELL("col",P8)-4,1)),1,IF(CELL("col",P8)-4&gt;$D$2,"",0)))</f>
        <v>1</v>
      </c>
      <c r="Q7" s="22">
        <f t="shared" ref="Q7:Q38" ca="1" si="15">IF($C7="","",IF(OR(MID($C$3,CELL("col",Q8)-4,1)="*",MID($C7,CELL("col",Q8)-4,1)=MID($C$3,CELL("col",Q8)-4,1)),1,IF(CELL("col",Q8)-4&gt;$D$2,"",0)))</f>
        <v>1</v>
      </c>
      <c r="R7" s="22">
        <f t="shared" ref="R7:R38" ca="1" si="16">IF($C7="","",IF(OR(MID($C$3,CELL("col",R8)-4,1)="*",MID($C7,CELL("col",R8)-4,1)=MID($C$3,CELL("col",R8)-4,1)),1,IF(CELL("col",R8)-4&gt;$D$2,"",0)))</f>
        <v>0</v>
      </c>
      <c r="S7" s="22">
        <f t="shared" ref="S7:S38" ca="1" si="17">IF($C7="","",IF(OR(MID($C$3,CELL("col",S8)-4,1)="*",MID($C7,CELL("col",S8)-4,1)=MID($C$3,CELL("col",S8)-4,1)),1,IF(CELL("col",S8)-4&gt;$D$2,"",0)))</f>
        <v>0</v>
      </c>
      <c r="T7" s="22">
        <f t="shared" ref="T7:T38" ca="1" si="18">IF($C7="","",IF(OR(MID($C$3,CELL("col",T8)-4,1)="*",MID($C7,CELL("col",T8)-4,1)=MID($C$3,CELL("col",T8)-4,1)),1,IF(CELL("col",T8)-4&gt;$D$2,"",0)))</f>
        <v>0</v>
      </c>
      <c r="U7" s="22">
        <f t="shared" ref="U7:U38" ca="1" si="19">IF($C7="","",IF(OR(MID($C$3,CELL("col",U8)-4,1)="*",MID($C7,CELL("col",U8)-4,1)=MID($C$3,CELL("col",U8)-4,1)),1,IF(CELL("col",U8)-4&gt;$D$2,"",0)))</f>
        <v>1</v>
      </c>
      <c r="V7" s="22">
        <f t="shared" ref="V7:V38" ca="1" si="20">IF($C7="","",IF(OR(MID($C$3,CELL("col",V8)-4,1)="*",MID($C7,CELL("col",V8)-4,1)=MID($C$3,CELL("col",V8)-4,1)),1,IF(CELL("col",V8)-4&gt;$D$2,"",0)))</f>
        <v>0</v>
      </c>
      <c r="W7" s="22">
        <f t="shared" ref="W7:W38" ca="1" si="21">IF($C7="","",IF(OR(MID($C$3,CELL("col",W8)-4,1)="*",MID($C7,CELL("col",W8)-4,1)=MID($C$3,CELL("col",W8)-4,1)),1,IF(CELL("col",W8)-4&gt;$D$2,"",0)))</f>
        <v>0</v>
      </c>
      <c r="X7" s="22">
        <f t="shared" ref="X7:X38" ca="1" si="22">IF($C7="","",IF(OR(MID($C$3,CELL("col",X8)-4,1)="*",MID($C7,CELL("col",X8)-4,1)=MID($C$3,CELL("col",X8)-4,1)),1,IF(CELL("col",X8)-4&gt;$D$2,"",0)))</f>
        <v>0</v>
      </c>
      <c r="Y7" s="22" t="str">
        <f t="shared" ref="Y7:Y38" ca="1" si="23">IF($C7="","",IF(OR(MID($C$3,CELL("col",Y8)-4,1)="*",MID($C7,CELL("col",Y8)-4,1)=MID($C$3,CELL("col",Y8)-4,1)),1,IF(CELL("col",Y8)-4&gt;$D$2,"",0)))</f>
        <v/>
      </c>
      <c r="Z7" s="22" t="str">
        <f t="shared" ref="Z7:Z38" ca="1" si="24">IF($C7="","",IF(OR(MID($C$3,CELL("col",Z8)-4,1)="*",MID($C7,CELL("col",Z8)-4,1)=MID($C$3,CELL("col",Z8)-4,1)),1,IF(CELL("col",Z8)-4&gt;$D$2,"",0)))</f>
        <v/>
      </c>
      <c r="AA7" s="22" t="str">
        <f t="shared" ref="AA7:AA38" ca="1" si="25">IF($C7="","",IF(OR(MID($C$3,CELL("col",AA8)-4,1)="*",MID($C7,CELL("col",AA8)-4,1)=MID($C$3,CELL("col",AA8)-4,1)),1,IF(CELL("col",AA8)-4&gt;$D$2,"",0)))</f>
        <v/>
      </c>
      <c r="AB7" s="22" t="str">
        <f t="shared" ref="AB7:AB38" ca="1" si="26">IF($C7="","",IF(OR(MID($C$3,CELL("col",AB8)-4,1)="*",MID($C7,CELL("col",AB8)-4,1)=MID($C$3,CELL("col",AB8)-4,1)),1,IF(CELL("col",AB8)-4&gt;$D$2,"",0)))</f>
        <v/>
      </c>
      <c r="AC7" s="22" t="str">
        <f t="shared" ref="AC7:AC38" ca="1" si="27">IF($C7="","",IF(OR(MID($C$3,CELL("col",AC8)-4,1)="*",MID($C7,CELL("col",AC8)-4,1)=MID($C$3,CELL("col",AC8)-4,1)),1,IF(CELL("col",AC8)-4&gt;$D$2,"",0)))</f>
        <v/>
      </c>
      <c r="AD7" s="22" t="str">
        <f t="shared" ref="AD7:AD38" ca="1" si="28">IF($C7="","",IF(OR(MID($C$3,CELL("col",AD8)-4,1)="*",MID($C7,CELL("col",AD8)-4,1)=MID($C$3,CELL("col",AD8)-4,1)),1,IF(CELL("col",AD8)-4&gt;$D$2,"",0)))</f>
        <v/>
      </c>
      <c r="AE7" s="22" t="str">
        <f t="shared" ref="AE7:AE38" ca="1" si="29">IF($C7="","",IF(OR(MID($C$3,CELL("col",AE8)-4,1)="*",MID($C7,CELL("col",AE8)-4,1)=MID($C$3,CELL("col",AE8)-4,1)),1,IF(CELL("col",AE8)-4&gt;$D$2,"",0)))</f>
        <v/>
      </c>
      <c r="AF7" s="22" t="str">
        <f t="shared" ref="AF7:AF38" ca="1" si="30">IF($C7="","",IF(OR(MID($C$3,CELL("col",AF8)-4,1)="*",MID($C7,CELL("col",AF8)-4,1)=MID($C$3,CELL("col",AF8)-4,1)),1,IF(CELL("col",AF8)-4&gt;$D$2,"",0)))</f>
        <v/>
      </c>
      <c r="AG7" s="22" t="str">
        <f t="shared" ref="AG7:AG38" ca="1" si="31">IF($C7="","",IF(OR(MID($C$3,CELL("col",AG8)-4,1)="*",MID($C7,CELL("col",AG8)-4,1)=MID($C$3,CELL("col",AG8)-4,1)),1,IF(CELL("col",AG8)-4&gt;$D$2,"",0)))</f>
        <v/>
      </c>
      <c r="AH7" s="22" t="str">
        <f t="shared" ref="AH7:AH38" ca="1" si="32">IF($C7="","",IF(OR(MID($C$3,CELL("col",AH8)-4,1)="*",MID($C7,CELL("col",AH8)-4,1)=MID($C$3,CELL("col",AH8)-4,1)),1,IF(CELL("col",AH8)-4&gt;$D$2,"",0)))</f>
        <v/>
      </c>
      <c r="AI7" s="22" t="str">
        <f t="shared" ref="AI7:AI38" ca="1" si="33">IF($C7="","",IF(OR(MID($C$3,CELL("col",AI8)-4,1)="*",MID($C7,CELL("col",AI8)-4,1)=MID($C$3,CELL("col",AI8)-4,1)),1,IF(CELL("col",AI8)-4&gt;$D$2,"",0)))</f>
        <v/>
      </c>
      <c r="AJ7" s="22" t="str">
        <f t="shared" ref="AJ7:AJ38" ca="1" si="34">IF($C7="","",IF(OR(MID($C$3,CELL("col",AJ8)-4,1)="*",MID($C7,CELL("col",AJ8)-4,1)=MID($C$3,CELL("col",AJ8)-4,1)),1,IF(CELL("col",AJ8)-4&gt;$D$2,"",0)))</f>
        <v/>
      </c>
      <c r="AK7" s="22" t="str">
        <f t="shared" ref="AK7:AK38" ca="1" si="35">IF($C7="","",IF(OR(MID($C$3,CELL("col",AK8)-4,1)="*",MID($C7,CELL("col",AK8)-4,1)=MID($C$3,CELL("col",AK8)-4,1)),1,IF(CELL("col",AK8)-4&gt;$D$2,"",0)))</f>
        <v/>
      </c>
      <c r="AL7" s="22" t="str">
        <f t="shared" ref="AL7:AL38" ca="1" si="36">IF($C7="","",IF(OR(MID($C$3,CELL("col",AL8)-4,1)="*",MID($C7,CELL("col",AL8)-4,1)=MID($C$3,CELL("col",AL8)-4,1)),1,IF(CELL("col",AL8)-4&gt;$D$2,"",0)))</f>
        <v/>
      </c>
      <c r="AM7" s="22" t="str">
        <f t="shared" ref="AM7:AM38" ca="1" si="37">IF($C7="","",IF(OR(MID($C$3,CELL("col",AM8)-4,1)="*",MID($C7,CELL("col",AM8)-4,1)=MID($C$3,CELL("col",AM8)-4,1)),1,IF(CELL("col",AM8)-4&gt;$D$2,"",0)))</f>
        <v/>
      </c>
      <c r="AN7" s="22" t="str">
        <f t="shared" ref="AN7:AN38" ca="1" si="38">IF($C7="","",IF(OR(MID($C$3,CELL("col",AN8)-4,1)="*",MID($C7,CELL("col",AN8)-4,1)=MID($C$3,CELL("col",AN8)-4,1)),1,IF(CELL("col",AN8)-4&gt;$D$2,"",0)))</f>
        <v/>
      </c>
      <c r="AO7" s="22" t="str">
        <f t="shared" ref="AO7:AO38" ca="1" si="39">IF($C7="","",IF(OR(MID($C$3,CELL("col",AO8)-4,1)="*",MID($C7,CELL("col",AO8)-4,1)=MID($C$3,CELL("col",AO8)-4,1)),1,IF(CELL("col",AO8)-4&gt;$D$2,"",0)))</f>
        <v/>
      </c>
      <c r="AP7" s="22" t="str">
        <f t="shared" ref="AP7:AP38" ca="1" si="40">IF($C7="","",IF(OR(MID($C$3,CELL("col",AP8)-4,1)="*",MID($C7,CELL("col",AP8)-4,1)=MID($C$3,CELL("col",AP8)-4,1)),1,IF(CELL("col",AP8)-4&gt;$D$2,"",0)))</f>
        <v/>
      </c>
      <c r="AQ7" s="22" t="str">
        <f t="shared" ref="AQ7:AQ38" ca="1" si="41">IF($C7="","",IF(OR(MID($C$3,CELL("col",AQ8)-4,1)="*",MID($C7,CELL("col",AQ8)-4,1)=MID($C$3,CELL("col",AQ8)-4,1)),1,IF(CELL("col",AQ8)-4&gt;$D$2,"",0)))</f>
        <v/>
      </c>
      <c r="AR7" s="22" t="str">
        <f t="shared" ref="AR7:AR38" ca="1" si="42">IF($C7="","",IF(OR(MID($C$3,CELL("col",AR8)-4,1)="*",MID($C7,CELL("col",AR8)-4,1)=MID($C$3,CELL("col",AR8)-4,1)),1,IF(CELL("col",AR8)-4&gt;$D$2,"",0)))</f>
        <v/>
      </c>
      <c r="AS7" s="22" t="str">
        <f t="shared" ref="AS7:AS38" ca="1" si="43">IF($C7="","",IF(OR(MID($C$3,CELL("col",AS8)-4,1)="*",MID($C7,CELL("col",AS8)-4,1)=MID($C$3,CELL("col",AS8)-4,1)),1,IF(CELL("col",AS8)-4&gt;$D$2,"",0)))</f>
        <v/>
      </c>
      <c r="AT7" s="22" t="str">
        <f t="shared" ref="AT7:AT38" ca="1" si="44">IF($C7="","",IF(OR(MID($C$3,CELL("col",AT8)-4,1)="*",MID($C7,CELL("col",AT8)-4,1)=MID($C$3,CELL("col",AT8)-4,1)),1,IF(CELL("col",AT8)-4&gt;$D$2,"",0)))</f>
        <v/>
      </c>
      <c r="AU7" s="22" t="str">
        <f t="shared" ref="AU7:AU38" ca="1" si="45">IF($C7="","",IF(OR(MID($C$3,CELL("col",AU8)-4,1)="*",MID($C7,CELL("col",AU8)-4,1)=MID($C$3,CELL("col",AU8)-4,1)),1,IF(CELL("col",AU8)-4&gt;$D$2,"",0)))</f>
        <v/>
      </c>
      <c r="AV7" s="22" t="str">
        <f t="shared" ref="AV7:AV38" ca="1" si="46">IF($C7="","",IF(OR(MID($C$3,CELL("col",AV8)-4,1)="*",MID($C7,CELL("col",AV8)-4,1)=MID($C$3,CELL("col",AV8)-4,1)),1,IF(CELL("col",AV8)-4&gt;$D$2,"",0)))</f>
        <v/>
      </c>
      <c r="AW7" s="22" t="str">
        <f t="shared" ref="AW7:AW38" ca="1" si="47">IF($C7="","",IF(OR(MID($C$3,CELL("col",AW8)-4,1)="*",MID($C7,CELL("col",AW8)-4,1)=MID($C$3,CELL("col",AW8)-4,1)),1,IF(CELL("col",AW8)-4&gt;$D$2,"",0)))</f>
        <v/>
      </c>
      <c r="AX7" s="22" t="str">
        <f t="shared" ref="AX7:AX38" ca="1" si="48">IF($C7="","",IF(OR(MID($C$3,CELL("col",AX8)-4,1)="*",MID($C7,CELL("col",AX8)-4,1)=MID($C$3,CELL("col",AX8)-4,1)),1,IF(CELL("col",AX8)-4&gt;$D$2,"",0)))</f>
        <v/>
      </c>
      <c r="AY7" s="22" t="str">
        <f t="shared" ref="AY7:AY38" ca="1" si="49">IF($C7="","",IF(OR(MID($C$3,CELL("col",AY8)-4,1)="*",MID($C7,CELL("col",AY8)-4,1)=MID($C$3,CELL("col",AY8)-4,1)),1,IF(CELL("col",AY8)-4&gt;$D$2,"",0)))</f>
        <v/>
      </c>
      <c r="AZ7" s="22" t="str">
        <f t="shared" ref="AZ7:AZ38" ca="1" si="50">IF($C7="","",IF(OR(MID($C$3,CELL("col",AZ8)-4,1)="*",MID($C7,CELL("col",AZ8)-4,1)=MID($C$3,CELL("col",AZ8)-4,1)),1,IF(CELL("col",AZ8)-4&gt;$D$2,"",0)))</f>
        <v/>
      </c>
      <c r="BA7" s="22" t="str">
        <f t="shared" ref="BA7:BA38" ca="1" si="51">IF($C7="","",IF(OR(MID($C$3,CELL("col",BA8)-4,1)="*",MID($C7,CELL("col",BA8)-4,1)=MID($C$3,CELL("col",BA8)-4,1)),1,IF(CELL("col",BA8)-4&gt;$D$2,"",0)))</f>
        <v/>
      </c>
      <c r="BB7" s="22" t="str">
        <f t="shared" ref="BB7:BB38" ca="1" si="52">IF($C7="","",IF(OR(MID($C$3,CELL("col",BB8)-4,1)="*",MID($C7,CELL("col",BB8)-4,1)=MID($C$3,CELL("col",BB8)-4,1)),1,IF(CELL("col",BB8)-4&gt;$D$2,"",0)))</f>
        <v/>
      </c>
      <c r="BC7" s="39">
        <f ca="1">IF(C7="","",SUM(E7:BB7))</f>
        <v>8</v>
      </c>
      <c r="BD7" s="39">
        <f t="shared" ref="BD7:BD38" ca="1" si="53">IF(C7="","",$D$2-BC7)</f>
        <v>12</v>
      </c>
      <c r="BE7" s="39">
        <f ca="1">IF(C7="","",BC7*$B$64-BD7*$B$66)</f>
        <v>8</v>
      </c>
      <c r="BF7" s="39">
        <f ca="1">IF(BE7="","",(BE7/$B$70)*$B$68)</f>
        <v>40</v>
      </c>
      <c r="BH7" s="82" t="str">
        <f ca="1">IF(E7="","",IF(E7=1,$BC7,""))</f>
        <v/>
      </c>
      <c r="BI7" s="82" t="str">
        <f ca="1">IF(F7="","",IF(F7=1,$BC7,""))</f>
        <v/>
      </c>
      <c r="BJ7" s="82" t="str">
        <f t="shared" ref="BJ7:DE7" ca="1" si="54">IF(G7="","",IF(G7=1,$BC7,""))</f>
        <v/>
      </c>
      <c r="BK7" s="82" t="str">
        <f t="shared" ca="1" si="54"/>
        <v/>
      </c>
      <c r="BL7" s="82">
        <f t="shared" ca="1" si="54"/>
        <v>8</v>
      </c>
      <c r="BM7" s="82" t="str">
        <f t="shared" ca="1" si="54"/>
        <v/>
      </c>
      <c r="BN7" s="82">
        <f t="shared" ca="1" si="54"/>
        <v>8</v>
      </c>
      <c r="BO7" s="82">
        <f t="shared" ca="1" si="54"/>
        <v>8</v>
      </c>
      <c r="BP7" s="82" t="str">
        <f t="shared" ca="1" si="54"/>
        <v/>
      </c>
      <c r="BQ7" s="82">
        <f t="shared" ca="1" si="54"/>
        <v>8</v>
      </c>
      <c r="BR7" s="82">
        <f t="shared" ca="1" si="54"/>
        <v>8</v>
      </c>
      <c r="BS7" s="82">
        <f t="shared" ca="1" si="54"/>
        <v>8</v>
      </c>
      <c r="BT7" s="82">
        <f t="shared" ca="1" si="54"/>
        <v>8</v>
      </c>
      <c r="BU7" s="82" t="str">
        <f t="shared" ca="1" si="54"/>
        <v/>
      </c>
      <c r="BV7" s="82" t="str">
        <f t="shared" ca="1" si="54"/>
        <v/>
      </c>
      <c r="BW7" s="82" t="str">
        <f t="shared" ca="1" si="54"/>
        <v/>
      </c>
      <c r="BX7" s="82">
        <f t="shared" ca="1" si="54"/>
        <v>8</v>
      </c>
      <c r="BY7" s="82" t="str">
        <f t="shared" ca="1" si="54"/>
        <v/>
      </c>
      <c r="BZ7" s="82" t="str">
        <f t="shared" ca="1" si="54"/>
        <v/>
      </c>
      <c r="CA7" s="82" t="str">
        <f t="shared" ca="1" si="54"/>
        <v/>
      </c>
      <c r="CB7" s="82" t="str">
        <f t="shared" ca="1" si="54"/>
        <v/>
      </c>
      <c r="CC7" s="82" t="str">
        <f t="shared" ca="1" si="54"/>
        <v/>
      </c>
      <c r="CD7" s="82" t="str">
        <f t="shared" ca="1" si="54"/>
        <v/>
      </c>
      <c r="CE7" s="82" t="str">
        <f t="shared" ca="1" si="54"/>
        <v/>
      </c>
      <c r="CF7" s="82" t="str">
        <f t="shared" ca="1" si="54"/>
        <v/>
      </c>
      <c r="CG7" s="82" t="str">
        <f t="shared" ca="1" si="54"/>
        <v/>
      </c>
      <c r="CH7" s="82" t="str">
        <f t="shared" ca="1" si="54"/>
        <v/>
      </c>
      <c r="CI7" s="82" t="str">
        <f t="shared" ca="1" si="54"/>
        <v/>
      </c>
      <c r="CJ7" s="82" t="str">
        <f t="shared" ca="1" si="54"/>
        <v/>
      </c>
      <c r="CK7" s="82" t="str">
        <f t="shared" ca="1" si="54"/>
        <v/>
      </c>
      <c r="CL7" s="82" t="str">
        <f t="shared" ca="1" si="54"/>
        <v/>
      </c>
      <c r="CM7" s="82" t="str">
        <f t="shared" ca="1" si="54"/>
        <v/>
      </c>
      <c r="CN7" s="82" t="str">
        <f t="shared" ca="1" si="54"/>
        <v/>
      </c>
      <c r="CO7" s="82" t="str">
        <f t="shared" ca="1" si="54"/>
        <v/>
      </c>
      <c r="CP7" s="82" t="str">
        <f t="shared" ca="1" si="54"/>
        <v/>
      </c>
      <c r="CQ7" s="82" t="str">
        <f t="shared" ca="1" si="54"/>
        <v/>
      </c>
      <c r="CR7" s="82" t="str">
        <f t="shared" ca="1" si="54"/>
        <v/>
      </c>
      <c r="CS7" s="82" t="str">
        <f t="shared" ca="1" si="54"/>
        <v/>
      </c>
      <c r="CT7" s="82" t="str">
        <f t="shared" ca="1" si="54"/>
        <v/>
      </c>
      <c r="CU7" s="82" t="str">
        <f t="shared" ca="1" si="54"/>
        <v/>
      </c>
      <c r="CV7" s="82" t="str">
        <f t="shared" ca="1" si="54"/>
        <v/>
      </c>
      <c r="CW7" s="82" t="str">
        <f t="shared" ca="1" si="54"/>
        <v/>
      </c>
      <c r="CX7" s="82" t="str">
        <f t="shared" ca="1" si="54"/>
        <v/>
      </c>
      <c r="CY7" s="82" t="str">
        <f t="shared" ca="1" si="54"/>
        <v/>
      </c>
      <c r="CZ7" s="82" t="str">
        <f t="shared" ca="1" si="54"/>
        <v/>
      </c>
      <c r="DA7" s="82" t="str">
        <f t="shared" ca="1" si="54"/>
        <v/>
      </c>
      <c r="DB7" s="82" t="str">
        <f t="shared" ca="1" si="54"/>
        <v/>
      </c>
      <c r="DC7" s="82" t="str">
        <f t="shared" ca="1" si="54"/>
        <v/>
      </c>
      <c r="DD7" s="82" t="str">
        <f t="shared" ca="1" si="54"/>
        <v/>
      </c>
      <c r="DE7" s="82" t="str">
        <f t="shared" ca="1" si="54"/>
        <v/>
      </c>
      <c r="DH7" s="295">
        <v>84</v>
      </c>
      <c r="DJ7">
        <f ca="1">SUM(E7:Q7)</f>
        <v>7</v>
      </c>
      <c r="DK7">
        <f ca="1">SUM(R7:T7)</f>
        <v>0</v>
      </c>
      <c r="DL7">
        <f ca="1">SUM(U7:AC7)</f>
        <v>1</v>
      </c>
      <c r="DM7" s="296">
        <f ca="1">DJ7*100/13</f>
        <v>53.846153846153847</v>
      </c>
      <c r="DN7" s="296">
        <f ca="1">DK7*100/3</f>
        <v>0</v>
      </c>
      <c r="DO7" s="296">
        <f ca="1">DL7*100/9</f>
        <v>11.111111111111111</v>
      </c>
      <c r="DQ7">
        <v>1</v>
      </c>
      <c r="DR7">
        <v>2</v>
      </c>
    </row>
    <row r="8" spans="1:122" ht="15" customHeight="1">
      <c r="A8" s="34">
        <f>A7+1</f>
        <v>2</v>
      </c>
      <c r="B8" s="31" t="str">
        <f>Data!B21</f>
        <v>ALISA</v>
      </c>
      <c r="C8" s="42" t="str">
        <f>IF(Data!D21="","",Data!D21)</f>
        <v>ABEADECACADBAAECBCCB</v>
      </c>
      <c r="D8" s="37" t="str">
        <f t="shared" si="2"/>
        <v>Ok !</v>
      </c>
      <c r="E8" s="29">
        <f ca="1">IF($C8="","",IF(OR(MID($C$3,CELL("col",E9)-4,1)="*",MID($C8,CELL("col",E9)-4,1)=MID($C$3,CELL("col",E9)-4,1)),1,IF(CELL("col",E9)-4&gt;$D$2,"",0)))</f>
        <v>0</v>
      </c>
      <c r="F8" s="29">
        <f t="shared" ca="1" si="4"/>
        <v>1</v>
      </c>
      <c r="G8" s="29">
        <f t="shared" ca="1" si="5"/>
        <v>1</v>
      </c>
      <c r="H8" s="29">
        <f t="shared" ca="1" si="6"/>
        <v>0</v>
      </c>
      <c r="I8" s="29">
        <f t="shared" ca="1" si="7"/>
        <v>0</v>
      </c>
      <c r="J8" s="29">
        <f t="shared" ca="1" si="8"/>
        <v>0</v>
      </c>
      <c r="K8" s="29">
        <f t="shared" ca="1" si="9"/>
        <v>0</v>
      </c>
      <c r="L8" s="29">
        <f t="shared" ca="1" si="10"/>
        <v>0</v>
      </c>
      <c r="M8" s="29">
        <f t="shared" ca="1" si="11"/>
        <v>1</v>
      </c>
      <c r="N8" s="29">
        <f t="shared" ca="1" si="12"/>
        <v>1</v>
      </c>
      <c r="O8" s="29">
        <f t="shared" ca="1" si="13"/>
        <v>1</v>
      </c>
      <c r="P8" s="29">
        <f t="shared" ca="1" si="14"/>
        <v>0</v>
      </c>
      <c r="Q8" s="29">
        <f t="shared" ca="1" si="15"/>
        <v>0</v>
      </c>
      <c r="R8" s="29">
        <f t="shared" ca="1" si="16"/>
        <v>0</v>
      </c>
      <c r="S8" s="29">
        <f t="shared" ca="1" si="17"/>
        <v>0</v>
      </c>
      <c r="T8" s="29">
        <f t="shared" ca="1" si="18"/>
        <v>0</v>
      </c>
      <c r="U8" s="29">
        <f t="shared" ca="1" si="19"/>
        <v>0</v>
      </c>
      <c r="V8" s="29">
        <f t="shared" ca="1" si="20"/>
        <v>0</v>
      </c>
      <c r="W8" s="29">
        <f t="shared" ca="1" si="21"/>
        <v>0</v>
      </c>
      <c r="X8" s="29">
        <f t="shared" ca="1" si="22"/>
        <v>1</v>
      </c>
      <c r="Y8" s="29" t="str">
        <f t="shared" ca="1" si="23"/>
        <v/>
      </c>
      <c r="Z8" s="29" t="str">
        <f t="shared" ca="1" si="24"/>
        <v/>
      </c>
      <c r="AA8" s="29" t="str">
        <f t="shared" ca="1" si="25"/>
        <v/>
      </c>
      <c r="AB8" s="29" t="str">
        <f t="shared" ca="1" si="26"/>
        <v/>
      </c>
      <c r="AC8" s="29" t="str">
        <f t="shared" ca="1" si="27"/>
        <v/>
      </c>
      <c r="AD8" s="29" t="str">
        <f t="shared" ca="1" si="28"/>
        <v/>
      </c>
      <c r="AE8" s="29" t="str">
        <f t="shared" ca="1" si="29"/>
        <v/>
      </c>
      <c r="AF8" s="29" t="str">
        <f t="shared" ca="1" si="30"/>
        <v/>
      </c>
      <c r="AG8" s="29" t="str">
        <f t="shared" ca="1" si="31"/>
        <v/>
      </c>
      <c r="AH8" s="29" t="str">
        <f t="shared" ca="1" si="32"/>
        <v/>
      </c>
      <c r="AI8" s="29" t="str">
        <f t="shared" ca="1" si="33"/>
        <v/>
      </c>
      <c r="AJ8" s="29" t="str">
        <f t="shared" ca="1" si="34"/>
        <v/>
      </c>
      <c r="AK8" s="29" t="str">
        <f t="shared" ca="1" si="35"/>
        <v/>
      </c>
      <c r="AL8" s="29" t="str">
        <f t="shared" ca="1" si="36"/>
        <v/>
      </c>
      <c r="AM8" s="29" t="str">
        <f t="shared" ca="1" si="37"/>
        <v/>
      </c>
      <c r="AN8" s="29" t="str">
        <f t="shared" ca="1" si="38"/>
        <v/>
      </c>
      <c r="AO8" s="29" t="str">
        <f t="shared" ca="1" si="39"/>
        <v/>
      </c>
      <c r="AP8" s="29" t="str">
        <f t="shared" ca="1" si="40"/>
        <v/>
      </c>
      <c r="AQ8" s="29" t="str">
        <f t="shared" ca="1" si="41"/>
        <v/>
      </c>
      <c r="AR8" s="29" t="str">
        <f t="shared" ca="1" si="42"/>
        <v/>
      </c>
      <c r="AS8" s="29" t="str">
        <f t="shared" ca="1" si="43"/>
        <v/>
      </c>
      <c r="AT8" s="29" t="str">
        <f t="shared" ca="1" si="44"/>
        <v/>
      </c>
      <c r="AU8" s="29" t="str">
        <f t="shared" ca="1" si="45"/>
        <v/>
      </c>
      <c r="AV8" s="29" t="str">
        <f t="shared" ca="1" si="46"/>
        <v/>
      </c>
      <c r="AW8" s="29" t="str">
        <f t="shared" ca="1" si="47"/>
        <v/>
      </c>
      <c r="AX8" s="29" t="str">
        <f t="shared" ca="1" si="48"/>
        <v/>
      </c>
      <c r="AY8" s="29" t="str">
        <f t="shared" ca="1" si="49"/>
        <v/>
      </c>
      <c r="AZ8" s="29" t="str">
        <f t="shared" ca="1" si="50"/>
        <v/>
      </c>
      <c r="BA8" s="29" t="str">
        <f t="shared" ca="1" si="51"/>
        <v/>
      </c>
      <c r="BB8" s="29" t="str">
        <f t="shared" ca="1" si="52"/>
        <v/>
      </c>
      <c r="BC8" s="39">
        <f ca="1">IF(C8="","",SUM(E8:BB8))</f>
        <v>6</v>
      </c>
      <c r="BD8" s="39">
        <f t="shared" ca="1" si="53"/>
        <v>14</v>
      </c>
      <c r="BE8" s="39">
        <f ca="1">IF(C8="","",BC8*$B$64-BD8*$B$66)</f>
        <v>6</v>
      </c>
      <c r="BF8" s="39">
        <f ca="1">IF(BE8="","",(BE8/$B$70)*$B$68)</f>
        <v>30</v>
      </c>
      <c r="BH8" s="82" t="str">
        <f t="shared" ref="BH8:BH56" ca="1" si="55">IF(E8="","",IF(E8=1,$BC8,""))</f>
        <v/>
      </c>
      <c r="BI8" s="82">
        <f t="shared" ref="BI8:BI56" ca="1" si="56">IF(F8="","",IF(F8=1,$BC8,""))</f>
        <v>6</v>
      </c>
      <c r="BJ8" s="82">
        <f t="shared" ref="BJ8:BJ56" ca="1" si="57">IF(G8="","",IF(G8=1,$BC8,""))</f>
        <v>6</v>
      </c>
      <c r="BK8" s="82" t="str">
        <f t="shared" ref="BK8:BK56" ca="1" si="58">IF(H8="","",IF(H8=1,$BC8,""))</f>
        <v/>
      </c>
      <c r="BL8" s="82" t="str">
        <f t="shared" ref="BL8:BL56" ca="1" si="59">IF(I8="","",IF(I8=1,$BC8,""))</f>
        <v/>
      </c>
      <c r="BM8" s="82" t="str">
        <f t="shared" ref="BM8:BM56" ca="1" si="60">IF(J8="","",IF(J8=1,$BC8,""))</f>
        <v/>
      </c>
      <c r="BN8" s="82" t="str">
        <f t="shared" ref="BN8:BN56" ca="1" si="61">IF(K8="","",IF(K8=1,$BC8,""))</f>
        <v/>
      </c>
      <c r="BO8" s="82" t="str">
        <f t="shared" ref="BO8:BO56" ca="1" si="62">IF(L8="","",IF(L8=1,$BC8,""))</f>
        <v/>
      </c>
      <c r="BP8" s="82">
        <f t="shared" ref="BP8:BP56" ca="1" si="63">IF(M8="","",IF(M8=1,$BC8,""))</f>
        <v>6</v>
      </c>
      <c r="BQ8" s="82">
        <f t="shared" ref="BQ8:BQ56" ca="1" si="64">IF(N8="","",IF(N8=1,$BC8,""))</f>
        <v>6</v>
      </c>
      <c r="BR8" s="82">
        <f t="shared" ref="BR8:BR56" ca="1" si="65">IF(O8="","",IF(O8=1,$BC8,""))</f>
        <v>6</v>
      </c>
      <c r="BS8" s="82" t="str">
        <f t="shared" ref="BS8:BS56" ca="1" si="66">IF(P8="","",IF(P8=1,$BC8,""))</f>
        <v/>
      </c>
      <c r="BT8" s="82" t="str">
        <f t="shared" ref="BT8:BT56" ca="1" si="67">IF(Q8="","",IF(Q8=1,$BC8,""))</f>
        <v/>
      </c>
      <c r="BU8" s="82" t="str">
        <f t="shared" ref="BU8:BU56" ca="1" si="68">IF(R8="","",IF(R8=1,$BC8,""))</f>
        <v/>
      </c>
      <c r="BV8" s="82" t="str">
        <f t="shared" ref="BV8:BV56" ca="1" si="69">IF(S8="","",IF(S8=1,$BC8,""))</f>
        <v/>
      </c>
      <c r="BW8" s="82" t="str">
        <f t="shared" ref="BW8:BW56" ca="1" si="70">IF(T8="","",IF(T8=1,$BC8,""))</f>
        <v/>
      </c>
      <c r="BX8" s="82" t="str">
        <f t="shared" ref="BX8:BX56" ca="1" si="71">IF(U8="","",IF(U8=1,$BC8,""))</f>
        <v/>
      </c>
      <c r="BY8" s="82" t="str">
        <f t="shared" ref="BY8:BY56" ca="1" si="72">IF(V8="","",IF(V8=1,$BC8,""))</f>
        <v/>
      </c>
      <c r="BZ8" s="82" t="str">
        <f t="shared" ref="BZ8:BZ56" ca="1" si="73">IF(W8="","",IF(W8=1,$BC8,""))</f>
        <v/>
      </c>
      <c r="CA8" s="82">
        <f t="shared" ref="CA8:CA56" ca="1" si="74">IF(X8="","",IF(X8=1,$BC8,""))</f>
        <v>6</v>
      </c>
      <c r="CB8" s="82" t="str">
        <f t="shared" ref="CB8:CB56" ca="1" si="75">IF(Y8="","",IF(Y8=1,$BC8,""))</f>
        <v/>
      </c>
      <c r="CC8" s="82" t="str">
        <f t="shared" ref="CC8:CC56" ca="1" si="76">IF(Z8="","",IF(Z8=1,$BC8,""))</f>
        <v/>
      </c>
      <c r="CD8" s="82" t="str">
        <f t="shared" ref="CD8:CD56" ca="1" si="77">IF(AA8="","",IF(AA8=1,$BC8,""))</f>
        <v/>
      </c>
      <c r="CE8" s="82" t="str">
        <f t="shared" ref="CE8:CE56" ca="1" si="78">IF(AB8="","",IF(AB8=1,$BC8,""))</f>
        <v/>
      </c>
      <c r="CF8" s="82" t="str">
        <f t="shared" ref="CF8:CF56" ca="1" si="79">IF(AC8="","",IF(AC8=1,$BC8,""))</f>
        <v/>
      </c>
      <c r="CG8" s="82" t="str">
        <f t="shared" ref="CG8:CG56" ca="1" si="80">IF(AD8="","",IF(AD8=1,$BC8,""))</f>
        <v/>
      </c>
      <c r="CH8" s="82" t="str">
        <f t="shared" ref="CH8:CH56" ca="1" si="81">IF(AE8="","",IF(AE8=1,$BC8,""))</f>
        <v/>
      </c>
      <c r="CI8" s="82" t="str">
        <f t="shared" ref="CI8:CI56" ca="1" si="82">IF(AF8="","",IF(AF8=1,$BC8,""))</f>
        <v/>
      </c>
      <c r="CJ8" s="82" t="str">
        <f t="shared" ref="CJ8:CJ56" ca="1" si="83">IF(AG8="","",IF(AG8=1,$BC8,""))</f>
        <v/>
      </c>
      <c r="CK8" s="82" t="str">
        <f t="shared" ref="CK8:CK56" ca="1" si="84">IF(AH8="","",IF(AH8=1,$BC8,""))</f>
        <v/>
      </c>
      <c r="CL8" s="82" t="str">
        <f t="shared" ref="CL8:CL56" ca="1" si="85">IF(AI8="","",IF(AI8=1,$BC8,""))</f>
        <v/>
      </c>
      <c r="CM8" s="82" t="str">
        <f t="shared" ref="CM8:CM56" ca="1" si="86">IF(AJ8="","",IF(AJ8=1,$BC8,""))</f>
        <v/>
      </c>
      <c r="CN8" s="82" t="str">
        <f t="shared" ref="CN8:CN56" ca="1" si="87">IF(AK8="","",IF(AK8=1,$BC8,""))</f>
        <v/>
      </c>
      <c r="CO8" s="82" t="str">
        <f t="shared" ref="CO8:CO56" ca="1" si="88">IF(AL8="","",IF(AL8=1,$BC8,""))</f>
        <v/>
      </c>
      <c r="CP8" s="82" t="str">
        <f t="shared" ref="CP8:CP56" ca="1" si="89">IF(AM8="","",IF(AM8=1,$BC8,""))</f>
        <v/>
      </c>
      <c r="CQ8" s="82" t="str">
        <f t="shared" ref="CQ8:CQ56" ca="1" si="90">IF(AN8="","",IF(AN8=1,$BC8,""))</f>
        <v/>
      </c>
      <c r="CR8" s="82" t="str">
        <f t="shared" ref="CR8:CR56" ca="1" si="91">IF(AO8="","",IF(AO8=1,$BC8,""))</f>
        <v/>
      </c>
      <c r="CS8" s="82" t="str">
        <f t="shared" ref="CS8:CS56" ca="1" si="92">IF(AP8="","",IF(AP8=1,$BC8,""))</f>
        <v/>
      </c>
      <c r="CT8" s="82" t="str">
        <f t="shared" ref="CT8:CT56" ca="1" si="93">IF(AQ8="","",IF(AQ8=1,$BC8,""))</f>
        <v/>
      </c>
      <c r="CU8" s="82" t="str">
        <f t="shared" ref="CU8:CU56" ca="1" si="94">IF(AR8="","",IF(AR8=1,$BC8,""))</f>
        <v/>
      </c>
      <c r="CV8" s="82" t="str">
        <f t="shared" ref="CV8:CV56" ca="1" si="95">IF(AS8="","",IF(AS8=1,$BC8,""))</f>
        <v/>
      </c>
      <c r="CW8" s="82" t="str">
        <f t="shared" ref="CW8:CW56" ca="1" si="96">IF(AT8="","",IF(AT8=1,$BC8,""))</f>
        <v/>
      </c>
      <c r="CX8" s="82" t="str">
        <f t="shared" ref="CX8:CX56" ca="1" si="97">IF(AU8="","",IF(AU8=1,$BC8,""))</f>
        <v/>
      </c>
      <c r="CY8" s="82" t="str">
        <f t="shared" ref="CY8:CY56" ca="1" si="98">IF(AV8="","",IF(AV8=1,$BC8,""))</f>
        <v/>
      </c>
      <c r="CZ8" s="82" t="str">
        <f t="shared" ref="CZ8:CZ56" ca="1" si="99">IF(AW8="","",IF(AW8=1,$BC8,""))</f>
        <v/>
      </c>
      <c r="DA8" s="82" t="str">
        <f t="shared" ref="DA8:DA56" ca="1" si="100">IF(AX8="","",IF(AX8=1,$BC8,""))</f>
        <v/>
      </c>
      <c r="DB8" s="82" t="str">
        <f t="shared" ref="DB8:DB56" ca="1" si="101">IF(AY8="","",IF(AY8=1,$BC8,""))</f>
        <v/>
      </c>
      <c r="DC8" s="82" t="str">
        <f t="shared" ref="DC8:DC56" ca="1" si="102">IF(AZ8="","",IF(AZ8=1,$BC8,""))</f>
        <v/>
      </c>
      <c r="DD8" s="82" t="str">
        <f t="shared" ref="DD8:DD56" ca="1" si="103">IF(BA8="","",IF(BA8=1,$BC8,""))</f>
        <v/>
      </c>
      <c r="DE8" s="82" t="str">
        <f t="shared" ref="DE8:DE56" ca="1" si="104">IF(BB8="","",IF(BB8=1,$BC8,""))</f>
        <v/>
      </c>
      <c r="DH8" s="295">
        <v>80</v>
      </c>
      <c r="DJ8">
        <f t="shared" ref="DJ8:DJ37" ca="1" si="105">SUM(E8:Q8)</f>
        <v>5</v>
      </c>
      <c r="DK8">
        <f t="shared" ref="DK8:DK37" ca="1" si="106">SUM(R8:T8)</f>
        <v>0</v>
      </c>
      <c r="DL8">
        <f t="shared" ref="DL8:DL37" ca="1" si="107">SUM(U8:AC8)</f>
        <v>1</v>
      </c>
      <c r="DM8" s="296">
        <f t="shared" ref="DM8:DM37" ca="1" si="108">DJ8*100/13</f>
        <v>38.46153846153846</v>
      </c>
      <c r="DN8" s="296">
        <f t="shared" ref="DN8:DN37" ca="1" si="109">DK8*100/3</f>
        <v>0</v>
      </c>
      <c r="DO8" s="296">
        <f t="shared" ref="DO8:DO37" ca="1" si="110">DL8*100/9</f>
        <v>11.111111111111111</v>
      </c>
      <c r="DQ8">
        <v>2</v>
      </c>
      <c r="DR8">
        <v>3</v>
      </c>
    </row>
    <row r="9" spans="1:122" ht="15" customHeight="1">
      <c r="A9" s="34">
        <f t="shared" ref="A9:A56" si="111">A8+1</f>
        <v>3</v>
      </c>
      <c r="B9" s="31" t="str">
        <f>Data!B22</f>
        <v>AMIR</v>
      </c>
      <c r="C9" s="42" t="str">
        <f>IF(Data!D22="","",Data!D22)</f>
        <v>CBEECCAEEADBCAABAABB</v>
      </c>
      <c r="D9" s="37" t="str">
        <f t="shared" si="2"/>
        <v>Ok !</v>
      </c>
      <c r="E9" s="29">
        <f t="shared" ca="1" si="3"/>
        <v>0</v>
      </c>
      <c r="F9" s="29">
        <f t="shared" ca="1" si="4"/>
        <v>1</v>
      </c>
      <c r="G9" s="29">
        <f t="shared" ca="1" si="5"/>
        <v>1</v>
      </c>
      <c r="H9" s="29">
        <f t="shared" ca="1" si="6"/>
        <v>0</v>
      </c>
      <c r="I9" s="29">
        <f t="shared" ca="1" si="7"/>
        <v>1</v>
      </c>
      <c r="J9" s="29">
        <f t="shared" ca="1" si="8"/>
        <v>0</v>
      </c>
      <c r="K9" s="29">
        <f t="shared" ca="1" si="9"/>
        <v>1</v>
      </c>
      <c r="L9" s="29">
        <f t="shared" ca="1" si="10"/>
        <v>1</v>
      </c>
      <c r="M9" s="29">
        <f t="shared" ca="1" si="11"/>
        <v>0</v>
      </c>
      <c r="N9" s="29">
        <f t="shared" ca="1" si="12"/>
        <v>1</v>
      </c>
      <c r="O9" s="29">
        <f t="shared" ca="1" si="13"/>
        <v>1</v>
      </c>
      <c r="P9" s="29">
        <f t="shared" ca="1" si="14"/>
        <v>0</v>
      </c>
      <c r="Q9" s="29">
        <f t="shared" ca="1" si="15"/>
        <v>1</v>
      </c>
      <c r="R9" s="29">
        <f t="shared" ca="1" si="16"/>
        <v>0</v>
      </c>
      <c r="S9" s="29">
        <f t="shared" ca="1" si="17"/>
        <v>1</v>
      </c>
      <c r="T9" s="29">
        <f t="shared" ca="1" si="18"/>
        <v>1</v>
      </c>
      <c r="U9" s="29">
        <f t="shared" ca="1" si="19"/>
        <v>1</v>
      </c>
      <c r="V9" s="29">
        <f t="shared" ca="1" si="20"/>
        <v>1</v>
      </c>
      <c r="W9" s="29">
        <f t="shared" ca="1" si="21"/>
        <v>0</v>
      </c>
      <c r="X9" s="29">
        <f t="shared" ca="1" si="22"/>
        <v>1</v>
      </c>
      <c r="Y9" s="29" t="str">
        <f t="shared" ca="1" si="23"/>
        <v/>
      </c>
      <c r="Z9" s="29" t="str">
        <f t="shared" ca="1" si="24"/>
        <v/>
      </c>
      <c r="AA9" s="29" t="str">
        <f t="shared" ca="1" si="25"/>
        <v/>
      </c>
      <c r="AB9" s="29" t="str">
        <f t="shared" ca="1" si="26"/>
        <v/>
      </c>
      <c r="AC9" s="29" t="str">
        <f t="shared" ca="1" si="27"/>
        <v/>
      </c>
      <c r="AD9" s="29" t="str">
        <f t="shared" ca="1" si="28"/>
        <v/>
      </c>
      <c r="AE9" s="29" t="str">
        <f t="shared" ca="1" si="29"/>
        <v/>
      </c>
      <c r="AF9" s="29" t="str">
        <f t="shared" ca="1" si="30"/>
        <v/>
      </c>
      <c r="AG9" s="29" t="str">
        <f t="shared" ca="1" si="31"/>
        <v/>
      </c>
      <c r="AH9" s="29" t="str">
        <f t="shared" ca="1" si="32"/>
        <v/>
      </c>
      <c r="AI9" s="29" t="str">
        <f t="shared" ca="1" si="33"/>
        <v/>
      </c>
      <c r="AJ9" s="29" t="str">
        <f t="shared" ca="1" si="34"/>
        <v/>
      </c>
      <c r="AK9" s="29" t="str">
        <f t="shared" ca="1" si="35"/>
        <v/>
      </c>
      <c r="AL9" s="29" t="str">
        <f t="shared" ca="1" si="36"/>
        <v/>
      </c>
      <c r="AM9" s="29" t="str">
        <f t="shared" ca="1" si="37"/>
        <v/>
      </c>
      <c r="AN9" s="29" t="str">
        <f t="shared" ca="1" si="38"/>
        <v/>
      </c>
      <c r="AO9" s="29" t="str">
        <f t="shared" ca="1" si="39"/>
        <v/>
      </c>
      <c r="AP9" s="29" t="str">
        <f t="shared" ca="1" si="40"/>
        <v/>
      </c>
      <c r="AQ9" s="29" t="str">
        <f t="shared" ca="1" si="41"/>
        <v/>
      </c>
      <c r="AR9" s="29" t="str">
        <f t="shared" ca="1" si="42"/>
        <v/>
      </c>
      <c r="AS9" s="29" t="str">
        <f t="shared" ca="1" si="43"/>
        <v/>
      </c>
      <c r="AT9" s="29" t="str">
        <f t="shared" ca="1" si="44"/>
        <v/>
      </c>
      <c r="AU9" s="29" t="str">
        <f t="shared" ca="1" si="45"/>
        <v/>
      </c>
      <c r="AV9" s="29" t="str">
        <f t="shared" ca="1" si="46"/>
        <v/>
      </c>
      <c r="AW9" s="29" t="str">
        <f t="shared" ca="1" si="47"/>
        <v/>
      </c>
      <c r="AX9" s="29" t="str">
        <f t="shared" ca="1" si="48"/>
        <v/>
      </c>
      <c r="AY9" s="29" t="str">
        <f t="shared" ca="1" si="49"/>
        <v/>
      </c>
      <c r="AZ9" s="29" t="str">
        <f t="shared" ca="1" si="50"/>
        <v/>
      </c>
      <c r="BA9" s="29" t="str">
        <f t="shared" ca="1" si="51"/>
        <v/>
      </c>
      <c r="BB9" s="29" t="str">
        <f t="shared" ca="1" si="52"/>
        <v/>
      </c>
      <c r="BC9" s="39">
        <f t="shared" ref="BC9:BC56" ca="1" si="112">IF(C9="","",SUM(E9:BB9))</f>
        <v>13</v>
      </c>
      <c r="BD9" s="39">
        <f t="shared" ca="1" si="53"/>
        <v>7</v>
      </c>
      <c r="BE9" s="39">
        <f t="shared" ref="BE9:BE56" ca="1" si="113">IF(C9="","",BC9*$B$64-BD9*$B$66)</f>
        <v>13</v>
      </c>
      <c r="BF9" s="39">
        <f t="shared" ref="BF9:BF55" ca="1" si="114">IF(BE9="","",(BE9/$B$70)*$B$68)</f>
        <v>65</v>
      </c>
      <c r="BH9" s="82" t="str">
        <f t="shared" ca="1" si="55"/>
        <v/>
      </c>
      <c r="BI9" s="82">
        <f t="shared" ca="1" si="56"/>
        <v>13</v>
      </c>
      <c r="BJ9" s="82">
        <f t="shared" ca="1" si="57"/>
        <v>13</v>
      </c>
      <c r="BK9" s="82" t="str">
        <f t="shared" ca="1" si="58"/>
        <v/>
      </c>
      <c r="BL9" s="82">
        <f t="shared" ca="1" si="59"/>
        <v>13</v>
      </c>
      <c r="BM9" s="82" t="str">
        <f t="shared" ca="1" si="60"/>
        <v/>
      </c>
      <c r="BN9" s="82">
        <f t="shared" ca="1" si="61"/>
        <v>13</v>
      </c>
      <c r="BO9" s="82">
        <f t="shared" ca="1" si="62"/>
        <v>13</v>
      </c>
      <c r="BP9" s="82" t="str">
        <f t="shared" ca="1" si="63"/>
        <v/>
      </c>
      <c r="BQ9" s="82">
        <f t="shared" ca="1" si="64"/>
        <v>13</v>
      </c>
      <c r="BR9" s="82">
        <f t="shared" ca="1" si="65"/>
        <v>13</v>
      </c>
      <c r="BS9" s="82" t="str">
        <f t="shared" ca="1" si="66"/>
        <v/>
      </c>
      <c r="BT9" s="82">
        <f t="shared" ca="1" si="67"/>
        <v>13</v>
      </c>
      <c r="BU9" s="82" t="str">
        <f t="shared" ca="1" si="68"/>
        <v/>
      </c>
      <c r="BV9" s="82">
        <f t="shared" ca="1" si="69"/>
        <v>13</v>
      </c>
      <c r="BW9" s="82">
        <f t="shared" ca="1" si="70"/>
        <v>13</v>
      </c>
      <c r="BX9" s="82">
        <f t="shared" ca="1" si="71"/>
        <v>13</v>
      </c>
      <c r="BY9" s="82">
        <f t="shared" ca="1" si="72"/>
        <v>13</v>
      </c>
      <c r="BZ9" s="82" t="str">
        <f t="shared" ca="1" si="73"/>
        <v/>
      </c>
      <c r="CA9" s="82">
        <f t="shared" ca="1" si="74"/>
        <v>13</v>
      </c>
      <c r="CB9" s="82" t="str">
        <f t="shared" ca="1" si="75"/>
        <v/>
      </c>
      <c r="CC9" s="82" t="str">
        <f t="shared" ca="1" si="76"/>
        <v/>
      </c>
      <c r="CD9" s="82" t="str">
        <f t="shared" ca="1" si="77"/>
        <v/>
      </c>
      <c r="CE9" s="82" t="str">
        <f t="shared" ca="1" si="78"/>
        <v/>
      </c>
      <c r="CF9" s="82" t="str">
        <f t="shared" ca="1" si="79"/>
        <v/>
      </c>
      <c r="CG9" s="82" t="str">
        <f t="shared" ca="1" si="80"/>
        <v/>
      </c>
      <c r="CH9" s="82" t="str">
        <f t="shared" ca="1" si="81"/>
        <v/>
      </c>
      <c r="CI9" s="82" t="str">
        <f t="shared" ca="1" si="82"/>
        <v/>
      </c>
      <c r="CJ9" s="82" t="str">
        <f t="shared" ca="1" si="83"/>
        <v/>
      </c>
      <c r="CK9" s="82" t="str">
        <f t="shared" ca="1" si="84"/>
        <v/>
      </c>
      <c r="CL9" s="82" t="str">
        <f t="shared" ca="1" si="85"/>
        <v/>
      </c>
      <c r="CM9" s="82" t="str">
        <f t="shared" ca="1" si="86"/>
        <v/>
      </c>
      <c r="CN9" s="82" t="str">
        <f t="shared" ca="1" si="87"/>
        <v/>
      </c>
      <c r="CO9" s="82" t="str">
        <f t="shared" ca="1" si="88"/>
        <v/>
      </c>
      <c r="CP9" s="82" t="str">
        <f t="shared" ca="1" si="89"/>
        <v/>
      </c>
      <c r="CQ9" s="82" t="str">
        <f t="shared" ca="1" si="90"/>
        <v/>
      </c>
      <c r="CR9" s="82" t="str">
        <f t="shared" ca="1" si="91"/>
        <v/>
      </c>
      <c r="CS9" s="82" t="str">
        <f t="shared" ca="1" si="92"/>
        <v/>
      </c>
      <c r="CT9" s="82" t="str">
        <f t="shared" ca="1" si="93"/>
        <v/>
      </c>
      <c r="CU9" s="82" t="str">
        <f t="shared" ca="1" si="94"/>
        <v/>
      </c>
      <c r="CV9" s="82" t="str">
        <f t="shared" ca="1" si="95"/>
        <v/>
      </c>
      <c r="CW9" s="82" t="str">
        <f t="shared" ca="1" si="96"/>
        <v/>
      </c>
      <c r="CX9" s="82" t="str">
        <f t="shared" ca="1" si="97"/>
        <v/>
      </c>
      <c r="CY9" s="82" t="str">
        <f t="shared" ca="1" si="98"/>
        <v/>
      </c>
      <c r="CZ9" s="82" t="str">
        <f t="shared" ca="1" si="99"/>
        <v/>
      </c>
      <c r="DA9" s="82" t="str">
        <f t="shared" ca="1" si="100"/>
        <v/>
      </c>
      <c r="DB9" s="82" t="str">
        <f t="shared" ca="1" si="101"/>
        <v/>
      </c>
      <c r="DC9" s="82" t="str">
        <f t="shared" ca="1" si="102"/>
        <v/>
      </c>
      <c r="DD9" s="82" t="str">
        <f t="shared" ca="1" si="103"/>
        <v/>
      </c>
      <c r="DE9" s="82" t="str">
        <f t="shared" ca="1" si="104"/>
        <v/>
      </c>
      <c r="DH9" s="295">
        <v>68</v>
      </c>
      <c r="DJ9">
        <f t="shared" ca="1" si="105"/>
        <v>8</v>
      </c>
      <c r="DK9">
        <f t="shared" ca="1" si="106"/>
        <v>2</v>
      </c>
      <c r="DL9">
        <f t="shared" ca="1" si="107"/>
        <v>3</v>
      </c>
      <c r="DM9" s="296">
        <f t="shared" ca="1" si="108"/>
        <v>61.53846153846154</v>
      </c>
      <c r="DN9" s="296">
        <f t="shared" ca="1" si="109"/>
        <v>66.666666666666671</v>
      </c>
      <c r="DO9" s="296">
        <f t="shared" ca="1" si="110"/>
        <v>33.333333333333336</v>
      </c>
      <c r="DQ9">
        <v>3</v>
      </c>
      <c r="DR9">
        <v>2</v>
      </c>
    </row>
    <row r="10" spans="1:122" ht="15" customHeight="1">
      <c r="A10" s="34">
        <f t="shared" si="111"/>
        <v>4</v>
      </c>
      <c r="B10" s="31" t="str">
        <f>Data!B23</f>
        <v>ASWADILSYAH</v>
      </c>
      <c r="C10" s="42" t="str">
        <f>IF(Data!D23="","",Data!D23)</f>
        <v>CBABADABDABECADCCBCA</v>
      </c>
      <c r="D10" s="37" t="str">
        <f t="shared" si="2"/>
        <v>Ok !</v>
      </c>
      <c r="E10" s="29">
        <f t="shared" ca="1" si="3"/>
        <v>0</v>
      </c>
      <c r="F10" s="29">
        <f t="shared" ca="1" si="4"/>
        <v>1</v>
      </c>
      <c r="G10" s="29">
        <f t="shared" ca="1" si="5"/>
        <v>0</v>
      </c>
      <c r="H10" s="29">
        <f t="shared" ca="1" si="6"/>
        <v>1</v>
      </c>
      <c r="I10" s="29">
        <f t="shared" ca="1" si="7"/>
        <v>0</v>
      </c>
      <c r="J10" s="29">
        <f t="shared" ca="1" si="8"/>
        <v>1</v>
      </c>
      <c r="K10" s="29">
        <f t="shared" ca="1" si="9"/>
        <v>1</v>
      </c>
      <c r="L10" s="29">
        <f t="shared" ca="1" si="10"/>
        <v>0</v>
      </c>
      <c r="M10" s="29">
        <f t="shared" ca="1" si="11"/>
        <v>0</v>
      </c>
      <c r="N10" s="29">
        <f t="shared" ca="1" si="12"/>
        <v>1</v>
      </c>
      <c r="O10" s="29">
        <f t="shared" ca="1" si="13"/>
        <v>0</v>
      </c>
      <c r="P10" s="29">
        <f t="shared" ca="1" si="14"/>
        <v>1</v>
      </c>
      <c r="Q10" s="29">
        <f t="shared" ca="1" si="15"/>
        <v>1</v>
      </c>
      <c r="R10" s="29">
        <f t="shared" ca="1" si="16"/>
        <v>0</v>
      </c>
      <c r="S10" s="29">
        <f t="shared" ca="1" si="17"/>
        <v>0</v>
      </c>
      <c r="T10" s="29">
        <f t="shared" ca="1" si="18"/>
        <v>0</v>
      </c>
      <c r="U10" s="29">
        <f t="shared" ca="1" si="19"/>
        <v>0</v>
      </c>
      <c r="V10" s="29">
        <f t="shared" ca="1" si="20"/>
        <v>0</v>
      </c>
      <c r="W10" s="29">
        <f t="shared" ca="1" si="21"/>
        <v>0</v>
      </c>
      <c r="X10" s="29">
        <f t="shared" ca="1" si="22"/>
        <v>0</v>
      </c>
      <c r="Y10" s="29" t="str">
        <f t="shared" ca="1" si="23"/>
        <v/>
      </c>
      <c r="Z10" s="29" t="str">
        <f t="shared" ca="1" si="24"/>
        <v/>
      </c>
      <c r="AA10" s="29" t="str">
        <f t="shared" ca="1" si="25"/>
        <v/>
      </c>
      <c r="AB10" s="29" t="str">
        <f t="shared" ca="1" si="26"/>
        <v/>
      </c>
      <c r="AC10" s="29" t="str">
        <f t="shared" ca="1" si="27"/>
        <v/>
      </c>
      <c r="AD10" s="29" t="str">
        <f t="shared" ca="1" si="28"/>
        <v/>
      </c>
      <c r="AE10" s="29" t="str">
        <f t="shared" ca="1" si="29"/>
        <v/>
      </c>
      <c r="AF10" s="29" t="str">
        <f t="shared" ca="1" si="30"/>
        <v/>
      </c>
      <c r="AG10" s="29" t="str">
        <f t="shared" ca="1" si="31"/>
        <v/>
      </c>
      <c r="AH10" s="29" t="str">
        <f t="shared" ca="1" si="32"/>
        <v/>
      </c>
      <c r="AI10" s="29" t="str">
        <f t="shared" ca="1" si="33"/>
        <v/>
      </c>
      <c r="AJ10" s="29" t="str">
        <f t="shared" ca="1" si="34"/>
        <v/>
      </c>
      <c r="AK10" s="29" t="str">
        <f t="shared" ca="1" si="35"/>
        <v/>
      </c>
      <c r="AL10" s="29" t="str">
        <f t="shared" ca="1" si="36"/>
        <v/>
      </c>
      <c r="AM10" s="29" t="str">
        <f t="shared" ca="1" si="37"/>
        <v/>
      </c>
      <c r="AN10" s="29" t="str">
        <f t="shared" ca="1" si="38"/>
        <v/>
      </c>
      <c r="AO10" s="29" t="str">
        <f t="shared" ca="1" si="39"/>
        <v/>
      </c>
      <c r="AP10" s="29" t="str">
        <f t="shared" ca="1" si="40"/>
        <v/>
      </c>
      <c r="AQ10" s="29" t="str">
        <f t="shared" ca="1" si="41"/>
        <v/>
      </c>
      <c r="AR10" s="29" t="str">
        <f t="shared" ca="1" si="42"/>
        <v/>
      </c>
      <c r="AS10" s="29" t="str">
        <f t="shared" ca="1" si="43"/>
        <v/>
      </c>
      <c r="AT10" s="29" t="str">
        <f t="shared" ca="1" si="44"/>
        <v/>
      </c>
      <c r="AU10" s="29" t="str">
        <f t="shared" ca="1" si="45"/>
        <v/>
      </c>
      <c r="AV10" s="29" t="str">
        <f t="shared" ca="1" si="46"/>
        <v/>
      </c>
      <c r="AW10" s="29" t="str">
        <f t="shared" ca="1" si="47"/>
        <v/>
      </c>
      <c r="AX10" s="29" t="str">
        <f t="shared" ca="1" si="48"/>
        <v/>
      </c>
      <c r="AY10" s="29" t="str">
        <f t="shared" ca="1" si="49"/>
        <v/>
      </c>
      <c r="AZ10" s="29" t="str">
        <f t="shared" ca="1" si="50"/>
        <v/>
      </c>
      <c r="BA10" s="29" t="str">
        <f t="shared" ca="1" si="51"/>
        <v/>
      </c>
      <c r="BB10" s="29" t="str">
        <f t="shared" ca="1" si="52"/>
        <v/>
      </c>
      <c r="BC10" s="39">
        <f t="shared" ca="1" si="112"/>
        <v>7</v>
      </c>
      <c r="BD10" s="39">
        <f t="shared" ca="1" si="53"/>
        <v>13</v>
      </c>
      <c r="BE10" s="39">
        <f t="shared" ca="1" si="113"/>
        <v>7</v>
      </c>
      <c r="BF10" s="39">
        <f t="shared" ca="1" si="114"/>
        <v>35</v>
      </c>
      <c r="BH10" s="82" t="str">
        <f t="shared" ca="1" si="55"/>
        <v/>
      </c>
      <c r="BI10" s="82">
        <f t="shared" ca="1" si="56"/>
        <v>7</v>
      </c>
      <c r="BJ10" s="82" t="str">
        <f t="shared" ca="1" si="57"/>
        <v/>
      </c>
      <c r="BK10" s="82">
        <f t="shared" ca="1" si="58"/>
        <v>7</v>
      </c>
      <c r="BL10" s="82" t="str">
        <f t="shared" ca="1" si="59"/>
        <v/>
      </c>
      <c r="BM10" s="82">
        <f t="shared" ca="1" si="60"/>
        <v>7</v>
      </c>
      <c r="BN10" s="82">
        <f t="shared" ca="1" si="61"/>
        <v>7</v>
      </c>
      <c r="BO10" s="82" t="str">
        <f t="shared" ca="1" si="62"/>
        <v/>
      </c>
      <c r="BP10" s="82" t="str">
        <f t="shared" ca="1" si="63"/>
        <v/>
      </c>
      <c r="BQ10" s="82">
        <f t="shared" ca="1" si="64"/>
        <v>7</v>
      </c>
      <c r="BR10" s="82" t="str">
        <f t="shared" ca="1" si="65"/>
        <v/>
      </c>
      <c r="BS10" s="82">
        <f t="shared" ca="1" si="66"/>
        <v>7</v>
      </c>
      <c r="BT10" s="82">
        <f t="shared" ca="1" si="67"/>
        <v>7</v>
      </c>
      <c r="BU10" s="82" t="str">
        <f t="shared" ca="1" si="68"/>
        <v/>
      </c>
      <c r="BV10" s="82" t="str">
        <f t="shared" ca="1" si="69"/>
        <v/>
      </c>
      <c r="BW10" s="82" t="str">
        <f t="shared" ca="1" si="70"/>
        <v/>
      </c>
      <c r="BX10" s="82" t="str">
        <f t="shared" ca="1" si="71"/>
        <v/>
      </c>
      <c r="BY10" s="82" t="str">
        <f t="shared" ca="1" si="72"/>
        <v/>
      </c>
      <c r="BZ10" s="82" t="str">
        <f t="shared" ca="1" si="73"/>
        <v/>
      </c>
      <c r="CA10" s="82" t="str">
        <f t="shared" ca="1" si="74"/>
        <v/>
      </c>
      <c r="CB10" s="82" t="str">
        <f t="shared" ca="1" si="75"/>
        <v/>
      </c>
      <c r="CC10" s="82" t="str">
        <f t="shared" ca="1" si="76"/>
        <v/>
      </c>
      <c r="CD10" s="82" t="str">
        <f t="shared" ca="1" si="77"/>
        <v/>
      </c>
      <c r="CE10" s="82" t="str">
        <f t="shared" ca="1" si="78"/>
        <v/>
      </c>
      <c r="CF10" s="82" t="str">
        <f t="shared" ca="1" si="79"/>
        <v/>
      </c>
      <c r="CG10" s="82" t="str">
        <f t="shared" ca="1" si="80"/>
        <v/>
      </c>
      <c r="CH10" s="82" t="str">
        <f t="shared" ca="1" si="81"/>
        <v/>
      </c>
      <c r="CI10" s="82" t="str">
        <f t="shared" ca="1" si="82"/>
        <v/>
      </c>
      <c r="CJ10" s="82" t="str">
        <f t="shared" ca="1" si="83"/>
        <v/>
      </c>
      <c r="CK10" s="82" t="str">
        <f t="shared" ca="1" si="84"/>
        <v/>
      </c>
      <c r="CL10" s="82" t="str">
        <f t="shared" ca="1" si="85"/>
        <v/>
      </c>
      <c r="CM10" s="82" t="str">
        <f t="shared" ca="1" si="86"/>
        <v/>
      </c>
      <c r="CN10" s="82" t="str">
        <f t="shared" ca="1" si="87"/>
        <v/>
      </c>
      <c r="CO10" s="82" t="str">
        <f t="shared" ca="1" si="88"/>
        <v/>
      </c>
      <c r="CP10" s="82" t="str">
        <f t="shared" ca="1" si="89"/>
        <v/>
      </c>
      <c r="CQ10" s="82" t="str">
        <f t="shared" ca="1" si="90"/>
        <v/>
      </c>
      <c r="CR10" s="82" t="str">
        <f t="shared" ca="1" si="91"/>
        <v/>
      </c>
      <c r="CS10" s="82" t="str">
        <f t="shared" ca="1" si="92"/>
        <v/>
      </c>
      <c r="CT10" s="82" t="str">
        <f t="shared" ca="1" si="93"/>
        <v/>
      </c>
      <c r="CU10" s="82" t="str">
        <f t="shared" ca="1" si="94"/>
        <v/>
      </c>
      <c r="CV10" s="82" t="str">
        <f t="shared" ca="1" si="95"/>
        <v/>
      </c>
      <c r="CW10" s="82" t="str">
        <f t="shared" ca="1" si="96"/>
        <v/>
      </c>
      <c r="CX10" s="82" t="str">
        <f t="shared" ca="1" si="97"/>
        <v/>
      </c>
      <c r="CY10" s="82" t="str">
        <f t="shared" ca="1" si="98"/>
        <v/>
      </c>
      <c r="CZ10" s="82" t="str">
        <f t="shared" ca="1" si="99"/>
        <v/>
      </c>
      <c r="DA10" s="82" t="str">
        <f t="shared" ca="1" si="100"/>
        <v/>
      </c>
      <c r="DB10" s="82" t="str">
        <f t="shared" ca="1" si="101"/>
        <v/>
      </c>
      <c r="DC10" s="82" t="str">
        <f t="shared" ca="1" si="102"/>
        <v/>
      </c>
      <c r="DD10" s="82" t="str">
        <f t="shared" ca="1" si="103"/>
        <v/>
      </c>
      <c r="DE10" s="82" t="str">
        <f t="shared" ca="1" si="104"/>
        <v/>
      </c>
      <c r="DH10" s="295" t="s">
        <v>204</v>
      </c>
      <c r="DJ10">
        <f t="shared" ca="1" si="105"/>
        <v>7</v>
      </c>
      <c r="DK10">
        <f t="shared" ca="1" si="106"/>
        <v>0</v>
      </c>
      <c r="DL10">
        <f t="shared" ca="1" si="107"/>
        <v>0</v>
      </c>
      <c r="DM10" s="296">
        <f t="shared" ca="1" si="108"/>
        <v>53.846153846153847</v>
      </c>
      <c r="DN10" s="296">
        <f t="shared" ca="1" si="109"/>
        <v>0</v>
      </c>
      <c r="DO10" s="296">
        <f t="shared" ca="1" si="110"/>
        <v>0</v>
      </c>
    </row>
    <row r="11" spans="1:122" ht="15" customHeight="1">
      <c r="A11" s="34">
        <f t="shared" si="111"/>
        <v>5</v>
      </c>
      <c r="B11" s="31" t="str">
        <f>Data!B24</f>
        <v>DESY REGITA SARI</v>
      </c>
      <c r="C11" s="42" t="str">
        <f>IF(Data!D24="","",Data!D24)</f>
        <v>ABABCEABCDDDCBBECADE</v>
      </c>
      <c r="D11" s="37" t="str">
        <f t="shared" si="2"/>
        <v>Ok !</v>
      </c>
      <c r="E11" s="29">
        <f t="shared" ca="1" si="3"/>
        <v>0</v>
      </c>
      <c r="F11" s="29">
        <f t="shared" ca="1" si="4"/>
        <v>1</v>
      </c>
      <c r="G11" s="29">
        <f t="shared" ca="1" si="5"/>
        <v>0</v>
      </c>
      <c r="H11" s="29">
        <f t="shared" ca="1" si="6"/>
        <v>1</v>
      </c>
      <c r="I11" s="29">
        <f t="shared" ca="1" si="7"/>
        <v>1</v>
      </c>
      <c r="J11" s="29">
        <f t="shared" ca="1" si="8"/>
        <v>0</v>
      </c>
      <c r="K11" s="29">
        <f t="shared" ca="1" si="9"/>
        <v>1</v>
      </c>
      <c r="L11" s="29">
        <f t="shared" ca="1" si="10"/>
        <v>0</v>
      </c>
      <c r="M11" s="29">
        <f t="shared" ca="1" si="11"/>
        <v>1</v>
      </c>
      <c r="N11" s="29">
        <f t="shared" ca="1" si="12"/>
        <v>0</v>
      </c>
      <c r="O11" s="29">
        <f t="shared" ca="1" si="13"/>
        <v>1</v>
      </c>
      <c r="P11" s="29">
        <f t="shared" ca="1" si="14"/>
        <v>0</v>
      </c>
      <c r="Q11" s="29">
        <f t="shared" ca="1" si="15"/>
        <v>1</v>
      </c>
      <c r="R11" s="29">
        <f t="shared" ca="1" si="16"/>
        <v>0</v>
      </c>
      <c r="S11" s="29">
        <f t="shared" ca="1" si="17"/>
        <v>0</v>
      </c>
      <c r="T11" s="29">
        <f t="shared" ca="1" si="18"/>
        <v>0</v>
      </c>
      <c r="U11" s="29">
        <f t="shared" ca="1" si="19"/>
        <v>0</v>
      </c>
      <c r="V11" s="29">
        <f t="shared" ca="1" si="20"/>
        <v>1</v>
      </c>
      <c r="W11" s="29">
        <f t="shared" ca="1" si="21"/>
        <v>1</v>
      </c>
      <c r="X11" s="29">
        <f t="shared" ca="1" si="22"/>
        <v>0</v>
      </c>
      <c r="Y11" s="29" t="str">
        <f t="shared" ca="1" si="23"/>
        <v/>
      </c>
      <c r="Z11" s="29" t="str">
        <f t="shared" ca="1" si="24"/>
        <v/>
      </c>
      <c r="AA11" s="29" t="str">
        <f t="shared" ca="1" si="25"/>
        <v/>
      </c>
      <c r="AB11" s="29" t="str">
        <f t="shared" ca="1" si="26"/>
        <v/>
      </c>
      <c r="AC11" s="29" t="str">
        <f t="shared" ca="1" si="27"/>
        <v/>
      </c>
      <c r="AD11" s="29" t="str">
        <f t="shared" ca="1" si="28"/>
        <v/>
      </c>
      <c r="AE11" s="29" t="str">
        <f t="shared" ca="1" si="29"/>
        <v/>
      </c>
      <c r="AF11" s="29" t="str">
        <f t="shared" ca="1" si="30"/>
        <v/>
      </c>
      <c r="AG11" s="29" t="str">
        <f t="shared" ca="1" si="31"/>
        <v/>
      </c>
      <c r="AH11" s="29" t="str">
        <f t="shared" ca="1" si="32"/>
        <v/>
      </c>
      <c r="AI11" s="29" t="str">
        <f t="shared" ca="1" si="33"/>
        <v/>
      </c>
      <c r="AJ11" s="29" t="str">
        <f t="shared" ca="1" si="34"/>
        <v/>
      </c>
      <c r="AK11" s="29" t="str">
        <f t="shared" ca="1" si="35"/>
        <v/>
      </c>
      <c r="AL11" s="29" t="str">
        <f t="shared" ca="1" si="36"/>
        <v/>
      </c>
      <c r="AM11" s="29" t="str">
        <f t="shared" ca="1" si="37"/>
        <v/>
      </c>
      <c r="AN11" s="29" t="str">
        <f t="shared" ca="1" si="38"/>
        <v/>
      </c>
      <c r="AO11" s="29" t="str">
        <f t="shared" ca="1" si="39"/>
        <v/>
      </c>
      <c r="AP11" s="29" t="str">
        <f t="shared" ca="1" si="40"/>
        <v/>
      </c>
      <c r="AQ11" s="29" t="str">
        <f t="shared" ca="1" si="41"/>
        <v/>
      </c>
      <c r="AR11" s="29" t="str">
        <f t="shared" ca="1" si="42"/>
        <v/>
      </c>
      <c r="AS11" s="29" t="str">
        <f t="shared" ca="1" si="43"/>
        <v/>
      </c>
      <c r="AT11" s="29" t="str">
        <f t="shared" ca="1" si="44"/>
        <v/>
      </c>
      <c r="AU11" s="29" t="str">
        <f t="shared" ca="1" si="45"/>
        <v/>
      </c>
      <c r="AV11" s="29" t="str">
        <f t="shared" ca="1" si="46"/>
        <v/>
      </c>
      <c r="AW11" s="29" t="str">
        <f t="shared" ca="1" si="47"/>
        <v/>
      </c>
      <c r="AX11" s="29" t="str">
        <f t="shared" ca="1" si="48"/>
        <v/>
      </c>
      <c r="AY11" s="29" t="str">
        <f t="shared" ca="1" si="49"/>
        <v/>
      </c>
      <c r="AZ11" s="29" t="str">
        <f t="shared" ca="1" si="50"/>
        <v/>
      </c>
      <c r="BA11" s="29" t="str">
        <f t="shared" ca="1" si="51"/>
        <v/>
      </c>
      <c r="BB11" s="29" t="str">
        <f t="shared" ca="1" si="52"/>
        <v/>
      </c>
      <c r="BC11" s="39">
        <f t="shared" ca="1" si="112"/>
        <v>9</v>
      </c>
      <c r="BD11" s="39">
        <f t="shared" ca="1" si="53"/>
        <v>11</v>
      </c>
      <c r="BE11" s="39">
        <f t="shared" ca="1" si="113"/>
        <v>9</v>
      </c>
      <c r="BF11" s="39">
        <f t="shared" ca="1" si="114"/>
        <v>45</v>
      </c>
      <c r="BH11" s="82" t="str">
        <f t="shared" ca="1" si="55"/>
        <v/>
      </c>
      <c r="BI11" s="82">
        <f t="shared" ca="1" si="56"/>
        <v>9</v>
      </c>
      <c r="BJ11" s="82" t="str">
        <f t="shared" ca="1" si="57"/>
        <v/>
      </c>
      <c r="BK11" s="82">
        <f t="shared" ca="1" si="58"/>
        <v>9</v>
      </c>
      <c r="BL11" s="82">
        <f t="shared" ca="1" si="59"/>
        <v>9</v>
      </c>
      <c r="BM11" s="82" t="str">
        <f t="shared" ca="1" si="60"/>
        <v/>
      </c>
      <c r="BN11" s="82">
        <f t="shared" ca="1" si="61"/>
        <v>9</v>
      </c>
      <c r="BO11" s="82" t="str">
        <f t="shared" ca="1" si="62"/>
        <v/>
      </c>
      <c r="BP11" s="82">
        <f t="shared" ca="1" si="63"/>
        <v>9</v>
      </c>
      <c r="BQ11" s="82" t="str">
        <f t="shared" ca="1" si="64"/>
        <v/>
      </c>
      <c r="BR11" s="82">
        <f t="shared" ca="1" si="65"/>
        <v>9</v>
      </c>
      <c r="BS11" s="82" t="str">
        <f t="shared" ca="1" si="66"/>
        <v/>
      </c>
      <c r="BT11" s="82">
        <f t="shared" ca="1" si="67"/>
        <v>9</v>
      </c>
      <c r="BU11" s="82" t="str">
        <f t="shared" ca="1" si="68"/>
        <v/>
      </c>
      <c r="BV11" s="82" t="str">
        <f t="shared" ca="1" si="69"/>
        <v/>
      </c>
      <c r="BW11" s="82" t="str">
        <f t="shared" ca="1" si="70"/>
        <v/>
      </c>
      <c r="BX11" s="82" t="str">
        <f t="shared" ca="1" si="71"/>
        <v/>
      </c>
      <c r="BY11" s="82">
        <f t="shared" ca="1" si="72"/>
        <v>9</v>
      </c>
      <c r="BZ11" s="82">
        <f t="shared" ca="1" si="73"/>
        <v>9</v>
      </c>
      <c r="CA11" s="82" t="str">
        <f t="shared" ca="1" si="74"/>
        <v/>
      </c>
      <c r="CB11" s="82" t="str">
        <f t="shared" ca="1" si="75"/>
        <v/>
      </c>
      <c r="CC11" s="82" t="str">
        <f t="shared" ca="1" si="76"/>
        <v/>
      </c>
      <c r="CD11" s="82" t="str">
        <f t="shared" ca="1" si="77"/>
        <v/>
      </c>
      <c r="CE11" s="82" t="str">
        <f t="shared" ca="1" si="78"/>
        <v/>
      </c>
      <c r="CF11" s="82" t="str">
        <f t="shared" ca="1" si="79"/>
        <v/>
      </c>
      <c r="CG11" s="82" t="str">
        <f t="shared" ca="1" si="80"/>
        <v/>
      </c>
      <c r="CH11" s="82" t="str">
        <f t="shared" ca="1" si="81"/>
        <v/>
      </c>
      <c r="CI11" s="82" t="str">
        <f t="shared" ca="1" si="82"/>
        <v/>
      </c>
      <c r="CJ11" s="82" t="str">
        <f t="shared" ca="1" si="83"/>
        <v/>
      </c>
      <c r="CK11" s="82" t="str">
        <f t="shared" ca="1" si="84"/>
        <v/>
      </c>
      <c r="CL11" s="82" t="str">
        <f t="shared" ca="1" si="85"/>
        <v/>
      </c>
      <c r="CM11" s="82" t="str">
        <f t="shared" ca="1" si="86"/>
        <v/>
      </c>
      <c r="CN11" s="82" t="str">
        <f t="shared" ca="1" si="87"/>
        <v/>
      </c>
      <c r="CO11" s="82" t="str">
        <f t="shared" ca="1" si="88"/>
        <v/>
      </c>
      <c r="CP11" s="82" t="str">
        <f t="shared" ca="1" si="89"/>
        <v/>
      </c>
      <c r="CQ11" s="82" t="str">
        <f t="shared" ca="1" si="90"/>
        <v/>
      </c>
      <c r="CR11" s="82" t="str">
        <f t="shared" ca="1" si="91"/>
        <v/>
      </c>
      <c r="CS11" s="82" t="str">
        <f t="shared" ca="1" si="92"/>
        <v/>
      </c>
      <c r="CT11" s="82" t="str">
        <f t="shared" ca="1" si="93"/>
        <v/>
      </c>
      <c r="CU11" s="82" t="str">
        <f t="shared" ca="1" si="94"/>
        <v/>
      </c>
      <c r="CV11" s="82" t="str">
        <f t="shared" ca="1" si="95"/>
        <v/>
      </c>
      <c r="CW11" s="82" t="str">
        <f t="shared" ca="1" si="96"/>
        <v/>
      </c>
      <c r="CX11" s="82" t="str">
        <f t="shared" ca="1" si="97"/>
        <v/>
      </c>
      <c r="CY11" s="82" t="str">
        <f t="shared" ca="1" si="98"/>
        <v/>
      </c>
      <c r="CZ11" s="82" t="str">
        <f t="shared" ca="1" si="99"/>
        <v/>
      </c>
      <c r="DA11" s="82" t="str">
        <f t="shared" ca="1" si="100"/>
        <v/>
      </c>
      <c r="DB11" s="82" t="str">
        <f t="shared" ca="1" si="101"/>
        <v/>
      </c>
      <c r="DC11" s="82" t="str">
        <f t="shared" ca="1" si="102"/>
        <v/>
      </c>
      <c r="DD11" s="82" t="str">
        <f t="shared" ca="1" si="103"/>
        <v/>
      </c>
      <c r="DE11" s="82" t="str">
        <f t="shared" ca="1" si="104"/>
        <v/>
      </c>
      <c r="DH11" s="295">
        <v>88</v>
      </c>
      <c r="DJ11">
        <f t="shared" ca="1" si="105"/>
        <v>7</v>
      </c>
      <c r="DK11">
        <f t="shared" ca="1" si="106"/>
        <v>0</v>
      </c>
      <c r="DL11">
        <f t="shared" ca="1" si="107"/>
        <v>2</v>
      </c>
      <c r="DM11" s="296">
        <f t="shared" ca="1" si="108"/>
        <v>53.846153846153847</v>
      </c>
      <c r="DN11" s="296">
        <f t="shared" ca="1" si="109"/>
        <v>0</v>
      </c>
      <c r="DO11" s="296">
        <f t="shared" ca="1" si="110"/>
        <v>22.222222222222221</v>
      </c>
      <c r="DQ11">
        <v>1</v>
      </c>
      <c r="DR11">
        <v>2</v>
      </c>
    </row>
    <row r="12" spans="1:122" ht="15" customHeight="1">
      <c r="A12" s="34">
        <f t="shared" si="111"/>
        <v>6</v>
      </c>
      <c r="B12" s="31" t="str">
        <f>Data!B25</f>
        <v>EFA RIANA</v>
      </c>
      <c r="C12" s="42" t="str">
        <f>IF(Data!D25="","",Data!D25)</f>
        <v>CBABAEABEADECBBEAACA</v>
      </c>
      <c r="D12" s="37" t="str">
        <f t="shared" si="2"/>
        <v>Ok !</v>
      </c>
      <c r="E12" s="29">
        <f t="shared" ca="1" si="3"/>
        <v>0</v>
      </c>
      <c r="F12" s="29">
        <f t="shared" ca="1" si="4"/>
        <v>1</v>
      </c>
      <c r="G12" s="29">
        <f t="shared" ca="1" si="5"/>
        <v>0</v>
      </c>
      <c r="H12" s="29">
        <f t="shared" ca="1" si="6"/>
        <v>1</v>
      </c>
      <c r="I12" s="29">
        <f t="shared" ca="1" si="7"/>
        <v>0</v>
      </c>
      <c r="J12" s="29">
        <f t="shared" ca="1" si="8"/>
        <v>0</v>
      </c>
      <c r="K12" s="29">
        <f t="shared" ca="1" si="9"/>
        <v>1</v>
      </c>
      <c r="L12" s="29">
        <f t="shared" ca="1" si="10"/>
        <v>0</v>
      </c>
      <c r="M12" s="29">
        <f t="shared" ca="1" si="11"/>
        <v>0</v>
      </c>
      <c r="N12" s="29">
        <f t="shared" ca="1" si="12"/>
        <v>1</v>
      </c>
      <c r="O12" s="29">
        <f t="shared" ca="1" si="13"/>
        <v>1</v>
      </c>
      <c r="P12" s="29">
        <f t="shared" ca="1" si="14"/>
        <v>1</v>
      </c>
      <c r="Q12" s="29">
        <f t="shared" ca="1" si="15"/>
        <v>1</v>
      </c>
      <c r="R12" s="29">
        <f t="shared" ca="1" si="16"/>
        <v>0</v>
      </c>
      <c r="S12" s="29">
        <f t="shared" ca="1" si="17"/>
        <v>0</v>
      </c>
      <c r="T12" s="29">
        <f t="shared" ca="1" si="18"/>
        <v>0</v>
      </c>
      <c r="U12" s="29">
        <f t="shared" ca="1" si="19"/>
        <v>1</v>
      </c>
      <c r="V12" s="29">
        <f t="shared" ca="1" si="20"/>
        <v>1</v>
      </c>
      <c r="W12" s="29">
        <f t="shared" ca="1" si="21"/>
        <v>0</v>
      </c>
      <c r="X12" s="29">
        <f t="shared" ca="1" si="22"/>
        <v>0</v>
      </c>
      <c r="Y12" s="29" t="str">
        <f t="shared" ca="1" si="23"/>
        <v/>
      </c>
      <c r="Z12" s="29" t="str">
        <f t="shared" ca="1" si="24"/>
        <v/>
      </c>
      <c r="AA12" s="29" t="str">
        <f t="shared" ca="1" si="25"/>
        <v/>
      </c>
      <c r="AB12" s="29" t="str">
        <f t="shared" ca="1" si="26"/>
        <v/>
      </c>
      <c r="AC12" s="29" t="str">
        <f t="shared" ca="1" si="27"/>
        <v/>
      </c>
      <c r="AD12" s="29" t="str">
        <f t="shared" ca="1" si="28"/>
        <v/>
      </c>
      <c r="AE12" s="29" t="str">
        <f t="shared" ca="1" si="29"/>
        <v/>
      </c>
      <c r="AF12" s="29" t="str">
        <f t="shared" ca="1" si="30"/>
        <v/>
      </c>
      <c r="AG12" s="29" t="str">
        <f t="shared" ca="1" si="31"/>
        <v/>
      </c>
      <c r="AH12" s="29" t="str">
        <f t="shared" ca="1" si="32"/>
        <v/>
      </c>
      <c r="AI12" s="29" t="str">
        <f t="shared" ca="1" si="33"/>
        <v/>
      </c>
      <c r="AJ12" s="29" t="str">
        <f t="shared" ca="1" si="34"/>
        <v/>
      </c>
      <c r="AK12" s="29" t="str">
        <f t="shared" ca="1" si="35"/>
        <v/>
      </c>
      <c r="AL12" s="29" t="str">
        <f t="shared" ca="1" si="36"/>
        <v/>
      </c>
      <c r="AM12" s="29" t="str">
        <f t="shared" ca="1" si="37"/>
        <v/>
      </c>
      <c r="AN12" s="29" t="str">
        <f t="shared" ca="1" si="38"/>
        <v/>
      </c>
      <c r="AO12" s="29" t="str">
        <f t="shared" ca="1" si="39"/>
        <v/>
      </c>
      <c r="AP12" s="29" t="str">
        <f t="shared" ca="1" si="40"/>
        <v/>
      </c>
      <c r="AQ12" s="29" t="str">
        <f t="shared" ca="1" si="41"/>
        <v/>
      </c>
      <c r="AR12" s="29" t="str">
        <f t="shared" ca="1" si="42"/>
        <v/>
      </c>
      <c r="AS12" s="29" t="str">
        <f t="shared" ca="1" si="43"/>
        <v/>
      </c>
      <c r="AT12" s="29" t="str">
        <f t="shared" ca="1" si="44"/>
        <v/>
      </c>
      <c r="AU12" s="29" t="str">
        <f t="shared" ca="1" si="45"/>
        <v/>
      </c>
      <c r="AV12" s="29" t="str">
        <f t="shared" ca="1" si="46"/>
        <v/>
      </c>
      <c r="AW12" s="29" t="str">
        <f t="shared" ca="1" si="47"/>
        <v/>
      </c>
      <c r="AX12" s="29" t="str">
        <f t="shared" ca="1" si="48"/>
        <v/>
      </c>
      <c r="AY12" s="29" t="str">
        <f t="shared" ca="1" si="49"/>
        <v/>
      </c>
      <c r="AZ12" s="29" t="str">
        <f t="shared" ca="1" si="50"/>
        <v/>
      </c>
      <c r="BA12" s="29" t="str">
        <f t="shared" ca="1" si="51"/>
        <v/>
      </c>
      <c r="BB12" s="29" t="str">
        <f t="shared" ca="1" si="52"/>
        <v/>
      </c>
      <c r="BC12" s="39">
        <f t="shared" ca="1" si="112"/>
        <v>9</v>
      </c>
      <c r="BD12" s="39">
        <f t="shared" ca="1" si="53"/>
        <v>11</v>
      </c>
      <c r="BE12" s="39">
        <f t="shared" ca="1" si="113"/>
        <v>9</v>
      </c>
      <c r="BF12" s="39">
        <f t="shared" ca="1" si="114"/>
        <v>45</v>
      </c>
      <c r="BH12" s="82" t="str">
        <f t="shared" ca="1" si="55"/>
        <v/>
      </c>
      <c r="BI12" s="82">
        <f t="shared" ca="1" si="56"/>
        <v>9</v>
      </c>
      <c r="BJ12" s="82" t="str">
        <f t="shared" ca="1" si="57"/>
        <v/>
      </c>
      <c r="BK12" s="82">
        <f t="shared" ca="1" si="58"/>
        <v>9</v>
      </c>
      <c r="BL12" s="82" t="str">
        <f t="shared" ca="1" si="59"/>
        <v/>
      </c>
      <c r="BM12" s="82" t="str">
        <f t="shared" ca="1" si="60"/>
        <v/>
      </c>
      <c r="BN12" s="82">
        <f t="shared" ca="1" si="61"/>
        <v>9</v>
      </c>
      <c r="BO12" s="82" t="str">
        <f t="shared" ca="1" si="62"/>
        <v/>
      </c>
      <c r="BP12" s="82" t="str">
        <f t="shared" ca="1" si="63"/>
        <v/>
      </c>
      <c r="BQ12" s="82">
        <f t="shared" ca="1" si="64"/>
        <v>9</v>
      </c>
      <c r="BR12" s="82">
        <f t="shared" ca="1" si="65"/>
        <v>9</v>
      </c>
      <c r="BS12" s="82">
        <f t="shared" ca="1" si="66"/>
        <v>9</v>
      </c>
      <c r="BT12" s="82">
        <f t="shared" ca="1" si="67"/>
        <v>9</v>
      </c>
      <c r="BU12" s="82" t="str">
        <f t="shared" ca="1" si="68"/>
        <v/>
      </c>
      <c r="BV12" s="82" t="str">
        <f t="shared" ca="1" si="69"/>
        <v/>
      </c>
      <c r="BW12" s="82" t="str">
        <f t="shared" ca="1" si="70"/>
        <v/>
      </c>
      <c r="BX12" s="82">
        <f t="shared" ca="1" si="71"/>
        <v>9</v>
      </c>
      <c r="BY12" s="82">
        <f t="shared" ca="1" si="72"/>
        <v>9</v>
      </c>
      <c r="BZ12" s="82" t="str">
        <f t="shared" ca="1" si="73"/>
        <v/>
      </c>
      <c r="CA12" s="82" t="str">
        <f t="shared" ca="1" si="74"/>
        <v/>
      </c>
      <c r="CB12" s="82" t="str">
        <f t="shared" ca="1" si="75"/>
        <v/>
      </c>
      <c r="CC12" s="82" t="str">
        <f t="shared" ca="1" si="76"/>
        <v/>
      </c>
      <c r="CD12" s="82" t="str">
        <f t="shared" ca="1" si="77"/>
        <v/>
      </c>
      <c r="CE12" s="82" t="str">
        <f t="shared" ca="1" si="78"/>
        <v/>
      </c>
      <c r="CF12" s="82" t="str">
        <f t="shared" ca="1" si="79"/>
        <v/>
      </c>
      <c r="CG12" s="82" t="str">
        <f t="shared" ca="1" si="80"/>
        <v/>
      </c>
      <c r="CH12" s="82" t="str">
        <f t="shared" ca="1" si="81"/>
        <v/>
      </c>
      <c r="CI12" s="82" t="str">
        <f t="shared" ca="1" si="82"/>
        <v/>
      </c>
      <c r="CJ12" s="82" t="str">
        <f t="shared" ca="1" si="83"/>
        <v/>
      </c>
      <c r="CK12" s="82" t="str">
        <f t="shared" ca="1" si="84"/>
        <v/>
      </c>
      <c r="CL12" s="82" t="str">
        <f t="shared" ca="1" si="85"/>
        <v/>
      </c>
      <c r="CM12" s="82" t="str">
        <f t="shared" ca="1" si="86"/>
        <v/>
      </c>
      <c r="CN12" s="82" t="str">
        <f t="shared" ca="1" si="87"/>
        <v/>
      </c>
      <c r="CO12" s="82" t="str">
        <f t="shared" ca="1" si="88"/>
        <v/>
      </c>
      <c r="CP12" s="82" t="str">
        <f t="shared" ca="1" si="89"/>
        <v/>
      </c>
      <c r="CQ12" s="82" t="str">
        <f t="shared" ca="1" si="90"/>
        <v/>
      </c>
      <c r="CR12" s="82" t="str">
        <f t="shared" ca="1" si="91"/>
        <v/>
      </c>
      <c r="CS12" s="82" t="str">
        <f t="shared" ca="1" si="92"/>
        <v/>
      </c>
      <c r="CT12" s="82" t="str">
        <f t="shared" ca="1" si="93"/>
        <v/>
      </c>
      <c r="CU12" s="82" t="str">
        <f t="shared" ca="1" si="94"/>
        <v/>
      </c>
      <c r="CV12" s="82" t="str">
        <f t="shared" ca="1" si="95"/>
        <v/>
      </c>
      <c r="CW12" s="82" t="str">
        <f t="shared" ca="1" si="96"/>
        <v/>
      </c>
      <c r="CX12" s="82" t="str">
        <f t="shared" ca="1" si="97"/>
        <v/>
      </c>
      <c r="CY12" s="82" t="str">
        <f t="shared" ca="1" si="98"/>
        <v/>
      </c>
      <c r="CZ12" s="82" t="str">
        <f t="shared" ca="1" si="99"/>
        <v/>
      </c>
      <c r="DA12" s="82" t="str">
        <f t="shared" ca="1" si="100"/>
        <v/>
      </c>
      <c r="DB12" s="82" t="str">
        <f t="shared" ca="1" si="101"/>
        <v/>
      </c>
      <c r="DC12" s="82" t="str">
        <f t="shared" ca="1" si="102"/>
        <v/>
      </c>
      <c r="DD12" s="82" t="str">
        <f t="shared" ca="1" si="103"/>
        <v/>
      </c>
      <c r="DE12" s="82" t="str">
        <f t="shared" ca="1" si="104"/>
        <v/>
      </c>
      <c r="DH12" s="295">
        <v>68</v>
      </c>
      <c r="DJ12">
        <f t="shared" ca="1" si="105"/>
        <v>7</v>
      </c>
      <c r="DK12">
        <f t="shared" ca="1" si="106"/>
        <v>0</v>
      </c>
      <c r="DL12">
        <f t="shared" ca="1" si="107"/>
        <v>2</v>
      </c>
      <c r="DM12" s="296">
        <f t="shared" ca="1" si="108"/>
        <v>53.846153846153847</v>
      </c>
      <c r="DN12" s="296">
        <f t="shared" ca="1" si="109"/>
        <v>0</v>
      </c>
      <c r="DO12" s="296">
        <f t="shared" ca="1" si="110"/>
        <v>22.222222222222221</v>
      </c>
      <c r="DQ12">
        <v>3</v>
      </c>
      <c r="DR12">
        <v>2</v>
      </c>
    </row>
    <row r="13" spans="1:122" ht="15" customHeight="1">
      <c r="A13" s="34">
        <f t="shared" si="111"/>
        <v>7</v>
      </c>
      <c r="B13" s="31" t="str">
        <f>Data!B26</f>
        <v>EKA FITRIANI</v>
      </c>
      <c r="C13" s="42" t="str">
        <f>IF(Data!D26="","",Data!D26)</f>
        <v>CBDBACABBADEAAAEBAAB</v>
      </c>
      <c r="D13" s="37" t="str">
        <f t="shared" si="2"/>
        <v>Ok !</v>
      </c>
      <c r="E13" s="29">
        <f t="shared" ca="1" si="3"/>
        <v>0</v>
      </c>
      <c r="F13" s="29">
        <f t="shared" ca="1" si="4"/>
        <v>1</v>
      </c>
      <c r="G13" s="29">
        <f t="shared" ca="1" si="5"/>
        <v>0</v>
      </c>
      <c r="H13" s="29">
        <f t="shared" ca="1" si="6"/>
        <v>1</v>
      </c>
      <c r="I13" s="29">
        <f t="shared" ca="1" si="7"/>
        <v>0</v>
      </c>
      <c r="J13" s="29">
        <f t="shared" ca="1" si="8"/>
        <v>0</v>
      </c>
      <c r="K13" s="29">
        <f t="shared" ca="1" si="9"/>
        <v>1</v>
      </c>
      <c r="L13" s="29">
        <f t="shared" ca="1" si="10"/>
        <v>0</v>
      </c>
      <c r="M13" s="29">
        <f t="shared" ca="1" si="11"/>
        <v>0</v>
      </c>
      <c r="N13" s="29">
        <f t="shared" ca="1" si="12"/>
        <v>1</v>
      </c>
      <c r="O13" s="29">
        <f t="shared" ca="1" si="13"/>
        <v>1</v>
      </c>
      <c r="P13" s="29">
        <f t="shared" ca="1" si="14"/>
        <v>1</v>
      </c>
      <c r="Q13" s="29">
        <f t="shared" ca="1" si="15"/>
        <v>0</v>
      </c>
      <c r="R13" s="29">
        <f t="shared" ca="1" si="16"/>
        <v>0</v>
      </c>
      <c r="S13" s="29">
        <f t="shared" ca="1" si="17"/>
        <v>1</v>
      </c>
      <c r="T13" s="29">
        <f t="shared" ca="1" si="18"/>
        <v>0</v>
      </c>
      <c r="U13" s="29">
        <f t="shared" ca="1" si="19"/>
        <v>0</v>
      </c>
      <c r="V13" s="29">
        <f t="shared" ca="1" si="20"/>
        <v>1</v>
      </c>
      <c r="W13" s="29">
        <f t="shared" ca="1" si="21"/>
        <v>0</v>
      </c>
      <c r="X13" s="29">
        <f t="shared" ca="1" si="22"/>
        <v>1</v>
      </c>
      <c r="Y13" s="29" t="str">
        <f t="shared" ca="1" si="23"/>
        <v/>
      </c>
      <c r="Z13" s="29" t="str">
        <f t="shared" ca="1" si="24"/>
        <v/>
      </c>
      <c r="AA13" s="29" t="str">
        <f t="shared" ca="1" si="25"/>
        <v/>
      </c>
      <c r="AB13" s="29" t="str">
        <f t="shared" ca="1" si="26"/>
        <v/>
      </c>
      <c r="AC13" s="29" t="str">
        <f t="shared" ca="1" si="27"/>
        <v/>
      </c>
      <c r="AD13" s="29" t="str">
        <f t="shared" ca="1" si="28"/>
        <v/>
      </c>
      <c r="AE13" s="29" t="str">
        <f t="shared" ca="1" si="29"/>
        <v/>
      </c>
      <c r="AF13" s="29" t="str">
        <f t="shared" ca="1" si="30"/>
        <v/>
      </c>
      <c r="AG13" s="29" t="str">
        <f t="shared" ca="1" si="31"/>
        <v/>
      </c>
      <c r="AH13" s="29" t="str">
        <f t="shared" ca="1" si="32"/>
        <v/>
      </c>
      <c r="AI13" s="29" t="str">
        <f t="shared" ca="1" si="33"/>
        <v/>
      </c>
      <c r="AJ13" s="29" t="str">
        <f t="shared" ca="1" si="34"/>
        <v/>
      </c>
      <c r="AK13" s="29" t="str">
        <f t="shared" ca="1" si="35"/>
        <v/>
      </c>
      <c r="AL13" s="29" t="str">
        <f t="shared" ca="1" si="36"/>
        <v/>
      </c>
      <c r="AM13" s="29" t="str">
        <f t="shared" ca="1" si="37"/>
        <v/>
      </c>
      <c r="AN13" s="29" t="str">
        <f t="shared" ca="1" si="38"/>
        <v/>
      </c>
      <c r="AO13" s="29" t="str">
        <f t="shared" ca="1" si="39"/>
        <v/>
      </c>
      <c r="AP13" s="29" t="str">
        <f t="shared" ca="1" si="40"/>
        <v/>
      </c>
      <c r="AQ13" s="29" t="str">
        <f t="shared" ca="1" si="41"/>
        <v/>
      </c>
      <c r="AR13" s="29" t="str">
        <f t="shared" ca="1" si="42"/>
        <v/>
      </c>
      <c r="AS13" s="29" t="str">
        <f t="shared" ca="1" si="43"/>
        <v/>
      </c>
      <c r="AT13" s="29" t="str">
        <f t="shared" ca="1" si="44"/>
        <v/>
      </c>
      <c r="AU13" s="29" t="str">
        <f t="shared" ca="1" si="45"/>
        <v/>
      </c>
      <c r="AV13" s="29" t="str">
        <f t="shared" ca="1" si="46"/>
        <v/>
      </c>
      <c r="AW13" s="29" t="str">
        <f t="shared" ca="1" si="47"/>
        <v/>
      </c>
      <c r="AX13" s="29" t="str">
        <f t="shared" ca="1" si="48"/>
        <v/>
      </c>
      <c r="AY13" s="29" t="str">
        <f t="shared" ca="1" si="49"/>
        <v/>
      </c>
      <c r="AZ13" s="29" t="str">
        <f t="shared" ca="1" si="50"/>
        <v/>
      </c>
      <c r="BA13" s="29" t="str">
        <f t="shared" ca="1" si="51"/>
        <v/>
      </c>
      <c r="BB13" s="29" t="str">
        <f t="shared" ca="1" si="52"/>
        <v/>
      </c>
      <c r="BC13" s="39">
        <f t="shared" ca="1" si="112"/>
        <v>9</v>
      </c>
      <c r="BD13" s="39">
        <f t="shared" ca="1" si="53"/>
        <v>11</v>
      </c>
      <c r="BE13" s="39">
        <f t="shared" ca="1" si="113"/>
        <v>9</v>
      </c>
      <c r="BF13" s="39">
        <f t="shared" ca="1" si="114"/>
        <v>45</v>
      </c>
      <c r="BH13" s="82" t="str">
        <f t="shared" ca="1" si="55"/>
        <v/>
      </c>
      <c r="BI13" s="82">
        <f t="shared" ca="1" si="56"/>
        <v>9</v>
      </c>
      <c r="BJ13" s="82" t="str">
        <f t="shared" ca="1" si="57"/>
        <v/>
      </c>
      <c r="BK13" s="82">
        <f t="shared" ca="1" si="58"/>
        <v>9</v>
      </c>
      <c r="BL13" s="82" t="str">
        <f t="shared" ca="1" si="59"/>
        <v/>
      </c>
      <c r="BM13" s="82" t="str">
        <f t="shared" ca="1" si="60"/>
        <v/>
      </c>
      <c r="BN13" s="82">
        <f t="shared" ca="1" si="61"/>
        <v>9</v>
      </c>
      <c r="BO13" s="82" t="str">
        <f t="shared" ca="1" si="62"/>
        <v/>
      </c>
      <c r="BP13" s="82" t="str">
        <f t="shared" ca="1" si="63"/>
        <v/>
      </c>
      <c r="BQ13" s="82">
        <f t="shared" ca="1" si="64"/>
        <v>9</v>
      </c>
      <c r="BR13" s="82">
        <f t="shared" ca="1" si="65"/>
        <v>9</v>
      </c>
      <c r="BS13" s="82">
        <f t="shared" ca="1" si="66"/>
        <v>9</v>
      </c>
      <c r="BT13" s="82" t="str">
        <f t="shared" ca="1" si="67"/>
        <v/>
      </c>
      <c r="BU13" s="82" t="str">
        <f t="shared" ca="1" si="68"/>
        <v/>
      </c>
      <c r="BV13" s="82">
        <f t="shared" ca="1" si="69"/>
        <v>9</v>
      </c>
      <c r="BW13" s="82" t="str">
        <f t="shared" ca="1" si="70"/>
        <v/>
      </c>
      <c r="BX13" s="82" t="str">
        <f t="shared" ca="1" si="71"/>
        <v/>
      </c>
      <c r="BY13" s="82">
        <f t="shared" ca="1" si="72"/>
        <v>9</v>
      </c>
      <c r="BZ13" s="82" t="str">
        <f t="shared" ca="1" si="73"/>
        <v/>
      </c>
      <c r="CA13" s="82">
        <f t="shared" ca="1" si="74"/>
        <v>9</v>
      </c>
      <c r="CB13" s="82" t="str">
        <f t="shared" ca="1" si="75"/>
        <v/>
      </c>
      <c r="CC13" s="82" t="str">
        <f t="shared" ca="1" si="76"/>
        <v/>
      </c>
      <c r="CD13" s="82" t="str">
        <f t="shared" ca="1" si="77"/>
        <v/>
      </c>
      <c r="CE13" s="82" t="str">
        <f t="shared" ca="1" si="78"/>
        <v/>
      </c>
      <c r="CF13" s="82" t="str">
        <f t="shared" ca="1" si="79"/>
        <v/>
      </c>
      <c r="CG13" s="82" t="str">
        <f t="shared" ca="1" si="80"/>
        <v/>
      </c>
      <c r="CH13" s="82" t="str">
        <f t="shared" ca="1" si="81"/>
        <v/>
      </c>
      <c r="CI13" s="82" t="str">
        <f t="shared" ca="1" si="82"/>
        <v/>
      </c>
      <c r="CJ13" s="82" t="str">
        <f t="shared" ca="1" si="83"/>
        <v/>
      </c>
      <c r="CK13" s="82" t="str">
        <f t="shared" ca="1" si="84"/>
        <v/>
      </c>
      <c r="CL13" s="82" t="str">
        <f t="shared" ca="1" si="85"/>
        <v/>
      </c>
      <c r="CM13" s="82" t="str">
        <f t="shared" ca="1" si="86"/>
        <v/>
      </c>
      <c r="CN13" s="82" t="str">
        <f t="shared" ca="1" si="87"/>
        <v/>
      </c>
      <c r="CO13" s="82" t="str">
        <f t="shared" ca="1" si="88"/>
        <v/>
      </c>
      <c r="CP13" s="82" t="str">
        <f t="shared" ca="1" si="89"/>
        <v/>
      </c>
      <c r="CQ13" s="82" t="str">
        <f t="shared" ca="1" si="90"/>
        <v/>
      </c>
      <c r="CR13" s="82" t="str">
        <f t="shared" ca="1" si="91"/>
        <v/>
      </c>
      <c r="CS13" s="82" t="str">
        <f t="shared" ca="1" si="92"/>
        <v/>
      </c>
      <c r="CT13" s="82" t="str">
        <f t="shared" ca="1" si="93"/>
        <v/>
      </c>
      <c r="CU13" s="82" t="str">
        <f t="shared" ca="1" si="94"/>
        <v/>
      </c>
      <c r="CV13" s="82" t="str">
        <f t="shared" ca="1" si="95"/>
        <v/>
      </c>
      <c r="CW13" s="82" t="str">
        <f t="shared" ca="1" si="96"/>
        <v/>
      </c>
      <c r="CX13" s="82" t="str">
        <f t="shared" ca="1" si="97"/>
        <v/>
      </c>
      <c r="CY13" s="82" t="str">
        <f t="shared" ca="1" si="98"/>
        <v/>
      </c>
      <c r="CZ13" s="82" t="str">
        <f t="shared" ca="1" si="99"/>
        <v/>
      </c>
      <c r="DA13" s="82" t="str">
        <f t="shared" ca="1" si="100"/>
        <v/>
      </c>
      <c r="DB13" s="82" t="str">
        <f t="shared" ca="1" si="101"/>
        <v/>
      </c>
      <c r="DC13" s="82" t="str">
        <f t="shared" ca="1" si="102"/>
        <v/>
      </c>
      <c r="DD13" s="82" t="str">
        <f t="shared" ca="1" si="103"/>
        <v/>
      </c>
      <c r="DE13" s="82" t="str">
        <f t="shared" ca="1" si="104"/>
        <v/>
      </c>
      <c r="DH13" s="295">
        <v>76</v>
      </c>
      <c r="DJ13">
        <f t="shared" ca="1" si="105"/>
        <v>6</v>
      </c>
      <c r="DK13">
        <f t="shared" ca="1" si="106"/>
        <v>1</v>
      </c>
      <c r="DL13">
        <f t="shared" ca="1" si="107"/>
        <v>2</v>
      </c>
      <c r="DM13" s="296">
        <f t="shared" ca="1" si="108"/>
        <v>46.153846153846153</v>
      </c>
      <c r="DN13" s="296">
        <f t="shared" ca="1" si="109"/>
        <v>33.333333333333336</v>
      </c>
      <c r="DO13" s="296">
        <f t="shared" ca="1" si="110"/>
        <v>22.222222222222221</v>
      </c>
      <c r="DQ13">
        <v>3</v>
      </c>
      <c r="DR13">
        <v>2</v>
      </c>
    </row>
    <row r="14" spans="1:122" ht="15" customHeight="1">
      <c r="A14" s="34">
        <f t="shared" si="111"/>
        <v>8</v>
      </c>
      <c r="B14" s="31" t="str">
        <f>Data!B27</f>
        <v>ENDAH SRI TORADA</v>
      </c>
      <c r="C14" s="42" t="str">
        <f>IF(Data!D27="","",Data!D27)</f>
        <v>EDCDDEBAACBEAACEDAAB</v>
      </c>
      <c r="D14" s="37" t="str">
        <f t="shared" si="2"/>
        <v>Ok !</v>
      </c>
      <c r="E14" s="29">
        <f t="shared" ca="1" si="3"/>
        <v>1</v>
      </c>
      <c r="F14" s="29">
        <f t="shared" ca="1" si="4"/>
        <v>0</v>
      </c>
      <c r="G14" s="29">
        <f t="shared" ca="1" si="5"/>
        <v>0</v>
      </c>
      <c r="H14" s="29">
        <f t="shared" ca="1" si="6"/>
        <v>0</v>
      </c>
      <c r="I14" s="29">
        <f t="shared" ca="1" si="7"/>
        <v>0</v>
      </c>
      <c r="J14" s="29">
        <f t="shared" ca="1" si="8"/>
        <v>0</v>
      </c>
      <c r="K14" s="29">
        <f t="shared" ca="1" si="9"/>
        <v>0</v>
      </c>
      <c r="L14" s="29">
        <f t="shared" ca="1" si="10"/>
        <v>0</v>
      </c>
      <c r="M14" s="29">
        <f t="shared" ca="1" si="11"/>
        <v>0</v>
      </c>
      <c r="N14" s="29">
        <f t="shared" ca="1" si="12"/>
        <v>0</v>
      </c>
      <c r="O14" s="29">
        <f t="shared" ca="1" si="13"/>
        <v>0</v>
      </c>
      <c r="P14" s="29">
        <f t="shared" ca="1" si="14"/>
        <v>1</v>
      </c>
      <c r="Q14" s="29">
        <f t="shared" ca="1" si="15"/>
        <v>0</v>
      </c>
      <c r="R14" s="29">
        <f t="shared" ca="1" si="16"/>
        <v>0</v>
      </c>
      <c r="S14" s="29">
        <f t="shared" ca="1" si="17"/>
        <v>0</v>
      </c>
      <c r="T14" s="29">
        <f t="shared" ca="1" si="18"/>
        <v>0</v>
      </c>
      <c r="U14" s="29">
        <f t="shared" ca="1" si="19"/>
        <v>0</v>
      </c>
      <c r="V14" s="29">
        <f t="shared" ca="1" si="20"/>
        <v>1</v>
      </c>
      <c r="W14" s="29">
        <f t="shared" ca="1" si="21"/>
        <v>0</v>
      </c>
      <c r="X14" s="29">
        <f t="shared" ca="1" si="22"/>
        <v>1</v>
      </c>
      <c r="Y14" s="29" t="str">
        <f t="shared" ca="1" si="23"/>
        <v/>
      </c>
      <c r="Z14" s="29" t="str">
        <f t="shared" ca="1" si="24"/>
        <v/>
      </c>
      <c r="AA14" s="29" t="str">
        <f t="shared" ca="1" si="25"/>
        <v/>
      </c>
      <c r="AB14" s="29" t="str">
        <f t="shared" ca="1" si="26"/>
        <v/>
      </c>
      <c r="AC14" s="29" t="str">
        <f t="shared" ca="1" si="27"/>
        <v/>
      </c>
      <c r="AD14" s="29" t="str">
        <f t="shared" ca="1" si="28"/>
        <v/>
      </c>
      <c r="AE14" s="29" t="str">
        <f t="shared" ca="1" si="29"/>
        <v/>
      </c>
      <c r="AF14" s="29" t="str">
        <f t="shared" ca="1" si="30"/>
        <v/>
      </c>
      <c r="AG14" s="29" t="str">
        <f t="shared" ca="1" si="31"/>
        <v/>
      </c>
      <c r="AH14" s="29" t="str">
        <f t="shared" ca="1" si="32"/>
        <v/>
      </c>
      <c r="AI14" s="29" t="str">
        <f t="shared" ca="1" si="33"/>
        <v/>
      </c>
      <c r="AJ14" s="29" t="str">
        <f t="shared" ca="1" si="34"/>
        <v/>
      </c>
      <c r="AK14" s="29" t="str">
        <f t="shared" ca="1" si="35"/>
        <v/>
      </c>
      <c r="AL14" s="29" t="str">
        <f t="shared" ca="1" si="36"/>
        <v/>
      </c>
      <c r="AM14" s="29" t="str">
        <f t="shared" ca="1" si="37"/>
        <v/>
      </c>
      <c r="AN14" s="29" t="str">
        <f t="shared" ca="1" si="38"/>
        <v/>
      </c>
      <c r="AO14" s="29" t="str">
        <f t="shared" ca="1" si="39"/>
        <v/>
      </c>
      <c r="AP14" s="29" t="str">
        <f t="shared" ca="1" si="40"/>
        <v/>
      </c>
      <c r="AQ14" s="29" t="str">
        <f t="shared" ca="1" si="41"/>
        <v/>
      </c>
      <c r="AR14" s="29" t="str">
        <f t="shared" ca="1" si="42"/>
        <v/>
      </c>
      <c r="AS14" s="29" t="str">
        <f t="shared" ca="1" si="43"/>
        <v/>
      </c>
      <c r="AT14" s="29" t="str">
        <f t="shared" ca="1" si="44"/>
        <v/>
      </c>
      <c r="AU14" s="29" t="str">
        <f t="shared" ca="1" si="45"/>
        <v/>
      </c>
      <c r="AV14" s="29" t="str">
        <f t="shared" ca="1" si="46"/>
        <v/>
      </c>
      <c r="AW14" s="29" t="str">
        <f t="shared" ca="1" si="47"/>
        <v/>
      </c>
      <c r="AX14" s="29" t="str">
        <f t="shared" ca="1" si="48"/>
        <v/>
      </c>
      <c r="AY14" s="29" t="str">
        <f t="shared" ca="1" si="49"/>
        <v/>
      </c>
      <c r="AZ14" s="29" t="str">
        <f t="shared" ca="1" si="50"/>
        <v/>
      </c>
      <c r="BA14" s="29" t="str">
        <f t="shared" ca="1" si="51"/>
        <v/>
      </c>
      <c r="BB14" s="29" t="str">
        <f t="shared" ca="1" si="52"/>
        <v/>
      </c>
      <c r="BC14" s="39">
        <f t="shared" ca="1" si="112"/>
        <v>4</v>
      </c>
      <c r="BD14" s="39">
        <f t="shared" ca="1" si="53"/>
        <v>16</v>
      </c>
      <c r="BE14" s="39">
        <f t="shared" ca="1" si="113"/>
        <v>4</v>
      </c>
      <c r="BF14" s="39">
        <f t="shared" ca="1" si="114"/>
        <v>20</v>
      </c>
      <c r="BH14" s="82">
        <f t="shared" ca="1" si="55"/>
        <v>4</v>
      </c>
      <c r="BI14" s="82" t="str">
        <f t="shared" ca="1" si="56"/>
        <v/>
      </c>
      <c r="BJ14" s="82" t="str">
        <f t="shared" ca="1" si="57"/>
        <v/>
      </c>
      <c r="BK14" s="82" t="str">
        <f t="shared" ca="1" si="58"/>
        <v/>
      </c>
      <c r="BL14" s="82" t="str">
        <f t="shared" ca="1" si="59"/>
        <v/>
      </c>
      <c r="BM14" s="82" t="str">
        <f t="shared" ca="1" si="60"/>
        <v/>
      </c>
      <c r="BN14" s="82" t="str">
        <f t="shared" ca="1" si="61"/>
        <v/>
      </c>
      <c r="BO14" s="82" t="str">
        <f t="shared" ca="1" si="62"/>
        <v/>
      </c>
      <c r="BP14" s="82" t="str">
        <f t="shared" ca="1" si="63"/>
        <v/>
      </c>
      <c r="BQ14" s="82" t="str">
        <f t="shared" ca="1" si="64"/>
        <v/>
      </c>
      <c r="BR14" s="82" t="str">
        <f t="shared" ca="1" si="65"/>
        <v/>
      </c>
      <c r="BS14" s="82">
        <f t="shared" ca="1" si="66"/>
        <v>4</v>
      </c>
      <c r="BT14" s="82" t="str">
        <f t="shared" ca="1" si="67"/>
        <v/>
      </c>
      <c r="BU14" s="82" t="str">
        <f t="shared" ca="1" si="68"/>
        <v/>
      </c>
      <c r="BV14" s="82" t="str">
        <f t="shared" ca="1" si="69"/>
        <v/>
      </c>
      <c r="BW14" s="82" t="str">
        <f t="shared" ca="1" si="70"/>
        <v/>
      </c>
      <c r="BX14" s="82" t="str">
        <f t="shared" ca="1" si="71"/>
        <v/>
      </c>
      <c r="BY14" s="82">
        <f t="shared" ca="1" si="72"/>
        <v>4</v>
      </c>
      <c r="BZ14" s="82" t="str">
        <f t="shared" ca="1" si="73"/>
        <v/>
      </c>
      <c r="CA14" s="82">
        <f t="shared" ca="1" si="74"/>
        <v>4</v>
      </c>
      <c r="CB14" s="82" t="str">
        <f t="shared" ca="1" si="75"/>
        <v/>
      </c>
      <c r="CC14" s="82" t="str">
        <f t="shared" ca="1" si="76"/>
        <v/>
      </c>
      <c r="CD14" s="82" t="str">
        <f t="shared" ca="1" si="77"/>
        <v/>
      </c>
      <c r="CE14" s="82" t="str">
        <f t="shared" ca="1" si="78"/>
        <v/>
      </c>
      <c r="CF14" s="82" t="str">
        <f t="shared" ca="1" si="79"/>
        <v/>
      </c>
      <c r="CG14" s="82" t="str">
        <f t="shared" ca="1" si="80"/>
        <v/>
      </c>
      <c r="CH14" s="82" t="str">
        <f t="shared" ca="1" si="81"/>
        <v/>
      </c>
      <c r="CI14" s="82" t="str">
        <f t="shared" ca="1" si="82"/>
        <v/>
      </c>
      <c r="CJ14" s="82" t="str">
        <f t="shared" ca="1" si="83"/>
        <v/>
      </c>
      <c r="CK14" s="82" t="str">
        <f t="shared" ca="1" si="84"/>
        <v/>
      </c>
      <c r="CL14" s="82" t="str">
        <f t="shared" ca="1" si="85"/>
        <v/>
      </c>
      <c r="CM14" s="82" t="str">
        <f t="shared" ca="1" si="86"/>
        <v/>
      </c>
      <c r="CN14" s="82" t="str">
        <f t="shared" ca="1" si="87"/>
        <v/>
      </c>
      <c r="CO14" s="82" t="str">
        <f t="shared" ca="1" si="88"/>
        <v/>
      </c>
      <c r="CP14" s="82" t="str">
        <f t="shared" ca="1" si="89"/>
        <v/>
      </c>
      <c r="CQ14" s="82" t="str">
        <f t="shared" ca="1" si="90"/>
        <v/>
      </c>
      <c r="CR14" s="82" t="str">
        <f t="shared" ca="1" si="91"/>
        <v/>
      </c>
      <c r="CS14" s="82" t="str">
        <f t="shared" ca="1" si="92"/>
        <v/>
      </c>
      <c r="CT14" s="82" t="str">
        <f t="shared" ca="1" si="93"/>
        <v/>
      </c>
      <c r="CU14" s="82" t="str">
        <f t="shared" ca="1" si="94"/>
        <v/>
      </c>
      <c r="CV14" s="82" t="str">
        <f t="shared" ca="1" si="95"/>
        <v/>
      </c>
      <c r="CW14" s="82" t="str">
        <f t="shared" ca="1" si="96"/>
        <v/>
      </c>
      <c r="CX14" s="82" t="str">
        <f t="shared" ca="1" si="97"/>
        <v/>
      </c>
      <c r="CY14" s="82" t="str">
        <f t="shared" ca="1" si="98"/>
        <v/>
      </c>
      <c r="CZ14" s="82" t="str">
        <f t="shared" ca="1" si="99"/>
        <v/>
      </c>
      <c r="DA14" s="82" t="str">
        <f t="shared" ca="1" si="100"/>
        <v/>
      </c>
      <c r="DB14" s="82" t="str">
        <f t="shared" ca="1" si="101"/>
        <v/>
      </c>
      <c r="DC14" s="82" t="str">
        <f t="shared" ca="1" si="102"/>
        <v/>
      </c>
      <c r="DD14" s="82" t="str">
        <f t="shared" ca="1" si="103"/>
        <v/>
      </c>
      <c r="DE14" s="82" t="str">
        <f t="shared" ca="1" si="104"/>
        <v/>
      </c>
      <c r="DH14" s="295">
        <v>76</v>
      </c>
      <c r="DJ14">
        <f t="shared" ca="1" si="105"/>
        <v>2</v>
      </c>
      <c r="DK14">
        <f t="shared" ca="1" si="106"/>
        <v>0</v>
      </c>
      <c r="DL14">
        <f t="shared" ca="1" si="107"/>
        <v>2</v>
      </c>
      <c r="DM14" s="296">
        <f t="shared" ca="1" si="108"/>
        <v>15.384615384615385</v>
      </c>
      <c r="DN14" s="296">
        <f t="shared" ca="1" si="109"/>
        <v>0</v>
      </c>
      <c r="DO14" s="296">
        <f t="shared" ca="1" si="110"/>
        <v>22.222222222222221</v>
      </c>
      <c r="DQ14">
        <v>3</v>
      </c>
      <c r="DR14">
        <v>2</v>
      </c>
    </row>
    <row r="15" spans="1:122" ht="15" customHeight="1">
      <c r="A15" s="34">
        <f t="shared" si="111"/>
        <v>9</v>
      </c>
      <c r="B15" s="31" t="str">
        <f>Data!B28</f>
        <v>FARADILLA RAHMAN</v>
      </c>
      <c r="C15" s="42" t="str">
        <f>IF(Data!D28="","",Data!D28)</f>
        <v>DBECCCAECADECAAEAABD</v>
      </c>
      <c r="D15" s="37" t="str">
        <f t="shared" si="2"/>
        <v>Ok !</v>
      </c>
      <c r="E15" s="29">
        <f t="shared" ca="1" si="3"/>
        <v>0</v>
      </c>
      <c r="F15" s="29">
        <f t="shared" ca="1" si="4"/>
        <v>1</v>
      </c>
      <c r="G15" s="29">
        <f t="shared" ca="1" si="5"/>
        <v>1</v>
      </c>
      <c r="H15" s="29">
        <f t="shared" ca="1" si="6"/>
        <v>0</v>
      </c>
      <c r="I15" s="29">
        <f t="shared" ca="1" si="7"/>
        <v>1</v>
      </c>
      <c r="J15" s="29">
        <f t="shared" ca="1" si="8"/>
        <v>0</v>
      </c>
      <c r="K15" s="29">
        <f t="shared" ca="1" si="9"/>
        <v>1</v>
      </c>
      <c r="L15" s="29">
        <f t="shared" ca="1" si="10"/>
        <v>1</v>
      </c>
      <c r="M15" s="29">
        <f t="shared" ca="1" si="11"/>
        <v>1</v>
      </c>
      <c r="N15" s="29">
        <f t="shared" ca="1" si="12"/>
        <v>1</v>
      </c>
      <c r="O15" s="29">
        <f t="shared" ca="1" si="13"/>
        <v>1</v>
      </c>
      <c r="P15" s="29">
        <f t="shared" ca="1" si="14"/>
        <v>1</v>
      </c>
      <c r="Q15" s="29">
        <f t="shared" ca="1" si="15"/>
        <v>1</v>
      </c>
      <c r="R15" s="29">
        <f t="shared" ca="1" si="16"/>
        <v>0</v>
      </c>
      <c r="S15" s="29">
        <f t="shared" ca="1" si="17"/>
        <v>1</v>
      </c>
      <c r="T15" s="29">
        <f t="shared" ca="1" si="18"/>
        <v>0</v>
      </c>
      <c r="U15" s="29">
        <f t="shared" ca="1" si="19"/>
        <v>1</v>
      </c>
      <c r="V15" s="29">
        <f t="shared" ca="1" si="20"/>
        <v>1</v>
      </c>
      <c r="W15" s="29">
        <f t="shared" ca="1" si="21"/>
        <v>0</v>
      </c>
      <c r="X15" s="29">
        <f t="shared" ca="1" si="22"/>
        <v>0</v>
      </c>
      <c r="Y15" s="29" t="str">
        <f t="shared" ca="1" si="23"/>
        <v/>
      </c>
      <c r="Z15" s="29" t="str">
        <f t="shared" ca="1" si="24"/>
        <v/>
      </c>
      <c r="AA15" s="29" t="str">
        <f t="shared" ca="1" si="25"/>
        <v/>
      </c>
      <c r="AB15" s="29" t="str">
        <f t="shared" ca="1" si="26"/>
        <v/>
      </c>
      <c r="AC15" s="29" t="str">
        <f t="shared" ca="1" si="27"/>
        <v/>
      </c>
      <c r="AD15" s="29" t="str">
        <f t="shared" ca="1" si="28"/>
        <v/>
      </c>
      <c r="AE15" s="29" t="str">
        <f t="shared" ca="1" si="29"/>
        <v/>
      </c>
      <c r="AF15" s="29" t="str">
        <f t="shared" ca="1" si="30"/>
        <v/>
      </c>
      <c r="AG15" s="29" t="str">
        <f t="shared" ca="1" si="31"/>
        <v/>
      </c>
      <c r="AH15" s="29" t="str">
        <f t="shared" ca="1" si="32"/>
        <v/>
      </c>
      <c r="AI15" s="29" t="str">
        <f t="shared" ca="1" si="33"/>
        <v/>
      </c>
      <c r="AJ15" s="29" t="str">
        <f t="shared" ca="1" si="34"/>
        <v/>
      </c>
      <c r="AK15" s="29" t="str">
        <f t="shared" ca="1" si="35"/>
        <v/>
      </c>
      <c r="AL15" s="29" t="str">
        <f t="shared" ca="1" si="36"/>
        <v/>
      </c>
      <c r="AM15" s="29" t="str">
        <f t="shared" ca="1" si="37"/>
        <v/>
      </c>
      <c r="AN15" s="29" t="str">
        <f t="shared" ca="1" si="38"/>
        <v/>
      </c>
      <c r="AO15" s="29" t="str">
        <f t="shared" ca="1" si="39"/>
        <v/>
      </c>
      <c r="AP15" s="29" t="str">
        <f t="shared" ca="1" si="40"/>
        <v/>
      </c>
      <c r="AQ15" s="29" t="str">
        <f t="shared" ca="1" si="41"/>
        <v/>
      </c>
      <c r="AR15" s="29" t="str">
        <f t="shared" ca="1" si="42"/>
        <v/>
      </c>
      <c r="AS15" s="29" t="str">
        <f t="shared" ca="1" si="43"/>
        <v/>
      </c>
      <c r="AT15" s="29" t="str">
        <f t="shared" ca="1" si="44"/>
        <v/>
      </c>
      <c r="AU15" s="29" t="str">
        <f t="shared" ca="1" si="45"/>
        <v/>
      </c>
      <c r="AV15" s="29" t="str">
        <f t="shared" ca="1" si="46"/>
        <v/>
      </c>
      <c r="AW15" s="29" t="str">
        <f t="shared" ca="1" si="47"/>
        <v/>
      </c>
      <c r="AX15" s="29" t="str">
        <f t="shared" ca="1" si="48"/>
        <v/>
      </c>
      <c r="AY15" s="29" t="str">
        <f t="shared" ca="1" si="49"/>
        <v/>
      </c>
      <c r="AZ15" s="29" t="str">
        <f t="shared" ca="1" si="50"/>
        <v/>
      </c>
      <c r="BA15" s="29" t="str">
        <f t="shared" ca="1" si="51"/>
        <v/>
      </c>
      <c r="BB15" s="29" t="str">
        <f t="shared" ca="1" si="52"/>
        <v/>
      </c>
      <c r="BC15" s="39">
        <f t="shared" ca="1" si="112"/>
        <v>13</v>
      </c>
      <c r="BD15" s="39">
        <f t="shared" ca="1" si="53"/>
        <v>7</v>
      </c>
      <c r="BE15" s="39">
        <f t="shared" ca="1" si="113"/>
        <v>13</v>
      </c>
      <c r="BF15" s="39">
        <f t="shared" ca="1" si="114"/>
        <v>65</v>
      </c>
      <c r="BH15" s="82" t="str">
        <f t="shared" ca="1" si="55"/>
        <v/>
      </c>
      <c r="BI15" s="82">
        <f t="shared" ca="1" si="56"/>
        <v>13</v>
      </c>
      <c r="BJ15" s="82">
        <f t="shared" ca="1" si="57"/>
        <v>13</v>
      </c>
      <c r="BK15" s="82" t="str">
        <f t="shared" ca="1" si="58"/>
        <v/>
      </c>
      <c r="BL15" s="82">
        <f t="shared" ca="1" si="59"/>
        <v>13</v>
      </c>
      <c r="BM15" s="82" t="str">
        <f t="shared" ca="1" si="60"/>
        <v/>
      </c>
      <c r="BN15" s="82">
        <f t="shared" ca="1" si="61"/>
        <v>13</v>
      </c>
      <c r="BO15" s="82">
        <f t="shared" ca="1" si="62"/>
        <v>13</v>
      </c>
      <c r="BP15" s="82">
        <f t="shared" ca="1" si="63"/>
        <v>13</v>
      </c>
      <c r="BQ15" s="82">
        <f t="shared" ca="1" si="64"/>
        <v>13</v>
      </c>
      <c r="BR15" s="82">
        <f t="shared" ca="1" si="65"/>
        <v>13</v>
      </c>
      <c r="BS15" s="82">
        <f t="shared" ca="1" si="66"/>
        <v>13</v>
      </c>
      <c r="BT15" s="82">
        <f t="shared" ca="1" si="67"/>
        <v>13</v>
      </c>
      <c r="BU15" s="82" t="str">
        <f t="shared" ca="1" si="68"/>
        <v/>
      </c>
      <c r="BV15" s="82">
        <f t="shared" ca="1" si="69"/>
        <v>13</v>
      </c>
      <c r="BW15" s="82" t="str">
        <f t="shared" ca="1" si="70"/>
        <v/>
      </c>
      <c r="BX15" s="82">
        <f t="shared" ca="1" si="71"/>
        <v>13</v>
      </c>
      <c r="BY15" s="82">
        <f t="shared" ca="1" si="72"/>
        <v>13</v>
      </c>
      <c r="BZ15" s="82" t="str">
        <f t="shared" ca="1" si="73"/>
        <v/>
      </c>
      <c r="CA15" s="82" t="str">
        <f t="shared" ca="1" si="74"/>
        <v/>
      </c>
      <c r="CB15" s="82" t="str">
        <f t="shared" ca="1" si="75"/>
        <v/>
      </c>
      <c r="CC15" s="82" t="str">
        <f t="shared" ca="1" si="76"/>
        <v/>
      </c>
      <c r="CD15" s="82" t="str">
        <f t="shared" ca="1" si="77"/>
        <v/>
      </c>
      <c r="CE15" s="82" t="str">
        <f t="shared" ca="1" si="78"/>
        <v/>
      </c>
      <c r="CF15" s="82" t="str">
        <f t="shared" ca="1" si="79"/>
        <v/>
      </c>
      <c r="CG15" s="82" t="str">
        <f t="shared" ca="1" si="80"/>
        <v/>
      </c>
      <c r="CH15" s="82" t="str">
        <f t="shared" ca="1" si="81"/>
        <v/>
      </c>
      <c r="CI15" s="82" t="str">
        <f t="shared" ca="1" si="82"/>
        <v/>
      </c>
      <c r="CJ15" s="82" t="str">
        <f t="shared" ca="1" si="83"/>
        <v/>
      </c>
      <c r="CK15" s="82" t="str">
        <f t="shared" ca="1" si="84"/>
        <v/>
      </c>
      <c r="CL15" s="82" t="str">
        <f t="shared" ca="1" si="85"/>
        <v/>
      </c>
      <c r="CM15" s="82" t="str">
        <f t="shared" ca="1" si="86"/>
        <v/>
      </c>
      <c r="CN15" s="82" t="str">
        <f t="shared" ca="1" si="87"/>
        <v/>
      </c>
      <c r="CO15" s="82" t="str">
        <f t="shared" ca="1" si="88"/>
        <v/>
      </c>
      <c r="CP15" s="82" t="str">
        <f t="shared" ca="1" si="89"/>
        <v/>
      </c>
      <c r="CQ15" s="82" t="str">
        <f t="shared" ca="1" si="90"/>
        <v/>
      </c>
      <c r="CR15" s="82" t="str">
        <f t="shared" ca="1" si="91"/>
        <v/>
      </c>
      <c r="CS15" s="82" t="str">
        <f t="shared" ca="1" si="92"/>
        <v/>
      </c>
      <c r="CT15" s="82" t="str">
        <f t="shared" ca="1" si="93"/>
        <v/>
      </c>
      <c r="CU15" s="82" t="str">
        <f t="shared" ca="1" si="94"/>
        <v/>
      </c>
      <c r="CV15" s="82" t="str">
        <f t="shared" ca="1" si="95"/>
        <v/>
      </c>
      <c r="CW15" s="82" t="str">
        <f t="shared" ca="1" si="96"/>
        <v/>
      </c>
      <c r="CX15" s="82" t="str">
        <f t="shared" ca="1" si="97"/>
        <v/>
      </c>
      <c r="CY15" s="82" t="str">
        <f t="shared" ca="1" si="98"/>
        <v/>
      </c>
      <c r="CZ15" s="82" t="str">
        <f t="shared" ca="1" si="99"/>
        <v/>
      </c>
      <c r="DA15" s="82" t="str">
        <f t="shared" ca="1" si="100"/>
        <v/>
      </c>
      <c r="DB15" s="82" t="str">
        <f t="shared" ca="1" si="101"/>
        <v/>
      </c>
      <c r="DC15" s="82" t="str">
        <f t="shared" ca="1" si="102"/>
        <v/>
      </c>
      <c r="DD15" s="82" t="str">
        <f t="shared" ca="1" si="103"/>
        <v/>
      </c>
      <c r="DE15" s="82" t="str">
        <f t="shared" ca="1" si="104"/>
        <v/>
      </c>
      <c r="DH15" s="295">
        <v>84</v>
      </c>
      <c r="DJ15">
        <f t="shared" ca="1" si="105"/>
        <v>10</v>
      </c>
      <c r="DK15">
        <f t="shared" ca="1" si="106"/>
        <v>1</v>
      </c>
      <c r="DL15">
        <f t="shared" ca="1" si="107"/>
        <v>2</v>
      </c>
      <c r="DM15" s="296">
        <f t="shared" ca="1" si="108"/>
        <v>76.92307692307692</v>
      </c>
      <c r="DN15" s="296">
        <f t="shared" ca="1" si="109"/>
        <v>33.333333333333336</v>
      </c>
      <c r="DO15" s="296">
        <f t="shared" ca="1" si="110"/>
        <v>22.222222222222221</v>
      </c>
      <c r="DQ15">
        <v>3</v>
      </c>
      <c r="DR15">
        <v>2</v>
      </c>
    </row>
    <row r="16" spans="1:122" ht="15" customHeight="1">
      <c r="A16" s="34">
        <f t="shared" si="111"/>
        <v>10</v>
      </c>
      <c r="B16" s="31" t="str">
        <f>Data!B29</f>
        <v>FEBRIYANTI</v>
      </c>
      <c r="C16" s="42" t="str">
        <f>IF(Data!D29="","",Data!D29)</f>
        <v>ABDECEABBACEAACDBECD</v>
      </c>
      <c r="D16" s="37" t="str">
        <f t="shared" si="2"/>
        <v>Ok !</v>
      </c>
      <c r="E16" s="29">
        <f t="shared" ca="1" si="3"/>
        <v>0</v>
      </c>
      <c r="F16" s="29">
        <f t="shared" ca="1" si="4"/>
        <v>1</v>
      </c>
      <c r="G16" s="29">
        <f t="shared" ca="1" si="5"/>
        <v>0</v>
      </c>
      <c r="H16" s="29">
        <f t="shared" ca="1" si="6"/>
        <v>0</v>
      </c>
      <c r="I16" s="29">
        <f t="shared" ca="1" si="7"/>
        <v>1</v>
      </c>
      <c r="J16" s="29">
        <f t="shared" ca="1" si="8"/>
        <v>0</v>
      </c>
      <c r="K16" s="29">
        <f t="shared" ca="1" si="9"/>
        <v>1</v>
      </c>
      <c r="L16" s="29">
        <f t="shared" ca="1" si="10"/>
        <v>0</v>
      </c>
      <c r="M16" s="29">
        <f t="shared" ca="1" si="11"/>
        <v>0</v>
      </c>
      <c r="N16" s="29">
        <f t="shared" ca="1" si="12"/>
        <v>1</v>
      </c>
      <c r="O16" s="29">
        <f t="shared" ca="1" si="13"/>
        <v>0</v>
      </c>
      <c r="P16" s="29">
        <f t="shared" ca="1" si="14"/>
        <v>1</v>
      </c>
      <c r="Q16" s="29">
        <f t="shared" ca="1" si="15"/>
        <v>0</v>
      </c>
      <c r="R16" s="29">
        <f t="shared" ca="1" si="16"/>
        <v>0</v>
      </c>
      <c r="S16" s="29">
        <f t="shared" ca="1" si="17"/>
        <v>0</v>
      </c>
      <c r="T16" s="29">
        <f t="shared" ca="1" si="18"/>
        <v>0</v>
      </c>
      <c r="U16" s="29">
        <f t="shared" ca="1" si="19"/>
        <v>0</v>
      </c>
      <c r="V16" s="29">
        <f t="shared" ca="1" si="20"/>
        <v>0</v>
      </c>
      <c r="W16" s="29">
        <f t="shared" ca="1" si="21"/>
        <v>0</v>
      </c>
      <c r="X16" s="29">
        <f t="shared" ca="1" si="22"/>
        <v>0</v>
      </c>
      <c r="Y16" s="29" t="str">
        <f t="shared" ca="1" si="23"/>
        <v/>
      </c>
      <c r="Z16" s="29" t="str">
        <f t="shared" ca="1" si="24"/>
        <v/>
      </c>
      <c r="AA16" s="29" t="str">
        <f t="shared" ca="1" si="25"/>
        <v/>
      </c>
      <c r="AB16" s="29" t="str">
        <f t="shared" ca="1" si="26"/>
        <v/>
      </c>
      <c r="AC16" s="29" t="str">
        <f t="shared" ca="1" si="27"/>
        <v/>
      </c>
      <c r="AD16" s="29" t="str">
        <f t="shared" ca="1" si="28"/>
        <v/>
      </c>
      <c r="AE16" s="29" t="str">
        <f t="shared" ca="1" si="29"/>
        <v/>
      </c>
      <c r="AF16" s="29" t="str">
        <f t="shared" ca="1" si="30"/>
        <v/>
      </c>
      <c r="AG16" s="29" t="str">
        <f t="shared" ca="1" si="31"/>
        <v/>
      </c>
      <c r="AH16" s="29" t="str">
        <f t="shared" ca="1" si="32"/>
        <v/>
      </c>
      <c r="AI16" s="29" t="str">
        <f t="shared" ca="1" si="33"/>
        <v/>
      </c>
      <c r="AJ16" s="29" t="str">
        <f t="shared" ca="1" si="34"/>
        <v/>
      </c>
      <c r="AK16" s="29" t="str">
        <f t="shared" ca="1" si="35"/>
        <v/>
      </c>
      <c r="AL16" s="29" t="str">
        <f t="shared" ca="1" si="36"/>
        <v/>
      </c>
      <c r="AM16" s="29" t="str">
        <f t="shared" ca="1" si="37"/>
        <v/>
      </c>
      <c r="AN16" s="29" t="str">
        <f t="shared" ca="1" si="38"/>
        <v/>
      </c>
      <c r="AO16" s="29" t="str">
        <f t="shared" ca="1" si="39"/>
        <v/>
      </c>
      <c r="AP16" s="29" t="str">
        <f t="shared" ca="1" si="40"/>
        <v/>
      </c>
      <c r="AQ16" s="29" t="str">
        <f t="shared" ca="1" si="41"/>
        <v/>
      </c>
      <c r="AR16" s="29" t="str">
        <f t="shared" ca="1" si="42"/>
        <v/>
      </c>
      <c r="AS16" s="29" t="str">
        <f t="shared" ca="1" si="43"/>
        <v/>
      </c>
      <c r="AT16" s="29" t="str">
        <f t="shared" ca="1" si="44"/>
        <v/>
      </c>
      <c r="AU16" s="29" t="str">
        <f t="shared" ca="1" si="45"/>
        <v/>
      </c>
      <c r="AV16" s="29" t="str">
        <f t="shared" ca="1" si="46"/>
        <v/>
      </c>
      <c r="AW16" s="29" t="str">
        <f t="shared" ca="1" si="47"/>
        <v/>
      </c>
      <c r="AX16" s="29" t="str">
        <f t="shared" ca="1" si="48"/>
        <v/>
      </c>
      <c r="AY16" s="29" t="str">
        <f t="shared" ca="1" si="49"/>
        <v/>
      </c>
      <c r="AZ16" s="29" t="str">
        <f t="shared" ca="1" si="50"/>
        <v/>
      </c>
      <c r="BA16" s="29" t="str">
        <f t="shared" ca="1" si="51"/>
        <v/>
      </c>
      <c r="BB16" s="29" t="str">
        <f t="shared" ca="1" si="52"/>
        <v/>
      </c>
      <c r="BC16" s="39">
        <f t="shared" ca="1" si="112"/>
        <v>5</v>
      </c>
      <c r="BD16" s="39">
        <f t="shared" ca="1" si="53"/>
        <v>15</v>
      </c>
      <c r="BE16" s="39">
        <f t="shared" ca="1" si="113"/>
        <v>5</v>
      </c>
      <c r="BF16" s="39">
        <f t="shared" ca="1" si="114"/>
        <v>25</v>
      </c>
      <c r="BH16" s="82" t="str">
        <f t="shared" ca="1" si="55"/>
        <v/>
      </c>
      <c r="BI16" s="82">
        <f t="shared" ca="1" si="56"/>
        <v>5</v>
      </c>
      <c r="BJ16" s="82" t="str">
        <f t="shared" ca="1" si="57"/>
        <v/>
      </c>
      <c r="BK16" s="82" t="str">
        <f t="shared" ca="1" si="58"/>
        <v/>
      </c>
      <c r="BL16" s="82">
        <f t="shared" ca="1" si="59"/>
        <v>5</v>
      </c>
      <c r="BM16" s="82" t="str">
        <f t="shared" ca="1" si="60"/>
        <v/>
      </c>
      <c r="BN16" s="82">
        <f t="shared" ca="1" si="61"/>
        <v>5</v>
      </c>
      <c r="BO16" s="82" t="str">
        <f t="shared" ca="1" si="62"/>
        <v/>
      </c>
      <c r="BP16" s="82" t="str">
        <f t="shared" ca="1" si="63"/>
        <v/>
      </c>
      <c r="BQ16" s="82">
        <f t="shared" ca="1" si="64"/>
        <v>5</v>
      </c>
      <c r="BR16" s="82" t="str">
        <f t="shared" ca="1" si="65"/>
        <v/>
      </c>
      <c r="BS16" s="82">
        <f t="shared" ca="1" si="66"/>
        <v>5</v>
      </c>
      <c r="BT16" s="82" t="str">
        <f t="shared" ca="1" si="67"/>
        <v/>
      </c>
      <c r="BU16" s="82" t="str">
        <f t="shared" ca="1" si="68"/>
        <v/>
      </c>
      <c r="BV16" s="82" t="str">
        <f t="shared" ca="1" si="69"/>
        <v/>
      </c>
      <c r="BW16" s="82" t="str">
        <f t="shared" ca="1" si="70"/>
        <v/>
      </c>
      <c r="BX16" s="82" t="str">
        <f t="shared" ca="1" si="71"/>
        <v/>
      </c>
      <c r="BY16" s="82" t="str">
        <f t="shared" ca="1" si="72"/>
        <v/>
      </c>
      <c r="BZ16" s="82" t="str">
        <f t="shared" ca="1" si="73"/>
        <v/>
      </c>
      <c r="CA16" s="82" t="str">
        <f t="shared" ca="1" si="74"/>
        <v/>
      </c>
      <c r="CB16" s="82" t="str">
        <f t="shared" ca="1" si="75"/>
        <v/>
      </c>
      <c r="CC16" s="82" t="str">
        <f t="shared" ca="1" si="76"/>
        <v/>
      </c>
      <c r="CD16" s="82" t="str">
        <f t="shared" ca="1" si="77"/>
        <v/>
      </c>
      <c r="CE16" s="82" t="str">
        <f t="shared" ca="1" si="78"/>
        <v/>
      </c>
      <c r="CF16" s="82" t="str">
        <f t="shared" ca="1" si="79"/>
        <v/>
      </c>
      <c r="CG16" s="82" t="str">
        <f t="shared" ca="1" si="80"/>
        <v/>
      </c>
      <c r="CH16" s="82" t="str">
        <f t="shared" ca="1" si="81"/>
        <v/>
      </c>
      <c r="CI16" s="82" t="str">
        <f t="shared" ca="1" si="82"/>
        <v/>
      </c>
      <c r="CJ16" s="82" t="str">
        <f t="shared" ca="1" si="83"/>
        <v/>
      </c>
      <c r="CK16" s="82" t="str">
        <f t="shared" ca="1" si="84"/>
        <v/>
      </c>
      <c r="CL16" s="82" t="str">
        <f t="shared" ca="1" si="85"/>
        <v/>
      </c>
      <c r="CM16" s="82" t="str">
        <f t="shared" ca="1" si="86"/>
        <v/>
      </c>
      <c r="CN16" s="82" t="str">
        <f t="shared" ca="1" si="87"/>
        <v/>
      </c>
      <c r="CO16" s="82" t="str">
        <f t="shared" ca="1" si="88"/>
        <v/>
      </c>
      <c r="CP16" s="82" t="str">
        <f t="shared" ca="1" si="89"/>
        <v/>
      </c>
      <c r="CQ16" s="82" t="str">
        <f t="shared" ca="1" si="90"/>
        <v/>
      </c>
      <c r="CR16" s="82" t="str">
        <f t="shared" ca="1" si="91"/>
        <v/>
      </c>
      <c r="CS16" s="82" t="str">
        <f t="shared" ca="1" si="92"/>
        <v/>
      </c>
      <c r="CT16" s="82" t="str">
        <f t="shared" ca="1" si="93"/>
        <v/>
      </c>
      <c r="CU16" s="82" t="str">
        <f t="shared" ca="1" si="94"/>
        <v/>
      </c>
      <c r="CV16" s="82" t="str">
        <f t="shared" ca="1" si="95"/>
        <v/>
      </c>
      <c r="CW16" s="82" t="str">
        <f t="shared" ca="1" si="96"/>
        <v/>
      </c>
      <c r="CX16" s="82" t="str">
        <f t="shared" ca="1" si="97"/>
        <v/>
      </c>
      <c r="CY16" s="82" t="str">
        <f t="shared" ca="1" si="98"/>
        <v/>
      </c>
      <c r="CZ16" s="82" t="str">
        <f t="shared" ca="1" si="99"/>
        <v/>
      </c>
      <c r="DA16" s="82" t="str">
        <f t="shared" ca="1" si="100"/>
        <v/>
      </c>
      <c r="DB16" s="82" t="str">
        <f t="shared" ca="1" si="101"/>
        <v/>
      </c>
      <c r="DC16" s="82" t="str">
        <f t="shared" ca="1" si="102"/>
        <v/>
      </c>
      <c r="DD16" s="82" t="str">
        <f t="shared" ca="1" si="103"/>
        <v/>
      </c>
      <c r="DE16" s="82" t="str">
        <f t="shared" ca="1" si="104"/>
        <v/>
      </c>
      <c r="DH16" s="295">
        <v>76</v>
      </c>
      <c r="DJ16">
        <f t="shared" ca="1" si="105"/>
        <v>5</v>
      </c>
      <c r="DK16">
        <f t="shared" ca="1" si="106"/>
        <v>0</v>
      </c>
      <c r="DL16">
        <f t="shared" ca="1" si="107"/>
        <v>0</v>
      </c>
      <c r="DM16" s="296">
        <f t="shared" ca="1" si="108"/>
        <v>38.46153846153846</v>
      </c>
      <c r="DN16" s="296">
        <f t="shared" ca="1" si="109"/>
        <v>0</v>
      </c>
      <c r="DO16" s="296">
        <f t="shared" ca="1" si="110"/>
        <v>0</v>
      </c>
      <c r="DQ16">
        <v>3</v>
      </c>
      <c r="DR16">
        <v>2</v>
      </c>
    </row>
    <row r="17" spans="1:122" ht="15" customHeight="1">
      <c r="A17" s="34">
        <f t="shared" si="111"/>
        <v>11</v>
      </c>
      <c r="B17" s="31" t="str">
        <f>Data!B30</f>
        <v>FITRIANI</v>
      </c>
      <c r="C17" s="42" t="str">
        <f>IF(Data!D30="","",Data!D30)</f>
        <v>CBAECEABCADCCBAEAACE</v>
      </c>
      <c r="D17" s="37" t="str">
        <f t="shared" si="2"/>
        <v>Ok !</v>
      </c>
      <c r="E17" s="29">
        <f t="shared" ca="1" si="3"/>
        <v>0</v>
      </c>
      <c r="F17" s="29">
        <f t="shared" ca="1" si="4"/>
        <v>1</v>
      </c>
      <c r="G17" s="29">
        <f t="shared" ca="1" si="5"/>
        <v>0</v>
      </c>
      <c r="H17" s="29">
        <f t="shared" ca="1" si="6"/>
        <v>0</v>
      </c>
      <c r="I17" s="29">
        <f t="shared" ca="1" si="7"/>
        <v>1</v>
      </c>
      <c r="J17" s="29">
        <f t="shared" ca="1" si="8"/>
        <v>0</v>
      </c>
      <c r="K17" s="29">
        <f t="shared" ca="1" si="9"/>
        <v>1</v>
      </c>
      <c r="L17" s="29">
        <f t="shared" ca="1" si="10"/>
        <v>0</v>
      </c>
      <c r="M17" s="29">
        <f t="shared" ca="1" si="11"/>
        <v>1</v>
      </c>
      <c r="N17" s="29">
        <f t="shared" ca="1" si="12"/>
        <v>1</v>
      </c>
      <c r="O17" s="29">
        <f t="shared" ca="1" si="13"/>
        <v>1</v>
      </c>
      <c r="P17" s="29">
        <f t="shared" ca="1" si="14"/>
        <v>0</v>
      </c>
      <c r="Q17" s="29">
        <f t="shared" ca="1" si="15"/>
        <v>1</v>
      </c>
      <c r="R17" s="29">
        <f t="shared" ca="1" si="16"/>
        <v>0</v>
      </c>
      <c r="S17" s="29">
        <f t="shared" ca="1" si="17"/>
        <v>1</v>
      </c>
      <c r="T17" s="29">
        <f t="shared" ca="1" si="18"/>
        <v>0</v>
      </c>
      <c r="U17" s="29">
        <f t="shared" ca="1" si="19"/>
        <v>1</v>
      </c>
      <c r="V17" s="29">
        <f t="shared" ca="1" si="20"/>
        <v>1</v>
      </c>
      <c r="W17" s="29">
        <f t="shared" ca="1" si="21"/>
        <v>0</v>
      </c>
      <c r="X17" s="29">
        <f t="shared" ca="1" si="22"/>
        <v>0</v>
      </c>
      <c r="Y17" s="29" t="str">
        <f t="shared" ca="1" si="23"/>
        <v/>
      </c>
      <c r="Z17" s="29" t="str">
        <f t="shared" ca="1" si="24"/>
        <v/>
      </c>
      <c r="AA17" s="29" t="str">
        <f t="shared" ca="1" si="25"/>
        <v/>
      </c>
      <c r="AB17" s="29" t="str">
        <f t="shared" ca="1" si="26"/>
        <v/>
      </c>
      <c r="AC17" s="29" t="str">
        <f t="shared" ca="1" si="27"/>
        <v/>
      </c>
      <c r="AD17" s="29" t="str">
        <f t="shared" ca="1" si="28"/>
        <v/>
      </c>
      <c r="AE17" s="29" t="str">
        <f t="shared" ca="1" si="29"/>
        <v/>
      </c>
      <c r="AF17" s="29" t="str">
        <f t="shared" ca="1" si="30"/>
        <v/>
      </c>
      <c r="AG17" s="29" t="str">
        <f t="shared" ca="1" si="31"/>
        <v/>
      </c>
      <c r="AH17" s="29" t="str">
        <f t="shared" ca="1" si="32"/>
        <v/>
      </c>
      <c r="AI17" s="29" t="str">
        <f t="shared" ca="1" si="33"/>
        <v/>
      </c>
      <c r="AJ17" s="29" t="str">
        <f t="shared" ca="1" si="34"/>
        <v/>
      </c>
      <c r="AK17" s="29" t="str">
        <f t="shared" ca="1" si="35"/>
        <v/>
      </c>
      <c r="AL17" s="29" t="str">
        <f t="shared" ca="1" si="36"/>
        <v/>
      </c>
      <c r="AM17" s="29" t="str">
        <f t="shared" ca="1" si="37"/>
        <v/>
      </c>
      <c r="AN17" s="29" t="str">
        <f t="shared" ca="1" si="38"/>
        <v/>
      </c>
      <c r="AO17" s="29" t="str">
        <f t="shared" ca="1" si="39"/>
        <v/>
      </c>
      <c r="AP17" s="29" t="str">
        <f t="shared" ca="1" si="40"/>
        <v/>
      </c>
      <c r="AQ17" s="29" t="str">
        <f t="shared" ca="1" si="41"/>
        <v/>
      </c>
      <c r="AR17" s="29" t="str">
        <f t="shared" ca="1" si="42"/>
        <v/>
      </c>
      <c r="AS17" s="29" t="str">
        <f t="shared" ca="1" si="43"/>
        <v/>
      </c>
      <c r="AT17" s="29" t="str">
        <f t="shared" ca="1" si="44"/>
        <v/>
      </c>
      <c r="AU17" s="29" t="str">
        <f t="shared" ca="1" si="45"/>
        <v/>
      </c>
      <c r="AV17" s="29" t="str">
        <f t="shared" ca="1" si="46"/>
        <v/>
      </c>
      <c r="AW17" s="29" t="str">
        <f t="shared" ca="1" si="47"/>
        <v/>
      </c>
      <c r="AX17" s="29" t="str">
        <f t="shared" ca="1" si="48"/>
        <v/>
      </c>
      <c r="AY17" s="29" t="str">
        <f t="shared" ca="1" si="49"/>
        <v/>
      </c>
      <c r="AZ17" s="29" t="str">
        <f t="shared" ca="1" si="50"/>
        <v/>
      </c>
      <c r="BA17" s="29" t="str">
        <f t="shared" ca="1" si="51"/>
        <v/>
      </c>
      <c r="BB17" s="29" t="str">
        <f t="shared" ca="1" si="52"/>
        <v/>
      </c>
      <c r="BC17" s="39">
        <f t="shared" ca="1" si="112"/>
        <v>10</v>
      </c>
      <c r="BD17" s="39">
        <f t="shared" ca="1" si="53"/>
        <v>10</v>
      </c>
      <c r="BE17" s="39">
        <f t="shared" ca="1" si="113"/>
        <v>10</v>
      </c>
      <c r="BF17" s="39">
        <f t="shared" ca="1" si="114"/>
        <v>50</v>
      </c>
      <c r="BH17" s="82" t="str">
        <f t="shared" ca="1" si="55"/>
        <v/>
      </c>
      <c r="BI17" s="82">
        <f t="shared" ca="1" si="56"/>
        <v>10</v>
      </c>
      <c r="BJ17" s="82" t="str">
        <f t="shared" ca="1" si="57"/>
        <v/>
      </c>
      <c r="BK17" s="82" t="str">
        <f t="shared" ca="1" si="58"/>
        <v/>
      </c>
      <c r="BL17" s="82">
        <f t="shared" ca="1" si="59"/>
        <v>10</v>
      </c>
      <c r="BM17" s="82" t="str">
        <f t="shared" ca="1" si="60"/>
        <v/>
      </c>
      <c r="BN17" s="82">
        <f t="shared" ca="1" si="61"/>
        <v>10</v>
      </c>
      <c r="BO17" s="82" t="str">
        <f t="shared" ca="1" si="62"/>
        <v/>
      </c>
      <c r="BP17" s="82">
        <f t="shared" ca="1" si="63"/>
        <v>10</v>
      </c>
      <c r="BQ17" s="82">
        <f t="shared" ca="1" si="64"/>
        <v>10</v>
      </c>
      <c r="BR17" s="82">
        <f t="shared" ca="1" si="65"/>
        <v>10</v>
      </c>
      <c r="BS17" s="82" t="str">
        <f t="shared" ca="1" si="66"/>
        <v/>
      </c>
      <c r="BT17" s="82">
        <f t="shared" ca="1" si="67"/>
        <v>10</v>
      </c>
      <c r="BU17" s="82" t="str">
        <f t="shared" ca="1" si="68"/>
        <v/>
      </c>
      <c r="BV17" s="82">
        <f t="shared" ca="1" si="69"/>
        <v>10</v>
      </c>
      <c r="BW17" s="82" t="str">
        <f t="shared" ca="1" si="70"/>
        <v/>
      </c>
      <c r="BX17" s="82">
        <f t="shared" ca="1" si="71"/>
        <v>10</v>
      </c>
      <c r="BY17" s="82">
        <f t="shared" ca="1" si="72"/>
        <v>10</v>
      </c>
      <c r="BZ17" s="82" t="str">
        <f t="shared" ca="1" si="73"/>
        <v/>
      </c>
      <c r="CA17" s="82" t="str">
        <f t="shared" ca="1" si="74"/>
        <v/>
      </c>
      <c r="CB17" s="82" t="str">
        <f t="shared" ca="1" si="75"/>
        <v/>
      </c>
      <c r="CC17" s="82" t="str">
        <f t="shared" ca="1" si="76"/>
        <v/>
      </c>
      <c r="CD17" s="82" t="str">
        <f t="shared" ca="1" si="77"/>
        <v/>
      </c>
      <c r="CE17" s="82" t="str">
        <f t="shared" ca="1" si="78"/>
        <v/>
      </c>
      <c r="CF17" s="82" t="str">
        <f t="shared" ca="1" si="79"/>
        <v/>
      </c>
      <c r="CG17" s="82" t="str">
        <f t="shared" ca="1" si="80"/>
        <v/>
      </c>
      <c r="CH17" s="82" t="str">
        <f t="shared" ca="1" si="81"/>
        <v/>
      </c>
      <c r="CI17" s="82" t="str">
        <f t="shared" ca="1" si="82"/>
        <v/>
      </c>
      <c r="CJ17" s="82" t="str">
        <f t="shared" ca="1" si="83"/>
        <v/>
      </c>
      <c r="CK17" s="82" t="str">
        <f t="shared" ca="1" si="84"/>
        <v/>
      </c>
      <c r="CL17" s="82" t="str">
        <f t="shared" ca="1" si="85"/>
        <v/>
      </c>
      <c r="CM17" s="82" t="str">
        <f t="shared" ca="1" si="86"/>
        <v/>
      </c>
      <c r="CN17" s="82" t="str">
        <f t="shared" ca="1" si="87"/>
        <v/>
      </c>
      <c r="CO17" s="82" t="str">
        <f t="shared" ca="1" si="88"/>
        <v/>
      </c>
      <c r="CP17" s="82" t="str">
        <f t="shared" ca="1" si="89"/>
        <v/>
      </c>
      <c r="CQ17" s="82" t="str">
        <f t="shared" ca="1" si="90"/>
        <v/>
      </c>
      <c r="CR17" s="82" t="str">
        <f t="shared" ca="1" si="91"/>
        <v/>
      </c>
      <c r="CS17" s="82" t="str">
        <f t="shared" ca="1" si="92"/>
        <v/>
      </c>
      <c r="CT17" s="82" t="str">
        <f t="shared" ca="1" si="93"/>
        <v/>
      </c>
      <c r="CU17" s="82" t="str">
        <f t="shared" ca="1" si="94"/>
        <v/>
      </c>
      <c r="CV17" s="82" t="str">
        <f t="shared" ca="1" si="95"/>
        <v/>
      </c>
      <c r="CW17" s="82" t="str">
        <f t="shared" ca="1" si="96"/>
        <v/>
      </c>
      <c r="CX17" s="82" t="str">
        <f t="shared" ca="1" si="97"/>
        <v/>
      </c>
      <c r="CY17" s="82" t="str">
        <f t="shared" ca="1" si="98"/>
        <v/>
      </c>
      <c r="CZ17" s="82" t="str">
        <f t="shared" ca="1" si="99"/>
        <v/>
      </c>
      <c r="DA17" s="82" t="str">
        <f t="shared" ca="1" si="100"/>
        <v/>
      </c>
      <c r="DB17" s="82" t="str">
        <f t="shared" ca="1" si="101"/>
        <v/>
      </c>
      <c r="DC17" s="82" t="str">
        <f t="shared" ca="1" si="102"/>
        <v/>
      </c>
      <c r="DD17" s="82" t="str">
        <f t="shared" ca="1" si="103"/>
        <v/>
      </c>
      <c r="DE17" s="82" t="str">
        <f t="shared" ca="1" si="104"/>
        <v/>
      </c>
      <c r="DH17" s="295">
        <v>80</v>
      </c>
      <c r="DJ17">
        <f t="shared" ca="1" si="105"/>
        <v>7</v>
      </c>
      <c r="DK17">
        <f t="shared" ca="1" si="106"/>
        <v>1</v>
      </c>
      <c r="DL17">
        <f t="shared" ca="1" si="107"/>
        <v>2</v>
      </c>
      <c r="DM17" s="296">
        <f t="shared" ca="1" si="108"/>
        <v>53.846153846153847</v>
      </c>
      <c r="DN17" s="296">
        <f t="shared" ca="1" si="109"/>
        <v>33.333333333333336</v>
      </c>
      <c r="DO17" s="296">
        <f t="shared" ca="1" si="110"/>
        <v>22.222222222222221</v>
      </c>
      <c r="DQ17">
        <v>1</v>
      </c>
      <c r="DR17">
        <v>2</v>
      </c>
    </row>
    <row r="18" spans="1:122" ht="15" customHeight="1">
      <c r="A18" s="34">
        <f t="shared" si="111"/>
        <v>12</v>
      </c>
      <c r="B18" s="31" t="str">
        <f>Data!B31</f>
        <v>HAFIZHAH</v>
      </c>
      <c r="C18" s="42" t="str">
        <f>IF(Data!D31="","",Data!D31)</f>
        <v>CBABCCAEBADACAACAADD</v>
      </c>
      <c r="D18" s="37" t="str">
        <f t="shared" si="2"/>
        <v>Ok !</v>
      </c>
      <c r="E18" s="29">
        <f t="shared" ca="1" si="3"/>
        <v>0</v>
      </c>
      <c r="F18" s="29">
        <f t="shared" ca="1" si="4"/>
        <v>1</v>
      </c>
      <c r="G18" s="29">
        <f t="shared" ca="1" si="5"/>
        <v>0</v>
      </c>
      <c r="H18" s="29">
        <f t="shared" ca="1" si="6"/>
        <v>1</v>
      </c>
      <c r="I18" s="29">
        <f t="shared" ca="1" si="7"/>
        <v>1</v>
      </c>
      <c r="J18" s="29">
        <f t="shared" ca="1" si="8"/>
        <v>0</v>
      </c>
      <c r="K18" s="29">
        <f t="shared" ca="1" si="9"/>
        <v>1</v>
      </c>
      <c r="L18" s="29">
        <f t="shared" ca="1" si="10"/>
        <v>1</v>
      </c>
      <c r="M18" s="29">
        <f t="shared" ca="1" si="11"/>
        <v>0</v>
      </c>
      <c r="N18" s="29">
        <f t="shared" ca="1" si="12"/>
        <v>1</v>
      </c>
      <c r="O18" s="29">
        <f t="shared" ca="1" si="13"/>
        <v>1</v>
      </c>
      <c r="P18" s="29">
        <f t="shared" ca="1" si="14"/>
        <v>0</v>
      </c>
      <c r="Q18" s="29">
        <f t="shared" ca="1" si="15"/>
        <v>1</v>
      </c>
      <c r="R18" s="29">
        <f t="shared" ca="1" si="16"/>
        <v>0</v>
      </c>
      <c r="S18" s="29">
        <f t="shared" ca="1" si="17"/>
        <v>1</v>
      </c>
      <c r="T18" s="29">
        <f t="shared" ca="1" si="18"/>
        <v>0</v>
      </c>
      <c r="U18" s="29">
        <f t="shared" ca="1" si="19"/>
        <v>1</v>
      </c>
      <c r="V18" s="29">
        <f t="shared" ca="1" si="20"/>
        <v>1</v>
      </c>
      <c r="W18" s="29">
        <f t="shared" ca="1" si="21"/>
        <v>1</v>
      </c>
      <c r="X18" s="29">
        <f t="shared" ca="1" si="22"/>
        <v>0</v>
      </c>
      <c r="Y18" s="29" t="str">
        <f t="shared" ca="1" si="23"/>
        <v/>
      </c>
      <c r="Z18" s="29" t="str">
        <f t="shared" ca="1" si="24"/>
        <v/>
      </c>
      <c r="AA18" s="29" t="str">
        <f t="shared" ca="1" si="25"/>
        <v/>
      </c>
      <c r="AB18" s="29" t="str">
        <f t="shared" ca="1" si="26"/>
        <v/>
      </c>
      <c r="AC18" s="29" t="str">
        <f t="shared" ca="1" si="27"/>
        <v/>
      </c>
      <c r="AD18" s="29" t="str">
        <f t="shared" ca="1" si="28"/>
        <v/>
      </c>
      <c r="AE18" s="29" t="str">
        <f t="shared" ca="1" si="29"/>
        <v/>
      </c>
      <c r="AF18" s="29" t="str">
        <f t="shared" ca="1" si="30"/>
        <v/>
      </c>
      <c r="AG18" s="29" t="str">
        <f t="shared" ca="1" si="31"/>
        <v/>
      </c>
      <c r="AH18" s="29" t="str">
        <f t="shared" ca="1" si="32"/>
        <v/>
      </c>
      <c r="AI18" s="29" t="str">
        <f t="shared" ca="1" si="33"/>
        <v/>
      </c>
      <c r="AJ18" s="29" t="str">
        <f t="shared" ca="1" si="34"/>
        <v/>
      </c>
      <c r="AK18" s="29" t="str">
        <f t="shared" ca="1" si="35"/>
        <v/>
      </c>
      <c r="AL18" s="29" t="str">
        <f t="shared" ca="1" si="36"/>
        <v/>
      </c>
      <c r="AM18" s="29" t="str">
        <f t="shared" ca="1" si="37"/>
        <v/>
      </c>
      <c r="AN18" s="29" t="str">
        <f t="shared" ca="1" si="38"/>
        <v/>
      </c>
      <c r="AO18" s="29" t="str">
        <f t="shared" ca="1" si="39"/>
        <v/>
      </c>
      <c r="AP18" s="29" t="str">
        <f t="shared" ca="1" si="40"/>
        <v/>
      </c>
      <c r="AQ18" s="29" t="str">
        <f t="shared" ca="1" si="41"/>
        <v/>
      </c>
      <c r="AR18" s="29" t="str">
        <f t="shared" ca="1" si="42"/>
        <v/>
      </c>
      <c r="AS18" s="29" t="str">
        <f t="shared" ca="1" si="43"/>
        <v/>
      </c>
      <c r="AT18" s="29" t="str">
        <f t="shared" ca="1" si="44"/>
        <v/>
      </c>
      <c r="AU18" s="29" t="str">
        <f t="shared" ca="1" si="45"/>
        <v/>
      </c>
      <c r="AV18" s="29" t="str">
        <f t="shared" ca="1" si="46"/>
        <v/>
      </c>
      <c r="AW18" s="29" t="str">
        <f t="shared" ca="1" si="47"/>
        <v/>
      </c>
      <c r="AX18" s="29" t="str">
        <f t="shared" ca="1" si="48"/>
        <v/>
      </c>
      <c r="AY18" s="29" t="str">
        <f t="shared" ca="1" si="49"/>
        <v/>
      </c>
      <c r="AZ18" s="29" t="str">
        <f t="shared" ca="1" si="50"/>
        <v/>
      </c>
      <c r="BA18" s="29" t="str">
        <f t="shared" ca="1" si="51"/>
        <v/>
      </c>
      <c r="BB18" s="29" t="str">
        <f t="shared" ca="1" si="52"/>
        <v/>
      </c>
      <c r="BC18" s="39">
        <f t="shared" ca="1" si="112"/>
        <v>12</v>
      </c>
      <c r="BD18" s="39">
        <f t="shared" ca="1" si="53"/>
        <v>8</v>
      </c>
      <c r="BE18" s="39">
        <f t="shared" ca="1" si="113"/>
        <v>12</v>
      </c>
      <c r="BF18" s="39">
        <f t="shared" ca="1" si="114"/>
        <v>60</v>
      </c>
      <c r="BH18" s="82" t="str">
        <f t="shared" ca="1" si="55"/>
        <v/>
      </c>
      <c r="BI18" s="82">
        <f t="shared" ca="1" si="56"/>
        <v>12</v>
      </c>
      <c r="BJ18" s="82" t="str">
        <f t="shared" ca="1" si="57"/>
        <v/>
      </c>
      <c r="BK18" s="82">
        <f t="shared" ca="1" si="58"/>
        <v>12</v>
      </c>
      <c r="BL18" s="82">
        <f t="shared" ca="1" si="59"/>
        <v>12</v>
      </c>
      <c r="BM18" s="82" t="str">
        <f t="shared" ca="1" si="60"/>
        <v/>
      </c>
      <c r="BN18" s="82">
        <f t="shared" ca="1" si="61"/>
        <v>12</v>
      </c>
      <c r="BO18" s="82">
        <f t="shared" ca="1" si="62"/>
        <v>12</v>
      </c>
      <c r="BP18" s="82" t="str">
        <f t="shared" ca="1" si="63"/>
        <v/>
      </c>
      <c r="BQ18" s="82">
        <f t="shared" ca="1" si="64"/>
        <v>12</v>
      </c>
      <c r="BR18" s="82">
        <f t="shared" ca="1" si="65"/>
        <v>12</v>
      </c>
      <c r="BS18" s="82" t="str">
        <f t="shared" ca="1" si="66"/>
        <v/>
      </c>
      <c r="BT18" s="82">
        <f t="shared" ca="1" si="67"/>
        <v>12</v>
      </c>
      <c r="BU18" s="82" t="str">
        <f t="shared" ca="1" si="68"/>
        <v/>
      </c>
      <c r="BV18" s="82">
        <f t="shared" ca="1" si="69"/>
        <v>12</v>
      </c>
      <c r="BW18" s="82" t="str">
        <f t="shared" ca="1" si="70"/>
        <v/>
      </c>
      <c r="BX18" s="82">
        <f t="shared" ca="1" si="71"/>
        <v>12</v>
      </c>
      <c r="BY18" s="82">
        <f t="shared" ca="1" si="72"/>
        <v>12</v>
      </c>
      <c r="BZ18" s="82">
        <f t="shared" ca="1" si="73"/>
        <v>12</v>
      </c>
      <c r="CA18" s="82" t="str">
        <f t="shared" ca="1" si="74"/>
        <v/>
      </c>
      <c r="CB18" s="82" t="str">
        <f t="shared" ca="1" si="75"/>
        <v/>
      </c>
      <c r="CC18" s="82" t="str">
        <f t="shared" ca="1" si="76"/>
        <v/>
      </c>
      <c r="CD18" s="82" t="str">
        <f t="shared" ca="1" si="77"/>
        <v/>
      </c>
      <c r="CE18" s="82" t="str">
        <f t="shared" ca="1" si="78"/>
        <v/>
      </c>
      <c r="CF18" s="82" t="str">
        <f t="shared" ca="1" si="79"/>
        <v/>
      </c>
      <c r="CG18" s="82" t="str">
        <f t="shared" ca="1" si="80"/>
        <v/>
      </c>
      <c r="CH18" s="82" t="str">
        <f t="shared" ca="1" si="81"/>
        <v/>
      </c>
      <c r="CI18" s="82" t="str">
        <f t="shared" ca="1" si="82"/>
        <v/>
      </c>
      <c r="CJ18" s="82" t="str">
        <f t="shared" ca="1" si="83"/>
        <v/>
      </c>
      <c r="CK18" s="82" t="str">
        <f t="shared" ca="1" si="84"/>
        <v/>
      </c>
      <c r="CL18" s="82" t="str">
        <f t="shared" ca="1" si="85"/>
        <v/>
      </c>
      <c r="CM18" s="82" t="str">
        <f t="shared" ca="1" si="86"/>
        <v/>
      </c>
      <c r="CN18" s="82" t="str">
        <f t="shared" ca="1" si="87"/>
        <v/>
      </c>
      <c r="CO18" s="82" t="str">
        <f t="shared" ca="1" si="88"/>
        <v/>
      </c>
      <c r="CP18" s="82" t="str">
        <f t="shared" ca="1" si="89"/>
        <v/>
      </c>
      <c r="CQ18" s="82" t="str">
        <f t="shared" ca="1" si="90"/>
        <v/>
      </c>
      <c r="CR18" s="82" t="str">
        <f t="shared" ca="1" si="91"/>
        <v/>
      </c>
      <c r="CS18" s="82" t="str">
        <f t="shared" ca="1" si="92"/>
        <v/>
      </c>
      <c r="CT18" s="82" t="str">
        <f t="shared" ca="1" si="93"/>
        <v/>
      </c>
      <c r="CU18" s="82" t="str">
        <f t="shared" ca="1" si="94"/>
        <v/>
      </c>
      <c r="CV18" s="82" t="str">
        <f t="shared" ca="1" si="95"/>
        <v/>
      </c>
      <c r="CW18" s="82" t="str">
        <f t="shared" ca="1" si="96"/>
        <v/>
      </c>
      <c r="CX18" s="82" t="str">
        <f t="shared" ca="1" si="97"/>
        <v/>
      </c>
      <c r="CY18" s="82" t="str">
        <f t="shared" ca="1" si="98"/>
        <v/>
      </c>
      <c r="CZ18" s="82" t="str">
        <f t="shared" ca="1" si="99"/>
        <v/>
      </c>
      <c r="DA18" s="82" t="str">
        <f t="shared" ca="1" si="100"/>
        <v/>
      </c>
      <c r="DB18" s="82" t="str">
        <f t="shared" ca="1" si="101"/>
        <v/>
      </c>
      <c r="DC18" s="82" t="str">
        <f t="shared" ca="1" si="102"/>
        <v/>
      </c>
      <c r="DD18" s="82" t="str">
        <f t="shared" ca="1" si="103"/>
        <v/>
      </c>
      <c r="DE18" s="82" t="str">
        <f t="shared" ca="1" si="104"/>
        <v/>
      </c>
      <c r="DH18" s="295">
        <v>76</v>
      </c>
      <c r="DJ18">
        <f t="shared" ca="1" si="105"/>
        <v>8</v>
      </c>
      <c r="DK18">
        <f t="shared" ca="1" si="106"/>
        <v>1</v>
      </c>
      <c r="DL18">
        <f t="shared" ca="1" si="107"/>
        <v>3</v>
      </c>
      <c r="DM18" s="296">
        <f t="shared" ca="1" si="108"/>
        <v>61.53846153846154</v>
      </c>
      <c r="DN18" s="296">
        <f t="shared" ca="1" si="109"/>
        <v>33.333333333333336</v>
      </c>
      <c r="DO18" s="296">
        <f t="shared" ca="1" si="110"/>
        <v>33.333333333333336</v>
      </c>
      <c r="DQ18">
        <v>2</v>
      </c>
      <c r="DR18">
        <v>3</v>
      </c>
    </row>
    <row r="19" spans="1:122" ht="15" customHeight="1">
      <c r="A19" s="34">
        <f t="shared" si="111"/>
        <v>13</v>
      </c>
      <c r="B19" s="31" t="str">
        <f>Data!B32</f>
        <v>KATRIN ALMEISA</v>
      </c>
      <c r="C19" s="42" t="str">
        <f>IF(Data!D32="","",Data!D32)</f>
        <v>CCCABCACEDBCCCCEABDE</v>
      </c>
      <c r="D19" s="37" t="str">
        <f t="shared" si="2"/>
        <v>Ok !</v>
      </c>
      <c r="E19" s="29">
        <f t="shared" ca="1" si="3"/>
        <v>0</v>
      </c>
      <c r="F19" s="29">
        <f t="shared" ca="1" si="4"/>
        <v>0</v>
      </c>
      <c r="G19" s="29">
        <f t="shared" ca="1" si="5"/>
        <v>0</v>
      </c>
      <c r="H19" s="29">
        <f t="shared" ca="1" si="6"/>
        <v>0</v>
      </c>
      <c r="I19" s="29">
        <f t="shared" ca="1" si="7"/>
        <v>0</v>
      </c>
      <c r="J19" s="29">
        <f t="shared" ca="1" si="8"/>
        <v>0</v>
      </c>
      <c r="K19" s="29">
        <f t="shared" ca="1" si="9"/>
        <v>1</v>
      </c>
      <c r="L19" s="29">
        <f t="shared" ca="1" si="10"/>
        <v>0</v>
      </c>
      <c r="M19" s="29">
        <f t="shared" ca="1" si="11"/>
        <v>0</v>
      </c>
      <c r="N19" s="29">
        <f t="shared" ca="1" si="12"/>
        <v>0</v>
      </c>
      <c r="O19" s="29">
        <f t="shared" ca="1" si="13"/>
        <v>0</v>
      </c>
      <c r="P19" s="29">
        <f t="shared" ca="1" si="14"/>
        <v>0</v>
      </c>
      <c r="Q19" s="29">
        <f t="shared" ca="1" si="15"/>
        <v>1</v>
      </c>
      <c r="R19" s="29">
        <f t="shared" ca="1" si="16"/>
        <v>1</v>
      </c>
      <c r="S19" s="29">
        <f t="shared" ca="1" si="17"/>
        <v>0</v>
      </c>
      <c r="T19" s="29">
        <f t="shared" ca="1" si="18"/>
        <v>0</v>
      </c>
      <c r="U19" s="29">
        <f t="shared" ca="1" si="19"/>
        <v>1</v>
      </c>
      <c r="V19" s="29">
        <f t="shared" ca="1" si="20"/>
        <v>0</v>
      </c>
      <c r="W19" s="29">
        <f t="shared" ca="1" si="21"/>
        <v>1</v>
      </c>
      <c r="X19" s="29">
        <f t="shared" ca="1" si="22"/>
        <v>0</v>
      </c>
      <c r="Y19" s="29" t="str">
        <f t="shared" ca="1" si="23"/>
        <v/>
      </c>
      <c r="Z19" s="29" t="str">
        <f t="shared" ca="1" si="24"/>
        <v/>
      </c>
      <c r="AA19" s="29" t="str">
        <f t="shared" ca="1" si="25"/>
        <v/>
      </c>
      <c r="AB19" s="29" t="str">
        <f t="shared" ca="1" si="26"/>
        <v/>
      </c>
      <c r="AC19" s="29" t="str">
        <f t="shared" ca="1" si="27"/>
        <v/>
      </c>
      <c r="AD19" s="29" t="str">
        <f t="shared" ca="1" si="28"/>
        <v/>
      </c>
      <c r="AE19" s="29" t="str">
        <f t="shared" ca="1" si="29"/>
        <v/>
      </c>
      <c r="AF19" s="29" t="str">
        <f t="shared" ca="1" si="30"/>
        <v/>
      </c>
      <c r="AG19" s="29" t="str">
        <f t="shared" ca="1" si="31"/>
        <v/>
      </c>
      <c r="AH19" s="29" t="str">
        <f t="shared" ca="1" si="32"/>
        <v/>
      </c>
      <c r="AI19" s="29" t="str">
        <f t="shared" ca="1" si="33"/>
        <v/>
      </c>
      <c r="AJ19" s="29" t="str">
        <f t="shared" ca="1" si="34"/>
        <v/>
      </c>
      <c r="AK19" s="29" t="str">
        <f t="shared" ca="1" si="35"/>
        <v/>
      </c>
      <c r="AL19" s="29" t="str">
        <f t="shared" ca="1" si="36"/>
        <v/>
      </c>
      <c r="AM19" s="29" t="str">
        <f t="shared" ca="1" si="37"/>
        <v/>
      </c>
      <c r="AN19" s="29" t="str">
        <f t="shared" ca="1" si="38"/>
        <v/>
      </c>
      <c r="AO19" s="29" t="str">
        <f t="shared" ca="1" si="39"/>
        <v/>
      </c>
      <c r="AP19" s="29" t="str">
        <f t="shared" ca="1" si="40"/>
        <v/>
      </c>
      <c r="AQ19" s="29" t="str">
        <f t="shared" ca="1" si="41"/>
        <v/>
      </c>
      <c r="AR19" s="29" t="str">
        <f t="shared" ca="1" si="42"/>
        <v/>
      </c>
      <c r="AS19" s="29" t="str">
        <f t="shared" ca="1" si="43"/>
        <v/>
      </c>
      <c r="AT19" s="29" t="str">
        <f t="shared" ca="1" si="44"/>
        <v/>
      </c>
      <c r="AU19" s="29" t="str">
        <f t="shared" ca="1" si="45"/>
        <v/>
      </c>
      <c r="AV19" s="29" t="str">
        <f t="shared" ca="1" si="46"/>
        <v/>
      </c>
      <c r="AW19" s="29" t="str">
        <f t="shared" ca="1" si="47"/>
        <v/>
      </c>
      <c r="AX19" s="29" t="str">
        <f t="shared" ca="1" si="48"/>
        <v/>
      </c>
      <c r="AY19" s="29" t="str">
        <f t="shared" ca="1" si="49"/>
        <v/>
      </c>
      <c r="AZ19" s="29" t="str">
        <f t="shared" ca="1" si="50"/>
        <v/>
      </c>
      <c r="BA19" s="29" t="str">
        <f t="shared" ca="1" si="51"/>
        <v/>
      </c>
      <c r="BB19" s="29" t="str">
        <f t="shared" ca="1" si="52"/>
        <v/>
      </c>
      <c r="BC19" s="39">
        <f t="shared" ca="1" si="112"/>
        <v>5</v>
      </c>
      <c r="BD19" s="39">
        <f t="shared" ca="1" si="53"/>
        <v>15</v>
      </c>
      <c r="BE19" s="39">
        <f t="shared" ca="1" si="113"/>
        <v>5</v>
      </c>
      <c r="BF19" s="39">
        <f t="shared" ca="1" si="114"/>
        <v>25</v>
      </c>
      <c r="BH19" s="82" t="str">
        <f t="shared" ca="1" si="55"/>
        <v/>
      </c>
      <c r="BI19" s="82" t="str">
        <f t="shared" ca="1" si="56"/>
        <v/>
      </c>
      <c r="BJ19" s="82" t="str">
        <f t="shared" ca="1" si="57"/>
        <v/>
      </c>
      <c r="BK19" s="82" t="str">
        <f t="shared" ca="1" si="58"/>
        <v/>
      </c>
      <c r="BL19" s="82" t="str">
        <f t="shared" ca="1" si="59"/>
        <v/>
      </c>
      <c r="BM19" s="82" t="str">
        <f t="shared" ca="1" si="60"/>
        <v/>
      </c>
      <c r="BN19" s="82">
        <f t="shared" ca="1" si="61"/>
        <v>5</v>
      </c>
      <c r="BO19" s="82" t="str">
        <f t="shared" ca="1" si="62"/>
        <v/>
      </c>
      <c r="BP19" s="82" t="str">
        <f t="shared" ca="1" si="63"/>
        <v/>
      </c>
      <c r="BQ19" s="82" t="str">
        <f t="shared" ca="1" si="64"/>
        <v/>
      </c>
      <c r="BR19" s="82" t="str">
        <f t="shared" ca="1" si="65"/>
        <v/>
      </c>
      <c r="BS19" s="82" t="str">
        <f t="shared" ca="1" si="66"/>
        <v/>
      </c>
      <c r="BT19" s="82">
        <f t="shared" ca="1" si="67"/>
        <v>5</v>
      </c>
      <c r="BU19" s="82">
        <f t="shared" ca="1" si="68"/>
        <v>5</v>
      </c>
      <c r="BV19" s="82" t="str">
        <f t="shared" ca="1" si="69"/>
        <v/>
      </c>
      <c r="BW19" s="82" t="str">
        <f t="shared" ca="1" si="70"/>
        <v/>
      </c>
      <c r="BX19" s="82">
        <f t="shared" ca="1" si="71"/>
        <v>5</v>
      </c>
      <c r="BY19" s="82" t="str">
        <f t="shared" ca="1" si="72"/>
        <v/>
      </c>
      <c r="BZ19" s="82">
        <f t="shared" ca="1" si="73"/>
        <v>5</v>
      </c>
      <c r="CA19" s="82" t="str">
        <f t="shared" ca="1" si="74"/>
        <v/>
      </c>
      <c r="CB19" s="82" t="str">
        <f t="shared" ca="1" si="75"/>
        <v/>
      </c>
      <c r="CC19" s="82" t="str">
        <f t="shared" ca="1" si="76"/>
        <v/>
      </c>
      <c r="CD19" s="82" t="str">
        <f t="shared" ca="1" si="77"/>
        <v/>
      </c>
      <c r="CE19" s="82" t="str">
        <f t="shared" ca="1" si="78"/>
        <v/>
      </c>
      <c r="CF19" s="82" t="str">
        <f t="shared" ca="1" si="79"/>
        <v/>
      </c>
      <c r="CG19" s="82" t="str">
        <f t="shared" ca="1" si="80"/>
        <v/>
      </c>
      <c r="CH19" s="82" t="str">
        <f t="shared" ca="1" si="81"/>
        <v/>
      </c>
      <c r="CI19" s="82" t="str">
        <f t="shared" ca="1" si="82"/>
        <v/>
      </c>
      <c r="CJ19" s="82" t="str">
        <f t="shared" ca="1" si="83"/>
        <v/>
      </c>
      <c r="CK19" s="82" t="str">
        <f t="shared" ca="1" si="84"/>
        <v/>
      </c>
      <c r="CL19" s="82" t="str">
        <f t="shared" ca="1" si="85"/>
        <v/>
      </c>
      <c r="CM19" s="82" t="str">
        <f t="shared" ca="1" si="86"/>
        <v/>
      </c>
      <c r="CN19" s="82" t="str">
        <f t="shared" ca="1" si="87"/>
        <v/>
      </c>
      <c r="CO19" s="82" t="str">
        <f t="shared" ca="1" si="88"/>
        <v/>
      </c>
      <c r="CP19" s="82" t="str">
        <f t="shared" ca="1" si="89"/>
        <v/>
      </c>
      <c r="CQ19" s="82" t="str">
        <f t="shared" ca="1" si="90"/>
        <v/>
      </c>
      <c r="CR19" s="82" t="str">
        <f t="shared" ca="1" si="91"/>
        <v/>
      </c>
      <c r="CS19" s="82" t="str">
        <f t="shared" ca="1" si="92"/>
        <v/>
      </c>
      <c r="CT19" s="82" t="str">
        <f t="shared" ca="1" si="93"/>
        <v/>
      </c>
      <c r="CU19" s="82" t="str">
        <f t="shared" ca="1" si="94"/>
        <v/>
      </c>
      <c r="CV19" s="82" t="str">
        <f t="shared" ca="1" si="95"/>
        <v/>
      </c>
      <c r="CW19" s="82" t="str">
        <f t="shared" ca="1" si="96"/>
        <v/>
      </c>
      <c r="CX19" s="82" t="str">
        <f t="shared" ca="1" si="97"/>
        <v/>
      </c>
      <c r="CY19" s="82" t="str">
        <f t="shared" ca="1" si="98"/>
        <v/>
      </c>
      <c r="CZ19" s="82" t="str">
        <f t="shared" ca="1" si="99"/>
        <v/>
      </c>
      <c r="DA19" s="82" t="str">
        <f t="shared" ca="1" si="100"/>
        <v/>
      </c>
      <c r="DB19" s="82" t="str">
        <f t="shared" ca="1" si="101"/>
        <v/>
      </c>
      <c r="DC19" s="82" t="str">
        <f t="shared" ca="1" si="102"/>
        <v/>
      </c>
      <c r="DD19" s="82" t="str">
        <f t="shared" ca="1" si="103"/>
        <v/>
      </c>
      <c r="DE19" s="82" t="str">
        <f t="shared" ca="1" si="104"/>
        <v/>
      </c>
      <c r="DH19" s="295">
        <v>76</v>
      </c>
      <c r="DJ19">
        <f t="shared" ca="1" si="105"/>
        <v>2</v>
      </c>
      <c r="DK19">
        <f t="shared" ca="1" si="106"/>
        <v>1</v>
      </c>
      <c r="DL19">
        <f t="shared" ca="1" si="107"/>
        <v>2</v>
      </c>
      <c r="DM19" s="296">
        <f t="shared" ca="1" si="108"/>
        <v>15.384615384615385</v>
      </c>
      <c r="DN19" s="296">
        <f t="shared" ca="1" si="109"/>
        <v>33.333333333333336</v>
      </c>
      <c r="DO19" s="296">
        <f t="shared" ca="1" si="110"/>
        <v>22.222222222222221</v>
      </c>
      <c r="DQ19">
        <v>3</v>
      </c>
      <c r="DR19">
        <v>2</v>
      </c>
    </row>
    <row r="20" spans="1:122" ht="15" customHeight="1">
      <c r="A20" s="34">
        <f t="shared" si="111"/>
        <v>14</v>
      </c>
      <c r="B20" s="31" t="str">
        <f>Data!B33</f>
        <v>KHAVIFA DEWI AYU AMALIAH ACHMAD</v>
      </c>
      <c r="C20" s="42" t="str">
        <f>IF(Data!D33="","",Data!D33)</f>
        <v>EBACBEDBADBECECBACDA</v>
      </c>
      <c r="D20" s="37" t="str">
        <f t="shared" si="2"/>
        <v>Ok !</v>
      </c>
      <c r="E20" s="29">
        <f t="shared" ca="1" si="3"/>
        <v>1</v>
      </c>
      <c r="F20" s="29">
        <f t="shared" ca="1" si="4"/>
        <v>1</v>
      </c>
      <c r="G20" s="29">
        <f t="shared" ca="1" si="5"/>
        <v>0</v>
      </c>
      <c r="H20" s="29">
        <f t="shared" ca="1" si="6"/>
        <v>0</v>
      </c>
      <c r="I20" s="29">
        <f t="shared" ca="1" si="7"/>
        <v>0</v>
      </c>
      <c r="J20" s="29">
        <f t="shared" ca="1" si="8"/>
        <v>0</v>
      </c>
      <c r="K20" s="29">
        <f t="shared" ca="1" si="9"/>
        <v>0</v>
      </c>
      <c r="L20" s="29">
        <f t="shared" ca="1" si="10"/>
        <v>0</v>
      </c>
      <c r="M20" s="29">
        <f t="shared" ca="1" si="11"/>
        <v>0</v>
      </c>
      <c r="N20" s="29">
        <f t="shared" ca="1" si="12"/>
        <v>0</v>
      </c>
      <c r="O20" s="29">
        <f t="shared" ca="1" si="13"/>
        <v>0</v>
      </c>
      <c r="P20" s="29">
        <f t="shared" ca="1" si="14"/>
        <v>1</v>
      </c>
      <c r="Q20" s="29">
        <f t="shared" ca="1" si="15"/>
        <v>1</v>
      </c>
      <c r="R20" s="29">
        <f t="shared" ca="1" si="16"/>
        <v>0</v>
      </c>
      <c r="S20" s="29">
        <f t="shared" ca="1" si="17"/>
        <v>0</v>
      </c>
      <c r="T20" s="29">
        <f t="shared" ca="1" si="18"/>
        <v>1</v>
      </c>
      <c r="U20" s="29">
        <f t="shared" ca="1" si="19"/>
        <v>1</v>
      </c>
      <c r="V20" s="29">
        <f t="shared" ca="1" si="20"/>
        <v>0</v>
      </c>
      <c r="W20" s="29">
        <f t="shared" ca="1" si="21"/>
        <v>1</v>
      </c>
      <c r="X20" s="29">
        <f t="shared" ca="1" si="22"/>
        <v>0</v>
      </c>
      <c r="Y20" s="29" t="str">
        <f t="shared" ca="1" si="23"/>
        <v/>
      </c>
      <c r="Z20" s="29" t="str">
        <f t="shared" ca="1" si="24"/>
        <v/>
      </c>
      <c r="AA20" s="29" t="str">
        <f t="shared" ca="1" si="25"/>
        <v/>
      </c>
      <c r="AB20" s="29" t="str">
        <f t="shared" ca="1" si="26"/>
        <v/>
      </c>
      <c r="AC20" s="29" t="str">
        <f t="shared" ca="1" si="27"/>
        <v/>
      </c>
      <c r="AD20" s="29" t="str">
        <f t="shared" ca="1" si="28"/>
        <v/>
      </c>
      <c r="AE20" s="29" t="str">
        <f t="shared" ca="1" si="29"/>
        <v/>
      </c>
      <c r="AF20" s="29" t="str">
        <f t="shared" ca="1" si="30"/>
        <v/>
      </c>
      <c r="AG20" s="29" t="str">
        <f t="shared" ca="1" si="31"/>
        <v/>
      </c>
      <c r="AH20" s="29" t="str">
        <f t="shared" ca="1" si="32"/>
        <v/>
      </c>
      <c r="AI20" s="29" t="str">
        <f t="shared" ca="1" si="33"/>
        <v/>
      </c>
      <c r="AJ20" s="29" t="str">
        <f t="shared" ca="1" si="34"/>
        <v/>
      </c>
      <c r="AK20" s="29" t="str">
        <f t="shared" ca="1" si="35"/>
        <v/>
      </c>
      <c r="AL20" s="29" t="str">
        <f t="shared" ca="1" si="36"/>
        <v/>
      </c>
      <c r="AM20" s="29" t="str">
        <f t="shared" ca="1" si="37"/>
        <v/>
      </c>
      <c r="AN20" s="29" t="str">
        <f t="shared" ca="1" si="38"/>
        <v/>
      </c>
      <c r="AO20" s="29" t="str">
        <f t="shared" ca="1" si="39"/>
        <v/>
      </c>
      <c r="AP20" s="29" t="str">
        <f t="shared" ca="1" si="40"/>
        <v/>
      </c>
      <c r="AQ20" s="29" t="str">
        <f t="shared" ca="1" si="41"/>
        <v/>
      </c>
      <c r="AR20" s="29" t="str">
        <f t="shared" ca="1" si="42"/>
        <v/>
      </c>
      <c r="AS20" s="29" t="str">
        <f t="shared" ca="1" si="43"/>
        <v/>
      </c>
      <c r="AT20" s="29" t="str">
        <f t="shared" ca="1" si="44"/>
        <v/>
      </c>
      <c r="AU20" s="29" t="str">
        <f t="shared" ca="1" si="45"/>
        <v/>
      </c>
      <c r="AV20" s="29" t="str">
        <f t="shared" ca="1" si="46"/>
        <v/>
      </c>
      <c r="AW20" s="29" t="str">
        <f t="shared" ca="1" si="47"/>
        <v/>
      </c>
      <c r="AX20" s="29" t="str">
        <f t="shared" ca="1" si="48"/>
        <v/>
      </c>
      <c r="AY20" s="29" t="str">
        <f t="shared" ca="1" si="49"/>
        <v/>
      </c>
      <c r="AZ20" s="29" t="str">
        <f t="shared" ca="1" si="50"/>
        <v/>
      </c>
      <c r="BA20" s="29" t="str">
        <f t="shared" ca="1" si="51"/>
        <v/>
      </c>
      <c r="BB20" s="29" t="str">
        <f t="shared" ca="1" si="52"/>
        <v/>
      </c>
      <c r="BC20" s="39">
        <f t="shared" ca="1" si="112"/>
        <v>7</v>
      </c>
      <c r="BD20" s="39">
        <f t="shared" ca="1" si="53"/>
        <v>13</v>
      </c>
      <c r="BE20" s="39">
        <f t="shared" ca="1" si="113"/>
        <v>7</v>
      </c>
      <c r="BF20" s="39">
        <f t="shared" ca="1" si="114"/>
        <v>35</v>
      </c>
      <c r="BH20" s="82">
        <f t="shared" ca="1" si="55"/>
        <v>7</v>
      </c>
      <c r="BI20" s="82">
        <f t="shared" ca="1" si="56"/>
        <v>7</v>
      </c>
      <c r="BJ20" s="82" t="str">
        <f t="shared" ca="1" si="57"/>
        <v/>
      </c>
      <c r="BK20" s="82" t="str">
        <f t="shared" ca="1" si="58"/>
        <v/>
      </c>
      <c r="BL20" s="82" t="str">
        <f t="shared" ca="1" si="59"/>
        <v/>
      </c>
      <c r="BM20" s="82" t="str">
        <f t="shared" ca="1" si="60"/>
        <v/>
      </c>
      <c r="BN20" s="82" t="str">
        <f t="shared" ca="1" si="61"/>
        <v/>
      </c>
      <c r="BO20" s="82" t="str">
        <f t="shared" ca="1" si="62"/>
        <v/>
      </c>
      <c r="BP20" s="82" t="str">
        <f t="shared" ca="1" si="63"/>
        <v/>
      </c>
      <c r="BQ20" s="82" t="str">
        <f t="shared" ca="1" si="64"/>
        <v/>
      </c>
      <c r="BR20" s="82" t="str">
        <f t="shared" ca="1" si="65"/>
        <v/>
      </c>
      <c r="BS20" s="82">
        <f t="shared" ca="1" si="66"/>
        <v>7</v>
      </c>
      <c r="BT20" s="82">
        <f t="shared" ca="1" si="67"/>
        <v>7</v>
      </c>
      <c r="BU20" s="82" t="str">
        <f t="shared" ca="1" si="68"/>
        <v/>
      </c>
      <c r="BV20" s="82" t="str">
        <f t="shared" ca="1" si="69"/>
        <v/>
      </c>
      <c r="BW20" s="82">
        <f t="shared" ca="1" si="70"/>
        <v>7</v>
      </c>
      <c r="BX20" s="82">
        <f t="shared" ca="1" si="71"/>
        <v>7</v>
      </c>
      <c r="BY20" s="82" t="str">
        <f t="shared" ca="1" si="72"/>
        <v/>
      </c>
      <c r="BZ20" s="82">
        <f t="shared" ca="1" si="73"/>
        <v>7</v>
      </c>
      <c r="CA20" s="82" t="str">
        <f t="shared" ca="1" si="74"/>
        <v/>
      </c>
      <c r="CB20" s="82" t="str">
        <f t="shared" ca="1" si="75"/>
        <v/>
      </c>
      <c r="CC20" s="82" t="str">
        <f t="shared" ca="1" si="76"/>
        <v/>
      </c>
      <c r="CD20" s="82" t="str">
        <f t="shared" ca="1" si="77"/>
        <v/>
      </c>
      <c r="CE20" s="82" t="str">
        <f t="shared" ca="1" si="78"/>
        <v/>
      </c>
      <c r="CF20" s="82" t="str">
        <f t="shared" ca="1" si="79"/>
        <v/>
      </c>
      <c r="CG20" s="82" t="str">
        <f t="shared" ca="1" si="80"/>
        <v/>
      </c>
      <c r="CH20" s="82" t="str">
        <f t="shared" ca="1" si="81"/>
        <v/>
      </c>
      <c r="CI20" s="82" t="str">
        <f t="shared" ca="1" si="82"/>
        <v/>
      </c>
      <c r="CJ20" s="82" t="str">
        <f t="shared" ca="1" si="83"/>
        <v/>
      </c>
      <c r="CK20" s="82" t="str">
        <f t="shared" ca="1" si="84"/>
        <v/>
      </c>
      <c r="CL20" s="82" t="str">
        <f t="shared" ca="1" si="85"/>
        <v/>
      </c>
      <c r="CM20" s="82" t="str">
        <f t="shared" ca="1" si="86"/>
        <v/>
      </c>
      <c r="CN20" s="82" t="str">
        <f t="shared" ca="1" si="87"/>
        <v/>
      </c>
      <c r="CO20" s="82" t="str">
        <f t="shared" ca="1" si="88"/>
        <v/>
      </c>
      <c r="CP20" s="82" t="str">
        <f t="shared" ca="1" si="89"/>
        <v/>
      </c>
      <c r="CQ20" s="82" t="str">
        <f t="shared" ca="1" si="90"/>
        <v/>
      </c>
      <c r="CR20" s="82" t="str">
        <f t="shared" ca="1" si="91"/>
        <v/>
      </c>
      <c r="CS20" s="82" t="str">
        <f t="shared" ca="1" si="92"/>
        <v/>
      </c>
      <c r="CT20" s="82" t="str">
        <f t="shared" ca="1" si="93"/>
        <v/>
      </c>
      <c r="CU20" s="82" t="str">
        <f t="shared" ca="1" si="94"/>
        <v/>
      </c>
      <c r="CV20" s="82" t="str">
        <f t="shared" ca="1" si="95"/>
        <v/>
      </c>
      <c r="CW20" s="82" t="str">
        <f t="shared" ca="1" si="96"/>
        <v/>
      </c>
      <c r="CX20" s="82" t="str">
        <f t="shared" ca="1" si="97"/>
        <v/>
      </c>
      <c r="CY20" s="82" t="str">
        <f t="shared" ca="1" si="98"/>
        <v/>
      </c>
      <c r="CZ20" s="82" t="str">
        <f t="shared" ca="1" si="99"/>
        <v/>
      </c>
      <c r="DA20" s="82" t="str">
        <f t="shared" ca="1" si="100"/>
        <v/>
      </c>
      <c r="DB20" s="82" t="str">
        <f t="shared" ca="1" si="101"/>
        <v/>
      </c>
      <c r="DC20" s="82" t="str">
        <f t="shared" ca="1" si="102"/>
        <v/>
      </c>
      <c r="DD20" s="82" t="str">
        <f t="shared" ca="1" si="103"/>
        <v/>
      </c>
      <c r="DE20" s="82" t="str">
        <f t="shared" ca="1" si="104"/>
        <v/>
      </c>
      <c r="DH20" s="295">
        <v>64</v>
      </c>
      <c r="DJ20">
        <f t="shared" ca="1" si="105"/>
        <v>4</v>
      </c>
      <c r="DK20">
        <f t="shared" ca="1" si="106"/>
        <v>1</v>
      </c>
      <c r="DL20">
        <f t="shared" ca="1" si="107"/>
        <v>2</v>
      </c>
      <c r="DM20" s="296">
        <f t="shared" ca="1" si="108"/>
        <v>30.76923076923077</v>
      </c>
      <c r="DN20" s="296">
        <f t="shared" ca="1" si="109"/>
        <v>33.333333333333336</v>
      </c>
      <c r="DO20" s="296">
        <f t="shared" ca="1" si="110"/>
        <v>22.222222222222221</v>
      </c>
      <c r="DQ20">
        <v>3</v>
      </c>
      <c r="DR20">
        <v>1</v>
      </c>
    </row>
    <row r="21" spans="1:122" ht="15" customHeight="1">
      <c r="A21" s="34">
        <f t="shared" si="111"/>
        <v>15</v>
      </c>
      <c r="B21" s="31" t="str">
        <f>Data!B34</f>
        <v>LA ODE MUHAMMAD AFANDI</v>
      </c>
      <c r="C21" s="42" t="str">
        <f>IF(Data!D34="","",Data!D34)</f>
        <v>C DE CECCEDEAEBDCCDE</v>
      </c>
      <c r="D21" s="37" t="str">
        <f t="shared" si="2"/>
        <v>Ok !</v>
      </c>
      <c r="E21" s="29">
        <f t="shared" ca="1" si="3"/>
        <v>0</v>
      </c>
      <c r="F21" s="29">
        <f t="shared" ca="1" si="4"/>
        <v>0</v>
      </c>
      <c r="G21" s="29">
        <f t="shared" ca="1" si="5"/>
        <v>0</v>
      </c>
      <c r="H21" s="29">
        <f t="shared" ca="1" si="6"/>
        <v>0</v>
      </c>
      <c r="I21" s="29">
        <f t="shared" ca="1" si="7"/>
        <v>0</v>
      </c>
      <c r="J21" s="29">
        <f t="shared" ca="1" si="8"/>
        <v>0</v>
      </c>
      <c r="K21" s="29">
        <f t="shared" ca="1" si="9"/>
        <v>0</v>
      </c>
      <c r="L21" s="29">
        <f t="shared" ca="1" si="10"/>
        <v>0</v>
      </c>
      <c r="M21" s="29">
        <f t="shared" ca="1" si="11"/>
        <v>1</v>
      </c>
      <c r="N21" s="29">
        <f t="shared" ca="1" si="12"/>
        <v>0</v>
      </c>
      <c r="O21" s="29">
        <f t="shared" ca="1" si="13"/>
        <v>1</v>
      </c>
      <c r="P21" s="29">
        <f t="shared" ca="1" si="14"/>
        <v>1</v>
      </c>
      <c r="Q21" s="29">
        <f t="shared" ca="1" si="15"/>
        <v>0</v>
      </c>
      <c r="R21" s="29">
        <f t="shared" ca="1" si="16"/>
        <v>0</v>
      </c>
      <c r="S21" s="29">
        <f t="shared" ca="1" si="17"/>
        <v>0</v>
      </c>
      <c r="T21" s="29">
        <f t="shared" ca="1" si="18"/>
        <v>0</v>
      </c>
      <c r="U21" s="29">
        <f t="shared" ca="1" si="19"/>
        <v>0</v>
      </c>
      <c r="V21" s="29">
        <f t="shared" ca="1" si="20"/>
        <v>0</v>
      </c>
      <c r="W21" s="29">
        <f t="shared" ca="1" si="21"/>
        <v>1</v>
      </c>
      <c r="X21" s="29">
        <f t="shared" ca="1" si="22"/>
        <v>0</v>
      </c>
      <c r="Y21" s="29" t="str">
        <f t="shared" ca="1" si="23"/>
        <v/>
      </c>
      <c r="Z21" s="29" t="str">
        <f t="shared" ca="1" si="24"/>
        <v/>
      </c>
      <c r="AA21" s="29" t="str">
        <f t="shared" ca="1" si="25"/>
        <v/>
      </c>
      <c r="AB21" s="29" t="str">
        <f t="shared" ca="1" si="26"/>
        <v/>
      </c>
      <c r="AC21" s="29" t="str">
        <f t="shared" ca="1" si="27"/>
        <v/>
      </c>
      <c r="AD21" s="29" t="str">
        <f t="shared" ca="1" si="28"/>
        <v/>
      </c>
      <c r="AE21" s="29" t="str">
        <f t="shared" ca="1" si="29"/>
        <v/>
      </c>
      <c r="AF21" s="29" t="str">
        <f t="shared" ca="1" si="30"/>
        <v/>
      </c>
      <c r="AG21" s="29" t="str">
        <f t="shared" ca="1" si="31"/>
        <v/>
      </c>
      <c r="AH21" s="29" t="str">
        <f t="shared" ca="1" si="32"/>
        <v/>
      </c>
      <c r="AI21" s="29" t="str">
        <f t="shared" ca="1" si="33"/>
        <v/>
      </c>
      <c r="AJ21" s="29" t="str">
        <f t="shared" ca="1" si="34"/>
        <v/>
      </c>
      <c r="AK21" s="29" t="str">
        <f t="shared" ca="1" si="35"/>
        <v/>
      </c>
      <c r="AL21" s="29" t="str">
        <f t="shared" ca="1" si="36"/>
        <v/>
      </c>
      <c r="AM21" s="29" t="str">
        <f t="shared" ca="1" si="37"/>
        <v/>
      </c>
      <c r="AN21" s="29" t="str">
        <f t="shared" ca="1" si="38"/>
        <v/>
      </c>
      <c r="AO21" s="29" t="str">
        <f t="shared" ca="1" si="39"/>
        <v/>
      </c>
      <c r="AP21" s="29" t="str">
        <f t="shared" ca="1" si="40"/>
        <v/>
      </c>
      <c r="AQ21" s="29" t="str">
        <f t="shared" ca="1" si="41"/>
        <v/>
      </c>
      <c r="AR21" s="29" t="str">
        <f t="shared" ca="1" si="42"/>
        <v/>
      </c>
      <c r="AS21" s="29" t="str">
        <f t="shared" ca="1" si="43"/>
        <v/>
      </c>
      <c r="AT21" s="29" t="str">
        <f t="shared" ca="1" si="44"/>
        <v/>
      </c>
      <c r="AU21" s="29" t="str">
        <f t="shared" ca="1" si="45"/>
        <v/>
      </c>
      <c r="AV21" s="29" t="str">
        <f t="shared" ca="1" si="46"/>
        <v/>
      </c>
      <c r="AW21" s="29" t="str">
        <f t="shared" ca="1" si="47"/>
        <v/>
      </c>
      <c r="AX21" s="29" t="str">
        <f t="shared" ca="1" si="48"/>
        <v/>
      </c>
      <c r="AY21" s="29" t="str">
        <f t="shared" ca="1" si="49"/>
        <v/>
      </c>
      <c r="AZ21" s="29" t="str">
        <f t="shared" ca="1" si="50"/>
        <v/>
      </c>
      <c r="BA21" s="29" t="str">
        <f t="shared" ca="1" si="51"/>
        <v/>
      </c>
      <c r="BB21" s="29" t="str">
        <f t="shared" ca="1" si="52"/>
        <v/>
      </c>
      <c r="BC21" s="39">
        <f t="shared" ca="1" si="112"/>
        <v>4</v>
      </c>
      <c r="BD21" s="39">
        <f t="shared" ca="1" si="53"/>
        <v>16</v>
      </c>
      <c r="BE21" s="39">
        <f t="shared" ca="1" si="113"/>
        <v>4</v>
      </c>
      <c r="BF21" s="39">
        <f t="shared" ca="1" si="114"/>
        <v>20</v>
      </c>
      <c r="BH21" s="82" t="str">
        <f t="shared" ca="1" si="55"/>
        <v/>
      </c>
      <c r="BI21" s="82" t="str">
        <f t="shared" ca="1" si="56"/>
        <v/>
      </c>
      <c r="BJ21" s="82" t="str">
        <f t="shared" ca="1" si="57"/>
        <v/>
      </c>
      <c r="BK21" s="82" t="str">
        <f t="shared" ca="1" si="58"/>
        <v/>
      </c>
      <c r="BL21" s="82" t="str">
        <f t="shared" ca="1" si="59"/>
        <v/>
      </c>
      <c r="BM21" s="82" t="str">
        <f t="shared" ca="1" si="60"/>
        <v/>
      </c>
      <c r="BN21" s="82" t="str">
        <f t="shared" ca="1" si="61"/>
        <v/>
      </c>
      <c r="BO21" s="82" t="str">
        <f t="shared" ca="1" si="62"/>
        <v/>
      </c>
      <c r="BP21" s="82">
        <f t="shared" ca="1" si="63"/>
        <v>4</v>
      </c>
      <c r="BQ21" s="82" t="str">
        <f t="shared" ca="1" si="64"/>
        <v/>
      </c>
      <c r="BR21" s="82">
        <f t="shared" ca="1" si="65"/>
        <v>4</v>
      </c>
      <c r="BS21" s="82">
        <f t="shared" ca="1" si="66"/>
        <v>4</v>
      </c>
      <c r="BT21" s="82" t="str">
        <f t="shared" ca="1" si="67"/>
        <v/>
      </c>
      <c r="BU21" s="82" t="str">
        <f t="shared" ca="1" si="68"/>
        <v/>
      </c>
      <c r="BV21" s="82" t="str">
        <f t="shared" ca="1" si="69"/>
        <v/>
      </c>
      <c r="BW21" s="82" t="str">
        <f t="shared" ca="1" si="70"/>
        <v/>
      </c>
      <c r="BX21" s="82" t="str">
        <f t="shared" ca="1" si="71"/>
        <v/>
      </c>
      <c r="BY21" s="82" t="str">
        <f t="shared" ca="1" si="72"/>
        <v/>
      </c>
      <c r="BZ21" s="82">
        <f t="shared" ca="1" si="73"/>
        <v>4</v>
      </c>
      <c r="CA21" s="82" t="str">
        <f t="shared" ca="1" si="74"/>
        <v/>
      </c>
      <c r="CB21" s="82" t="str">
        <f t="shared" ca="1" si="75"/>
        <v/>
      </c>
      <c r="CC21" s="82" t="str">
        <f t="shared" ca="1" si="76"/>
        <v/>
      </c>
      <c r="CD21" s="82" t="str">
        <f t="shared" ca="1" si="77"/>
        <v/>
      </c>
      <c r="CE21" s="82" t="str">
        <f t="shared" ca="1" si="78"/>
        <v/>
      </c>
      <c r="CF21" s="82" t="str">
        <f t="shared" ca="1" si="79"/>
        <v/>
      </c>
      <c r="CG21" s="82" t="str">
        <f t="shared" ca="1" si="80"/>
        <v/>
      </c>
      <c r="CH21" s="82" t="str">
        <f t="shared" ca="1" si="81"/>
        <v/>
      </c>
      <c r="CI21" s="82" t="str">
        <f t="shared" ca="1" si="82"/>
        <v/>
      </c>
      <c r="CJ21" s="82" t="str">
        <f t="shared" ca="1" si="83"/>
        <v/>
      </c>
      <c r="CK21" s="82" t="str">
        <f t="shared" ca="1" si="84"/>
        <v/>
      </c>
      <c r="CL21" s="82" t="str">
        <f t="shared" ca="1" si="85"/>
        <v/>
      </c>
      <c r="CM21" s="82" t="str">
        <f t="shared" ca="1" si="86"/>
        <v/>
      </c>
      <c r="CN21" s="82" t="str">
        <f t="shared" ca="1" si="87"/>
        <v/>
      </c>
      <c r="CO21" s="82" t="str">
        <f t="shared" ca="1" si="88"/>
        <v/>
      </c>
      <c r="CP21" s="82" t="str">
        <f t="shared" ca="1" si="89"/>
        <v/>
      </c>
      <c r="CQ21" s="82" t="str">
        <f t="shared" ca="1" si="90"/>
        <v/>
      </c>
      <c r="CR21" s="82" t="str">
        <f t="shared" ca="1" si="91"/>
        <v/>
      </c>
      <c r="CS21" s="82" t="str">
        <f t="shared" ca="1" si="92"/>
        <v/>
      </c>
      <c r="CT21" s="82" t="str">
        <f t="shared" ca="1" si="93"/>
        <v/>
      </c>
      <c r="CU21" s="82" t="str">
        <f t="shared" ca="1" si="94"/>
        <v/>
      </c>
      <c r="CV21" s="82" t="str">
        <f t="shared" ca="1" si="95"/>
        <v/>
      </c>
      <c r="CW21" s="82" t="str">
        <f t="shared" ca="1" si="96"/>
        <v/>
      </c>
      <c r="CX21" s="82" t="str">
        <f t="shared" ca="1" si="97"/>
        <v/>
      </c>
      <c r="CY21" s="82" t="str">
        <f t="shared" ca="1" si="98"/>
        <v/>
      </c>
      <c r="CZ21" s="82" t="str">
        <f t="shared" ca="1" si="99"/>
        <v/>
      </c>
      <c r="DA21" s="82" t="str">
        <f t="shared" ca="1" si="100"/>
        <v/>
      </c>
      <c r="DB21" s="82" t="str">
        <f t="shared" ca="1" si="101"/>
        <v/>
      </c>
      <c r="DC21" s="82" t="str">
        <f t="shared" ca="1" si="102"/>
        <v/>
      </c>
      <c r="DD21" s="82" t="str">
        <f t="shared" ca="1" si="103"/>
        <v/>
      </c>
      <c r="DE21" s="82" t="str">
        <f t="shared" ca="1" si="104"/>
        <v/>
      </c>
      <c r="DH21" s="295">
        <v>76</v>
      </c>
      <c r="DJ21">
        <f t="shared" ca="1" si="105"/>
        <v>3</v>
      </c>
      <c r="DK21">
        <f t="shared" ca="1" si="106"/>
        <v>0</v>
      </c>
      <c r="DL21">
        <f t="shared" ca="1" si="107"/>
        <v>1</v>
      </c>
      <c r="DM21" s="296">
        <f t="shared" ca="1" si="108"/>
        <v>23.076923076923077</v>
      </c>
      <c r="DN21" s="296">
        <f t="shared" ca="1" si="109"/>
        <v>0</v>
      </c>
      <c r="DO21" s="296">
        <f t="shared" ca="1" si="110"/>
        <v>11.111111111111111</v>
      </c>
      <c r="DQ21">
        <v>3</v>
      </c>
      <c r="DR21">
        <v>2</v>
      </c>
    </row>
    <row r="22" spans="1:122" ht="15" customHeight="1">
      <c r="A22" s="34">
        <f t="shared" si="111"/>
        <v>16</v>
      </c>
      <c r="B22" s="31" t="str">
        <f>Data!B35</f>
        <v>MASYRUQ AL JAZZULI</v>
      </c>
      <c r="C22" s="42" t="str">
        <f>IF(Data!D35="","",Data!D35)</f>
        <v>CBEECDBEEDBBCADEAAEC</v>
      </c>
      <c r="D22" s="37" t="str">
        <f t="shared" si="2"/>
        <v>Ok !</v>
      </c>
      <c r="E22" s="29">
        <f t="shared" ca="1" si="3"/>
        <v>0</v>
      </c>
      <c r="F22" s="29">
        <f t="shared" ca="1" si="4"/>
        <v>1</v>
      </c>
      <c r="G22" s="29">
        <f t="shared" ca="1" si="5"/>
        <v>1</v>
      </c>
      <c r="H22" s="29">
        <f t="shared" ca="1" si="6"/>
        <v>0</v>
      </c>
      <c r="I22" s="29">
        <f t="shared" ca="1" si="7"/>
        <v>1</v>
      </c>
      <c r="J22" s="29">
        <f t="shared" ca="1" si="8"/>
        <v>1</v>
      </c>
      <c r="K22" s="29">
        <f t="shared" ca="1" si="9"/>
        <v>0</v>
      </c>
      <c r="L22" s="29">
        <f t="shared" ca="1" si="10"/>
        <v>1</v>
      </c>
      <c r="M22" s="29">
        <f t="shared" ca="1" si="11"/>
        <v>0</v>
      </c>
      <c r="N22" s="29">
        <f t="shared" ca="1" si="12"/>
        <v>0</v>
      </c>
      <c r="O22" s="29">
        <f t="shared" ca="1" si="13"/>
        <v>0</v>
      </c>
      <c r="P22" s="29">
        <f t="shared" ca="1" si="14"/>
        <v>0</v>
      </c>
      <c r="Q22" s="29">
        <f t="shared" ca="1" si="15"/>
        <v>1</v>
      </c>
      <c r="R22" s="29">
        <f t="shared" ca="1" si="16"/>
        <v>0</v>
      </c>
      <c r="S22" s="29">
        <f t="shared" ca="1" si="17"/>
        <v>0</v>
      </c>
      <c r="T22" s="29">
        <f t="shared" ca="1" si="18"/>
        <v>0</v>
      </c>
      <c r="U22" s="29">
        <f t="shared" ca="1" si="19"/>
        <v>1</v>
      </c>
      <c r="V22" s="29">
        <f t="shared" ca="1" si="20"/>
        <v>1</v>
      </c>
      <c r="W22" s="29">
        <f t="shared" ca="1" si="21"/>
        <v>0</v>
      </c>
      <c r="X22" s="29">
        <f t="shared" ca="1" si="22"/>
        <v>0</v>
      </c>
      <c r="Y22" s="29" t="str">
        <f t="shared" ca="1" si="23"/>
        <v/>
      </c>
      <c r="Z22" s="29" t="str">
        <f t="shared" ca="1" si="24"/>
        <v/>
      </c>
      <c r="AA22" s="29" t="str">
        <f t="shared" ca="1" si="25"/>
        <v/>
      </c>
      <c r="AB22" s="29" t="str">
        <f t="shared" ca="1" si="26"/>
        <v/>
      </c>
      <c r="AC22" s="29" t="str">
        <f t="shared" ca="1" si="27"/>
        <v/>
      </c>
      <c r="AD22" s="29" t="str">
        <f t="shared" ca="1" si="28"/>
        <v/>
      </c>
      <c r="AE22" s="29" t="str">
        <f t="shared" ca="1" si="29"/>
        <v/>
      </c>
      <c r="AF22" s="29" t="str">
        <f t="shared" ca="1" si="30"/>
        <v/>
      </c>
      <c r="AG22" s="29" t="str">
        <f t="shared" ca="1" si="31"/>
        <v/>
      </c>
      <c r="AH22" s="29" t="str">
        <f t="shared" ca="1" si="32"/>
        <v/>
      </c>
      <c r="AI22" s="29" t="str">
        <f t="shared" ca="1" si="33"/>
        <v/>
      </c>
      <c r="AJ22" s="29" t="str">
        <f t="shared" ca="1" si="34"/>
        <v/>
      </c>
      <c r="AK22" s="29" t="str">
        <f t="shared" ca="1" si="35"/>
        <v/>
      </c>
      <c r="AL22" s="29" t="str">
        <f t="shared" ca="1" si="36"/>
        <v/>
      </c>
      <c r="AM22" s="29" t="str">
        <f t="shared" ca="1" si="37"/>
        <v/>
      </c>
      <c r="AN22" s="29" t="str">
        <f t="shared" ca="1" si="38"/>
        <v/>
      </c>
      <c r="AO22" s="29" t="str">
        <f t="shared" ca="1" si="39"/>
        <v/>
      </c>
      <c r="AP22" s="29" t="str">
        <f t="shared" ca="1" si="40"/>
        <v/>
      </c>
      <c r="AQ22" s="29" t="str">
        <f t="shared" ca="1" si="41"/>
        <v/>
      </c>
      <c r="AR22" s="29" t="str">
        <f t="shared" ca="1" si="42"/>
        <v/>
      </c>
      <c r="AS22" s="29" t="str">
        <f t="shared" ca="1" si="43"/>
        <v/>
      </c>
      <c r="AT22" s="29" t="str">
        <f t="shared" ca="1" si="44"/>
        <v/>
      </c>
      <c r="AU22" s="29" t="str">
        <f t="shared" ca="1" si="45"/>
        <v/>
      </c>
      <c r="AV22" s="29" t="str">
        <f t="shared" ca="1" si="46"/>
        <v/>
      </c>
      <c r="AW22" s="29" t="str">
        <f t="shared" ca="1" si="47"/>
        <v/>
      </c>
      <c r="AX22" s="29" t="str">
        <f t="shared" ca="1" si="48"/>
        <v/>
      </c>
      <c r="AY22" s="29" t="str">
        <f t="shared" ca="1" si="49"/>
        <v/>
      </c>
      <c r="AZ22" s="29" t="str">
        <f t="shared" ca="1" si="50"/>
        <v/>
      </c>
      <c r="BA22" s="29" t="str">
        <f t="shared" ca="1" si="51"/>
        <v/>
      </c>
      <c r="BB22" s="29" t="str">
        <f t="shared" ca="1" si="52"/>
        <v/>
      </c>
      <c r="BC22" s="39">
        <f t="shared" ca="1" si="112"/>
        <v>8</v>
      </c>
      <c r="BD22" s="39">
        <f t="shared" ca="1" si="53"/>
        <v>12</v>
      </c>
      <c r="BE22" s="39">
        <f t="shared" ca="1" si="113"/>
        <v>8</v>
      </c>
      <c r="BF22" s="39">
        <f t="shared" ca="1" si="114"/>
        <v>40</v>
      </c>
      <c r="BH22" s="82" t="str">
        <f t="shared" ca="1" si="55"/>
        <v/>
      </c>
      <c r="BI22" s="82">
        <f t="shared" ca="1" si="56"/>
        <v>8</v>
      </c>
      <c r="BJ22" s="82">
        <f t="shared" ca="1" si="57"/>
        <v>8</v>
      </c>
      <c r="BK22" s="82" t="str">
        <f t="shared" ca="1" si="58"/>
        <v/>
      </c>
      <c r="BL22" s="82">
        <f t="shared" ca="1" si="59"/>
        <v>8</v>
      </c>
      <c r="BM22" s="82">
        <f t="shared" ca="1" si="60"/>
        <v>8</v>
      </c>
      <c r="BN22" s="82" t="str">
        <f t="shared" ca="1" si="61"/>
        <v/>
      </c>
      <c r="BO22" s="82">
        <f t="shared" ca="1" si="62"/>
        <v>8</v>
      </c>
      <c r="BP22" s="82" t="str">
        <f t="shared" ca="1" si="63"/>
        <v/>
      </c>
      <c r="BQ22" s="82" t="str">
        <f t="shared" ca="1" si="64"/>
        <v/>
      </c>
      <c r="BR22" s="82" t="str">
        <f t="shared" ca="1" si="65"/>
        <v/>
      </c>
      <c r="BS22" s="82" t="str">
        <f t="shared" ca="1" si="66"/>
        <v/>
      </c>
      <c r="BT22" s="82">
        <f t="shared" ca="1" si="67"/>
        <v>8</v>
      </c>
      <c r="BU22" s="82" t="str">
        <f t="shared" ca="1" si="68"/>
        <v/>
      </c>
      <c r="BV22" s="82" t="str">
        <f t="shared" ca="1" si="69"/>
        <v/>
      </c>
      <c r="BW22" s="82" t="str">
        <f t="shared" ca="1" si="70"/>
        <v/>
      </c>
      <c r="BX22" s="82">
        <f t="shared" ca="1" si="71"/>
        <v>8</v>
      </c>
      <c r="BY22" s="82">
        <f t="shared" ca="1" si="72"/>
        <v>8</v>
      </c>
      <c r="BZ22" s="82" t="str">
        <f t="shared" ca="1" si="73"/>
        <v/>
      </c>
      <c r="CA22" s="82" t="str">
        <f t="shared" ca="1" si="74"/>
        <v/>
      </c>
      <c r="CB22" s="82" t="str">
        <f t="shared" ca="1" si="75"/>
        <v/>
      </c>
      <c r="CC22" s="82" t="str">
        <f t="shared" ca="1" si="76"/>
        <v/>
      </c>
      <c r="CD22" s="82" t="str">
        <f t="shared" ca="1" si="77"/>
        <v/>
      </c>
      <c r="CE22" s="82" t="str">
        <f t="shared" ca="1" si="78"/>
        <v/>
      </c>
      <c r="CF22" s="82" t="str">
        <f t="shared" ca="1" si="79"/>
        <v/>
      </c>
      <c r="CG22" s="82" t="str">
        <f t="shared" ca="1" si="80"/>
        <v/>
      </c>
      <c r="CH22" s="82" t="str">
        <f t="shared" ca="1" si="81"/>
        <v/>
      </c>
      <c r="CI22" s="82" t="str">
        <f t="shared" ca="1" si="82"/>
        <v/>
      </c>
      <c r="CJ22" s="82" t="str">
        <f t="shared" ca="1" si="83"/>
        <v/>
      </c>
      <c r="CK22" s="82" t="str">
        <f t="shared" ca="1" si="84"/>
        <v/>
      </c>
      <c r="CL22" s="82" t="str">
        <f t="shared" ca="1" si="85"/>
        <v/>
      </c>
      <c r="CM22" s="82" t="str">
        <f t="shared" ca="1" si="86"/>
        <v/>
      </c>
      <c r="CN22" s="82" t="str">
        <f t="shared" ca="1" si="87"/>
        <v/>
      </c>
      <c r="CO22" s="82" t="str">
        <f t="shared" ca="1" si="88"/>
        <v/>
      </c>
      <c r="CP22" s="82" t="str">
        <f t="shared" ca="1" si="89"/>
        <v/>
      </c>
      <c r="CQ22" s="82" t="str">
        <f t="shared" ca="1" si="90"/>
        <v/>
      </c>
      <c r="CR22" s="82" t="str">
        <f t="shared" ca="1" si="91"/>
        <v/>
      </c>
      <c r="CS22" s="82" t="str">
        <f t="shared" ca="1" si="92"/>
        <v/>
      </c>
      <c r="CT22" s="82" t="str">
        <f t="shared" ca="1" si="93"/>
        <v/>
      </c>
      <c r="CU22" s="82" t="str">
        <f t="shared" ca="1" si="94"/>
        <v/>
      </c>
      <c r="CV22" s="82" t="str">
        <f t="shared" ca="1" si="95"/>
        <v/>
      </c>
      <c r="CW22" s="82" t="str">
        <f t="shared" ca="1" si="96"/>
        <v/>
      </c>
      <c r="CX22" s="82" t="str">
        <f t="shared" ca="1" si="97"/>
        <v/>
      </c>
      <c r="CY22" s="82" t="str">
        <f t="shared" ca="1" si="98"/>
        <v/>
      </c>
      <c r="CZ22" s="82" t="str">
        <f t="shared" ca="1" si="99"/>
        <v/>
      </c>
      <c r="DA22" s="82" t="str">
        <f t="shared" ca="1" si="100"/>
        <v/>
      </c>
      <c r="DB22" s="82" t="str">
        <f t="shared" ca="1" si="101"/>
        <v/>
      </c>
      <c r="DC22" s="82" t="str">
        <f t="shared" ca="1" si="102"/>
        <v/>
      </c>
      <c r="DD22" s="82" t="str">
        <f t="shared" ca="1" si="103"/>
        <v/>
      </c>
      <c r="DE22" s="82" t="str">
        <f t="shared" ca="1" si="104"/>
        <v/>
      </c>
      <c r="DH22" s="295">
        <v>72</v>
      </c>
      <c r="DJ22">
        <f t="shared" ca="1" si="105"/>
        <v>6</v>
      </c>
      <c r="DK22">
        <f t="shared" ca="1" si="106"/>
        <v>0</v>
      </c>
      <c r="DL22">
        <f t="shared" ca="1" si="107"/>
        <v>2</v>
      </c>
      <c r="DM22" s="296">
        <f t="shared" ca="1" si="108"/>
        <v>46.153846153846153</v>
      </c>
      <c r="DN22" s="296">
        <f t="shared" ca="1" si="109"/>
        <v>0</v>
      </c>
      <c r="DO22" s="296">
        <f t="shared" ca="1" si="110"/>
        <v>22.222222222222221</v>
      </c>
      <c r="DQ22">
        <v>3</v>
      </c>
      <c r="DR22">
        <v>1</v>
      </c>
    </row>
    <row r="23" spans="1:122" ht="15" customHeight="1">
      <c r="A23" s="34">
        <f t="shared" si="111"/>
        <v>17</v>
      </c>
      <c r="B23" s="31" t="str">
        <f>Data!B36</f>
        <v>MAULIDATUL KHOIUN NI'MAH</v>
      </c>
      <c r="C23" s="42" t="str">
        <f>IF(Data!D36="","",Data!D36)</f>
        <v>EBDCCEABBDBCAAADACAE</v>
      </c>
      <c r="D23" s="37" t="str">
        <f t="shared" si="2"/>
        <v>Ok !</v>
      </c>
      <c r="E23" s="29">
        <f t="shared" ca="1" si="3"/>
        <v>1</v>
      </c>
      <c r="F23" s="29">
        <f t="shared" ca="1" si="4"/>
        <v>1</v>
      </c>
      <c r="G23" s="29">
        <f t="shared" ca="1" si="5"/>
        <v>0</v>
      </c>
      <c r="H23" s="29">
        <f t="shared" ca="1" si="6"/>
        <v>0</v>
      </c>
      <c r="I23" s="29">
        <f t="shared" ca="1" si="7"/>
        <v>1</v>
      </c>
      <c r="J23" s="29">
        <f t="shared" ca="1" si="8"/>
        <v>0</v>
      </c>
      <c r="K23" s="29">
        <f t="shared" ca="1" si="9"/>
        <v>1</v>
      </c>
      <c r="L23" s="29">
        <f t="shared" ca="1" si="10"/>
        <v>0</v>
      </c>
      <c r="M23" s="29">
        <f t="shared" ca="1" si="11"/>
        <v>0</v>
      </c>
      <c r="N23" s="29">
        <f t="shared" ca="1" si="12"/>
        <v>0</v>
      </c>
      <c r="O23" s="29">
        <f t="shared" ca="1" si="13"/>
        <v>0</v>
      </c>
      <c r="P23" s="29">
        <f t="shared" ca="1" si="14"/>
        <v>0</v>
      </c>
      <c r="Q23" s="29">
        <f t="shared" ca="1" si="15"/>
        <v>0</v>
      </c>
      <c r="R23" s="29">
        <f t="shared" ca="1" si="16"/>
        <v>0</v>
      </c>
      <c r="S23" s="29">
        <f t="shared" ca="1" si="17"/>
        <v>1</v>
      </c>
      <c r="T23" s="29">
        <f t="shared" ca="1" si="18"/>
        <v>0</v>
      </c>
      <c r="U23" s="29">
        <f t="shared" ca="1" si="19"/>
        <v>1</v>
      </c>
      <c r="V23" s="29">
        <f t="shared" ca="1" si="20"/>
        <v>0</v>
      </c>
      <c r="W23" s="29">
        <f t="shared" ca="1" si="21"/>
        <v>0</v>
      </c>
      <c r="X23" s="29">
        <f t="shared" ca="1" si="22"/>
        <v>0</v>
      </c>
      <c r="Y23" s="29" t="str">
        <f t="shared" ca="1" si="23"/>
        <v/>
      </c>
      <c r="Z23" s="29" t="str">
        <f t="shared" ca="1" si="24"/>
        <v/>
      </c>
      <c r="AA23" s="29" t="str">
        <f t="shared" ca="1" si="25"/>
        <v/>
      </c>
      <c r="AB23" s="29" t="str">
        <f t="shared" ca="1" si="26"/>
        <v/>
      </c>
      <c r="AC23" s="29" t="str">
        <f t="shared" ca="1" si="27"/>
        <v/>
      </c>
      <c r="AD23" s="29" t="str">
        <f t="shared" ca="1" si="28"/>
        <v/>
      </c>
      <c r="AE23" s="29" t="str">
        <f t="shared" ca="1" si="29"/>
        <v/>
      </c>
      <c r="AF23" s="29" t="str">
        <f t="shared" ca="1" si="30"/>
        <v/>
      </c>
      <c r="AG23" s="29" t="str">
        <f t="shared" ca="1" si="31"/>
        <v/>
      </c>
      <c r="AH23" s="29" t="str">
        <f t="shared" ca="1" si="32"/>
        <v/>
      </c>
      <c r="AI23" s="29" t="str">
        <f t="shared" ca="1" si="33"/>
        <v/>
      </c>
      <c r="AJ23" s="29" t="str">
        <f t="shared" ca="1" si="34"/>
        <v/>
      </c>
      <c r="AK23" s="29" t="str">
        <f t="shared" ca="1" si="35"/>
        <v/>
      </c>
      <c r="AL23" s="29" t="str">
        <f t="shared" ca="1" si="36"/>
        <v/>
      </c>
      <c r="AM23" s="29" t="str">
        <f t="shared" ca="1" si="37"/>
        <v/>
      </c>
      <c r="AN23" s="29" t="str">
        <f t="shared" ca="1" si="38"/>
        <v/>
      </c>
      <c r="AO23" s="29" t="str">
        <f t="shared" ca="1" si="39"/>
        <v/>
      </c>
      <c r="AP23" s="29" t="str">
        <f t="shared" ca="1" si="40"/>
        <v/>
      </c>
      <c r="AQ23" s="29" t="str">
        <f t="shared" ca="1" si="41"/>
        <v/>
      </c>
      <c r="AR23" s="29" t="str">
        <f t="shared" ca="1" si="42"/>
        <v/>
      </c>
      <c r="AS23" s="29" t="str">
        <f t="shared" ca="1" si="43"/>
        <v/>
      </c>
      <c r="AT23" s="29" t="str">
        <f t="shared" ca="1" si="44"/>
        <v/>
      </c>
      <c r="AU23" s="29" t="str">
        <f t="shared" ca="1" si="45"/>
        <v/>
      </c>
      <c r="AV23" s="29" t="str">
        <f t="shared" ca="1" si="46"/>
        <v/>
      </c>
      <c r="AW23" s="29" t="str">
        <f t="shared" ca="1" si="47"/>
        <v/>
      </c>
      <c r="AX23" s="29" t="str">
        <f t="shared" ca="1" si="48"/>
        <v/>
      </c>
      <c r="AY23" s="29" t="str">
        <f t="shared" ca="1" si="49"/>
        <v/>
      </c>
      <c r="AZ23" s="29" t="str">
        <f t="shared" ca="1" si="50"/>
        <v/>
      </c>
      <c r="BA23" s="29" t="str">
        <f t="shared" ca="1" si="51"/>
        <v/>
      </c>
      <c r="BB23" s="29" t="str">
        <f t="shared" ca="1" si="52"/>
        <v/>
      </c>
      <c r="BC23" s="39">
        <f t="shared" ca="1" si="112"/>
        <v>6</v>
      </c>
      <c r="BD23" s="39">
        <f t="shared" ca="1" si="53"/>
        <v>14</v>
      </c>
      <c r="BE23" s="39">
        <f t="shared" ca="1" si="113"/>
        <v>6</v>
      </c>
      <c r="BF23" s="39">
        <f t="shared" ca="1" si="114"/>
        <v>30</v>
      </c>
      <c r="BH23" s="82">
        <f t="shared" ca="1" si="55"/>
        <v>6</v>
      </c>
      <c r="BI23" s="82">
        <f t="shared" ca="1" si="56"/>
        <v>6</v>
      </c>
      <c r="BJ23" s="82" t="str">
        <f t="shared" ca="1" si="57"/>
        <v/>
      </c>
      <c r="BK23" s="82" t="str">
        <f t="shared" ca="1" si="58"/>
        <v/>
      </c>
      <c r="BL23" s="82">
        <f t="shared" ca="1" si="59"/>
        <v>6</v>
      </c>
      <c r="BM23" s="82" t="str">
        <f t="shared" ca="1" si="60"/>
        <v/>
      </c>
      <c r="BN23" s="82">
        <f t="shared" ca="1" si="61"/>
        <v>6</v>
      </c>
      <c r="BO23" s="82" t="str">
        <f t="shared" ca="1" si="62"/>
        <v/>
      </c>
      <c r="BP23" s="82" t="str">
        <f t="shared" ca="1" si="63"/>
        <v/>
      </c>
      <c r="BQ23" s="82" t="str">
        <f t="shared" ca="1" si="64"/>
        <v/>
      </c>
      <c r="BR23" s="82" t="str">
        <f t="shared" ca="1" si="65"/>
        <v/>
      </c>
      <c r="BS23" s="82" t="str">
        <f t="shared" ca="1" si="66"/>
        <v/>
      </c>
      <c r="BT23" s="82" t="str">
        <f t="shared" ca="1" si="67"/>
        <v/>
      </c>
      <c r="BU23" s="82" t="str">
        <f t="shared" ca="1" si="68"/>
        <v/>
      </c>
      <c r="BV23" s="82">
        <f t="shared" ca="1" si="69"/>
        <v>6</v>
      </c>
      <c r="BW23" s="82" t="str">
        <f t="shared" ca="1" si="70"/>
        <v/>
      </c>
      <c r="BX23" s="82">
        <f t="shared" ca="1" si="71"/>
        <v>6</v>
      </c>
      <c r="BY23" s="82" t="str">
        <f t="shared" ca="1" si="72"/>
        <v/>
      </c>
      <c r="BZ23" s="82" t="str">
        <f t="shared" ca="1" si="73"/>
        <v/>
      </c>
      <c r="CA23" s="82" t="str">
        <f t="shared" ca="1" si="74"/>
        <v/>
      </c>
      <c r="CB23" s="82" t="str">
        <f t="shared" ca="1" si="75"/>
        <v/>
      </c>
      <c r="CC23" s="82" t="str">
        <f t="shared" ca="1" si="76"/>
        <v/>
      </c>
      <c r="CD23" s="82" t="str">
        <f t="shared" ca="1" si="77"/>
        <v/>
      </c>
      <c r="CE23" s="82" t="str">
        <f t="shared" ca="1" si="78"/>
        <v/>
      </c>
      <c r="CF23" s="82" t="str">
        <f t="shared" ca="1" si="79"/>
        <v/>
      </c>
      <c r="CG23" s="82" t="str">
        <f t="shared" ca="1" si="80"/>
        <v/>
      </c>
      <c r="CH23" s="82" t="str">
        <f t="shared" ca="1" si="81"/>
        <v/>
      </c>
      <c r="CI23" s="82" t="str">
        <f t="shared" ca="1" si="82"/>
        <v/>
      </c>
      <c r="CJ23" s="82" t="str">
        <f t="shared" ca="1" si="83"/>
        <v/>
      </c>
      <c r="CK23" s="82" t="str">
        <f t="shared" ca="1" si="84"/>
        <v/>
      </c>
      <c r="CL23" s="82" t="str">
        <f t="shared" ca="1" si="85"/>
        <v/>
      </c>
      <c r="CM23" s="82" t="str">
        <f t="shared" ca="1" si="86"/>
        <v/>
      </c>
      <c r="CN23" s="82" t="str">
        <f t="shared" ca="1" si="87"/>
        <v/>
      </c>
      <c r="CO23" s="82" t="str">
        <f t="shared" ca="1" si="88"/>
        <v/>
      </c>
      <c r="CP23" s="82" t="str">
        <f t="shared" ca="1" si="89"/>
        <v/>
      </c>
      <c r="CQ23" s="82" t="str">
        <f t="shared" ca="1" si="90"/>
        <v/>
      </c>
      <c r="CR23" s="82" t="str">
        <f t="shared" ca="1" si="91"/>
        <v/>
      </c>
      <c r="CS23" s="82" t="str">
        <f t="shared" ca="1" si="92"/>
        <v/>
      </c>
      <c r="CT23" s="82" t="str">
        <f t="shared" ca="1" si="93"/>
        <v/>
      </c>
      <c r="CU23" s="82" t="str">
        <f t="shared" ca="1" si="94"/>
        <v/>
      </c>
      <c r="CV23" s="82" t="str">
        <f t="shared" ca="1" si="95"/>
        <v/>
      </c>
      <c r="CW23" s="82" t="str">
        <f t="shared" ca="1" si="96"/>
        <v/>
      </c>
      <c r="CX23" s="82" t="str">
        <f t="shared" ca="1" si="97"/>
        <v/>
      </c>
      <c r="CY23" s="82" t="str">
        <f t="shared" ca="1" si="98"/>
        <v/>
      </c>
      <c r="CZ23" s="82" t="str">
        <f t="shared" ca="1" si="99"/>
        <v/>
      </c>
      <c r="DA23" s="82" t="str">
        <f t="shared" ca="1" si="100"/>
        <v/>
      </c>
      <c r="DB23" s="82" t="str">
        <f t="shared" ca="1" si="101"/>
        <v/>
      </c>
      <c r="DC23" s="82" t="str">
        <f t="shared" ca="1" si="102"/>
        <v/>
      </c>
      <c r="DD23" s="82" t="str">
        <f t="shared" ca="1" si="103"/>
        <v/>
      </c>
      <c r="DE23" s="82" t="str">
        <f t="shared" ca="1" si="104"/>
        <v/>
      </c>
      <c r="DH23" s="295">
        <v>80</v>
      </c>
      <c r="DJ23">
        <f t="shared" ca="1" si="105"/>
        <v>4</v>
      </c>
      <c r="DK23">
        <f t="shared" ca="1" si="106"/>
        <v>1</v>
      </c>
      <c r="DL23">
        <f t="shared" ca="1" si="107"/>
        <v>1</v>
      </c>
      <c r="DM23" s="296">
        <f t="shared" ca="1" si="108"/>
        <v>30.76923076923077</v>
      </c>
      <c r="DN23" s="296">
        <f t="shared" ca="1" si="109"/>
        <v>33.333333333333336</v>
      </c>
      <c r="DO23" s="296">
        <f t="shared" ca="1" si="110"/>
        <v>11.111111111111111</v>
      </c>
      <c r="DQ23">
        <v>3</v>
      </c>
      <c r="DR23">
        <v>2</v>
      </c>
    </row>
    <row r="24" spans="1:122" ht="15" customHeight="1">
      <c r="A24" s="34">
        <f t="shared" si="111"/>
        <v>18</v>
      </c>
      <c r="B24" s="31" t="str">
        <f>Data!B37</f>
        <v>MUH. FAJRY MUHARRAM</v>
      </c>
      <c r="C24" s="42" t="str">
        <f>IF(Data!D37="","",Data!D37)</f>
        <v>CEBDECB CADACABECBAA</v>
      </c>
      <c r="D24" s="37" t="str">
        <f t="shared" si="2"/>
        <v>Ok !</v>
      </c>
      <c r="E24" s="29">
        <f t="shared" ca="1" si="3"/>
        <v>0</v>
      </c>
      <c r="F24" s="29">
        <f t="shared" ca="1" si="4"/>
        <v>0</v>
      </c>
      <c r="G24" s="29">
        <f t="shared" ca="1" si="5"/>
        <v>0</v>
      </c>
      <c r="H24" s="29">
        <f t="shared" ca="1" si="6"/>
        <v>0</v>
      </c>
      <c r="I24" s="29">
        <f t="shared" ca="1" si="7"/>
        <v>0</v>
      </c>
      <c r="J24" s="29">
        <f t="shared" ca="1" si="8"/>
        <v>0</v>
      </c>
      <c r="K24" s="29">
        <f t="shared" ca="1" si="9"/>
        <v>0</v>
      </c>
      <c r="L24" s="29">
        <f t="shared" ca="1" si="10"/>
        <v>0</v>
      </c>
      <c r="M24" s="29">
        <f t="shared" ca="1" si="11"/>
        <v>1</v>
      </c>
      <c r="N24" s="29">
        <f t="shared" ca="1" si="12"/>
        <v>1</v>
      </c>
      <c r="O24" s="29">
        <f t="shared" ca="1" si="13"/>
        <v>1</v>
      </c>
      <c r="P24" s="29">
        <f t="shared" ca="1" si="14"/>
        <v>0</v>
      </c>
      <c r="Q24" s="29">
        <f t="shared" ca="1" si="15"/>
        <v>1</v>
      </c>
      <c r="R24" s="29">
        <f t="shared" ca="1" si="16"/>
        <v>0</v>
      </c>
      <c r="S24" s="29">
        <f t="shared" ca="1" si="17"/>
        <v>0</v>
      </c>
      <c r="T24" s="29">
        <f t="shared" ca="1" si="18"/>
        <v>0</v>
      </c>
      <c r="U24" s="29">
        <f t="shared" ca="1" si="19"/>
        <v>0</v>
      </c>
      <c r="V24" s="29">
        <f t="shared" ca="1" si="20"/>
        <v>0</v>
      </c>
      <c r="W24" s="29">
        <f t="shared" ca="1" si="21"/>
        <v>0</v>
      </c>
      <c r="X24" s="29">
        <f t="shared" ca="1" si="22"/>
        <v>0</v>
      </c>
      <c r="Y24" s="29" t="str">
        <f t="shared" ca="1" si="23"/>
        <v/>
      </c>
      <c r="Z24" s="29" t="str">
        <f t="shared" ca="1" si="24"/>
        <v/>
      </c>
      <c r="AA24" s="29" t="str">
        <f t="shared" ca="1" si="25"/>
        <v/>
      </c>
      <c r="AB24" s="29" t="str">
        <f t="shared" ca="1" si="26"/>
        <v/>
      </c>
      <c r="AC24" s="29" t="str">
        <f t="shared" ca="1" si="27"/>
        <v/>
      </c>
      <c r="AD24" s="29" t="str">
        <f t="shared" ca="1" si="28"/>
        <v/>
      </c>
      <c r="AE24" s="29" t="str">
        <f t="shared" ca="1" si="29"/>
        <v/>
      </c>
      <c r="AF24" s="29" t="str">
        <f t="shared" ca="1" si="30"/>
        <v/>
      </c>
      <c r="AG24" s="29" t="str">
        <f t="shared" ca="1" si="31"/>
        <v/>
      </c>
      <c r="AH24" s="29" t="str">
        <f t="shared" ca="1" si="32"/>
        <v/>
      </c>
      <c r="AI24" s="29" t="str">
        <f t="shared" ca="1" si="33"/>
        <v/>
      </c>
      <c r="AJ24" s="29" t="str">
        <f t="shared" ca="1" si="34"/>
        <v/>
      </c>
      <c r="AK24" s="29" t="str">
        <f t="shared" ca="1" si="35"/>
        <v/>
      </c>
      <c r="AL24" s="29" t="str">
        <f t="shared" ca="1" si="36"/>
        <v/>
      </c>
      <c r="AM24" s="29" t="str">
        <f t="shared" ca="1" si="37"/>
        <v/>
      </c>
      <c r="AN24" s="29" t="str">
        <f t="shared" ca="1" si="38"/>
        <v/>
      </c>
      <c r="AO24" s="29" t="str">
        <f t="shared" ca="1" si="39"/>
        <v/>
      </c>
      <c r="AP24" s="29" t="str">
        <f t="shared" ca="1" si="40"/>
        <v/>
      </c>
      <c r="AQ24" s="29" t="str">
        <f t="shared" ca="1" si="41"/>
        <v/>
      </c>
      <c r="AR24" s="29" t="str">
        <f t="shared" ca="1" si="42"/>
        <v/>
      </c>
      <c r="AS24" s="29" t="str">
        <f t="shared" ca="1" si="43"/>
        <v/>
      </c>
      <c r="AT24" s="29" t="str">
        <f t="shared" ca="1" si="44"/>
        <v/>
      </c>
      <c r="AU24" s="29" t="str">
        <f t="shared" ca="1" si="45"/>
        <v/>
      </c>
      <c r="AV24" s="29" t="str">
        <f t="shared" ca="1" si="46"/>
        <v/>
      </c>
      <c r="AW24" s="29" t="str">
        <f t="shared" ca="1" si="47"/>
        <v/>
      </c>
      <c r="AX24" s="29" t="str">
        <f t="shared" ca="1" si="48"/>
        <v/>
      </c>
      <c r="AY24" s="29" t="str">
        <f t="shared" ca="1" si="49"/>
        <v/>
      </c>
      <c r="AZ24" s="29" t="str">
        <f t="shared" ca="1" si="50"/>
        <v/>
      </c>
      <c r="BA24" s="29" t="str">
        <f t="shared" ca="1" si="51"/>
        <v/>
      </c>
      <c r="BB24" s="29" t="str">
        <f t="shared" ca="1" si="52"/>
        <v/>
      </c>
      <c r="BC24" s="39">
        <f t="shared" ca="1" si="112"/>
        <v>4</v>
      </c>
      <c r="BD24" s="39">
        <f t="shared" ca="1" si="53"/>
        <v>16</v>
      </c>
      <c r="BE24" s="39">
        <f t="shared" ca="1" si="113"/>
        <v>4</v>
      </c>
      <c r="BF24" s="39">
        <f t="shared" ca="1" si="114"/>
        <v>20</v>
      </c>
      <c r="BH24" s="82" t="str">
        <f t="shared" ca="1" si="55"/>
        <v/>
      </c>
      <c r="BI24" s="82" t="str">
        <f t="shared" ca="1" si="56"/>
        <v/>
      </c>
      <c r="BJ24" s="82" t="str">
        <f t="shared" ca="1" si="57"/>
        <v/>
      </c>
      <c r="BK24" s="82" t="str">
        <f t="shared" ca="1" si="58"/>
        <v/>
      </c>
      <c r="BL24" s="82" t="str">
        <f t="shared" ca="1" si="59"/>
        <v/>
      </c>
      <c r="BM24" s="82" t="str">
        <f t="shared" ca="1" si="60"/>
        <v/>
      </c>
      <c r="BN24" s="82" t="str">
        <f t="shared" ca="1" si="61"/>
        <v/>
      </c>
      <c r="BO24" s="82" t="str">
        <f t="shared" ca="1" si="62"/>
        <v/>
      </c>
      <c r="BP24" s="82">
        <f t="shared" ca="1" si="63"/>
        <v>4</v>
      </c>
      <c r="BQ24" s="82">
        <f t="shared" ca="1" si="64"/>
        <v>4</v>
      </c>
      <c r="BR24" s="82">
        <f t="shared" ca="1" si="65"/>
        <v>4</v>
      </c>
      <c r="BS24" s="82" t="str">
        <f t="shared" ca="1" si="66"/>
        <v/>
      </c>
      <c r="BT24" s="82">
        <f t="shared" ca="1" si="67"/>
        <v>4</v>
      </c>
      <c r="BU24" s="82" t="str">
        <f t="shared" ca="1" si="68"/>
        <v/>
      </c>
      <c r="BV24" s="82" t="str">
        <f t="shared" ca="1" si="69"/>
        <v/>
      </c>
      <c r="BW24" s="82" t="str">
        <f t="shared" ca="1" si="70"/>
        <v/>
      </c>
      <c r="BX24" s="82" t="str">
        <f t="shared" ca="1" si="71"/>
        <v/>
      </c>
      <c r="BY24" s="82" t="str">
        <f t="shared" ca="1" si="72"/>
        <v/>
      </c>
      <c r="BZ24" s="82" t="str">
        <f t="shared" ca="1" si="73"/>
        <v/>
      </c>
      <c r="CA24" s="82" t="str">
        <f t="shared" ca="1" si="74"/>
        <v/>
      </c>
      <c r="CB24" s="82" t="str">
        <f t="shared" ca="1" si="75"/>
        <v/>
      </c>
      <c r="CC24" s="82" t="str">
        <f t="shared" ca="1" si="76"/>
        <v/>
      </c>
      <c r="CD24" s="82" t="str">
        <f t="shared" ca="1" si="77"/>
        <v/>
      </c>
      <c r="CE24" s="82" t="str">
        <f t="shared" ca="1" si="78"/>
        <v/>
      </c>
      <c r="CF24" s="82" t="str">
        <f t="shared" ca="1" si="79"/>
        <v/>
      </c>
      <c r="CG24" s="82" t="str">
        <f t="shared" ca="1" si="80"/>
        <v/>
      </c>
      <c r="CH24" s="82" t="str">
        <f t="shared" ca="1" si="81"/>
        <v/>
      </c>
      <c r="CI24" s="82" t="str">
        <f t="shared" ca="1" si="82"/>
        <v/>
      </c>
      <c r="CJ24" s="82" t="str">
        <f t="shared" ca="1" si="83"/>
        <v/>
      </c>
      <c r="CK24" s="82" t="str">
        <f t="shared" ca="1" si="84"/>
        <v/>
      </c>
      <c r="CL24" s="82" t="str">
        <f t="shared" ca="1" si="85"/>
        <v/>
      </c>
      <c r="CM24" s="82" t="str">
        <f t="shared" ca="1" si="86"/>
        <v/>
      </c>
      <c r="CN24" s="82" t="str">
        <f t="shared" ca="1" si="87"/>
        <v/>
      </c>
      <c r="CO24" s="82" t="str">
        <f t="shared" ca="1" si="88"/>
        <v/>
      </c>
      <c r="CP24" s="82" t="str">
        <f t="shared" ca="1" si="89"/>
        <v/>
      </c>
      <c r="CQ24" s="82" t="str">
        <f t="shared" ca="1" si="90"/>
        <v/>
      </c>
      <c r="CR24" s="82" t="str">
        <f t="shared" ca="1" si="91"/>
        <v/>
      </c>
      <c r="CS24" s="82" t="str">
        <f t="shared" ca="1" si="92"/>
        <v/>
      </c>
      <c r="CT24" s="82" t="str">
        <f t="shared" ca="1" si="93"/>
        <v/>
      </c>
      <c r="CU24" s="82" t="str">
        <f t="shared" ca="1" si="94"/>
        <v/>
      </c>
      <c r="CV24" s="82" t="str">
        <f t="shared" ca="1" si="95"/>
        <v/>
      </c>
      <c r="CW24" s="82" t="str">
        <f t="shared" ca="1" si="96"/>
        <v/>
      </c>
      <c r="CX24" s="82" t="str">
        <f t="shared" ca="1" si="97"/>
        <v/>
      </c>
      <c r="CY24" s="82" t="str">
        <f t="shared" ca="1" si="98"/>
        <v/>
      </c>
      <c r="CZ24" s="82" t="str">
        <f t="shared" ca="1" si="99"/>
        <v/>
      </c>
      <c r="DA24" s="82" t="str">
        <f t="shared" ca="1" si="100"/>
        <v/>
      </c>
      <c r="DB24" s="82" t="str">
        <f t="shared" ca="1" si="101"/>
        <v/>
      </c>
      <c r="DC24" s="82" t="str">
        <f t="shared" ca="1" si="102"/>
        <v/>
      </c>
      <c r="DD24" s="82" t="str">
        <f t="shared" ca="1" si="103"/>
        <v/>
      </c>
      <c r="DE24" s="82" t="str">
        <f t="shared" ca="1" si="104"/>
        <v/>
      </c>
      <c r="DH24" s="295">
        <v>72</v>
      </c>
      <c r="DJ24">
        <f t="shared" ca="1" si="105"/>
        <v>4</v>
      </c>
      <c r="DK24">
        <f t="shared" ca="1" si="106"/>
        <v>0</v>
      </c>
      <c r="DL24">
        <f t="shared" ca="1" si="107"/>
        <v>0</v>
      </c>
      <c r="DM24" s="296">
        <f t="shared" ca="1" si="108"/>
        <v>30.76923076923077</v>
      </c>
      <c r="DN24" s="296">
        <f t="shared" ca="1" si="109"/>
        <v>0</v>
      </c>
      <c r="DO24" s="296">
        <f t="shared" ca="1" si="110"/>
        <v>0</v>
      </c>
      <c r="DQ24">
        <v>3</v>
      </c>
      <c r="DR24">
        <v>1</v>
      </c>
    </row>
    <row r="25" spans="1:122" ht="15" customHeight="1">
      <c r="A25" s="34">
        <f t="shared" si="111"/>
        <v>19</v>
      </c>
      <c r="B25" s="31" t="str">
        <f>Data!B38</f>
        <v>MUHAMMAD ALFIAN BAKTI S.</v>
      </c>
      <c r="C25" s="42" t="str">
        <f>IF(Data!D38="","",Data!D38)</f>
        <v>EBEBCEABCADACEDAACDD</v>
      </c>
      <c r="D25" s="37" t="str">
        <f t="shared" si="2"/>
        <v>Ok !</v>
      </c>
      <c r="E25" s="29">
        <f t="shared" ca="1" si="3"/>
        <v>1</v>
      </c>
      <c r="F25" s="29">
        <f t="shared" ca="1" si="4"/>
        <v>1</v>
      </c>
      <c r="G25" s="29">
        <f t="shared" ca="1" si="5"/>
        <v>1</v>
      </c>
      <c r="H25" s="29">
        <f t="shared" ca="1" si="6"/>
        <v>1</v>
      </c>
      <c r="I25" s="29">
        <f t="shared" ca="1" si="7"/>
        <v>1</v>
      </c>
      <c r="J25" s="29">
        <f t="shared" ca="1" si="8"/>
        <v>0</v>
      </c>
      <c r="K25" s="29">
        <f t="shared" ca="1" si="9"/>
        <v>1</v>
      </c>
      <c r="L25" s="29">
        <f t="shared" ca="1" si="10"/>
        <v>0</v>
      </c>
      <c r="M25" s="29">
        <f t="shared" ca="1" si="11"/>
        <v>1</v>
      </c>
      <c r="N25" s="29">
        <f t="shared" ca="1" si="12"/>
        <v>1</v>
      </c>
      <c r="O25" s="29">
        <f t="shared" ca="1" si="13"/>
        <v>1</v>
      </c>
      <c r="P25" s="29">
        <f t="shared" ca="1" si="14"/>
        <v>0</v>
      </c>
      <c r="Q25" s="29">
        <f t="shared" ca="1" si="15"/>
        <v>1</v>
      </c>
      <c r="R25" s="29">
        <f t="shared" ca="1" si="16"/>
        <v>0</v>
      </c>
      <c r="S25" s="29">
        <f t="shared" ca="1" si="17"/>
        <v>0</v>
      </c>
      <c r="T25" s="29">
        <f t="shared" ca="1" si="18"/>
        <v>0</v>
      </c>
      <c r="U25" s="29">
        <f t="shared" ca="1" si="19"/>
        <v>1</v>
      </c>
      <c r="V25" s="29">
        <f t="shared" ca="1" si="20"/>
        <v>0</v>
      </c>
      <c r="W25" s="29">
        <f t="shared" ca="1" si="21"/>
        <v>1</v>
      </c>
      <c r="X25" s="29">
        <f t="shared" ca="1" si="22"/>
        <v>0</v>
      </c>
      <c r="Y25" s="29" t="str">
        <f t="shared" ca="1" si="23"/>
        <v/>
      </c>
      <c r="Z25" s="29" t="str">
        <f t="shared" ca="1" si="24"/>
        <v/>
      </c>
      <c r="AA25" s="29" t="str">
        <f t="shared" ca="1" si="25"/>
        <v/>
      </c>
      <c r="AB25" s="29" t="str">
        <f t="shared" ca="1" si="26"/>
        <v/>
      </c>
      <c r="AC25" s="29" t="str">
        <f t="shared" ca="1" si="27"/>
        <v/>
      </c>
      <c r="AD25" s="29" t="str">
        <f t="shared" ca="1" si="28"/>
        <v/>
      </c>
      <c r="AE25" s="29" t="str">
        <f t="shared" ca="1" si="29"/>
        <v/>
      </c>
      <c r="AF25" s="29" t="str">
        <f t="shared" ca="1" si="30"/>
        <v/>
      </c>
      <c r="AG25" s="29" t="str">
        <f t="shared" ca="1" si="31"/>
        <v/>
      </c>
      <c r="AH25" s="29" t="str">
        <f t="shared" ca="1" si="32"/>
        <v/>
      </c>
      <c r="AI25" s="29" t="str">
        <f t="shared" ca="1" si="33"/>
        <v/>
      </c>
      <c r="AJ25" s="29" t="str">
        <f t="shared" ca="1" si="34"/>
        <v/>
      </c>
      <c r="AK25" s="29" t="str">
        <f t="shared" ca="1" si="35"/>
        <v/>
      </c>
      <c r="AL25" s="29" t="str">
        <f t="shared" ca="1" si="36"/>
        <v/>
      </c>
      <c r="AM25" s="29" t="str">
        <f t="shared" ca="1" si="37"/>
        <v/>
      </c>
      <c r="AN25" s="29" t="str">
        <f t="shared" ca="1" si="38"/>
        <v/>
      </c>
      <c r="AO25" s="29" t="str">
        <f t="shared" ca="1" si="39"/>
        <v/>
      </c>
      <c r="AP25" s="29" t="str">
        <f t="shared" ca="1" si="40"/>
        <v/>
      </c>
      <c r="AQ25" s="29" t="str">
        <f t="shared" ca="1" si="41"/>
        <v/>
      </c>
      <c r="AR25" s="29" t="str">
        <f t="shared" ca="1" si="42"/>
        <v/>
      </c>
      <c r="AS25" s="29" t="str">
        <f t="shared" ca="1" si="43"/>
        <v/>
      </c>
      <c r="AT25" s="29" t="str">
        <f t="shared" ca="1" si="44"/>
        <v/>
      </c>
      <c r="AU25" s="29" t="str">
        <f t="shared" ca="1" si="45"/>
        <v/>
      </c>
      <c r="AV25" s="29" t="str">
        <f t="shared" ca="1" si="46"/>
        <v/>
      </c>
      <c r="AW25" s="29" t="str">
        <f t="shared" ca="1" si="47"/>
        <v/>
      </c>
      <c r="AX25" s="29" t="str">
        <f t="shared" ca="1" si="48"/>
        <v/>
      </c>
      <c r="AY25" s="29" t="str">
        <f t="shared" ca="1" si="49"/>
        <v/>
      </c>
      <c r="AZ25" s="29" t="str">
        <f t="shared" ca="1" si="50"/>
        <v/>
      </c>
      <c r="BA25" s="29" t="str">
        <f t="shared" ca="1" si="51"/>
        <v/>
      </c>
      <c r="BB25" s="29" t="str">
        <f t="shared" ca="1" si="52"/>
        <v/>
      </c>
      <c r="BC25" s="39">
        <f t="shared" ca="1" si="112"/>
        <v>12</v>
      </c>
      <c r="BD25" s="39">
        <f t="shared" ca="1" si="53"/>
        <v>8</v>
      </c>
      <c r="BE25" s="39">
        <f t="shared" ca="1" si="113"/>
        <v>12</v>
      </c>
      <c r="BF25" s="39">
        <f t="shared" ca="1" si="114"/>
        <v>60</v>
      </c>
      <c r="BH25" s="82">
        <f t="shared" ca="1" si="55"/>
        <v>12</v>
      </c>
      <c r="BI25" s="82">
        <f t="shared" ca="1" si="56"/>
        <v>12</v>
      </c>
      <c r="BJ25" s="82">
        <f t="shared" ca="1" si="57"/>
        <v>12</v>
      </c>
      <c r="BK25" s="82">
        <f t="shared" ca="1" si="58"/>
        <v>12</v>
      </c>
      <c r="BL25" s="82">
        <f t="shared" ca="1" si="59"/>
        <v>12</v>
      </c>
      <c r="BM25" s="82" t="str">
        <f t="shared" ca="1" si="60"/>
        <v/>
      </c>
      <c r="BN25" s="82">
        <f t="shared" ca="1" si="61"/>
        <v>12</v>
      </c>
      <c r="BO25" s="82" t="str">
        <f t="shared" ca="1" si="62"/>
        <v/>
      </c>
      <c r="BP25" s="82">
        <f t="shared" ca="1" si="63"/>
        <v>12</v>
      </c>
      <c r="BQ25" s="82">
        <f t="shared" ca="1" si="64"/>
        <v>12</v>
      </c>
      <c r="BR25" s="82">
        <f t="shared" ca="1" si="65"/>
        <v>12</v>
      </c>
      <c r="BS25" s="82" t="str">
        <f t="shared" ca="1" si="66"/>
        <v/>
      </c>
      <c r="BT25" s="82">
        <f t="shared" ca="1" si="67"/>
        <v>12</v>
      </c>
      <c r="BU25" s="82" t="str">
        <f t="shared" ca="1" si="68"/>
        <v/>
      </c>
      <c r="BV25" s="82" t="str">
        <f t="shared" ca="1" si="69"/>
        <v/>
      </c>
      <c r="BW25" s="82" t="str">
        <f t="shared" ca="1" si="70"/>
        <v/>
      </c>
      <c r="BX25" s="82">
        <f t="shared" ca="1" si="71"/>
        <v>12</v>
      </c>
      <c r="BY25" s="82" t="str">
        <f t="shared" ca="1" si="72"/>
        <v/>
      </c>
      <c r="BZ25" s="82">
        <f t="shared" ca="1" si="73"/>
        <v>12</v>
      </c>
      <c r="CA25" s="82" t="str">
        <f t="shared" ca="1" si="74"/>
        <v/>
      </c>
      <c r="CB25" s="82" t="str">
        <f t="shared" ca="1" si="75"/>
        <v/>
      </c>
      <c r="CC25" s="82" t="str">
        <f t="shared" ca="1" si="76"/>
        <v/>
      </c>
      <c r="CD25" s="82" t="str">
        <f t="shared" ca="1" si="77"/>
        <v/>
      </c>
      <c r="CE25" s="82" t="str">
        <f t="shared" ca="1" si="78"/>
        <v/>
      </c>
      <c r="CF25" s="82" t="str">
        <f t="shared" ca="1" si="79"/>
        <v/>
      </c>
      <c r="CG25" s="82" t="str">
        <f t="shared" ca="1" si="80"/>
        <v/>
      </c>
      <c r="CH25" s="82" t="str">
        <f t="shared" ca="1" si="81"/>
        <v/>
      </c>
      <c r="CI25" s="82" t="str">
        <f t="shared" ca="1" si="82"/>
        <v/>
      </c>
      <c r="CJ25" s="82" t="str">
        <f t="shared" ca="1" si="83"/>
        <v/>
      </c>
      <c r="CK25" s="82" t="str">
        <f t="shared" ca="1" si="84"/>
        <v/>
      </c>
      <c r="CL25" s="82" t="str">
        <f t="shared" ca="1" si="85"/>
        <v/>
      </c>
      <c r="CM25" s="82" t="str">
        <f t="shared" ca="1" si="86"/>
        <v/>
      </c>
      <c r="CN25" s="82" t="str">
        <f t="shared" ca="1" si="87"/>
        <v/>
      </c>
      <c r="CO25" s="82" t="str">
        <f t="shared" ca="1" si="88"/>
        <v/>
      </c>
      <c r="CP25" s="82" t="str">
        <f t="shared" ca="1" si="89"/>
        <v/>
      </c>
      <c r="CQ25" s="82" t="str">
        <f t="shared" ca="1" si="90"/>
        <v/>
      </c>
      <c r="CR25" s="82" t="str">
        <f t="shared" ca="1" si="91"/>
        <v/>
      </c>
      <c r="CS25" s="82" t="str">
        <f t="shared" ca="1" si="92"/>
        <v/>
      </c>
      <c r="CT25" s="82" t="str">
        <f t="shared" ca="1" si="93"/>
        <v/>
      </c>
      <c r="CU25" s="82" t="str">
        <f t="shared" ca="1" si="94"/>
        <v/>
      </c>
      <c r="CV25" s="82" t="str">
        <f t="shared" ca="1" si="95"/>
        <v/>
      </c>
      <c r="CW25" s="82" t="str">
        <f t="shared" ca="1" si="96"/>
        <v/>
      </c>
      <c r="CX25" s="82" t="str">
        <f t="shared" ca="1" si="97"/>
        <v/>
      </c>
      <c r="CY25" s="82" t="str">
        <f t="shared" ca="1" si="98"/>
        <v/>
      </c>
      <c r="CZ25" s="82" t="str">
        <f t="shared" ca="1" si="99"/>
        <v/>
      </c>
      <c r="DA25" s="82" t="str">
        <f t="shared" ca="1" si="100"/>
        <v/>
      </c>
      <c r="DB25" s="82" t="str">
        <f t="shared" ca="1" si="101"/>
        <v/>
      </c>
      <c r="DC25" s="82" t="str">
        <f t="shared" ca="1" si="102"/>
        <v/>
      </c>
      <c r="DD25" s="82" t="str">
        <f t="shared" ca="1" si="103"/>
        <v/>
      </c>
      <c r="DE25" s="82" t="str">
        <f t="shared" ca="1" si="104"/>
        <v/>
      </c>
      <c r="DH25" s="295">
        <v>80</v>
      </c>
      <c r="DJ25">
        <f t="shared" ca="1" si="105"/>
        <v>10</v>
      </c>
      <c r="DK25">
        <f t="shared" ca="1" si="106"/>
        <v>0</v>
      </c>
      <c r="DL25">
        <f t="shared" ca="1" si="107"/>
        <v>2</v>
      </c>
      <c r="DM25" s="296">
        <f t="shared" ca="1" si="108"/>
        <v>76.92307692307692</v>
      </c>
      <c r="DN25" s="296">
        <f t="shared" ca="1" si="109"/>
        <v>0</v>
      </c>
      <c r="DO25" s="296">
        <f t="shared" ca="1" si="110"/>
        <v>22.222222222222221</v>
      </c>
      <c r="DQ25">
        <v>2</v>
      </c>
      <c r="DR25">
        <v>3</v>
      </c>
    </row>
    <row r="26" spans="1:122" ht="15" customHeight="1">
      <c r="A26" s="34">
        <f t="shared" si="111"/>
        <v>20</v>
      </c>
      <c r="B26" s="31" t="str">
        <f>Data!B39</f>
        <v>MUHAMMAD ARIANSYAH</v>
      </c>
      <c r="C26" s="42" t="str">
        <f>IF(Data!D39="","",Data!D39)</f>
        <v>EBABCAABBABECAEAABCC</v>
      </c>
      <c r="D26" s="37" t="str">
        <f t="shared" si="2"/>
        <v>Ok !</v>
      </c>
      <c r="E26" s="29">
        <f t="shared" ca="1" si="3"/>
        <v>1</v>
      </c>
      <c r="F26" s="29">
        <f t="shared" ca="1" si="4"/>
        <v>1</v>
      </c>
      <c r="G26" s="29">
        <f t="shared" ca="1" si="5"/>
        <v>0</v>
      </c>
      <c r="H26" s="29">
        <f t="shared" ca="1" si="6"/>
        <v>1</v>
      </c>
      <c r="I26" s="29">
        <f t="shared" ca="1" si="7"/>
        <v>1</v>
      </c>
      <c r="J26" s="29">
        <f t="shared" ca="1" si="8"/>
        <v>0</v>
      </c>
      <c r="K26" s="29">
        <f t="shared" ca="1" si="9"/>
        <v>1</v>
      </c>
      <c r="L26" s="29">
        <f t="shared" ca="1" si="10"/>
        <v>0</v>
      </c>
      <c r="M26" s="29">
        <f t="shared" ca="1" si="11"/>
        <v>0</v>
      </c>
      <c r="N26" s="29">
        <f t="shared" ca="1" si="12"/>
        <v>1</v>
      </c>
      <c r="O26" s="29">
        <f t="shared" ca="1" si="13"/>
        <v>0</v>
      </c>
      <c r="P26" s="29">
        <f t="shared" ca="1" si="14"/>
        <v>1</v>
      </c>
      <c r="Q26" s="29">
        <f t="shared" ca="1" si="15"/>
        <v>1</v>
      </c>
      <c r="R26" s="29">
        <f t="shared" ca="1" si="16"/>
        <v>0</v>
      </c>
      <c r="S26" s="29">
        <f t="shared" ca="1" si="17"/>
        <v>0</v>
      </c>
      <c r="T26" s="29">
        <f t="shared" ca="1" si="18"/>
        <v>0</v>
      </c>
      <c r="U26" s="29">
        <f t="shared" ca="1" si="19"/>
        <v>1</v>
      </c>
      <c r="V26" s="29">
        <f t="shared" ca="1" si="20"/>
        <v>0</v>
      </c>
      <c r="W26" s="29">
        <f t="shared" ca="1" si="21"/>
        <v>0</v>
      </c>
      <c r="X26" s="29">
        <f t="shared" ca="1" si="22"/>
        <v>0</v>
      </c>
      <c r="Y26" s="29" t="str">
        <f t="shared" ca="1" si="23"/>
        <v/>
      </c>
      <c r="Z26" s="29" t="str">
        <f t="shared" ca="1" si="24"/>
        <v/>
      </c>
      <c r="AA26" s="29" t="str">
        <f t="shared" ca="1" si="25"/>
        <v/>
      </c>
      <c r="AB26" s="29" t="str">
        <f t="shared" ca="1" si="26"/>
        <v/>
      </c>
      <c r="AC26" s="29" t="str">
        <f t="shared" ca="1" si="27"/>
        <v/>
      </c>
      <c r="AD26" s="29" t="str">
        <f t="shared" ca="1" si="28"/>
        <v/>
      </c>
      <c r="AE26" s="29" t="str">
        <f t="shared" ca="1" si="29"/>
        <v/>
      </c>
      <c r="AF26" s="29" t="str">
        <f t="shared" ca="1" si="30"/>
        <v/>
      </c>
      <c r="AG26" s="29" t="str">
        <f t="shared" ca="1" si="31"/>
        <v/>
      </c>
      <c r="AH26" s="29" t="str">
        <f t="shared" ca="1" si="32"/>
        <v/>
      </c>
      <c r="AI26" s="29" t="str">
        <f t="shared" ca="1" si="33"/>
        <v/>
      </c>
      <c r="AJ26" s="29" t="str">
        <f t="shared" ca="1" si="34"/>
        <v/>
      </c>
      <c r="AK26" s="29" t="str">
        <f t="shared" ca="1" si="35"/>
        <v/>
      </c>
      <c r="AL26" s="29" t="str">
        <f t="shared" ca="1" si="36"/>
        <v/>
      </c>
      <c r="AM26" s="29" t="str">
        <f t="shared" ca="1" si="37"/>
        <v/>
      </c>
      <c r="AN26" s="29" t="str">
        <f t="shared" ca="1" si="38"/>
        <v/>
      </c>
      <c r="AO26" s="29" t="str">
        <f t="shared" ca="1" si="39"/>
        <v/>
      </c>
      <c r="AP26" s="29" t="str">
        <f t="shared" ca="1" si="40"/>
        <v/>
      </c>
      <c r="AQ26" s="29" t="str">
        <f t="shared" ca="1" si="41"/>
        <v/>
      </c>
      <c r="AR26" s="29" t="str">
        <f t="shared" ca="1" si="42"/>
        <v/>
      </c>
      <c r="AS26" s="29" t="str">
        <f t="shared" ca="1" si="43"/>
        <v/>
      </c>
      <c r="AT26" s="29" t="str">
        <f t="shared" ca="1" si="44"/>
        <v/>
      </c>
      <c r="AU26" s="29" t="str">
        <f t="shared" ca="1" si="45"/>
        <v/>
      </c>
      <c r="AV26" s="29" t="str">
        <f t="shared" ca="1" si="46"/>
        <v/>
      </c>
      <c r="AW26" s="29" t="str">
        <f t="shared" ca="1" si="47"/>
        <v/>
      </c>
      <c r="AX26" s="29" t="str">
        <f t="shared" ca="1" si="48"/>
        <v/>
      </c>
      <c r="AY26" s="29" t="str">
        <f t="shared" ca="1" si="49"/>
        <v/>
      </c>
      <c r="AZ26" s="29" t="str">
        <f t="shared" ca="1" si="50"/>
        <v/>
      </c>
      <c r="BA26" s="29" t="str">
        <f t="shared" ca="1" si="51"/>
        <v/>
      </c>
      <c r="BB26" s="29" t="str">
        <f t="shared" ca="1" si="52"/>
        <v/>
      </c>
      <c r="BC26" s="39">
        <f t="shared" ca="1" si="112"/>
        <v>9</v>
      </c>
      <c r="BD26" s="39">
        <f t="shared" ca="1" si="53"/>
        <v>11</v>
      </c>
      <c r="BE26" s="39">
        <f t="shared" ca="1" si="113"/>
        <v>9</v>
      </c>
      <c r="BF26" s="39">
        <f t="shared" ca="1" si="114"/>
        <v>45</v>
      </c>
      <c r="BH26" s="82">
        <f t="shared" ca="1" si="55"/>
        <v>9</v>
      </c>
      <c r="BI26" s="82">
        <f t="shared" ca="1" si="56"/>
        <v>9</v>
      </c>
      <c r="BJ26" s="82" t="str">
        <f t="shared" ca="1" si="57"/>
        <v/>
      </c>
      <c r="BK26" s="82">
        <f t="shared" ca="1" si="58"/>
        <v>9</v>
      </c>
      <c r="BL26" s="82">
        <f t="shared" ca="1" si="59"/>
        <v>9</v>
      </c>
      <c r="BM26" s="82" t="str">
        <f t="shared" ca="1" si="60"/>
        <v/>
      </c>
      <c r="BN26" s="82">
        <f t="shared" ca="1" si="61"/>
        <v>9</v>
      </c>
      <c r="BO26" s="82" t="str">
        <f t="shared" ca="1" si="62"/>
        <v/>
      </c>
      <c r="BP26" s="82" t="str">
        <f t="shared" ca="1" si="63"/>
        <v/>
      </c>
      <c r="BQ26" s="82">
        <f t="shared" ca="1" si="64"/>
        <v>9</v>
      </c>
      <c r="BR26" s="82" t="str">
        <f t="shared" ca="1" si="65"/>
        <v/>
      </c>
      <c r="BS26" s="82">
        <f t="shared" ca="1" si="66"/>
        <v>9</v>
      </c>
      <c r="BT26" s="82">
        <f t="shared" ca="1" si="67"/>
        <v>9</v>
      </c>
      <c r="BU26" s="82" t="str">
        <f t="shared" ca="1" si="68"/>
        <v/>
      </c>
      <c r="BV26" s="82" t="str">
        <f t="shared" ca="1" si="69"/>
        <v/>
      </c>
      <c r="BW26" s="82" t="str">
        <f t="shared" ca="1" si="70"/>
        <v/>
      </c>
      <c r="BX26" s="82">
        <f t="shared" ca="1" si="71"/>
        <v>9</v>
      </c>
      <c r="BY26" s="82" t="str">
        <f t="shared" ca="1" si="72"/>
        <v/>
      </c>
      <c r="BZ26" s="82" t="str">
        <f t="shared" ca="1" si="73"/>
        <v/>
      </c>
      <c r="CA26" s="82" t="str">
        <f t="shared" ca="1" si="74"/>
        <v/>
      </c>
      <c r="CB26" s="82" t="str">
        <f t="shared" ca="1" si="75"/>
        <v/>
      </c>
      <c r="CC26" s="82" t="str">
        <f t="shared" ca="1" si="76"/>
        <v/>
      </c>
      <c r="CD26" s="82" t="str">
        <f t="shared" ca="1" si="77"/>
        <v/>
      </c>
      <c r="CE26" s="82" t="str">
        <f t="shared" ca="1" si="78"/>
        <v/>
      </c>
      <c r="CF26" s="82" t="str">
        <f t="shared" ca="1" si="79"/>
        <v/>
      </c>
      <c r="CG26" s="82" t="str">
        <f t="shared" ca="1" si="80"/>
        <v/>
      </c>
      <c r="CH26" s="82" t="str">
        <f t="shared" ca="1" si="81"/>
        <v/>
      </c>
      <c r="CI26" s="82" t="str">
        <f t="shared" ca="1" si="82"/>
        <v/>
      </c>
      <c r="CJ26" s="82" t="str">
        <f t="shared" ca="1" si="83"/>
        <v/>
      </c>
      <c r="CK26" s="82" t="str">
        <f t="shared" ca="1" si="84"/>
        <v/>
      </c>
      <c r="CL26" s="82" t="str">
        <f t="shared" ca="1" si="85"/>
        <v/>
      </c>
      <c r="CM26" s="82" t="str">
        <f t="shared" ca="1" si="86"/>
        <v/>
      </c>
      <c r="CN26" s="82" t="str">
        <f t="shared" ca="1" si="87"/>
        <v/>
      </c>
      <c r="CO26" s="82" t="str">
        <f t="shared" ca="1" si="88"/>
        <v/>
      </c>
      <c r="CP26" s="82" t="str">
        <f t="shared" ca="1" si="89"/>
        <v/>
      </c>
      <c r="CQ26" s="82" t="str">
        <f t="shared" ca="1" si="90"/>
        <v/>
      </c>
      <c r="CR26" s="82" t="str">
        <f t="shared" ca="1" si="91"/>
        <v/>
      </c>
      <c r="CS26" s="82" t="str">
        <f t="shared" ca="1" si="92"/>
        <v/>
      </c>
      <c r="CT26" s="82" t="str">
        <f t="shared" ca="1" si="93"/>
        <v/>
      </c>
      <c r="CU26" s="82" t="str">
        <f t="shared" ca="1" si="94"/>
        <v/>
      </c>
      <c r="CV26" s="82" t="str">
        <f t="shared" ca="1" si="95"/>
        <v/>
      </c>
      <c r="CW26" s="82" t="str">
        <f t="shared" ca="1" si="96"/>
        <v/>
      </c>
      <c r="CX26" s="82" t="str">
        <f t="shared" ca="1" si="97"/>
        <v/>
      </c>
      <c r="CY26" s="82" t="str">
        <f t="shared" ca="1" si="98"/>
        <v/>
      </c>
      <c r="CZ26" s="82" t="str">
        <f t="shared" ca="1" si="99"/>
        <v/>
      </c>
      <c r="DA26" s="82" t="str">
        <f t="shared" ca="1" si="100"/>
        <v/>
      </c>
      <c r="DB26" s="82" t="str">
        <f t="shared" ca="1" si="101"/>
        <v/>
      </c>
      <c r="DC26" s="82" t="str">
        <f t="shared" ca="1" si="102"/>
        <v/>
      </c>
      <c r="DD26" s="82" t="str">
        <f t="shared" ca="1" si="103"/>
        <v/>
      </c>
      <c r="DE26" s="82" t="str">
        <f t="shared" ca="1" si="104"/>
        <v/>
      </c>
      <c r="DH26" s="295">
        <v>76</v>
      </c>
      <c r="DJ26">
        <f t="shared" ca="1" si="105"/>
        <v>8</v>
      </c>
      <c r="DK26">
        <f t="shared" ca="1" si="106"/>
        <v>0</v>
      </c>
      <c r="DL26">
        <f t="shared" ca="1" si="107"/>
        <v>1</v>
      </c>
      <c r="DM26" s="296">
        <f t="shared" ca="1" si="108"/>
        <v>61.53846153846154</v>
      </c>
      <c r="DN26" s="296">
        <f t="shared" ca="1" si="109"/>
        <v>0</v>
      </c>
      <c r="DO26" s="296">
        <f t="shared" ca="1" si="110"/>
        <v>11.111111111111111</v>
      </c>
      <c r="DQ26">
        <v>2</v>
      </c>
      <c r="DR26">
        <v>3</v>
      </c>
    </row>
    <row r="27" spans="1:122" ht="15" customHeight="1">
      <c r="A27" s="34">
        <f t="shared" si="111"/>
        <v>21</v>
      </c>
      <c r="B27" s="31" t="str">
        <f>Data!B40</f>
        <v>MUHAMMAD HAFIZH H.A</v>
      </c>
      <c r="C27" s="42" t="str">
        <f>IF(Data!D40="","",Data!D40)</f>
        <v>EBABCEABEADEBAEAAEEA</v>
      </c>
      <c r="D27" s="37" t="str">
        <f t="shared" si="2"/>
        <v>Ok !</v>
      </c>
      <c r="E27" s="29">
        <f t="shared" ca="1" si="3"/>
        <v>1</v>
      </c>
      <c r="F27" s="29">
        <f t="shared" ca="1" si="4"/>
        <v>1</v>
      </c>
      <c r="G27" s="29">
        <f t="shared" ca="1" si="5"/>
        <v>0</v>
      </c>
      <c r="H27" s="29">
        <f t="shared" ca="1" si="6"/>
        <v>1</v>
      </c>
      <c r="I27" s="29">
        <f t="shared" ca="1" si="7"/>
        <v>1</v>
      </c>
      <c r="J27" s="29">
        <f t="shared" ca="1" si="8"/>
        <v>0</v>
      </c>
      <c r="K27" s="29">
        <f t="shared" ca="1" si="9"/>
        <v>1</v>
      </c>
      <c r="L27" s="29">
        <f t="shared" ca="1" si="10"/>
        <v>0</v>
      </c>
      <c r="M27" s="29">
        <f t="shared" ca="1" si="11"/>
        <v>0</v>
      </c>
      <c r="N27" s="29">
        <f t="shared" ca="1" si="12"/>
        <v>1</v>
      </c>
      <c r="O27" s="29">
        <f t="shared" ca="1" si="13"/>
        <v>1</v>
      </c>
      <c r="P27" s="29">
        <f t="shared" ca="1" si="14"/>
        <v>1</v>
      </c>
      <c r="Q27" s="29">
        <f t="shared" ca="1" si="15"/>
        <v>0</v>
      </c>
      <c r="R27" s="29">
        <f t="shared" ca="1" si="16"/>
        <v>0</v>
      </c>
      <c r="S27" s="29">
        <f t="shared" ca="1" si="17"/>
        <v>0</v>
      </c>
      <c r="T27" s="29">
        <f t="shared" ca="1" si="18"/>
        <v>0</v>
      </c>
      <c r="U27" s="29">
        <f t="shared" ca="1" si="19"/>
        <v>1</v>
      </c>
      <c r="V27" s="29">
        <f t="shared" ca="1" si="20"/>
        <v>0</v>
      </c>
      <c r="W27" s="29">
        <f t="shared" ca="1" si="21"/>
        <v>0</v>
      </c>
      <c r="X27" s="29">
        <f t="shared" ca="1" si="22"/>
        <v>0</v>
      </c>
      <c r="Y27" s="29" t="str">
        <f t="shared" ca="1" si="23"/>
        <v/>
      </c>
      <c r="Z27" s="29" t="str">
        <f t="shared" ca="1" si="24"/>
        <v/>
      </c>
      <c r="AA27" s="29" t="str">
        <f t="shared" ca="1" si="25"/>
        <v/>
      </c>
      <c r="AB27" s="29" t="str">
        <f t="shared" ca="1" si="26"/>
        <v/>
      </c>
      <c r="AC27" s="29" t="str">
        <f t="shared" ca="1" si="27"/>
        <v/>
      </c>
      <c r="AD27" s="29" t="str">
        <f t="shared" ca="1" si="28"/>
        <v/>
      </c>
      <c r="AE27" s="29" t="str">
        <f t="shared" ca="1" si="29"/>
        <v/>
      </c>
      <c r="AF27" s="29" t="str">
        <f t="shared" ca="1" si="30"/>
        <v/>
      </c>
      <c r="AG27" s="29" t="str">
        <f t="shared" ca="1" si="31"/>
        <v/>
      </c>
      <c r="AH27" s="29" t="str">
        <f t="shared" ca="1" si="32"/>
        <v/>
      </c>
      <c r="AI27" s="29" t="str">
        <f t="shared" ca="1" si="33"/>
        <v/>
      </c>
      <c r="AJ27" s="29" t="str">
        <f t="shared" ca="1" si="34"/>
        <v/>
      </c>
      <c r="AK27" s="29" t="str">
        <f t="shared" ca="1" si="35"/>
        <v/>
      </c>
      <c r="AL27" s="29" t="str">
        <f t="shared" ca="1" si="36"/>
        <v/>
      </c>
      <c r="AM27" s="29" t="str">
        <f t="shared" ca="1" si="37"/>
        <v/>
      </c>
      <c r="AN27" s="29" t="str">
        <f t="shared" ca="1" si="38"/>
        <v/>
      </c>
      <c r="AO27" s="29" t="str">
        <f t="shared" ca="1" si="39"/>
        <v/>
      </c>
      <c r="AP27" s="29" t="str">
        <f t="shared" ca="1" si="40"/>
        <v/>
      </c>
      <c r="AQ27" s="29" t="str">
        <f t="shared" ca="1" si="41"/>
        <v/>
      </c>
      <c r="AR27" s="29" t="str">
        <f t="shared" ca="1" si="42"/>
        <v/>
      </c>
      <c r="AS27" s="29" t="str">
        <f t="shared" ca="1" si="43"/>
        <v/>
      </c>
      <c r="AT27" s="29" t="str">
        <f t="shared" ca="1" si="44"/>
        <v/>
      </c>
      <c r="AU27" s="29" t="str">
        <f t="shared" ca="1" si="45"/>
        <v/>
      </c>
      <c r="AV27" s="29" t="str">
        <f t="shared" ca="1" si="46"/>
        <v/>
      </c>
      <c r="AW27" s="29" t="str">
        <f t="shared" ca="1" si="47"/>
        <v/>
      </c>
      <c r="AX27" s="29" t="str">
        <f t="shared" ca="1" si="48"/>
        <v/>
      </c>
      <c r="AY27" s="29" t="str">
        <f t="shared" ca="1" si="49"/>
        <v/>
      </c>
      <c r="AZ27" s="29" t="str">
        <f t="shared" ca="1" si="50"/>
        <v/>
      </c>
      <c r="BA27" s="29" t="str">
        <f t="shared" ca="1" si="51"/>
        <v/>
      </c>
      <c r="BB27" s="29" t="str">
        <f t="shared" ca="1" si="52"/>
        <v/>
      </c>
      <c r="BC27" s="39">
        <f t="shared" ca="1" si="112"/>
        <v>9</v>
      </c>
      <c r="BD27" s="39">
        <f t="shared" ca="1" si="53"/>
        <v>11</v>
      </c>
      <c r="BE27" s="39">
        <f t="shared" ca="1" si="113"/>
        <v>9</v>
      </c>
      <c r="BF27" s="39">
        <f t="shared" ca="1" si="114"/>
        <v>45</v>
      </c>
      <c r="BH27" s="82">
        <f t="shared" ca="1" si="55"/>
        <v>9</v>
      </c>
      <c r="BI27" s="82">
        <f t="shared" ca="1" si="56"/>
        <v>9</v>
      </c>
      <c r="BJ27" s="82" t="str">
        <f t="shared" ca="1" si="57"/>
        <v/>
      </c>
      <c r="BK27" s="82">
        <f t="shared" ca="1" si="58"/>
        <v>9</v>
      </c>
      <c r="BL27" s="82">
        <f t="shared" ca="1" si="59"/>
        <v>9</v>
      </c>
      <c r="BM27" s="82" t="str">
        <f t="shared" ca="1" si="60"/>
        <v/>
      </c>
      <c r="BN27" s="82">
        <f t="shared" ca="1" si="61"/>
        <v>9</v>
      </c>
      <c r="BO27" s="82" t="str">
        <f t="shared" ca="1" si="62"/>
        <v/>
      </c>
      <c r="BP27" s="82" t="str">
        <f t="shared" ca="1" si="63"/>
        <v/>
      </c>
      <c r="BQ27" s="82">
        <f t="shared" ca="1" si="64"/>
        <v>9</v>
      </c>
      <c r="BR27" s="82">
        <f t="shared" ca="1" si="65"/>
        <v>9</v>
      </c>
      <c r="BS27" s="82">
        <f t="shared" ca="1" si="66"/>
        <v>9</v>
      </c>
      <c r="BT27" s="82" t="str">
        <f t="shared" ca="1" si="67"/>
        <v/>
      </c>
      <c r="BU27" s="82" t="str">
        <f t="shared" ca="1" si="68"/>
        <v/>
      </c>
      <c r="BV27" s="82" t="str">
        <f t="shared" ca="1" si="69"/>
        <v/>
      </c>
      <c r="BW27" s="82" t="str">
        <f t="shared" ca="1" si="70"/>
        <v/>
      </c>
      <c r="BX27" s="82">
        <f t="shared" ca="1" si="71"/>
        <v>9</v>
      </c>
      <c r="BY27" s="82" t="str">
        <f t="shared" ca="1" si="72"/>
        <v/>
      </c>
      <c r="BZ27" s="82" t="str">
        <f t="shared" ca="1" si="73"/>
        <v/>
      </c>
      <c r="CA27" s="82" t="str">
        <f t="shared" ca="1" si="74"/>
        <v/>
      </c>
      <c r="CB27" s="82" t="str">
        <f t="shared" ca="1" si="75"/>
        <v/>
      </c>
      <c r="CC27" s="82" t="str">
        <f t="shared" ca="1" si="76"/>
        <v/>
      </c>
      <c r="CD27" s="82" t="str">
        <f t="shared" ca="1" si="77"/>
        <v/>
      </c>
      <c r="CE27" s="82" t="str">
        <f t="shared" ca="1" si="78"/>
        <v/>
      </c>
      <c r="CF27" s="82" t="str">
        <f t="shared" ca="1" si="79"/>
        <v/>
      </c>
      <c r="CG27" s="82" t="str">
        <f t="shared" ca="1" si="80"/>
        <v/>
      </c>
      <c r="CH27" s="82" t="str">
        <f t="shared" ca="1" si="81"/>
        <v/>
      </c>
      <c r="CI27" s="82" t="str">
        <f t="shared" ca="1" si="82"/>
        <v/>
      </c>
      <c r="CJ27" s="82" t="str">
        <f t="shared" ca="1" si="83"/>
        <v/>
      </c>
      <c r="CK27" s="82" t="str">
        <f t="shared" ca="1" si="84"/>
        <v/>
      </c>
      <c r="CL27" s="82" t="str">
        <f t="shared" ca="1" si="85"/>
        <v/>
      </c>
      <c r="CM27" s="82" t="str">
        <f t="shared" ca="1" si="86"/>
        <v/>
      </c>
      <c r="CN27" s="82" t="str">
        <f t="shared" ca="1" si="87"/>
        <v/>
      </c>
      <c r="CO27" s="82" t="str">
        <f t="shared" ca="1" si="88"/>
        <v/>
      </c>
      <c r="CP27" s="82" t="str">
        <f t="shared" ca="1" si="89"/>
        <v/>
      </c>
      <c r="CQ27" s="82" t="str">
        <f t="shared" ca="1" si="90"/>
        <v/>
      </c>
      <c r="CR27" s="82" t="str">
        <f t="shared" ca="1" si="91"/>
        <v/>
      </c>
      <c r="CS27" s="82" t="str">
        <f t="shared" ca="1" si="92"/>
        <v/>
      </c>
      <c r="CT27" s="82" t="str">
        <f t="shared" ca="1" si="93"/>
        <v/>
      </c>
      <c r="CU27" s="82" t="str">
        <f t="shared" ca="1" si="94"/>
        <v/>
      </c>
      <c r="CV27" s="82" t="str">
        <f t="shared" ca="1" si="95"/>
        <v/>
      </c>
      <c r="CW27" s="82" t="str">
        <f t="shared" ca="1" si="96"/>
        <v/>
      </c>
      <c r="CX27" s="82" t="str">
        <f t="shared" ca="1" si="97"/>
        <v/>
      </c>
      <c r="CY27" s="82" t="str">
        <f t="shared" ca="1" si="98"/>
        <v/>
      </c>
      <c r="CZ27" s="82" t="str">
        <f t="shared" ca="1" si="99"/>
        <v/>
      </c>
      <c r="DA27" s="82" t="str">
        <f t="shared" ca="1" si="100"/>
        <v/>
      </c>
      <c r="DB27" s="82" t="str">
        <f t="shared" ca="1" si="101"/>
        <v/>
      </c>
      <c r="DC27" s="82" t="str">
        <f t="shared" ca="1" si="102"/>
        <v/>
      </c>
      <c r="DD27" s="82" t="str">
        <f t="shared" ca="1" si="103"/>
        <v/>
      </c>
      <c r="DE27" s="82" t="str">
        <f t="shared" ca="1" si="104"/>
        <v/>
      </c>
      <c r="DH27" s="295">
        <v>76</v>
      </c>
      <c r="DJ27">
        <f t="shared" ca="1" si="105"/>
        <v>8</v>
      </c>
      <c r="DK27">
        <f t="shared" ca="1" si="106"/>
        <v>0</v>
      </c>
      <c r="DL27">
        <f t="shared" ca="1" si="107"/>
        <v>1</v>
      </c>
      <c r="DM27" s="296">
        <f t="shared" ca="1" si="108"/>
        <v>61.53846153846154</v>
      </c>
      <c r="DN27" s="296">
        <f t="shared" ca="1" si="109"/>
        <v>0</v>
      </c>
      <c r="DO27" s="296">
        <f t="shared" ca="1" si="110"/>
        <v>11.111111111111111</v>
      </c>
      <c r="DQ27">
        <v>2</v>
      </c>
      <c r="DR27">
        <v>3</v>
      </c>
    </row>
    <row r="28" spans="1:122" ht="15" customHeight="1">
      <c r="A28" s="34">
        <f t="shared" si="111"/>
        <v>22</v>
      </c>
      <c r="B28" s="31" t="str">
        <f>Data!B41</f>
        <v>MUHAMMAD ILHAMSYAH</v>
      </c>
      <c r="C28" s="42" t="str">
        <f>IF(Data!D41="","",Data!D41)</f>
        <v>EBABCEABEDDEBAEAABDD</v>
      </c>
      <c r="D28" s="37" t="str">
        <f t="shared" si="2"/>
        <v>Ok !</v>
      </c>
      <c r="E28" s="29">
        <f t="shared" ca="1" si="3"/>
        <v>1</v>
      </c>
      <c r="F28" s="29">
        <f t="shared" ca="1" si="4"/>
        <v>1</v>
      </c>
      <c r="G28" s="29">
        <f t="shared" ca="1" si="5"/>
        <v>0</v>
      </c>
      <c r="H28" s="29">
        <f t="shared" ca="1" si="6"/>
        <v>1</v>
      </c>
      <c r="I28" s="29">
        <f t="shared" ca="1" si="7"/>
        <v>1</v>
      </c>
      <c r="J28" s="29">
        <f t="shared" ca="1" si="8"/>
        <v>0</v>
      </c>
      <c r="K28" s="29">
        <f t="shared" ca="1" si="9"/>
        <v>1</v>
      </c>
      <c r="L28" s="29">
        <f t="shared" ca="1" si="10"/>
        <v>0</v>
      </c>
      <c r="M28" s="29">
        <f t="shared" ca="1" si="11"/>
        <v>0</v>
      </c>
      <c r="N28" s="29">
        <f t="shared" ca="1" si="12"/>
        <v>0</v>
      </c>
      <c r="O28" s="29">
        <f t="shared" ca="1" si="13"/>
        <v>1</v>
      </c>
      <c r="P28" s="29">
        <f t="shared" ca="1" si="14"/>
        <v>1</v>
      </c>
      <c r="Q28" s="29">
        <f t="shared" ca="1" si="15"/>
        <v>0</v>
      </c>
      <c r="R28" s="29">
        <f t="shared" ca="1" si="16"/>
        <v>0</v>
      </c>
      <c r="S28" s="29">
        <f t="shared" ca="1" si="17"/>
        <v>0</v>
      </c>
      <c r="T28" s="29">
        <f t="shared" ca="1" si="18"/>
        <v>0</v>
      </c>
      <c r="U28" s="29">
        <f t="shared" ca="1" si="19"/>
        <v>1</v>
      </c>
      <c r="V28" s="29">
        <f t="shared" ca="1" si="20"/>
        <v>0</v>
      </c>
      <c r="W28" s="29">
        <f t="shared" ca="1" si="21"/>
        <v>1</v>
      </c>
      <c r="X28" s="29">
        <f t="shared" ca="1" si="22"/>
        <v>0</v>
      </c>
      <c r="Y28" s="29" t="str">
        <f t="shared" ca="1" si="23"/>
        <v/>
      </c>
      <c r="Z28" s="29" t="str">
        <f t="shared" ca="1" si="24"/>
        <v/>
      </c>
      <c r="AA28" s="29" t="str">
        <f t="shared" ca="1" si="25"/>
        <v/>
      </c>
      <c r="AB28" s="29" t="str">
        <f t="shared" ca="1" si="26"/>
        <v/>
      </c>
      <c r="AC28" s="29" t="str">
        <f t="shared" ca="1" si="27"/>
        <v/>
      </c>
      <c r="AD28" s="29" t="str">
        <f t="shared" ca="1" si="28"/>
        <v/>
      </c>
      <c r="AE28" s="29" t="str">
        <f t="shared" ca="1" si="29"/>
        <v/>
      </c>
      <c r="AF28" s="29" t="str">
        <f t="shared" ca="1" si="30"/>
        <v/>
      </c>
      <c r="AG28" s="29" t="str">
        <f t="shared" ca="1" si="31"/>
        <v/>
      </c>
      <c r="AH28" s="29" t="str">
        <f t="shared" ca="1" si="32"/>
        <v/>
      </c>
      <c r="AI28" s="29" t="str">
        <f t="shared" ca="1" si="33"/>
        <v/>
      </c>
      <c r="AJ28" s="29" t="str">
        <f t="shared" ca="1" si="34"/>
        <v/>
      </c>
      <c r="AK28" s="29" t="str">
        <f t="shared" ca="1" si="35"/>
        <v/>
      </c>
      <c r="AL28" s="29" t="str">
        <f t="shared" ca="1" si="36"/>
        <v/>
      </c>
      <c r="AM28" s="29" t="str">
        <f t="shared" ca="1" si="37"/>
        <v/>
      </c>
      <c r="AN28" s="29" t="str">
        <f t="shared" ca="1" si="38"/>
        <v/>
      </c>
      <c r="AO28" s="29" t="str">
        <f t="shared" ca="1" si="39"/>
        <v/>
      </c>
      <c r="AP28" s="29" t="str">
        <f t="shared" ca="1" si="40"/>
        <v/>
      </c>
      <c r="AQ28" s="29" t="str">
        <f t="shared" ca="1" si="41"/>
        <v/>
      </c>
      <c r="AR28" s="29" t="str">
        <f t="shared" ca="1" si="42"/>
        <v/>
      </c>
      <c r="AS28" s="29" t="str">
        <f t="shared" ca="1" si="43"/>
        <v/>
      </c>
      <c r="AT28" s="29" t="str">
        <f t="shared" ca="1" si="44"/>
        <v/>
      </c>
      <c r="AU28" s="29" t="str">
        <f t="shared" ca="1" si="45"/>
        <v/>
      </c>
      <c r="AV28" s="29" t="str">
        <f t="shared" ca="1" si="46"/>
        <v/>
      </c>
      <c r="AW28" s="29" t="str">
        <f t="shared" ca="1" si="47"/>
        <v/>
      </c>
      <c r="AX28" s="29" t="str">
        <f t="shared" ca="1" si="48"/>
        <v/>
      </c>
      <c r="AY28" s="29" t="str">
        <f t="shared" ca="1" si="49"/>
        <v/>
      </c>
      <c r="AZ28" s="29" t="str">
        <f t="shared" ca="1" si="50"/>
        <v/>
      </c>
      <c r="BA28" s="29" t="str">
        <f t="shared" ca="1" si="51"/>
        <v/>
      </c>
      <c r="BB28" s="29" t="str">
        <f t="shared" ca="1" si="52"/>
        <v/>
      </c>
      <c r="BC28" s="39">
        <f t="shared" ca="1" si="112"/>
        <v>9</v>
      </c>
      <c r="BD28" s="39">
        <f t="shared" ca="1" si="53"/>
        <v>11</v>
      </c>
      <c r="BE28" s="39">
        <f t="shared" ca="1" si="113"/>
        <v>9</v>
      </c>
      <c r="BF28" s="39">
        <f t="shared" ca="1" si="114"/>
        <v>45</v>
      </c>
      <c r="BH28" s="82">
        <f t="shared" ca="1" si="55"/>
        <v>9</v>
      </c>
      <c r="BI28" s="82">
        <f t="shared" ca="1" si="56"/>
        <v>9</v>
      </c>
      <c r="BJ28" s="82" t="str">
        <f t="shared" ca="1" si="57"/>
        <v/>
      </c>
      <c r="BK28" s="82">
        <f t="shared" ca="1" si="58"/>
        <v>9</v>
      </c>
      <c r="BL28" s="82">
        <f t="shared" ca="1" si="59"/>
        <v>9</v>
      </c>
      <c r="BM28" s="82" t="str">
        <f t="shared" ca="1" si="60"/>
        <v/>
      </c>
      <c r="BN28" s="82">
        <f t="shared" ca="1" si="61"/>
        <v>9</v>
      </c>
      <c r="BO28" s="82" t="str">
        <f t="shared" ca="1" si="62"/>
        <v/>
      </c>
      <c r="BP28" s="82" t="str">
        <f t="shared" ca="1" si="63"/>
        <v/>
      </c>
      <c r="BQ28" s="82" t="str">
        <f t="shared" ca="1" si="64"/>
        <v/>
      </c>
      <c r="BR28" s="82">
        <f t="shared" ca="1" si="65"/>
        <v>9</v>
      </c>
      <c r="BS28" s="82">
        <f t="shared" ca="1" si="66"/>
        <v>9</v>
      </c>
      <c r="BT28" s="82" t="str">
        <f t="shared" ca="1" si="67"/>
        <v/>
      </c>
      <c r="BU28" s="82" t="str">
        <f t="shared" ca="1" si="68"/>
        <v/>
      </c>
      <c r="BV28" s="82" t="str">
        <f t="shared" ca="1" si="69"/>
        <v/>
      </c>
      <c r="BW28" s="82" t="str">
        <f t="shared" ca="1" si="70"/>
        <v/>
      </c>
      <c r="BX28" s="82">
        <f t="shared" ca="1" si="71"/>
        <v>9</v>
      </c>
      <c r="BY28" s="82" t="str">
        <f t="shared" ca="1" si="72"/>
        <v/>
      </c>
      <c r="BZ28" s="82">
        <f t="shared" ca="1" si="73"/>
        <v>9</v>
      </c>
      <c r="CA28" s="82" t="str">
        <f t="shared" ca="1" si="74"/>
        <v/>
      </c>
      <c r="CB28" s="82" t="str">
        <f t="shared" ca="1" si="75"/>
        <v/>
      </c>
      <c r="CC28" s="82" t="str">
        <f t="shared" ca="1" si="76"/>
        <v/>
      </c>
      <c r="CD28" s="82" t="str">
        <f t="shared" ca="1" si="77"/>
        <v/>
      </c>
      <c r="CE28" s="82" t="str">
        <f t="shared" ca="1" si="78"/>
        <v/>
      </c>
      <c r="CF28" s="82" t="str">
        <f t="shared" ca="1" si="79"/>
        <v/>
      </c>
      <c r="CG28" s="82" t="str">
        <f t="shared" ca="1" si="80"/>
        <v/>
      </c>
      <c r="CH28" s="82" t="str">
        <f t="shared" ca="1" si="81"/>
        <v/>
      </c>
      <c r="CI28" s="82" t="str">
        <f t="shared" ca="1" si="82"/>
        <v/>
      </c>
      <c r="CJ28" s="82" t="str">
        <f t="shared" ca="1" si="83"/>
        <v/>
      </c>
      <c r="CK28" s="82" t="str">
        <f t="shared" ca="1" si="84"/>
        <v/>
      </c>
      <c r="CL28" s="82" t="str">
        <f t="shared" ca="1" si="85"/>
        <v/>
      </c>
      <c r="CM28" s="82" t="str">
        <f t="shared" ca="1" si="86"/>
        <v/>
      </c>
      <c r="CN28" s="82" t="str">
        <f t="shared" ca="1" si="87"/>
        <v/>
      </c>
      <c r="CO28" s="82" t="str">
        <f t="shared" ca="1" si="88"/>
        <v/>
      </c>
      <c r="CP28" s="82" t="str">
        <f t="shared" ca="1" si="89"/>
        <v/>
      </c>
      <c r="CQ28" s="82" t="str">
        <f t="shared" ca="1" si="90"/>
        <v/>
      </c>
      <c r="CR28" s="82" t="str">
        <f t="shared" ca="1" si="91"/>
        <v/>
      </c>
      <c r="CS28" s="82" t="str">
        <f t="shared" ca="1" si="92"/>
        <v/>
      </c>
      <c r="CT28" s="82" t="str">
        <f t="shared" ca="1" si="93"/>
        <v/>
      </c>
      <c r="CU28" s="82" t="str">
        <f t="shared" ca="1" si="94"/>
        <v/>
      </c>
      <c r="CV28" s="82" t="str">
        <f t="shared" ca="1" si="95"/>
        <v/>
      </c>
      <c r="CW28" s="82" t="str">
        <f t="shared" ca="1" si="96"/>
        <v/>
      </c>
      <c r="CX28" s="82" t="str">
        <f t="shared" ca="1" si="97"/>
        <v/>
      </c>
      <c r="CY28" s="82" t="str">
        <f t="shared" ca="1" si="98"/>
        <v/>
      </c>
      <c r="CZ28" s="82" t="str">
        <f t="shared" ca="1" si="99"/>
        <v/>
      </c>
      <c r="DA28" s="82" t="str">
        <f t="shared" ca="1" si="100"/>
        <v/>
      </c>
      <c r="DB28" s="82" t="str">
        <f t="shared" ca="1" si="101"/>
        <v/>
      </c>
      <c r="DC28" s="82" t="str">
        <f t="shared" ca="1" si="102"/>
        <v/>
      </c>
      <c r="DD28" s="82" t="str">
        <f t="shared" ca="1" si="103"/>
        <v/>
      </c>
      <c r="DE28" s="82" t="str">
        <f t="shared" ca="1" si="104"/>
        <v/>
      </c>
      <c r="DH28" s="295">
        <v>84</v>
      </c>
      <c r="DJ28">
        <f t="shared" ca="1" si="105"/>
        <v>7</v>
      </c>
      <c r="DK28">
        <f t="shared" ca="1" si="106"/>
        <v>0</v>
      </c>
      <c r="DL28">
        <f t="shared" ca="1" si="107"/>
        <v>2</v>
      </c>
      <c r="DM28" s="296">
        <f t="shared" ca="1" si="108"/>
        <v>53.846153846153847</v>
      </c>
      <c r="DN28" s="296">
        <f t="shared" ca="1" si="109"/>
        <v>0</v>
      </c>
      <c r="DO28" s="296">
        <f t="shared" ca="1" si="110"/>
        <v>22.222222222222221</v>
      </c>
      <c r="DQ28">
        <v>2</v>
      </c>
      <c r="DR28">
        <v>3</v>
      </c>
    </row>
    <row r="29" spans="1:122" ht="15" customHeight="1">
      <c r="A29" s="34">
        <f t="shared" si="111"/>
        <v>23</v>
      </c>
      <c r="B29" s="31" t="str">
        <f>Data!B42</f>
        <v>MUHAMMAD REZA FAHLEVI</v>
      </c>
      <c r="C29" s="42" t="str">
        <f>IF(Data!D42="","",Data!D42)</f>
        <v>CBABCEABEDDEDAEACECB</v>
      </c>
      <c r="D29" s="37" t="str">
        <f t="shared" si="2"/>
        <v>Ok !</v>
      </c>
      <c r="E29" s="29">
        <f t="shared" ca="1" si="3"/>
        <v>0</v>
      </c>
      <c r="F29" s="29">
        <f t="shared" ca="1" si="4"/>
        <v>1</v>
      </c>
      <c r="G29" s="29">
        <f t="shared" ca="1" si="5"/>
        <v>0</v>
      </c>
      <c r="H29" s="29">
        <f t="shared" ca="1" si="6"/>
        <v>1</v>
      </c>
      <c r="I29" s="29">
        <f t="shared" ca="1" si="7"/>
        <v>1</v>
      </c>
      <c r="J29" s="29">
        <f t="shared" ca="1" si="8"/>
        <v>0</v>
      </c>
      <c r="K29" s="29">
        <f t="shared" ca="1" si="9"/>
        <v>1</v>
      </c>
      <c r="L29" s="29">
        <f t="shared" ca="1" si="10"/>
        <v>0</v>
      </c>
      <c r="M29" s="29">
        <f t="shared" ca="1" si="11"/>
        <v>0</v>
      </c>
      <c r="N29" s="29">
        <f t="shared" ca="1" si="12"/>
        <v>0</v>
      </c>
      <c r="O29" s="29">
        <f t="shared" ca="1" si="13"/>
        <v>1</v>
      </c>
      <c r="P29" s="29">
        <f t="shared" ca="1" si="14"/>
        <v>1</v>
      </c>
      <c r="Q29" s="29">
        <f t="shared" ca="1" si="15"/>
        <v>0</v>
      </c>
      <c r="R29" s="29">
        <f t="shared" ca="1" si="16"/>
        <v>0</v>
      </c>
      <c r="S29" s="29">
        <f t="shared" ca="1" si="17"/>
        <v>0</v>
      </c>
      <c r="T29" s="29">
        <f t="shared" ca="1" si="18"/>
        <v>0</v>
      </c>
      <c r="U29" s="29">
        <f t="shared" ca="1" si="19"/>
        <v>0</v>
      </c>
      <c r="V29" s="29">
        <f t="shared" ca="1" si="20"/>
        <v>0</v>
      </c>
      <c r="W29" s="29">
        <f t="shared" ca="1" si="21"/>
        <v>0</v>
      </c>
      <c r="X29" s="29">
        <f t="shared" ca="1" si="22"/>
        <v>1</v>
      </c>
      <c r="Y29" s="29" t="str">
        <f t="shared" ca="1" si="23"/>
        <v/>
      </c>
      <c r="Z29" s="29" t="str">
        <f t="shared" ca="1" si="24"/>
        <v/>
      </c>
      <c r="AA29" s="29" t="str">
        <f t="shared" ca="1" si="25"/>
        <v/>
      </c>
      <c r="AB29" s="29" t="str">
        <f t="shared" ca="1" si="26"/>
        <v/>
      </c>
      <c r="AC29" s="29" t="str">
        <f t="shared" ca="1" si="27"/>
        <v/>
      </c>
      <c r="AD29" s="29" t="str">
        <f t="shared" ca="1" si="28"/>
        <v/>
      </c>
      <c r="AE29" s="29" t="str">
        <f t="shared" ca="1" si="29"/>
        <v/>
      </c>
      <c r="AF29" s="29" t="str">
        <f t="shared" ca="1" si="30"/>
        <v/>
      </c>
      <c r="AG29" s="29" t="str">
        <f t="shared" ca="1" si="31"/>
        <v/>
      </c>
      <c r="AH29" s="29" t="str">
        <f t="shared" ca="1" si="32"/>
        <v/>
      </c>
      <c r="AI29" s="29" t="str">
        <f t="shared" ca="1" si="33"/>
        <v/>
      </c>
      <c r="AJ29" s="29" t="str">
        <f t="shared" ca="1" si="34"/>
        <v/>
      </c>
      <c r="AK29" s="29" t="str">
        <f t="shared" ca="1" si="35"/>
        <v/>
      </c>
      <c r="AL29" s="29" t="str">
        <f t="shared" ca="1" si="36"/>
        <v/>
      </c>
      <c r="AM29" s="29" t="str">
        <f t="shared" ca="1" si="37"/>
        <v/>
      </c>
      <c r="AN29" s="29" t="str">
        <f t="shared" ca="1" si="38"/>
        <v/>
      </c>
      <c r="AO29" s="29" t="str">
        <f t="shared" ca="1" si="39"/>
        <v/>
      </c>
      <c r="AP29" s="29" t="str">
        <f t="shared" ca="1" si="40"/>
        <v/>
      </c>
      <c r="AQ29" s="29" t="str">
        <f t="shared" ca="1" si="41"/>
        <v/>
      </c>
      <c r="AR29" s="29" t="str">
        <f t="shared" ca="1" si="42"/>
        <v/>
      </c>
      <c r="AS29" s="29" t="str">
        <f t="shared" ca="1" si="43"/>
        <v/>
      </c>
      <c r="AT29" s="29" t="str">
        <f t="shared" ca="1" si="44"/>
        <v/>
      </c>
      <c r="AU29" s="29" t="str">
        <f t="shared" ca="1" si="45"/>
        <v/>
      </c>
      <c r="AV29" s="29" t="str">
        <f t="shared" ca="1" si="46"/>
        <v/>
      </c>
      <c r="AW29" s="29" t="str">
        <f t="shared" ca="1" si="47"/>
        <v/>
      </c>
      <c r="AX29" s="29" t="str">
        <f t="shared" ca="1" si="48"/>
        <v/>
      </c>
      <c r="AY29" s="29" t="str">
        <f t="shared" ca="1" si="49"/>
        <v/>
      </c>
      <c r="AZ29" s="29" t="str">
        <f t="shared" ca="1" si="50"/>
        <v/>
      </c>
      <c r="BA29" s="29" t="str">
        <f t="shared" ca="1" si="51"/>
        <v/>
      </c>
      <c r="BB29" s="29" t="str">
        <f t="shared" ca="1" si="52"/>
        <v/>
      </c>
      <c r="BC29" s="39">
        <f t="shared" ca="1" si="112"/>
        <v>7</v>
      </c>
      <c r="BD29" s="39">
        <f t="shared" ca="1" si="53"/>
        <v>13</v>
      </c>
      <c r="BE29" s="39">
        <f t="shared" ca="1" si="113"/>
        <v>7</v>
      </c>
      <c r="BF29" s="39">
        <f t="shared" ca="1" si="114"/>
        <v>35</v>
      </c>
      <c r="BH29" s="82" t="str">
        <f t="shared" ca="1" si="55"/>
        <v/>
      </c>
      <c r="BI29" s="82">
        <f t="shared" ca="1" si="56"/>
        <v>7</v>
      </c>
      <c r="BJ29" s="82" t="str">
        <f t="shared" ca="1" si="57"/>
        <v/>
      </c>
      <c r="BK29" s="82">
        <f t="shared" ca="1" si="58"/>
        <v>7</v>
      </c>
      <c r="BL29" s="82">
        <f t="shared" ca="1" si="59"/>
        <v>7</v>
      </c>
      <c r="BM29" s="82" t="str">
        <f t="shared" ca="1" si="60"/>
        <v/>
      </c>
      <c r="BN29" s="82">
        <f t="shared" ca="1" si="61"/>
        <v>7</v>
      </c>
      <c r="BO29" s="82" t="str">
        <f t="shared" ca="1" si="62"/>
        <v/>
      </c>
      <c r="BP29" s="82" t="str">
        <f t="shared" ca="1" si="63"/>
        <v/>
      </c>
      <c r="BQ29" s="82" t="str">
        <f t="shared" ca="1" si="64"/>
        <v/>
      </c>
      <c r="BR29" s="82">
        <f t="shared" ca="1" si="65"/>
        <v>7</v>
      </c>
      <c r="BS29" s="82">
        <f t="shared" ca="1" si="66"/>
        <v>7</v>
      </c>
      <c r="BT29" s="82" t="str">
        <f t="shared" ca="1" si="67"/>
        <v/>
      </c>
      <c r="BU29" s="82" t="str">
        <f t="shared" ca="1" si="68"/>
        <v/>
      </c>
      <c r="BV29" s="82" t="str">
        <f t="shared" ca="1" si="69"/>
        <v/>
      </c>
      <c r="BW29" s="82" t="str">
        <f t="shared" ca="1" si="70"/>
        <v/>
      </c>
      <c r="BX29" s="82" t="str">
        <f t="shared" ca="1" si="71"/>
        <v/>
      </c>
      <c r="BY29" s="82" t="str">
        <f t="shared" ca="1" si="72"/>
        <v/>
      </c>
      <c r="BZ29" s="82" t="str">
        <f t="shared" ca="1" si="73"/>
        <v/>
      </c>
      <c r="CA29" s="82">
        <f t="shared" ca="1" si="74"/>
        <v>7</v>
      </c>
      <c r="CB29" s="82" t="str">
        <f t="shared" ca="1" si="75"/>
        <v/>
      </c>
      <c r="CC29" s="82" t="str">
        <f t="shared" ca="1" si="76"/>
        <v/>
      </c>
      <c r="CD29" s="82" t="str">
        <f t="shared" ca="1" si="77"/>
        <v/>
      </c>
      <c r="CE29" s="82" t="str">
        <f t="shared" ca="1" si="78"/>
        <v/>
      </c>
      <c r="CF29" s="82" t="str">
        <f t="shared" ca="1" si="79"/>
        <v/>
      </c>
      <c r="CG29" s="82" t="str">
        <f t="shared" ca="1" si="80"/>
        <v/>
      </c>
      <c r="CH29" s="82" t="str">
        <f t="shared" ca="1" si="81"/>
        <v/>
      </c>
      <c r="CI29" s="82" t="str">
        <f t="shared" ca="1" si="82"/>
        <v/>
      </c>
      <c r="CJ29" s="82" t="str">
        <f t="shared" ca="1" si="83"/>
        <v/>
      </c>
      <c r="CK29" s="82" t="str">
        <f t="shared" ca="1" si="84"/>
        <v/>
      </c>
      <c r="CL29" s="82" t="str">
        <f t="shared" ca="1" si="85"/>
        <v/>
      </c>
      <c r="CM29" s="82" t="str">
        <f t="shared" ca="1" si="86"/>
        <v/>
      </c>
      <c r="CN29" s="82" t="str">
        <f t="shared" ca="1" si="87"/>
        <v/>
      </c>
      <c r="CO29" s="82" t="str">
        <f t="shared" ca="1" si="88"/>
        <v/>
      </c>
      <c r="CP29" s="82" t="str">
        <f t="shared" ca="1" si="89"/>
        <v/>
      </c>
      <c r="CQ29" s="82" t="str">
        <f t="shared" ca="1" si="90"/>
        <v/>
      </c>
      <c r="CR29" s="82" t="str">
        <f t="shared" ca="1" si="91"/>
        <v/>
      </c>
      <c r="CS29" s="82" t="str">
        <f t="shared" ca="1" si="92"/>
        <v/>
      </c>
      <c r="CT29" s="82" t="str">
        <f t="shared" ca="1" si="93"/>
        <v/>
      </c>
      <c r="CU29" s="82" t="str">
        <f t="shared" ca="1" si="94"/>
        <v/>
      </c>
      <c r="CV29" s="82" t="str">
        <f t="shared" ca="1" si="95"/>
        <v/>
      </c>
      <c r="CW29" s="82" t="str">
        <f t="shared" ca="1" si="96"/>
        <v/>
      </c>
      <c r="CX29" s="82" t="str">
        <f t="shared" ca="1" si="97"/>
        <v/>
      </c>
      <c r="CY29" s="82" t="str">
        <f t="shared" ca="1" si="98"/>
        <v/>
      </c>
      <c r="CZ29" s="82" t="str">
        <f t="shared" ca="1" si="99"/>
        <v/>
      </c>
      <c r="DA29" s="82" t="str">
        <f t="shared" ca="1" si="100"/>
        <v/>
      </c>
      <c r="DB29" s="82" t="str">
        <f t="shared" ca="1" si="101"/>
        <v/>
      </c>
      <c r="DC29" s="82" t="str">
        <f t="shared" ca="1" si="102"/>
        <v/>
      </c>
      <c r="DD29" s="82" t="str">
        <f t="shared" ca="1" si="103"/>
        <v/>
      </c>
      <c r="DE29" s="82" t="str">
        <f t="shared" ca="1" si="104"/>
        <v/>
      </c>
      <c r="DH29" s="295">
        <v>76</v>
      </c>
      <c r="DJ29">
        <f t="shared" ca="1" si="105"/>
        <v>6</v>
      </c>
      <c r="DK29">
        <f t="shared" ca="1" si="106"/>
        <v>0</v>
      </c>
      <c r="DL29">
        <f t="shared" ca="1" si="107"/>
        <v>1</v>
      </c>
      <c r="DM29" s="296">
        <f t="shared" ca="1" si="108"/>
        <v>46.153846153846153</v>
      </c>
      <c r="DN29" s="296">
        <f t="shared" ca="1" si="109"/>
        <v>0</v>
      </c>
      <c r="DO29" s="296">
        <f t="shared" ca="1" si="110"/>
        <v>11.111111111111111</v>
      </c>
      <c r="DQ29">
        <v>3</v>
      </c>
      <c r="DR29">
        <v>2</v>
      </c>
    </row>
    <row r="30" spans="1:122" ht="15" customHeight="1">
      <c r="A30" s="34">
        <f t="shared" si="111"/>
        <v>24</v>
      </c>
      <c r="B30" s="31" t="str">
        <f>Data!B43</f>
        <v>MUHAMMAD SYAHRIL RAMADHAN</v>
      </c>
      <c r="C30" s="42" t="str">
        <f>IF(Data!D43="","",Data!D43)</f>
        <v>CBABCEABEAEABAEAABEA</v>
      </c>
      <c r="D30" s="37" t="str">
        <f t="shared" si="2"/>
        <v>Ok !</v>
      </c>
      <c r="E30" s="29">
        <f t="shared" ca="1" si="3"/>
        <v>0</v>
      </c>
      <c r="F30" s="29">
        <f t="shared" ca="1" si="4"/>
        <v>1</v>
      </c>
      <c r="G30" s="29">
        <f t="shared" ca="1" si="5"/>
        <v>0</v>
      </c>
      <c r="H30" s="29">
        <f t="shared" ca="1" si="6"/>
        <v>1</v>
      </c>
      <c r="I30" s="29">
        <f t="shared" ca="1" si="7"/>
        <v>1</v>
      </c>
      <c r="J30" s="29">
        <f t="shared" ca="1" si="8"/>
        <v>0</v>
      </c>
      <c r="K30" s="29">
        <f t="shared" ca="1" si="9"/>
        <v>1</v>
      </c>
      <c r="L30" s="29">
        <f t="shared" ca="1" si="10"/>
        <v>0</v>
      </c>
      <c r="M30" s="29">
        <f t="shared" ca="1" si="11"/>
        <v>0</v>
      </c>
      <c r="N30" s="29">
        <f t="shared" ca="1" si="12"/>
        <v>1</v>
      </c>
      <c r="O30" s="29">
        <f t="shared" ca="1" si="13"/>
        <v>0</v>
      </c>
      <c r="P30" s="29">
        <f t="shared" ca="1" si="14"/>
        <v>0</v>
      </c>
      <c r="Q30" s="29">
        <f t="shared" ca="1" si="15"/>
        <v>0</v>
      </c>
      <c r="R30" s="29">
        <f t="shared" ca="1" si="16"/>
        <v>0</v>
      </c>
      <c r="S30" s="29">
        <f t="shared" ca="1" si="17"/>
        <v>0</v>
      </c>
      <c r="T30" s="29">
        <f t="shared" ca="1" si="18"/>
        <v>0</v>
      </c>
      <c r="U30" s="29">
        <f t="shared" ca="1" si="19"/>
        <v>1</v>
      </c>
      <c r="V30" s="29">
        <f t="shared" ca="1" si="20"/>
        <v>0</v>
      </c>
      <c r="W30" s="29">
        <f t="shared" ca="1" si="21"/>
        <v>0</v>
      </c>
      <c r="X30" s="29">
        <f t="shared" ca="1" si="22"/>
        <v>0</v>
      </c>
      <c r="Y30" s="29" t="str">
        <f t="shared" ca="1" si="23"/>
        <v/>
      </c>
      <c r="Z30" s="29" t="str">
        <f t="shared" ca="1" si="24"/>
        <v/>
      </c>
      <c r="AA30" s="29" t="str">
        <f t="shared" ca="1" si="25"/>
        <v/>
      </c>
      <c r="AB30" s="29" t="str">
        <f t="shared" ca="1" si="26"/>
        <v/>
      </c>
      <c r="AC30" s="29" t="str">
        <f t="shared" ca="1" si="27"/>
        <v/>
      </c>
      <c r="AD30" s="29" t="str">
        <f t="shared" ca="1" si="28"/>
        <v/>
      </c>
      <c r="AE30" s="29" t="str">
        <f t="shared" ca="1" si="29"/>
        <v/>
      </c>
      <c r="AF30" s="29" t="str">
        <f t="shared" ca="1" si="30"/>
        <v/>
      </c>
      <c r="AG30" s="29" t="str">
        <f t="shared" ca="1" si="31"/>
        <v/>
      </c>
      <c r="AH30" s="29" t="str">
        <f t="shared" ca="1" si="32"/>
        <v/>
      </c>
      <c r="AI30" s="29" t="str">
        <f t="shared" ca="1" si="33"/>
        <v/>
      </c>
      <c r="AJ30" s="29" t="str">
        <f t="shared" ca="1" si="34"/>
        <v/>
      </c>
      <c r="AK30" s="29" t="str">
        <f t="shared" ca="1" si="35"/>
        <v/>
      </c>
      <c r="AL30" s="29" t="str">
        <f t="shared" ca="1" si="36"/>
        <v/>
      </c>
      <c r="AM30" s="29" t="str">
        <f t="shared" ca="1" si="37"/>
        <v/>
      </c>
      <c r="AN30" s="29" t="str">
        <f t="shared" ca="1" si="38"/>
        <v/>
      </c>
      <c r="AO30" s="29" t="str">
        <f t="shared" ca="1" si="39"/>
        <v/>
      </c>
      <c r="AP30" s="29" t="str">
        <f t="shared" ca="1" si="40"/>
        <v/>
      </c>
      <c r="AQ30" s="29" t="str">
        <f t="shared" ca="1" si="41"/>
        <v/>
      </c>
      <c r="AR30" s="29" t="str">
        <f t="shared" ca="1" si="42"/>
        <v/>
      </c>
      <c r="AS30" s="29" t="str">
        <f t="shared" ca="1" si="43"/>
        <v/>
      </c>
      <c r="AT30" s="29" t="str">
        <f t="shared" ca="1" si="44"/>
        <v/>
      </c>
      <c r="AU30" s="29" t="str">
        <f t="shared" ca="1" si="45"/>
        <v/>
      </c>
      <c r="AV30" s="29" t="str">
        <f t="shared" ca="1" si="46"/>
        <v/>
      </c>
      <c r="AW30" s="29" t="str">
        <f t="shared" ca="1" si="47"/>
        <v/>
      </c>
      <c r="AX30" s="29" t="str">
        <f t="shared" ca="1" si="48"/>
        <v/>
      </c>
      <c r="AY30" s="29" t="str">
        <f t="shared" ca="1" si="49"/>
        <v/>
      </c>
      <c r="AZ30" s="29" t="str">
        <f t="shared" ca="1" si="50"/>
        <v/>
      </c>
      <c r="BA30" s="29" t="str">
        <f t="shared" ca="1" si="51"/>
        <v/>
      </c>
      <c r="BB30" s="29" t="str">
        <f t="shared" ca="1" si="52"/>
        <v/>
      </c>
      <c r="BC30" s="39">
        <f t="shared" ca="1" si="112"/>
        <v>6</v>
      </c>
      <c r="BD30" s="39">
        <f t="shared" ca="1" si="53"/>
        <v>14</v>
      </c>
      <c r="BE30" s="39">
        <f t="shared" ca="1" si="113"/>
        <v>6</v>
      </c>
      <c r="BF30" s="39">
        <f t="shared" ca="1" si="114"/>
        <v>30</v>
      </c>
      <c r="BH30" s="82" t="str">
        <f t="shared" ca="1" si="55"/>
        <v/>
      </c>
      <c r="BI30" s="82">
        <f t="shared" ca="1" si="56"/>
        <v>6</v>
      </c>
      <c r="BJ30" s="82" t="str">
        <f t="shared" ca="1" si="57"/>
        <v/>
      </c>
      <c r="BK30" s="82">
        <f t="shared" ca="1" si="58"/>
        <v>6</v>
      </c>
      <c r="BL30" s="82">
        <f t="shared" ca="1" si="59"/>
        <v>6</v>
      </c>
      <c r="BM30" s="82" t="str">
        <f t="shared" ca="1" si="60"/>
        <v/>
      </c>
      <c r="BN30" s="82">
        <f t="shared" ca="1" si="61"/>
        <v>6</v>
      </c>
      <c r="BO30" s="82" t="str">
        <f t="shared" ca="1" si="62"/>
        <v/>
      </c>
      <c r="BP30" s="82" t="str">
        <f t="shared" ca="1" si="63"/>
        <v/>
      </c>
      <c r="BQ30" s="82">
        <f t="shared" ca="1" si="64"/>
        <v>6</v>
      </c>
      <c r="BR30" s="82" t="str">
        <f t="shared" ca="1" si="65"/>
        <v/>
      </c>
      <c r="BS30" s="82" t="str">
        <f t="shared" ca="1" si="66"/>
        <v/>
      </c>
      <c r="BT30" s="82" t="str">
        <f t="shared" ca="1" si="67"/>
        <v/>
      </c>
      <c r="BU30" s="82" t="str">
        <f t="shared" ca="1" si="68"/>
        <v/>
      </c>
      <c r="BV30" s="82" t="str">
        <f t="shared" ca="1" si="69"/>
        <v/>
      </c>
      <c r="BW30" s="82" t="str">
        <f t="shared" ca="1" si="70"/>
        <v/>
      </c>
      <c r="BX30" s="82">
        <f t="shared" ca="1" si="71"/>
        <v>6</v>
      </c>
      <c r="BY30" s="82" t="str">
        <f t="shared" ca="1" si="72"/>
        <v/>
      </c>
      <c r="BZ30" s="82" t="str">
        <f t="shared" ca="1" si="73"/>
        <v/>
      </c>
      <c r="CA30" s="82" t="str">
        <f t="shared" ca="1" si="74"/>
        <v/>
      </c>
      <c r="CB30" s="82" t="str">
        <f t="shared" ca="1" si="75"/>
        <v/>
      </c>
      <c r="CC30" s="82" t="str">
        <f t="shared" ca="1" si="76"/>
        <v/>
      </c>
      <c r="CD30" s="82" t="str">
        <f t="shared" ca="1" si="77"/>
        <v/>
      </c>
      <c r="CE30" s="82" t="str">
        <f t="shared" ca="1" si="78"/>
        <v/>
      </c>
      <c r="CF30" s="82" t="str">
        <f t="shared" ca="1" si="79"/>
        <v/>
      </c>
      <c r="CG30" s="82" t="str">
        <f t="shared" ca="1" si="80"/>
        <v/>
      </c>
      <c r="CH30" s="82" t="str">
        <f t="shared" ca="1" si="81"/>
        <v/>
      </c>
      <c r="CI30" s="82" t="str">
        <f t="shared" ca="1" si="82"/>
        <v/>
      </c>
      <c r="CJ30" s="82" t="str">
        <f t="shared" ca="1" si="83"/>
        <v/>
      </c>
      <c r="CK30" s="82" t="str">
        <f t="shared" ca="1" si="84"/>
        <v/>
      </c>
      <c r="CL30" s="82" t="str">
        <f t="shared" ca="1" si="85"/>
        <v/>
      </c>
      <c r="CM30" s="82" t="str">
        <f t="shared" ca="1" si="86"/>
        <v/>
      </c>
      <c r="CN30" s="82" t="str">
        <f t="shared" ca="1" si="87"/>
        <v/>
      </c>
      <c r="CO30" s="82" t="str">
        <f t="shared" ca="1" si="88"/>
        <v/>
      </c>
      <c r="CP30" s="82" t="str">
        <f t="shared" ca="1" si="89"/>
        <v/>
      </c>
      <c r="CQ30" s="82" t="str">
        <f t="shared" ca="1" si="90"/>
        <v/>
      </c>
      <c r="CR30" s="82" t="str">
        <f t="shared" ca="1" si="91"/>
        <v/>
      </c>
      <c r="CS30" s="82" t="str">
        <f t="shared" ca="1" si="92"/>
        <v/>
      </c>
      <c r="CT30" s="82" t="str">
        <f t="shared" ca="1" si="93"/>
        <v/>
      </c>
      <c r="CU30" s="82" t="str">
        <f t="shared" ca="1" si="94"/>
        <v/>
      </c>
      <c r="CV30" s="82" t="str">
        <f t="shared" ca="1" si="95"/>
        <v/>
      </c>
      <c r="CW30" s="82" t="str">
        <f t="shared" ca="1" si="96"/>
        <v/>
      </c>
      <c r="CX30" s="82" t="str">
        <f t="shared" ca="1" si="97"/>
        <v/>
      </c>
      <c r="CY30" s="82" t="str">
        <f t="shared" ca="1" si="98"/>
        <v/>
      </c>
      <c r="CZ30" s="82" t="str">
        <f t="shared" ca="1" si="99"/>
        <v/>
      </c>
      <c r="DA30" s="82" t="str">
        <f t="shared" ca="1" si="100"/>
        <v/>
      </c>
      <c r="DB30" s="82" t="str">
        <f t="shared" ca="1" si="101"/>
        <v/>
      </c>
      <c r="DC30" s="82" t="str">
        <f t="shared" ca="1" si="102"/>
        <v/>
      </c>
      <c r="DD30" s="82" t="str">
        <f t="shared" ca="1" si="103"/>
        <v/>
      </c>
      <c r="DE30" s="82" t="str">
        <f t="shared" ca="1" si="104"/>
        <v/>
      </c>
      <c r="DH30" s="295">
        <v>76</v>
      </c>
      <c r="DJ30">
        <f t="shared" ca="1" si="105"/>
        <v>5</v>
      </c>
      <c r="DK30">
        <f t="shared" ca="1" si="106"/>
        <v>0</v>
      </c>
      <c r="DL30">
        <f t="shared" ca="1" si="107"/>
        <v>1</v>
      </c>
      <c r="DM30" s="296">
        <f t="shared" ca="1" si="108"/>
        <v>38.46153846153846</v>
      </c>
      <c r="DN30" s="296">
        <f t="shared" ca="1" si="109"/>
        <v>0</v>
      </c>
      <c r="DO30" s="296">
        <f t="shared" ca="1" si="110"/>
        <v>11.111111111111111</v>
      </c>
      <c r="DQ30">
        <v>1</v>
      </c>
      <c r="DR30">
        <v>3</v>
      </c>
    </row>
    <row r="31" spans="1:122" ht="15" customHeight="1">
      <c r="A31" s="34">
        <f t="shared" si="111"/>
        <v>25</v>
      </c>
      <c r="B31" s="31" t="str">
        <f>Data!B44</f>
        <v>MUHAMMAD SYAHRUL RAMADHAN</v>
      </c>
      <c r="C31" s="42" t="str">
        <f>IF(Data!D44="","",Data!D44)</f>
        <v>CBADDCAEBABACDBEBACA</v>
      </c>
      <c r="D31" s="37" t="str">
        <f t="shared" si="2"/>
        <v>Ok !</v>
      </c>
      <c r="E31" s="29">
        <f t="shared" ca="1" si="3"/>
        <v>0</v>
      </c>
      <c r="F31" s="29">
        <f t="shared" ca="1" si="4"/>
        <v>1</v>
      </c>
      <c r="G31" s="29">
        <f t="shared" ca="1" si="5"/>
        <v>0</v>
      </c>
      <c r="H31" s="29">
        <f t="shared" ca="1" si="6"/>
        <v>0</v>
      </c>
      <c r="I31" s="29">
        <f t="shared" ca="1" si="7"/>
        <v>0</v>
      </c>
      <c r="J31" s="29">
        <f t="shared" ca="1" si="8"/>
        <v>0</v>
      </c>
      <c r="K31" s="29">
        <f t="shared" ca="1" si="9"/>
        <v>1</v>
      </c>
      <c r="L31" s="29">
        <f t="shared" ca="1" si="10"/>
        <v>1</v>
      </c>
      <c r="M31" s="29">
        <f t="shared" ca="1" si="11"/>
        <v>0</v>
      </c>
      <c r="N31" s="29">
        <f t="shared" ca="1" si="12"/>
        <v>1</v>
      </c>
      <c r="O31" s="29">
        <f t="shared" ca="1" si="13"/>
        <v>0</v>
      </c>
      <c r="P31" s="29">
        <f t="shared" ca="1" si="14"/>
        <v>0</v>
      </c>
      <c r="Q31" s="29">
        <f t="shared" ca="1" si="15"/>
        <v>1</v>
      </c>
      <c r="R31" s="29">
        <f t="shared" ca="1" si="16"/>
        <v>0</v>
      </c>
      <c r="S31" s="29">
        <f t="shared" ca="1" si="17"/>
        <v>0</v>
      </c>
      <c r="T31" s="29">
        <f t="shared" ca="1" si="18"/>
        <v>0</v>
      </c>
      <c r="U31" s="29">
        <f t="shared" ca="1" si="19"/>
        <v>0</v>
      </c>
      <c r="V31" s="29">
        <f t="shared" ca="1" si="20"/>
        <v>1</v>
      </c>
      <c r="W31" s="29">
        <f t="shared" ca="1" si="21"/>
        <v>0</v>
      </c>
      <c r="X31" s="29">
        <f t="shared" ca="1" si="22"/>
        <v>0</v>
      </c>
      <c r="Y31" s="29" t="str">
        <f t="shared" ca="1" si="23"/>
        <v/>
      </c>
      <c r="Z31" s="29" t="str">
        <f t="shared" ca="1" si="24"/>
        <v/>
      </c>
      <c r="AA31" s="29" t="str">
        <f t="shared" ca="1" si="25"/>
        <v/>
      </c>
      <c r="AB31" s="29" t="str">
        <f t="shared" ca="1" si="26"/>
        <v/>
      </c>
      <c r="AC31" s="29" t="str">
        <f t="shared" ca="1" si="27"/>
        <v/>
      </c>
      <c r="AD31" s="29" t="str">
        <f t="shared" ca="1" si="28"/>
        <v/>
      </c>
      <c r="AE31" s="29" t="str">
        <f t="shared" ca="1" si="29"/>
        <v/>
      </c>
      <c r="AF31" s="29" t="str">
        <f t="shared" ca="1" si="30"/>
        <v/>
      </c>
      <c r="AG31" s="29" t="str">
        <f t="shared" ca="1" si="31"/>
        <v/>
      </c>
      <c r="AH31" s="29" t="str">
        <f t="shared" ca="1" si="32"/>
        <v/>
      </c>
      <c r="AI31" s="29" t="str">
        <f t="shared" ca="1" si="33"/>
        <v/>
      </c>
      <c r="AJ31" s="29" t="str">
        <f t="shared" ca="1" si="34"/>
        <v/>
      </c>
      <c r="AK31" s="29" t="str">
        <f t="shared" ca="1" si="35"/>
        <v/>
      </c>
      <c r="AL31" s="29" t="str">
        <f t="shared" ca="1" si="36"/>
        <v/>
      </c>
      <c r="AM31" s="29" t="str">
        <f t="shared" ca="1" si="37"/>
        <v/>
      </c>
      <c r="AN31" s="29" t="str">
        <f t="shared" ca="1" si="38"/>
        <v/>
      </c>
      <c r="AO31" s="29" t="str">
        <f t="shared" ca="1" si="39"/>
        <v/>
      </c>
      <c r="AP31" s="29" t="str">
        <f t="shared" ca="1" si="40"/>
        <v/>
      </c>
      <c r="AQ31" s="29" t="str">
        <f t="shared" ca="1" si="41"/>
        <v/>
      </c>
      <c r="AR31" s="29" t="str">
        <f t="shared" ca="1" si="42"/>
        <v/>
      </c>
      <c r="AS31" s="29" t="str">
        <f t="shared" ca="1" si="43"/>
        <v/>
      </c>
      <c r="AT31" s="29" t="str">
        <f t="shared" ca="1" si="44"/>
        <v/>
      </c>
      <c r="AU31" s="29" t="str">
        <f t="shared" ca="1" si="45"/>
        <v/>
      </c>
      <c r="AV31" s="29" t="str">
        <f t="shared" ca="1" si="46"/>
        <v/>
      </c>
      <c r="AW31" s="29" t="str">
        <f t="shared" ca="1" si="47"/>
        <v/>
      </c>
      <c r="AX31" s="29" t="str">
        <f t="shared" ca="1" si="48"/>
        <v/>
      </c>
      <c r="AY31" s="29" t="str">
        <f t="shared" ca="1" si="49"/>
        <v/>
      </c>
      <c r="AZ31" s="29" t="str">
        <f t="shared" ca="1" si="50"/>
        <v/>
      </c>
      <c r="BA31" s="29" t="str">
        <f t="shared" ca="1" si="51"/>
        <v/>
      </c>
      <c r="BB31" s="29" t="str">
        <f t="shared" ca="1" si="52"/>
        <v/>
      </c>
      <c r="BC31" s="39">
        <f t="shared" ca="1" si="112"/>
        <v>6</v>
      </c>
      <c r="BD31" s="39">
        <f t="shared" ca="1" si="53"/>
        <v>14</v>
      </c>
      <c r="BE31" s="39">
        <f t="shared" ca="1" si="113"/>
        <v>6</v>
      </c>
      <c r="BF31" s="39">
        <f t="shared" ca="1" si="114"/>
        <v>30</v>
      </c>
      <c r="BH31" s="82" t="str">
        <f t="shared" ca="1" si="55"/>
        <v/>
      </c>
      <c r="BI31" s="82">
        <f t="shared" ca="1" si="56"/>
        <v>6</v>
      </c>
      <c r="BJ31" s="82" t="str">
        <f t="shared" ca="1" si="57"/>
        <v/>
      </c>
      <c r="BK31" s="82" t="str">
        <f t="shared" ca="1" si="58"/>
        <v/>
      </c>
      <c r="BL31" s="82" t="str">
        <f t="shared" ca="1" si="59"/>
        <v/>
      </c>
      <c r="BM31" s="82" t="str">
        <f t="shared" ca="1" si="60"/>
        <v/>
      </c>
      <c r="BN31" s="82">
        <f t="shared" ca="1" si="61"/>
        <v>6</v>
      </c>
      <c r="BO31" s="82">
        <f t="shared" ca="1" si="62"/>
        <v>6</v>
      </c>
      <c r="BP31" s="82" t="str">
        <f t="shared" ca="1" si="63"/>
        <v/>
      </c>
      <c r="BQ31" s="82">
        <f t="shared" ca="1" si="64"/>
        <v>6</v>
      </c>
      <c r="BR31" s="82" t="str">
        <f t="shared" ca="1" si="65"/>
        <v/>
      </c>
      <c r="BS31" s="82" t="str">
        <f t="shared" ca="1" si="66"/>
        <v/>
      </c>
      <c r="BT31" s="82">
        <f t="shared" ca="1" si="67"/>
        <v>6</v>
      </c>
      <c r="BU31" s="82" t="str">
        <f t="shared" ca="1" si="68"/>
        <v/>
      </c>
      <c r="BV31" s="82" t="str">
        <f t="shared" ca="1" si="69"/>
        <v/>
      </c>
      <c r="BW31" s="82" t="str">
        <f t="shared" ca="1" si="70"/>
        <v/>
      </c>
      <c r="BX31" s="82" t="str">
        <f t="shared" ca="1" si="71"/>
        <v/>
      </c>
      <c r="BY31" s="82">
        <f t="shared" ca="1" si="72"/>
        <v>6</v>
      </c>
      <c r="BZ31" s="82" t="str">
        <f t="shared" ca="1" si="73"/>
        <v/>
      </c>
      <c r="CA31" s="82" t="str">
        <f t="shared" ca="1" si="74"/>
        <v/>
      </c>
      <c r="CB31" s="82" t="str">
        <f t="shared" ca="1" si="75"/>
        <v/>
      </c>
      <c r="CC31" s="82" t="str">
        <f t="shared" ca="1" si="76"/>
        <v/>
      </c>
      <c r="CD31" s="82" t="str">
        <f t="shared" ca="1" si="77"/>
        <v/>
      </c>
      <c r="CE31" s="82" t="str">
        <f t="shared" ca="1" si="78"/>
        <v/>
      </c>
      <c r="CF31" s="82" t="str">
        <f t="shared" ca="1" si="79"/>
        <v/>
      </c>
      <c r="CG31" s="82" t="str">
        <f t="shared" ca="1" si="80"/>
        <v/>
      </c>
      <c r="CH31" s="82" t="str">
        <f t="shared" ca="1" si="81"/>
        <v/>
      </c>
      <c r="CI31" s="82" t="str">
        <f t="shared" ca="1" si="82"/>
        <v/>
      </c>
      <c r="CJ31" s="82" t="str">
        <f t="shared" ca="1" si="83"/>
        <v/>
      </c>
      <c r="CK31" s="82" t="str">
        <f t="shared" ca="1" si="84"/>
        <v/>
      </c>
      <c r="CL31" s="82" t="str">
        <f t="shared" ca="1" si="85"/>
        <v/>
      </c>
      <c r="CM31" s="82" t="str">
        <f t="shared" ca="1" si="86"/>
        <v/>
      </c>
      <c r="CN31" s="82" t="str">
        <f t="shared" ca="1" si="87"/>
        <v/>
      </c>
      <c r="CO31" s="82" t="str">
        <f t="shared" ca="1" si="88"/>
        <v/>
      </c>
      <c r="CP31" s="82" t="str">
        <f t="shared" ca="1" si="89"/>
        <v/>
      </c>
      <c r="CQ31" s="82" t="str">
        <f t="shared" ca="1" si="90"/>
        <v/>
      </c>
      <c r="CR31" s="82" t="str">
        <f t="shared" ca="1" si="91"/>
        <v/>
      </c>
      <c r="CS31" s="82" t="str">
        <f t="shared" ca="1" si="92"/>
        <v/>
      </c>
      <c r="CT31" s="82" t="str">
        <f t="shared" ca="1" si="93"/>
        <v/>
      </c>
      <c r="CU31" s="82" t="str">
        <f t="shared" ca="1" si="94"/>
        <v/>
      </c>
      <c r="CV31" s="82" t="str">
        <f t="shared" ca="1" si="95"/>
        <v/>
      </c>
      <c r="CW31" s="82" t="str">
        <f t="shared" ca="1" si="96"/>
        <v/>
      </c>
      <c r="CX31" s="82" t="str">
        <f t="shared" ca="1" si="97"/>
        <v/>
      </c>
      <c r="CY31" s="82" t="str">
        <f t="shared" ca="1" si="98"/>
        <v/>
      </c>
      <c r="CZ31" s="82" t="str">
        <f t="shared" ca="1" si="99"/>
        <v/>
      </c>
      <c r="DA31" s="82" t="str">
        <f t="shared" ca="1" si="100"/>
        <v/>
      </c>
      <c r="DB31" s="82" t="str">
        <f t="shared" ca="1" si="101"/>
        <v/>
      </c>
      <c r="DC31" s="82" t="str">
        <f t="shared" ca="1" si="102"/>
        <v/>
      </c>
      <c r="DD31" s="82" t="str">
        <f t="shared" ca="1" si="103"/>
        <v/>
      </c>
      <c r="DE31" s="82" t="str">
        <f t="shared" ca="1" si="104"/>
        <v/>
      </c>
      <c r="DH31" s="295">
        <v>80</v>
      </c>
      <c r="DJ31">
        <f t="shared" ca="1" si="105"/>
        <v>5</v>
      </c>
      <c r="DK31">
        <f t="shared" ca="1" si="106"/>
        <v>0</v>
      </c>
      <c r="DL31">
        <f t="shared" ca="1" si="107"/>
        <v>1</v>
      </c>
      <c r="DM31" s="296">
        <f t="shared" ca="1" si="108"/>
        <v>38.46153846153846</v>
      </c>
      <c r="DN31" s="296">
        <f t="shared" ca="1" si="109"/>
        <v>0</v>
      </c>
      <c r="DO31" s="296">
        <f t="shared" ca="1" si="110"/>
        <v>11.111111111111111</v>
      </c>
      <c r="DQ31">
        <v>2</v>
      </c>
      <c r="DR31">
        <v>3</v>
      </c>
    </row>
    <row r="32" spans="1:122" ht="15" customHeight="1">
      <c r="A32" s="34">
        <f t="shared" si="111"/>
        <v>26</v>
      </c>
      <c r="B32" s="31" t="str">
        <f>Data!B45</f>
        <v>NUR HAZIRAH</v>
      </c>
      <c r="C32" s="42" t="str">
        <f>IF(Data!D45="","",Data!D45)</f>
        <v>EAAADCACBDDECBCBDBCE</v>
      </c>
      <c r="D32" s="37" t="str">
        <f t="shared" si="2"/>
        <v>Ok !</v>
      </c>
      <c r="E32" s="29">
        <f t="shared" ca="1" si="3"/>
        <v>1</v>
      </c>
      <c r="F32" s="29">
        <f t="shared" ca="1" si="4"/>
        <v>0</v>
      </c>
      <c r="G32" s="29">
        <f t="shared" ca="1" si="5"/>
        <v>0</v>
      </c>
      <c r="H32" s="29">
        <f t="shared" ca="1" si="6"/>
        <v>0</v>
      </c>
      <c r="I32" s="29">
        <f t="shared" ca="1" si="7"/>
        <v>0</v>
      </c>
      <c r="J32" s="29">
        <f t="shared" ca="1" si="8"/>
        <v>0</v>
      </c>
      <c r="K32" s="29">
        <f t="shared" ca="1" si="9"/>
        <v>1</v>
      </c>
      <c r="L32" s="29">
        <f t="shared" ca="1" si="10"/>
        <v>0</v>
      </c>
      <c r="M32" s="29">
        <f t="shared" ca="1" si="11"/>
        <v>0</v>
      </c>
      <c r="N32" s="29">
        <f t="shared" ca="1" si="12"/>
        <v>0</v>
      </c>
      <c r="O32" s="29">
        <f t="shared" ca="1" si="13"/>
        <v>1</v>
      </c>
      <c r="P32" s="29">
        <f t="shared" ca="1" si="14"/>
        <v>1</v>
      </c>
      <c r="Q32" s="29">
        <f t="shared" ca="1" si="15"/>
        <v>1</v>
      </c>
      <c r="R32" s="29">
        <f t="shared" ca="1" si="16"/>
        <v>0</v>
      </c>
      <c r="S32" s="29">
        <f t="shared" ca="1" si="17"/>
        <v>0</v>
      </c>
      <c r="T32" s="29">
        <f t="shared" ca="1" si="18"/>
        <v>1</v>
      </c>
      <c r="U32" s="29">
        <f t="shared" ca="1" si="19"/>
        <v>0</v>
      </c>
      <c r="V32" s="29">
        <f t="shared" ca="1" si="20"/>
        <v>0</v>
      </c>
      <c r="W32" s="29">
        <f t="shared" ca="1" si="21"/>
        <v>0</v>
      </c>
      <c r="X32" s="29">
        <f t="shared" ca="1" si="22"/>
        <v>0</v>
      </c>
      <c r="Y32" s="29" t="str">
        <f t="shared" ca="1" si="23"/>
        <v/>
      </c>
      <c r="Z32" s="29" t="str">
        <f t="shared" ca="1" si="24"/>
        <v/>
      </c>
      <c r="AA32" s="29" t="str">
        <f t="shared" ca="1" si="25"/>
        <v/>
      </c>
      <c r="AB32" s="29" t="str">
        <f t="shared" ca="1" si="26"/>
        <v/>
      </c>
      <c r="AC32" s="29" t="str">
        <f t="shared" ca="1" si="27"/>
        <v/>
      </c>
      <c r="AD32" s="29" t="str">
        <f t="shared" ca="1" si="28"/>
        <v/>
      </c>
      <c r="AE32" s="29" t="str">
        <f t="shared" ca="1" si="29"/>
        <v/>
      </c>
      <c r="AF32" s="29" t="str">
        <f t="shared" ca="1" si="30"/>
        <v/>
      </c>
      <c r="AG32" s="29" t="str">
        <f t="shared" ca="1" si="31"/>
        <v/>
      </c>
      <c r="AH32" s="29" t="str">
        <f t="shared" ca="1" si="32"/>
        <v/>
      </c>
      <c r="AI32" s="29" t="str">
        <f t="shared" ca="1" si="33"/>
        <v/>
      </c>
      <c r="AJ32" s="29" t="str">
        <f t="shared" ca="1" si="34"/>
        <v/>
      </c>
      <c r="AK32" s="29" t="str">
        <f t="shared" ca="1" si="35"/>
        <v/>
      </c>
      <c r="AL32" s="29" t="str">
        <f t="shared" ca="1" si="36"/>
        <v/>
      </c>
      <c r="AM32" s="29" t="str">
        <f t="shared" ca="1" si="37"/>
        <v/>
      </c>
      <c r="AN32" s="29" t="str">
        <f t="shared" ca="1" si="38"/>
        <v/>
      </c>
      <c r="AO32" s="29" t="str">
        <f t="shared" ca="1" si="39"/>
        <v/>
      </c>
      <c r="AP32" s="29" t="str">
        <f t="shared" ca="1" si="40"/>
        <v/>
      </c>
      <c r="AQ32" s="29" t="str">
        <f t="shared" ca="1" si="41"/>
        <v/>
      </c>
      <c r="AR32" s="29" t="str">
        <f t="shared" ca="1" si="42"/>
        <v/>
      </c>
      <c r="AS32" s="29" t="str">
        <f t="shared" ca="1" si="43"/>
        <v/>
      </c>
      <c r="AT32" s="29" t="str">
        <f t="shared" ca="1" si="44"/>
        <v/>
      </c>
      <c r="AU32" s="29" t="str">
        <f t="shared" ca="1" si="45"/>
        <v/>
      </c>
      <c r="AV32" s="29" t="str">
        <f t="shared" ca="1" si="46"/>
        <v/>
      </c>
      <c r="AW32" s="29" t="str">
        <f t="shared" ca="1" si="47"/>
        <v/>
      </c>
      <c r="AX32" s="29" t="str">
        <f t="shared" ca="1" si="48"/>
        <v/>
      </c>
      <c r="AY32" s="29" t="str">
        <f t="shared" ca="1" si="49"/>
        <v/>
      </c>
      <c r="AZ32" s="29" t="str">
        <f t="shared" ca="1" si="50"/>
        <v/>
      </c>
      <c r="BA32" s="29" t="str">
        <f t="shared" ca="1" si="51"/>
        <v/>
      </c>
      <c r="BB32" s="29" t="str">
        <f t="shared" ca="1" si="52"/>
        <v/>
      </c>
      <c r="BC32" s="39">
        <f t="shared" ca="1" si="112"/>
        <v>6</v>
      </c>
      <c r="BD32" s="39">
        <f t="shared" ca="1" si="53"/>
        <v>14</v>
      </c>
      <c r="BE32" s="39">
        <f t="shared" ca="1" si="113"/>
        <v>6</v>
      </c>
      <c r="BF32" s="39">
        <f t="shared" ca="1" si="114"/>
        <v>30</v>
      </c>
      <c r="BH32" s="82">
        <f t="shared" ca="1" si="55"/>
        <v>6</v>
      </c>
      <c r="BI32" s="82" t="str">
        <f t="shared" ca="1" si="56"/>
        <v/>
      </c>
      <c r="BJ32" s="82" t="str">
        <f t="shared" ca="1" si="57"/>
        <v/>
      </c>
      <c r="BK32" s="82" t="str">
        <f t="shared" ca="1" si="58"/>
        <v/>
      </c>
      <c r="BL32" s="82" t="str">
        <f t="shared" ca="1" si="59"/>
        <v/>
      </c>
      <c r="BM32" s="82" t="str">
        <f t="shared" ca="1" si="60"/>
        <v/>
      </c>
      <c r="BN32" s="82">
        <f t="shared" ca="1" si="61"/>
        <v>6</v>
      </c>
      <c r="BO32" s="82" t="str">
        <f t="shared" ca="1" si="62"/>
        <v/>
      </c>
      <c r="BP32" s="82" t="str">
        <f t="shared" ca="1" si="63"/>
        <v/>
      </c>
      <c r="BQ32" s="82" t="str">
        <f t="shared" ca="1" si="64"/>
        <v/>
      </c>
      <c r="BR32" s="82">
        <f t="shared" ca="1" si="65"/>
        <v>6</v>
      </c>
      <c r="BS32" s="82">
        <f t="shared" ca="1" si="66"/>
        <v>6</v>
      </c>
      <c r="BT32" s="82">
        <f t="shared" ca="1" si="67"/>
        <v>6</v>
      </c>
      <c r="BU32" s="82" t="str">
        <f t="shared" ca="1" si="68"/>
        <v/>
      </c>
      <c r="BV32" s="82" t="str">
        <f t="shared" ca="1" si="69"/>
        <v/>
      </c>
      <c r="BW32" s="82">
        <f t="shared" ca="1" si="70"/>
        <v>6</v>
      </c>
      <c r="BX32" s="82" t="str">
        <f t="shared" ca="1" si="71"/>
        <v/>
      </c>
      <c r="BY32" s="82" t="str">
        <f t="shared" ca="1" si="72"/>
        <v/>
      </c>
      <c r="BZ32" s="82" t="str">
        <f t="shared" ca="1" si="73"/>
        <v/>
      </c>
      <c r="CA32" s="82" t="str">
        <f t="shared" ca="1" si="74"/>
        <v/>
      </c>
      <c r="CB32" s="82" t="str">
        <f t="shared" ca="1" si="75"/>
        <v/>
      </c>
      <c r="CC32" s="82" t="str">
        <f t="shared" ca="1" si="76"/>
        <v/>
      </c>
      <c r="CD32" s="82" t="str">
        <f t="shared" ca="1" si="77"/>
        <v/>
      </c>
      <c r="CE32" s="82" t="str">
        <f t="shared" ca="1" si="78"/>
        <v/>
      </c>
      <c r="CF32" s="82" t="str">
        <f t="shared" ca="1" si="79"/>
        <v/>
      </c>
      <c r="CG32" s="82" t="str">
        <f t="shared" ca="1" si="80"/>
        <v/>
      </c>
      <c r="CH32" s="82" t="str">
        <f t="shared" ca="1" si="81"/>
        <v/>
      </c>
      <c r="CI32" s="82" t="str">
        <f t="shared" ca="1" si="82"/>
        <v/>
      </c>
      <c r="CJ32" s="82" t="str">
        <f t="shared" ca="1" si="83"/>
        <v/>
      </c>
      <c r="CK32" s="82" t="str">
        <f t="shared" ca="1" si="84"/>
        <v/>
      </c>
      <c r="CL32" s="82" t="str">
        <f t="shared" ca="1" si="85"/>
        <v/>
      </c>
      <c r="CM32" s="82" t="str">
        <f t="shared" ca="1" si="86"/>
        <v/>
      </c>
      <c r="CN32" s="82" t="str">
        <f t="shared" ca="1" si="87"/>
        <v/>
      </c>
      <c r="CO32" s="82" t="str">
        <f t="shared" ca="1" si="88"/>
        <v/>
      </c>
      <c r="CP32" s="82" t="str">
        <f t="shared" ca="1" si="89"/>
        <v/>
      </c>
      <c r="CQ32" s="82" t="str">
        <f t="shared" ca="1" si="90"/>
        <v/>
      </c>
      <c r="CR32" s="82" t="str">
        <f t="shared" ca="1" si="91"/>
        <v/>
      </c>
      <c r="CS32" s="82" t="str">
        <f t="shared" ca="1" si="92"/>
        <v/>
      </c>
      <c r="CT32" s="82" t="str">
        <f t="shared" ca="1" si="93"/>
        <v/>
      </c>
      <c r="CU32" s="82" t="str">
        <f t="shared" ca="1" si="94"/>
        <v/>
      </c>
      <c r="CV32" s="82" t="str">
        <f t="shared" ca="1" si="95"/>
        <v/>
      </c>
      <c r="CW32" s="82" t="str">
        <f t="shared" ca="1" si="96"/>
        <v/>
      </c>
      <c r="CX32" s="82" t="str">
        <f t="shared" ca="1" si="97"/>
        <v/>
      </c>
      <c r="CY32" s="82" t="str">
        <f t="shared" ca="1" si="98"/>
        <v/>
      </c>
      <c r="CZ32" s="82" t="str">
        <f t="shared" ca="1" si="99"/>
        <v/>
      </c>
      <c r="DA32" s="82" t="str">
        <f t="shared" ca="1" si="100"/>
        <v/>
      </c>
      <c r="DB32" s="82" t="str">
        <f t="shared" ca="1" si="101"/>
        <v/>
      </c>
      <c r="DC32" s="82" t="str">
        <f t="shared" ca="1" si="102"/>
        <v/>
      </c>
      <c r="DD32" s="82" t="str">
        <f t="shared" ca="1" si="103"/>
        <v/>
      </c>
      <c r="DE32" s="82" t="str">
        <f t="shared" ca="1" si="104"/>
        <v/>
      </c>
      <c r="DH32" s="295">
        <v>88</v>
      </c>
      <c r="DJ32">
        <f t="shared" ca="1" si="105"/>
        <v>5</v>
      </c>
      <c r="DK32">
        <f t="shared" ca="1" si="106"/>
        <v>1</v>
      </c>
      <c r="DL32">
        <f t="shared" ca="1" si="107"/>
        <v>0</v>
      </c>
      <c r="DM32" s="296">
        <f t="shared" ca="1" si="108"/>
        <v>38.46153846153846</v>
      </c>
      <c r="DN32" s="296">
        <f t="shared" ca="1" si="109"/>
        <v>33.333333333333336</v>
      </c>
      <c r="DO32" s="296">
        <f t="shared" ca="1" si="110"/>
        <v>0</v>
      </c>
      <c r="DQ32">
        <v>2</v>
      </c>
      <c r="DR32">
        <v>3</v>
      </c>
    </row>
    <row r="33" spans="1:122" ht="15" customHeight="1">
      <c r="A33" s="34">
        <f t="shared" si="111"/>
        <v>27</v>
      </c>
      <c r="B33" s="31" t="str">
        <f>Data!B46</f>
        <v>NURFADILAH</v>
      </c>
      <c r="C33" s="42" t="str">
        <f>IF(Data!D46="","",Data!D46)</f>
        <v>BEDCDBCEBCBECDBEDCEC</v>
      </c>
      <c r="D33" s="37" t="str">
        <f t="shared" si="2"/>
        <v>Ok !</v>
      </c>
      <c r="E33" s="29">
        <f t="shared" ca="1" si="3"/>
        <v>0</v>
      </c>
      <c r="F33" s="29">
        <f t="shared" ca="1" si="4"/>
        <v>0</v>
      </c>
      <c r="G33" s="29">
        <f t="shared" ca="1" si="5"/>
        <v>0</v>
      </c>
      <c r="H33" s="29">
        <f t="shared" ca="1" si="6"/>
        <v>0</v>
      </c>
      <c r="I33" s="29">
        <f t="shared" ca="1" si="7"/>
        <v>0</v>
      </c>
      <c r="J33" s="29">
        <f t="shared" ca="1" si="8"/>
        <v>0</v>
      </c>
      <c r="K33" s="29">
        <f t="shared" ca="1" si="9"/>
        <v>0</v>
      </c>
      <c r="L33" s="29">
        <f t="shared" ca="1" si="10"/>
        <v>1</v>
      </c>
      <c r="M33" s="29">
        <f t="shared" ca="1" si="11"/>
        <v>0</v>
      </c>
      <c r="N33" s="29">
        <f t="shared" ca="1" si="12"/>
        <v>0</v>
      </c>
      <c r="O33" s="29">
        <f t="shared" ca="1" si="13"/>
        <v>0</v>
      </c>
      <c r="P33" s="29">
        <f t="shared" ca="1" si="14"/>
        <v>1</v>
      </c>
      <c r="Q33" s="29">
        <f t="shared" ca="1" si="15"/>
        <v>1</v>
      </c>
      <c r="R33" s="29">
        <f t="shared" ca="1" si="16"/>
        <v>0</v>
      </c>
      <c r="S33" s="29">
        <f t="shared" ca="1" si="17"/>
        <v>0</v>
      </c>
      <c r="T33" s="29">
        <f t="shared" ca="1" si="18"/>
        <v>0</v>
      </c>
      <c r="U33" s="29">
        <f t="shared" ca="1" si="19"/>
        <v>0</v>
      </c>
      <c r="V33" s="29">
        <f t="shared" ca="1" si="20"/>
        <v>0</v>
      </c>
      <c r="W33" s="29">
        <f t="shared" ca="1" si="21"/>
        <v>0</v>
      </c>
      <c r="X33" s="29">
        <f t="shared" ca="1" si="22"/>
        <v>0</v>
      </c>
      <c r="Y33" s="29" t="str">
        <f t="shared" ca="1" si="23"/>
        <v/>
      </c>
      <c r="Z33" s="29" t="str">
        <f t="shared" ca="1" si="24"/>
        <v/>
      </c>
      <c r="AA33" s="29" t="str">
        <f t="shared" ca="1" si="25"/>
        <v/>
      </c>
      <c r="AB33" s="29" t="str">
        <f t="shared" ca="1" si="26"/>
        <v/>
      </c>
      <c r="AC33" s="29" t="str">
        <f t="shared" ca="1" si="27"/>
        <v/>
      </c>
      <c r="AD33" s="29" t="str">
        <f t="shared" ca="1" si="28"/>
        <v/>
      </c>
      <c r="AE33" s="29" t="str">
        <f t="shared" ca="1" si="29"/>
        <v/>
      </c>
      <c r="AF33" s="29" t="str">
        <f t="shared" ca="1" si="30"/>
        <v/>
      </c>
      <c r="AG33" s="29" t="str">
        <f t="shared" ca="1" si="31"/>
        <v/>
      </c>
      <c r="AH33" s="29" t="str">
        <f t="shared" ca="1" si="32"/>
        <v/>
      </c>
      <c r="AI33" s="29" t="str">
        <f t="shared" ca="1" si="33"/>
        <v/>
      </c>
      <c r="AJ33" s="29" t="str">
        <f t="shared" ca="1" si="34"/>
        <v/>
      </c>
      <c r="AK33" s="29" t="str">
        <f t="shared" ca="1" si="35"/>
        <v/>
      </c>
      <c r="AL33" s="29" t="str">
        <f t="shared" ca="1" si="36"/>
        <v/>
      </c>
      <c r="AM33" s="29" t="str">
        <f t="shared" ca="1" si="37"/>
        <v/>
      </c>
      <c r="AN33" s="29" t="str">
        <f t="shared" ca="1" si="38"/>
        <v/>
      </c>
      <c r="AO33" s="29" t="str">
        <f t="shared" ca="1" si="39"/>
        <v/>
      </c>
      <c r="AP33" s="29" t="str">
        <f t="shared" ca="1" si="40"/>
        <v/>
      </c>
      <c r="AQ33" s="29" t="str">
        <f t="shared" ca="1" si="41"/>
        <v/>
      </c>
      <c r="AR33" s="29" t="str">
        <f t="shared" ca="1" si="42"/>
        <v/>
      </c>
      <c r="AS33" s="29" t="str">
        <f t="shared" ca="1" si="43"/>
        <v/>
      </c>
      <c r="AT33" s="29" t="str">
        <f t="shared" ca="1" si="44"/>
        <v/>
      </c>
      <c r="AU33" s="29" t="str">
        <f t="shared" ca="1" si="45"/>
        <v/>
      </c>
      <c r="AV33" s="29" t="str">
        <f t="shared" ca="1" si="46"/>
        <v/>
      </c>
      <c r="AW33" s="29" t="str">
        <f t="shared" ca="1" si="47"/>
        <v/>
      </c>
      <c r="AX33" s="29" t="str">
        <f t="shared" ca="1" si="48"/>
        <v/>
      </c>
      <c r="AY33" s="29" t="str">
        <f t="shared" ca="1" si="49"/>
        <v/>
      </c>
      <c r="AZ33" s="29" t="str">
        <f t="shared" ca="1" si="50"/>
        <v/>
      </c>
      <c r="BA33" s="29" t="str">
        <f t="shared" ca="1" si="51"/>
        <v/>
      </c>
      <c r="BB33" s="29" t="str">
        <f t="shared" ca="1" si="52"/>
        <v/>
      </c>
      <c r="BC33" s="39">
        <f t="shared" ca="1" si="112"/>
        <v>3</v>
      </c>
      <c r="BD33" s="39">
        <f t="shared" ca="1" si="53"/>
        <v>17</v>
      </c>
      <c r="BE33" s="39">
        <f t="shared" ca="1" si="113"/>
        <v>3</v>
      </c>
      <c r="BF33" s="39">
        <f t="shared" ca="1" si="114"/>
        <v>15</v>
      </c>
      <c r="BH33" s="82" t="str">
        <f t="shared" ca="1" si="55"/>
        <v/>
      </c>
      <c r="BI33" s="82" t="str">
        <f t="shared" ca="1" si="56"/>
        <v/>
      </c>
      <c r="BJ33" s="82" t="str">
        <f t="shared" ca="1" si="57"/>
        <v/>
      </c>
      <c r="BK33" s="82" t="str">
        <f t="shared" ca="1" si="58"/>
        <v/>
      </c>
      <c r="BL33" s="82" t="str">
        <f t="shared" ca="1" si="59"/>
        <v/>
      </c>
      <c r="BM33" s="82" t="str">
        <f t="shared" ca="1" si="60"/>
        <v/>
      </c>
      <c r="BN33" s="82" t="str">
        <f t="shared" ca="1" si="61"/>
        <v/>
      </c>
      <c r="BO33" s="82">
        <f t="shared" ca="1" si="62"/>
        <v>3</v>
      </c>
      <c r="BP33" s="82" t="str">
        <f t="shared" ca="1" si="63"/>
        <v/>
      </c>
      <c r="BQ33" s="82" t="str">
        <f t="shared" ca="1" si="64"/>
        <v/>
      </c>
      <c r="BR33" s="82" t="str">
        <f t="shared" ca="1" si="65"/>
        <v/>
      </c>
      <c r="BS33" s="82">
        <f t="shared" ca="1" si="66"/>
        <v>3</v>
      </c>
      <c r="BT33" s="82">
        <f t="shared" ca="1" si="67"/>
        <v>3</v>
      </c>
      <c r="BU33" s="82" t="str">
        <f t="shared" ca="1" si="68"/>
        <v/>
      </c>
      <c r="BV33" s="82" t="str">
        <f t="shared" ca="1" si="69"/>
        <v/>
      </c>
      <c r="BW33" s="82" t="str">
        <f t="shared" ca="1" si="70"/>
        <v/>
      </c>
      <c r="BX33" s="82" t="str">
        <f t="shared" ca="1" si="71"/>
        <v/>
      </c>
      <c r="BY33" s="82" t="str">
        <f t="shared" ca="1" si="72"/>
        <v/>
      </c>
      <c r="BZ33" s="82" t="str">
        <f t="shared" ca="1" si="73"/>
        <v/>
      </c>
      <c r="CA33" s="82" t="str">
        <f t="shared" ca="1" si="74"/>
        <v/>
      </c>
      <c r="CB33" s="82" t="str">
        <f t="shared" ca="1" si="75"/>
        <v/>
      </c>
      <c r="CC33" s="82" t="str">
        <f t="shared" ca="1" si="76"/>
        <v/>
      </c>
      <c r="CD33" s="82" t="str">
        <f t="shared" ca="1" si="77"/>
        <v/>
      </c>
      <c r="CE33" s="82" t="str">
        <f t="shared" ca="1" si="78"/>
        <v/>
      </c>
      <c r="CF33" s="82" t="str">
        <f t="shared" ca="1" si="79"/>
        <v/>
      </c>
      <c r="CG33" s="82" t="str">
        <f t="shared" ca="1" si="80"/>
        <v/>
      </c>
      <c r="CH33" s="82" t="str">
        <f t="shared" ca="1" si="81"/>
        <v/>
      </c>
      <c r="CI33" s="82" t="str">
        <f t="shared" ca="1" si="82"/>
        <v/>
      </c>
      <c r="CJ33" s="82" t="str">
        <f t="shared" ca="1" si="83"/>
        <v/>
      </c>
      <c r="CK33" s="82" t="str">
        <f t="shared" ca="1" si="84"/>
        <v/>
      </c>
      <c r="CL33" s="82" t="str">
        <f t="shared" ca="1" si="85"/>
        <v/>
      </c>
      <c r="CM33" s="82" t="str">
        <f t="shared" ca="1" si="86"/>
        <v/>
      </c>
      <c r="CN33" s="82" t="str">
        <f t="shared" ca="1" si="87"/>
        <v/>
      </c>
      <c r="CO33" s="82" t="str">
        <f t="shared" ca="1" si="88"/>
        <v/>
      </c>
      <c r="CP33" s="82" t="str">
        <f t="shared" ca="1" si="89"/>
        <v/>
      </c>
      <c r="CQ33" s="82" t="str">
        <f t="shared" ca="1" si="90"/>
        <v/>
      </c>
      <c r="CR33" s="82" t="str">
        <f t="shared" ca="1" si="91"/>
        <v/>
      </c>
      <c r="CS33" s="82" t="str">
        <f t="shared" ca="1" si="92"/>
        <v/>
      </c>
      <c r="CT33" s="82" t="str">
        <f t="shared" ca="1" si="93"/>
        <v/>
      </c>
      <c r="CU33" s="82" t="str">
        <f t="shared" ca="1" si="94"/>
        <v/>
      </c>
      <c r="CV33" s="82" t="str">
        <f t="shared" ca="1" si="95"/>
        <v/>
      </c>
      <c r="CW33" s="82" t="str">
        <f t="shared" ca="1" si="96"/>
        <v/>
      </c>
      <c r="CX33" s="82" t="str">
        <f t="shared" ca="1" si="97"/>
        <v/>
      </c>
      <c r="CY33" s="82" t="str">
        <f t="shared" ca="1" si="98"/>
        <v/>
      </c>
      <c r="CZ33" s="82" t="str">
        <f t="shared" ca="1" si="99"/>
        <v/>
      </c>
      <c r="DA33" s="82" t="str">
        <f t="shared" ca="1" si="100"/>
        <v/>
      </c>
      <c r="DB33" s="82" t="str">
        <f t="shared" ca="1" si="101"/>
        <v/>
      </c>
      <c r="DC33" s="82" t="str">
        <f t="shared" ca="1" si="102"/>
        <v/>
      </c>
      <c r="DD33" s="82" t="str">
        <f t="shared" ca="1" si="103"/>
        <v/>
      </c>
      <c r="DE33" s="82" t="str">
        <f t="shared" ca="1" si="104"/>
        <v/>
      </c>
      <c r="DH33" s="295">
        <v>56.000000000000007</v>
      </c>
      <c r="DJ33">
        <f t="shared" ca="1" si="105"/>
        <v>3</v>
      </c>
      <c r="DK33">
        <f t="shared" ca="1" si="106"/>
        <v>0</v>
      </c>
      <c r="DL33">
        <f t="shared" ca="1" si="107"/>
        <v>0</v>
      </c>
      <c r="DM33" s="296">
        <f t="shared" ca="1" si="108"/>
        <v>23.076923076923077</v>
      </c>
      <c r="DN33" s="296">
        <f t="shared" ca="1" si="109"/>
        <v>0</v>
      </c>
      <c r="DO33" s="296">
        <f t="shared" ca="1" si="110"/>
        <v>0</v>
      </c>
      <c r="DQ33">
        <v>2</v>
      </c>
      <c r="DR33">
        <v>1</v>
      </c>
    </row>
    <row r="34" spans="1:122" ht="15" customHeight="1">
      <c r="A34" s="34">
        <f t="shared" si="111"/>
        <v>28</v>
      </c>
      <c r="B34" s="31" t="str">
        <f>Data!B47</f>
        <v>RATI YANI</v>
      </c>
      <c r="C34" s="42" t="str">
        <f>IF(Data!D47="","",Data!D47)</f>
        <v>CDDEBBDABCAACBCDBDCA</v>
      </c>
      <c r="D34" s="37" t="str">
        <f t="shared" si="2"/>
        <v>Ok !</v>
      </c>
      <c r="E34" s="29">
        <f t="shared" ca="1" si="3"/>
        <v>0</v>
      </c>
      <c r="F34" s="29">
        <f t="shared" ca="1" si="4"/>
        <v>0</v>
      </c>
      <c r="G34" s="29">
        <f t="shared" ca="1" si="5"/>
        <v>0</v>
      </c>
      <c r="H34" s="29">
        <f t="shared" ca="1" si="6"/>
        <v>0</v>
      </c>
      <c r="I34" s="29">
        <f t="shared" ca="1" si="7"/>
        <v>0</v>
      </c>
      <c r="J34" s="29">
        <f t="shared" ca="1" si="8"/>
        <v>0</v>
      </c>
      <c r="K34" s="29">
        <f t="shared" ca="1" si="9"/>
        <v>0</v>
      </c>
      <c r="L34" s="29">
        <f t="shared" ca="1" si="10"/>
        <v>0</v>
      </c>
      <c r="M34" s="29">
        <f t="shared" ca="1" si="11"/>
        <v>0</v>
      </c>
      <c r="N34" s="29">
        <f t="shared" ca="1" si="12"/>
        <v>0</v>
      </c>
      <c r="O34" s="29">
        <f t="shared" ca="1" si="13"/>
        <v>0</v>
      </c>
      <c r="P34" s="29">
        <f t="shared" ca="1" si="14"/>
        <v>0</v>
      </c>
      <c r="Q34" s="29">
        <f t="shared" ca="1" si="15"/>
        <v>1</v>
      </c>
      <c r="R34" s="29">
        <f t="shared" ca="1" si="16"/>
        <v>0</v>
      </c>
      <c r="S34" s="29">
        <f t="shared" ca="1" si="17"/>
        <v>0</v>
      </c>
      <c r="T34" s="29">
        <f t="shared" ca="1" si="18"/>
        <v>0</v>
      </c>
      <c r="U34" s="29">
        <f t="shared" ca="1" si="19"/>
        <v>0</v>
      </c>
      <c r="V34" s="29">
        <f t="shared" ca="1" si="20"/>
        <v>0</v>
      </c>
      <c r="W34" s="29">
        <f t="shared" ca="1" si="21"/>
        <v>0</v>
      </c>
      <c r="X34" s="29">
        <f t="shared" ca="1" si="22"/>
        <v>0</v>
      </c>
      <c r="Y34" s="29" t="str">
        <f t="shared" ca="1" si="23"/>
        <v/>
      </c>
      <c r="Z34" s="29" t="str">
        <f t="shared" ca="1" si="24"/>
        <v/>
      </c>
      <c r="AA34" s="29" t="str">
        <f t="shared" ca="1" si="25"/>
        <v/>
      </c>
      <c r="AB34" s="29" t="str">
        <f t="shared" ca="1" si="26"/>
        <v/>
      </c>
      <c r="AC34" s="29" t="str">
        <f t="shared" ca="1" si="27"/>
        <v/>
      </c>
      <c r="AD34" s="29" t="str">
        <f t="shared" ca="1" si="28"/>
        <v/>
      </c>
      <c r="AE34" s="29" t="str">
        <f t="shared" ca="1" si="29"/>
        <v/>
      </c>
      <c r="AF34" s="29" t="str">
        <f t="shared" ca="1" si="30"/>
        <v/>
      </c>
      <c r="AG34" s="29" t="str">
        <f t="shared" ca="1" si="31"/>
        <v/>
      </c>
      <c r="AH34" s="29" t="str">
        <f t="shared" ca="1" si="32"/>
        <v/>
      </c>
      <c r="AI34" s="29" t="str">
        <f t="shared" ca="1" si="33"/>
        <v/>
      </c>
      <c r="AJ34" s="29" t="str">
        <f t="shared" ca="1" si="34"/>
        <v/>
      </c>
      <c r="AK34" s="29" t="str">
        <f t="shared" ca="1" si="35"/>
        <v/>
      </c>
      <c r="AL34" s="29" t="str">
        <f t="shared" ca="1" si="36"/>
        <v/>
      </c>
      <c r="AM34" s="29" t="str">
        <f t="shared" ca="1" si="37"/>
        <v/>
      </c>
      <c r="AN34" s="29" t="str">
        <f t="shared" ca="1" si="38"/>
        <v/>
      </c>
      <c r="AO34" s="29" t="str">
        <f t="shared" ca="1" si="39"/>
        <v/>
      </c>
      <c r="AP34" s="29" t="str">
        <f t="shared" ca="1" si="40"/>
        <v/>
      </c>
      <c r="AQ34" s="29" t="str">
        <f t="shared" ca="1" si="41"/>
        <v/>
      </c>
      <c r="AR34" s="29" t="str">
        <f t="shared" ca="1" si="42"/>
        <v/>
      </c>
      <c r="AS34" s="29" t="str">
        <f t="shared" ca="1" si="43"/>
        <v/>
      </c>
      <c r="AT34" s="29" t="str">
        <f t="shared" ca="1" si="44"/>
        <v/>
      </c>
      <c r="AU34" s="29" t="str">
        <f t="shared" ca="1" si="45"/>
        <v/>
      </c>
      <c r="AV34" s="29" t="str">
        <f t="shared" ca="1" si="46"/>
        <v/>
      </c>
      <c r="AW34" s="29" t="str">
        <f t="shared" ca="1" si="47"/>
        <v/>
      </c>
      <c r="AX34" s="29" t="str">
        <f t="shared" ca="1" si="48"/>
        <v/>
      </c>
      <c r="AY34" s="29" t="str">
        <f t="shared" ca="1" si="49"/>
        <v/>
      </c>
      <c r="AZ34" s="29" t="str">
        <f t="shared" ca="1" si="50"/>
        <v/>
      </c>
      <c r="BA34" s="29" t="str">
        <f t="shared" ca="1" si="51"/>
        <v/>
      </c>
      <c r="BB34" s="29" t="str">
        <f t="shared" ca="1" si="52"/>
        <v/>
      </c>
      <c r="BC34" s="39">
        <f t="shared" ca="1" si="112"/>
        <v>1</v>
      </c>
      <c r="BD34" s="39">
        <f t="shared" ca="1" si="53"/>
        <v>19</v>
      </c>
      <c r="BE34" s="39">
        <f t="shared" ca="1" si="113"/>
        <v>1</v>
      </c>
      <c r="BF34" s="39">
        <f t="shared" ca="1" si="114"/>
        <v>5</v>
      </c>
      <c r="BH34" s="82" t="str">
        <f t="shared" ca="1" si="55"/>
        <v/>
      </c>
      <c r="BI34" s="82" t="str">
        <f t="shared" ca="1" si="56"/>
        <v/>
      </c>
      <c r="BJ34" s="82" t="str">
        <f t="shared" ca="1" si="57"/>
        <v/>
      </c>
      <c r="BK34" s="82" t="str">
        <f t="shared" ca="1" si="58"/>
        <v/>
      </c>
      <c r="BL34" s="82" t="str">
        <f t="shared" ca="1" si="59"/>
        <v/>
      </c>
      <c r="BM34" s="82" t="str">
        <f t="shared" ca="1" si="60"/>
        <v/>
      </c>
      <c r="BN34" s="82" t="str">
        <f t="shared" ca="1" si="61"/>
        <v/>
      </c>
      <c r="BO34" s="82" t="str">
        <f t="shared" ca="1" si="62"/>
        <v/>
      </c>
      <c r="BP34" s="82" t="str">
        <f t="shared" ca="1" si="63"/>
        <v/>
      </c>
      <c r="BQ34" s="82" t="str">
        <f t="shared" ca="1" si="64"/>
        <v/>
      </c>
      <c r="BR34" s="82" t="str">
        <f t="shared" ca="1" si="65"/>
        <v/>
      </c>
      <c r="BS34" s="82" t="str">
        <f t="shared" ca="1" si="66"/>
        <v/>
      </c>
      <c r="BT34" s="82">
        <f t="shared" ca="1" si="67"/>
        <v>1</v>
      </c>
      <c r="BU34" s="82" t="str">
        <f t="shared" ca="1" si="68"/>
        <v/>
      </c>
      <c r="BV34" s="82" t="str">
        <f t="shared" ca="1" si="69"/>
        <v/>
      </c>
      <c r="BW34" s="82" t="str">
        <f t="shared" ca="1" si="70"/>
        <v/>
      </c>
      <c r="BX34" s="82" t="str">
        <f t="shared" ca="1" si="71"/>
        <v/>
      </c>
      <c r="BY34" s="82" t="str">
        <f t="shared" ca="1" si="72"/>
        <v/>
      </c>
      <c r="BZ34" s="82" t="str">
        <f t="shared" ca="1" si="73"/>
        <v/>
      </c>
      <c r="CA34" s="82" t="str">
        <f t="shared" ca="1" si="74"/>
        <v/>
      </c>
      <c r="CB34" s="82" t="str">
        <f t="shared" ca="1" si="75"/>
        <v/>
      </c>
      <c r="CC34" s="82" t="str">
        <f t="shared" ca="1" si="76"/>
        <v/>
      </c>
      <c r="CD34" s="82" t="str">
        <f t="shared" ca="1" si="77"/>
        <v/>
      </c>
      <c r="CE34" s="82" t="str">
        <f t="shared" ca="1" si="78"/>
        <v/>
      </c>
      <c r="CF34" s="82" t="str">
        <f t="shared" ca="1" si="79"/>
        <v/>
      </c>
      <c r="CG34" s="82" t="str">
        <f t="shared" ca="1" si="80"/>
        <v/>
      </c>
      <c r="CH34" s="82" t="str">
        <f t="shared" ca="1" si="81"/>
        <v/>
      </c>
      <c r="CI34" s="82" t="str">
        <f t="shared" ca="1" si="82"/>
        <v/>
      </c>
      <c r="CJ34" s="82" t="str">
        <f t="shared" ca="1" si="83"/>
        <v/>
      </c>
      <c r="CK34" s="82" t="str">
        <f t="shared" ca="1" si="84"/>
        <v/>
      </c>
      <c r="CL34" s="82" t="str">
        <f t="shared" ca="1" si="85"/>
        <v/>
      </c>
      <c r="CM34" s="82" t="str">
        <f t="shared" ca="1" si="86"/>
        <v/>
      </c>
      <c r="CN34" s="82" t="str">
        <f t="shared" ca="1" si="87"/>
        <v/>
      </c>
      <c r="CO34" s="82" t="str">
        <f t="shared" ca="1" si="88"/>
        <v/>
      </c>
      <c r="CP34" s="82" t="str">
        <f t="shared" ca="1" si="89"/>
        <v/>
      </c>
      <c r="CQ34" s="82" t="str">
        <f t="shared" ca="1" si="90"/>
        <v/>
      </c>
      <c r="CR34" s="82" t="str">
        <f t="shared" ca="1" si="91"/>
        <v/>
      </c>
      <c r="CS34" s="82" t="str">
        <f t="shared" ca="1" si="92"/>
        <v/>
      </c>
      <c r="CT34" s="82" t="str">
        <f t="shared" ca="1" si="93"/>
        <v/>
      </c>
      <c r="CU34" s="82" t="str">
        <f t="shared" ca="1" si="94"/>
        <v/>
      </c>
      <c r="CV34" s="82" t="str">
        <f t="shared" ca="1" si="95"/>
        <v/>
      </c>
      <c r="CW34" s="82" t="str">
        <f t="shared" ca="1" si="96"/>
        <v/>
      </c>
      <c r="CX34" s="82" t="str">
        <f t="shared" ca="1" si="97"/>
        <v/>
      </c>
      <c r="CY34" s="82" t="str">
        <f t="shared" ca="1" si="98"/>
        <v/>
      </c>
      <c r="CZ34" s="82" t="str">
        <f t="shared" ca="1" si="99"/>
        <v/>
      </c>
      <c r="DA34" s="82" t="str">
        <f t="shared" ca="1" si="100"/>
        <v/>
      </c>
      <c r="DB34" s="82" t="str">
        <f t="shared" ca="1" si="101"/>
        <v/>
      </c>
      <c r="DC34" s="82" t="str">
        <f t="shared" ca="1" si="102"/>
        <v/>
      </c>
      <c r="DD34" s="82" t="str">
        <f t="shared" ca="1" si="103"/>
        <v/>
      </c>
      <c r="DE34" s="82" t="str">
        <f t="shared" ca="1" si="104"/>
        <v/>
      </c>
      <c r="DH34" s="295">
        <v>80</v>
      </c>
      <c r="DJ34">
        <f t="shared" ca="1" si="105"/>
        <v>1</v>
      </c>
      <c r="DK34">
        <f t="shared" ca="1" si="106"/>
        <v>0</v>
      </c>
      <c r="DL34">
        <f t="shared" ca="1" si="107"/>
        <v>0</v>
      </c>
      <c r="DM34" s="296">
        <f t="shared" ca="1" si="108"/>
        <v>7.6923076923076925</v>
      </c>
      <c r="DN34" s="296">
        <f t="shared" ca="1" si="109"/>
        <v>0</v>
      </c>
      <c r="DO34" s="296">
        <f t="shared" ca="1" si="110"/>
        <v>0</v>
      </c>
      <c r="DQ34">
        <v>2</v>
      </c>
      <c r="DR34">
        <v>3</v>
      </c>
    </row>
    <row r="35" spans="1:122" ht="15" customHeight="1">
      <c r="A35" s="34">
        <f t="shared" si="111"/>
        <v>29</v>
      </c>
      <c r="B35" s="31" t="str">
        <f>Data!B48</f>
        <v>SIGIT ARI DJAYADI</v>
      </c>
      <c r="C35" s="42" t="str">
        <f>IF(Data!D48="","",Data!D48)</f>
        <v>BBEDDCAEBABACDCEBCCD</v>
      </c>
      <c r="D35" s="37" t="str">
        <f t="shared" si="2"/>
        <v>Ok !</v>
      </c>
      <c r="E35" s="29">
        <f t="shared" ca="1" si="3"/>
        <v>0</v>
      </c>
      <c r="F35" s="29">
        <f t="shared" ca="1" si="4"/>
        <v>1</v>
      </c>
      <c r="G35" s="29">
        <f t="shared" ca="1" si="5"/>
        <v>1</v>
      </c>
      <c r="H35" s="29">
        <f t="shared" ca="1" si="6"/>
        <v>0</v>
      </c>
      <c r="I35" s="29">
        <f t="shared" ca="1" si="7"/>
        <v>0</v>
      </c>
      <c r="J35" s="29">
        <f t="shared" ca="1" si="8"/>
        <v>0</v>
      </c>
      <c r="K35" s="29">
        <f t="shared" ca="1" si="9"/>
        <v>1</v>
      </c>
      <c r="L35" s="29">
        <f t="shared" ca="1" si="10"/>
        <v>1</v>
      </c>
      <c r="M35" s="29">
        <f t="shared" ca="1" si="11"/>
        <v>0</v>
      </c>
      <c r="N35" s="29">
        <f t="shared" ca="1" si="12"/>
        <v>1</v>
      </c>
      <c r="O35" s="29">
        <f t="shared" ca="1" si="13"/>
        <v>0</v>
      </c>
      <c r="P35" s="29">
        <f t="shared" ca="1" si="14"/>
        <v>0</v>
      </c>
      <c r="Q35" s="29">
        <f t="shared" ca="1" si="15"/>
        <v>1</v>
      </c>
      <c r="R35" s="29">
        <f t="shared" ca="1" si="16"/>
        <v>0</v>
      </c>
      <c r="S35" s="29">
        <f t="shared" ca="1" si="17"/>
        <v>0</v>
      </c>
      <c r="T35" s="29">
        <f t="shared" ca="1" si="18"/>
        <v>0</v>
      </c>
      <c r="U35" s="29">
        <f t="shared" ca="1" si="19"/>
        <v>0</v>
      </c>
      <c r="V35" s="29">
        <f t="shared" ca="1" si="20"/>
        <v>0</v>
      </c>
      <c r="W35" s="29">
        <f t="shared" ca="1" si="21"/>
        <v>0</v>
      </c>
      <c r="X35" s="29">
        <f t="shared" ca="1" si="22"/>
        <v>0</v>
      </c>
      <c r="Y35" s="29" t="str">
        <f t="shared" ca="1" si="23"/>
        <v/>
      </c>
      <c r="Z35" s="29" t="str">
        <f t="shared" ca="1" si="24"/>
        <v/>
      </c>
      <c r="AA35" s="29" t="str">
        <f t="shared" ca="1" si="25"/>
        <v/>
      </c>
      <c r="AB35" s="29" t="str">
        <f t="shared" ca="1" si="26"/>
        <v/>
      </c>
      <c r="AC35" s="29" t="str">
        <f t="shared" ca="1" si="27"/>
        <v/>
      </c>
      <c r="AD35" s="29" t="str">
        <f t="shared" ca="1" si="28"/>
        <v/>
      </c>
      <c r="AE35" s="29" t="str">
        <f t="shared" ca="1" si="29"/>
        <v/>
      </c>
      <c r="AF35" s="29" t="str">
        <f t="shared" ca="1" si="30"/>
        <v/>
      </c>
      <c r="AG35" s="29" t="str">
        <f t="shared" ca="1" si="31"/>
        <v/>
      </c>
      <c r="AH35" s="29" t="str">
        <f t="shared" ca="1" si="32"/>
        <v/>
      </c>
      <c r="AI35" s="29" t="str">
        <f t="shared" ca="1" si="33"/>
        <v/>
      </c>
      <c r="AJ35" s="29" t="str">
        <f t="shared" ca="1" si="34"/>
        <v/>
      </c>
      <c r="AK35" s="29" t="str">
        <f t="shared" ca="1" si="35"/>
        <v/>
      </c>
      <c r="AL35" s="29" t="str">
        <f t="shared" ca="1" si="36"/>
        <v/>
      </c>
      <c r="AM35" s="29" t="str">
        <f t="shared" ca="1" si="37"/>
        <v/>
      </c>
      <c r="AN35" s="29" t="str">
        <f t="shared" ca="1" si="38"/>
        <v/>
      </c>
      <c r="AO35" s="29" t="str">
        <f t="shared" ca="1" si="39"/>
        <v/>
      </c>
      <c r="AP35" s="29" t="str">
        <f t="shared" ca="1" si="40"/>
        <v/>
      </c>
      <c r="AQ35" s="29" t="str">
        <f t="shared" ca="1" si="41"/>
        <v/>
      </c>
      <c r="AR35" s="29" t="str">
        <f t="shared" ca="1" si="42"/>
        <v/>
      </c>
      <c r="AS35" s="29" t="str">
        <f t="shared" ca="1" si="43"/>
        <v/>
      </c>
      <c r="AT35" s="29" t="str">
        <f t="shared" ca="1" si="44"/>
        <v/>
      </c>
      <c r="AU35" s="29" t="str">
        <f t="shared" ca="1" si="45"/>
        <v/>
      </c>
      <c r="AV35" s="29" t="str">
        <f t="shared" ca="1" si="46"/>
        <v/>
      </c>
      <c r="AW35" s="29" t="str">
        <f t="shared" ca="1" si="47"/>
        <v/>
      </c>
      <c r="AX35" s="29" t="str">
        <f t="shared" ca="1" si="48"/>
        <v/>
      </c>
      <c r="AY35" s="29" t="str">
        <f t="shared" ca="1" si="49"/>
        <v/>
      </c>
      <c r="AZ35" s="29" t="str">
        <f t="shared" ca="1" si="50"/>
        <v/>
      </c>
      <c r="BA35" s="29" t="str">
        <f t="shared" ca="1" si="51"/>
        <v/>
      </c>
      <c r="BB35" s="29" t="str">
        <f t="shared" ca="1" si="52"/>
        <v/>
      </c>
      <c r="BC35" s="39">
        <f t="shared" ca="1" si="112"/>
        <v>6</v>
      </c>
      <c r="BD35" s="39">
        <f t="shared" ca="1" si="53"/>
        <v>14</v>
      </c>
      <c r="BE35" s="39">
        <f t="shared" ca="1" si="113"/>
        <v>6</v>
      </c>
      <c r="BF35" s="39">
        <f t="shared" ca="1" si="114"/>
        <v>30</v>
      </c>
      <c r="BH35" s="82" t="str">
        <f t="shared" ca="1" si="55"/>
        <v/>
      </c>
      <c r="BI35" s="82">
        <f t="shared" ca="1" si="56"/>
        <v>6</v>
      </c>
      <c r="BJ35" s="82">
        <f t="shared" ca="1" si="57"/>
        <v>6</v>
      </c>
      <c r="BK35" s="82" t="str">
        <f t="shared" ca="1" si="58"/>
        <v/>
      </c>
      <c r="BL35" s="82" t="str">
        <f t="shared" ca="1" si="59"/>
        <v/>
      </c>
      <c r="BM35" s="82" t="str">
        <f t="shared" ca="1" si="60"/>
        <v/>
      </c>
      <c r="BN35" s="82">
        <f t="shared" ca="1" si="61"/>
        <v>6</v>
      </c>
      <c r="BO35" s="82">
        <f t="shared" ca="1" si="62"/>
        <v>6</v>
      </c>
      <c r="BP35" s="82" t="str">
        <f t="shared" ca="1" si="63"/>
        <v/>
      </c>
      <c r="BQ35" s="82">
        <f t="shared" ca="1" si="64"/>
        <v>6</v>
      </c>
      <c r="BR35" s="82" t="str">
        <f t="shared" ca="1" si="65"/>
        <v/>
      </c>
      <c r="BS35" s="82" t="str">
        <f t="shared" ca="1" si="66"/>
        <v/>
      </c>
      <c r="BT35" s="82">
        <f t="shared" ca="1" si="67"/>
        <v>6</v>
      </c>
      <c r="BU35" s="82" t="str">
        <f t="shared" ca="1" si="68"/>
        <v/>
      </c>
      <c r="BV35" s="82" t="str">
        <f t="shared" ca="1" si="69"/>
        <v/>
      </c>
      <c r="BW35" s="82" t="str">
        <f t="shared" ca="1" si="70"/>
        <v/>
      </c>
      <c r="BX35" s="82" t="str">
        <f t="shared" ca="1" si="71"/>
        <v/>
      </c>
      <c r="BY35" s="82" t="str">
        <f t="shared" ca="1" si="72"/>
        <v/>
      </c>
      <c r="BZ35" s="82" t="str">
        <f t="shared" ca="1" si="73"/>
        <v/>
      </c>
      <c r="CA35" s="82" t="str">
        <f t="shared" ca="1" si="74"/>
        <v/>
      </c>
      <c r="CB35" s="82" t="str">
        <f t="shared" ca="1" si="75"/>
        <v/>
      </c>
      <c r="CC35" s="82" t="str">
        <f t="shared" ca="1" si="76"/>
        <v/>
      </c>
      <c r="CD35" s="82" t="str">
        <f t="shared" ca="1" si="77"/>
        <v/>
      </c>
      <c r="CE35" s="82" t="str">
        <f t="shared" ca="1" si="78"/>
        <v/>
      </c>
      <c r="CF35" s="82" t="str">
        <f t="shared" ca="1" si="79"/>
        <v/>
      </c>
      <c r="CG35" s="82" t="str">
        <f t="shared" ca="1" si="80"/>
        <v/>
      </c>
      <c r="CH35" s="82" t="str">
        <f t="shared" ca="1" si="81"/>
        <v/>
      </c>
      <c r="CI35" s="82" t="str">
        <f t="shared" ca="1" si="82"/>
        <v/>
      </c>
      <c r="CJ35" s="82" t="str">
        <f t="shared" ca="1" si="83"/>
        <v/>
      </c>
      <c r="CK35" s="82" t="str">
        <f t="shared" ca="1" si="84"/>
        <v/>
      </c>
      <c r="CL35" s="82" t="str">
        <f t="shared" ca="1" si="85"/>
        <v/>
      </c>
      <c r="CM35" s="82" t="str">
        <f t="shared" ca="1" si="86"/>
        <v/>
      </c>
      <c r="CN35" s="82" t="str">
        <f t="shared" ca="1" si="87"/>
        <v/>
      </c>
      <c r="CO35" s="82" t="str">
        <f t="shared" ca="1" si="88"/>
        <v/>
      </c>
      <c r="CP35" s="82" t="str">
        <f t="shared" ca="1" si="89"/>
        <v/>
      </c>
      <c r="CQ35" s="82" t="str">
        <f t="shared" ca="1" si="90"/>
        <v/>
      </c>
      <c r="CR35" s="82" t="str">
        <f t="shared" ca="1" si="91"/>
        <v/>
      </c>
      <c r="CS35" s="82" t="str">
        <f t="shared" ca="1" si="92"/>
        <v/>
      </c>
      <c r="CT35" s="82" t="str">
        <f t="shared" ca="1" si="93"/>
        <v/>
      </c>
      <c r="CU35" s="82" t="str">
        <f t="shared" ca="1" si="94"/>
        <v/>
      </c>
      <c r="CV35" s="82" t="str">
        <f t="shared" ca="1" si="95"/>
        <v/>
      </c>
      <c r="CW35" s="82" t="str">
        <f t="shared" ca="1" si="96"/>
        <v/>
      </c>
      <c r="CX35" s="82" t="str">
        <f t="shared" ca="1" si="97"/>
        <v/>
      </c>
      <c r="CY35" s="82" t="str">
        <f t="shared" ca="1" si="98"/>
        <v/>
      </c>
      <c r="CZ35" s="82" t="str">
        <f t="shared" ca="1" si="99"/>
        <v/>
      </c>
      <c r="DA35" s="82" t="str">
        <f t="shared" ca="1" si="100"/>
        <v/>
      </c>
      <c r="DB35" s="82" t="str">
        <f t="shared" ca="1" si="101"/>
        <v/>
      </c>
      <c r="DC35" s="82" t="str">
        <f t="shared" ca="1" si="102"/>
        <v/>
      </c>
      <c r="DD35" s="82" t="str">
        <f t="shared" ca="1" si="103"/>
        <v/>
      </c>
      <c r="DE35" s="82" t="str">
        <f t="shared" ca="1" si="104"/>
        <v/>
      </c>
      <c r="DH35" s="295">
        <v>48</v>
      </c>
      <c r="DJ35">
        <f t="shared" ca="1" si="105"/>
        <v>6</v>
      </c>
      <c r="DK35">
        <f t="shared" ca="1" si="106"/>
        <v>0</v>
      </c>
      <c r="DL35">
        <f t="shared" ca="1" si="107"/>
        <v>0</v>
      </c>
      <c r="DM35" s="296">
        <f t="shared" ca="1" si="108"/>
        <v>46.153846153846153</v>
      </c>
      <c r="DN35" s="296">
        <f t="shared" ca="1" si="109"/>
        <v>0</v>
      </c>
      <c r="DO35" s="296">
        <f t="shared" ca="1" si="110"/>
        <v>0</v>
      </c>
      <c r="DQ35">
        <v>2</v>
      </c>
      <c r="DR35">
        <v>3</v>
      </c>
    </row>
    <row r="36" spans="1:122" ht="15" customHeight="1">
      <c r="A36" s="34">
        <f t="shared" si="111"/>
        <v>30</v>
      </c>
      <c r="B36" s="31" t="str">
        <f>Data!B49</f>
        <v>SUKMA JULIA RAUF</v>
      </c>
      <c r="C36" s="42" t="str">
        <f>IF(Data!D49="","",Data!D49)</f>
        <v>EBDBEADACACDEABEAEEA</v>
      </c>
      <c r="D36" s="37" t="str">
        <f t="shared" si="2"/>
        <v>Ok !</v>
      </c>
      <c r="E36" s="29">
        <f t="shared" ca="1" si="3"/>
        <v>1</v>
      </c>
      <c r="F36" s="29">
        <f t="shared" ca="1" si="4"/>
        <v>1</v>
      </c>
      <c r="G36" s="29">
        <f t="shared" ca="1" si="5"/>
        <v>0</v>
      </c>
      <c r="H36" s="29">
        <f t="shared" ca="1" si="6"/>
        <v>1</v>
      </c>
      <c r="I36" s="29">
        <f t="shared" ca="1" si="7"/>
        <v>0</v>
      </c>
      <c r="J36" s="29">
        <f t="shared" ca="1" si="8"/>
        <v>0</v>
      </c>
      <c r="K36" s="29">
        <f t="shared" ca="1" si="9"/>
        <v>0</v>
      </c>
      <c r="L36" s="29">
        <f t="shared" ca="1" si="10"/>
        <v>0</v>
      </c>
      <c r="M36" s="29">
        <f t="shared" ca="1" si="11"/>
        <v>1</v>
      </c>
      <c r="N36" s="29">
        <f t="shared" ca="1" si="12"/>
        <v>1</v>
      </c>
      <c r="O36" s="29">
        <f t="shared" ca="1" si="13"/>
        <v>0</v>
      </c>
      <c r="P36" s="29">
        <f t="shared" ca="1" si="14"/>
        <v>0</v>
      </c>
      <c r="Q36" s="29">
        <f t="shared" ca="1" si="15"/>
        <v>0</v>
      </c>
      <c r="R36" s="29">
        <f t="shared" ca="1" si="16"/>
        <v>0</v>
      </c>
      <c r="S36" s="29">
        <f t="shared" ca="1" si="17"/>
        <v>0</v>
      </c>
      <c r="T36" s="29">
        <f t="shared" ca="1" si="18"/>
        <v>0</v>
      </c>
      <c r="U36" s="29">
        <f t="shared" ca="1" si="19"/>
        <v>1</v>
      </c>
      <c r="V36" s="29">
        <f t="shared" ca="1" si="20"/>
        <v>0</v>
      </c>
      <c r="W36" s="29">
        <f t="shared" ca="1" si="21"/>
        <v>0</v>
      </c>
      <c r="X36" s="29">
        <f t="shared" ca="1" si="22"/>
        <v>0</v>
      </c>
      <c r="Y36" s="29" t="str">
        <f t="shared" ca="1" si="23"/>
        <v/>
      </c>
      <c r="Z36" s="29" t="str">
        <f t="shared" ca="1" si="24"/>
        <v/>
      </c>
      <c r="AA36" s="29" t="str">
        <f t="shared" ca="1" si="25"/>
        <v/>
      </c>
      <c r="AB36" s="29" t="str">
        <f t="shared" ca="1" si="26"/>
        <v/>
      </c>
      <c r="AC36" s="29" t="str">
        <f t="shared" ca="1" si="27"/>
        <v/>
      </c>
      <c r="AD36" s="29" t="str">
        <f t="shared" ca="1" si="28"/>
        <v/>
      </c>
      <c r="AE36" s="29" t="str">
        <f t="shared" ca="1" si="29"/>
        <v/>
      </c>
      <c r="AF36" s="29" t="str">
        <f t="shared" ca="1" si="30"/>
        <v/>
      </c>
      <c r="AG36" s="29" t="str">
        <f t="shared" ca="1" si="31"/>
        <v/>
      </c>
      <c r="AH36" s="29" t="str">
        <f t="shared" ca="1" si="32"/>
        <v/>
      </c>
      <c r="AI36" s="29" t="str">
        <f t="shared" ca="1" si="33"/>
        <v/>
      </c>
      <c r="AJ36" s="29" t="str">
        <f t="shared" ca="1" si="34"/>
        <v/>
      </c>
      <c r="AK36" s="29" t="str">
        <f t="shared" ca="1" si="35"/>
        <v/>
      </c>
      <c r="AL36" s="29" t="str">
        <f t="shared" ca="1" si="36"/>
        <v/>
      </c>
      <c r="AM36" s="29" t="str">
        <f t="shared" ca="1" si="37"/>
        <v/>
      </c>
      <c r="AN36" s="29" t="str">
        <f t="shared" ca="1" si="38"/>
        <v/>
      </c>
      <c r="AO36" s="29" t="str">
        <f t="shared" ca="1" si="39"/>
        <v/>
      </c>
      <c r="AP36" s="29" t="str">
        <f t="shared" ca="1" si="40"/>
        <v/>
      </c>
      <c r="AQ36" s="29" t="str">
        <f t="shared" ca="1" si="41"/>
        <v/>
      </c>
      <c r="AR36" s="29" t="str">
        <f t="shared" ca="1" si="42"/>
        <v/>
      </c>
      <c r="AS36" s="29" t="str">
        <f t="shared" ca="1" si="43"/>
        <v/>
      </c>
      <c r="AT36" s="29" t="str">
        <f t="shared" ca="1" si="44"/>
        <v/>
      </c>
      <c r="AU36" s="29" t="str">
        <f t="shared" ca="1" si="45"/>
        <v/>
      </c>
      <c r="AV36" s="29" t="str">
        <f t="shared" ca="1" si="46"/>
        <v/>
      </c>
      <c r="AW36" s="29" t="str">
        <f t="shared" ca="1" si="47"/>
        <v/>
      </c>
      <c r="AX36" s="29" t="str">
        <f t="shared" ca="1" si="48"/>
        <v/>
      </c>
      <c r="AY36" s="29" t="str">
        <f t="shared" ca="1" si="49"/>
        <v/>
      </c>
      <c r="AZ36" s="29" t="str">
        <f t="shared" ca="1" si="50"/>
        <v/>
      </c>
      <c r="BA36" s="29" t="str">
        <f t="shared" ca="1" si="51"/>
        <v/>
      </c>
      <c r="BB36" s="29" t="str">
        <f t="shared" ca="1" si="52"/>
        <v/>
      </c>
      <c r="BC36" s="39">
        <f t="shared" ca="1" si="112"/>
        <v>6</v>
      </c>
      <c r="BD36" s="39">
        <f t="shared" ca="1" si="53"/>
        <v>14</v>
      </c>
      <c r="BE36" s="39">
        <f t="shared" ca="1" si="113"/>
        <v>6</v>
      </c>
      <c r="BF36" s="39">
        <f t="shared" ca="1" si="114"/>
        <v>30</v>
      </c>
      <c r="BH36" s="82">
        <f t="shared" ca="1" si="55"/>
        <v>6</v>
      </c>
      <c r="BI36" s="82">
        <f t="shared" ca="1" si="56"/>
        <v>6</v>
      </c>
      <c r="BJ36" s="82" t="str">
        <f t="shared" ca="1" si="57"/>
        <v/>
      </c>
      <c r="BK36" s="82">
        <f t="shared" ca="1" si="58"/>
        <v>6</v>
      </c>
      <c r="BL36" s="82" t="str">
        <f t="shared" ca="1" si="59"/>
        <v/>
      </c>
      <c r="BM36" s="82" t="str">
        <f t="shared" ca="1" si="60"/>
        <v/>
      </c>
      <c r="BN36" s="82" t="str">
        <f t="shared" ca="1" si="61"/>
        <v/>
      </c>
      <c r="BO36" s="82" t="str">
        <f t="shared" ca="1" si="62"/>
        <v/>
      </c>
      <c r="BP36" s="82">
        <f t="shared" ca="1" si="63"/>
        <v>6</v>
      </c>
      <c r="BQ36" s="82">
        <f t="shared" ca="1" si="64"/>
        <v>6</v>
      </c>
      <c r="BR36" s="82" t="str">
        <f t="shared" ca="1" si="65"/>
        <v/>
      </c>
      <c r="BS36" s="82" t="str">
        <f t="shared" ca="1" si="66"/>
        <v/>
      </c>
      <c r="BT36" s="82" t="str">
        <f t="shared" ca="1" si="67"/>
        <v/>
      </c>
      <c r="BU36" s="82" t="str">
        <f t="shared" ca="1" si="68"/>
        <v/>
      </c>
      <c r="BV36" s="82" t="str">
        <f t="shared" ca="1" si="69"/>
        <v/>
      </c>
      <c r="BW36" s="82" t="str">
        <f t="shared" ca="1" si="70"/>
        <v/>
      </c>
      <c r="BX36" s="82">
        <f t="shared" ca="1" si="71"/>
        <v>6</v>
      </c>
      <c r="BY36" s="82" t="str">
        <f t="shared" ca="1" si="72"/>
        <v/>
      </c>
      <c r="BZ36" s="82" t="str">
        <f t="shared" ca="1" si="73"/>
        <v/>
      </c>
      <c r="CA36" s="82" t="str">
        <f t="shared" ca="1" si="74"/>
        <v/>
      </c>
      <c r="CB36" s="82" t="str">
        <f t="shared" ca="1" si="75"/>
        <v/>
      </c>
      <c r="CC36" s="82" t="str">
        <f t="shared" ca="1" si="76"/>
        <v/>
      </c>
      <c r="CD36" s="82" t="str">
        <f t="shared" ca="1" si="77"/>
        <v/>
      </c>
      <c r="CE36" s="82" t="str">
        <f t="shared" ca="1" si="78"/>
        <v/>
      </c>
      <c r="CF36" s="82" t="str">
        <f t="shared" ca="1" si="79"/>
        <v/>
      </c>
      <c r="CG36" s="82" t="str">
        <f t="shared" ca="1" si="80"/>
        <v/>
      </c>
      <c r="CH36" s="82" t="str">
        <f t="shared" ca="1" si="81"/>
        <v/>
      </c>
      <c r="CI36" s="82" t="str">
        <f t="shared" ca="1" si="82"/>
        <v/>
      </c>
      <c r="CJ36" s="82" t="str">
        <f t="shared" ca="1" si="83"/>
        <v/>
      </c>
      <c r="CK36" s="82" t="str">
        <f t="shared" ca="1" si="84"/>
        <v/>
      </c>
      <c r="CL36" s="82" t="str">
        <f t="shared" ca="1" si="85"/>
        <v/>
      </c>
      <c r="CM36" s="82" t="str">
        <f t="shared" ca="1" si="86"/>
        <v/>
      </c>
      <c r="CN36" s="82" t="str">
        <f t="shared" ca="1" si="87"/>
        <v/>
      </c>
      <c r="CO36" s="82" t="str">
        <f t="shared" ca="1" si="88"/>
        <v/>
      </c>
      <c r="CP36" s="82" t="str">
        <f t="shared" ca="1" si="89"/>
        <v/>
      </c>
      <c r="CQ36" s="82" t="str">
        <f t="shared" ca="1" si="90"/>
        <v/>
      </c>
      <c r="CR36" s="82" t="str">
        <f t="shared" ca="1" si="91"/>
        <v/>
      </c>
      <c r="CS36" s="82" t="str">
        <f t="shared" ca="1" si="92"/>
        <v/>
      </c>
      <c r="CT36" s="82" t="str">
        <f t="shared" ca="1" si="93"/>
        <v/>
      </c>
      <c r="CU36" s="82" t="str">
        <f t="shared" ca="1" si="94"/>
        <v/>
      </c>
      <c r="CV36" s="82" t="str">
        <f t="shared" ca="1" si="95"/>
        <v/>
      </c>
      <c r="CW36" s="82" t="str">
        <f t="shared" ca="1" si="96"/>
        <v/>
      </c>
      <c r="CX36" s="82" t="str">
        <f t="shared" ca="1" si="97"/>
        <v/>
      </c>
      <c r="CY36" s="82" t="str">
        <f t="shared" ca="1" si="98"/>
        <v/>
      </c>
      <c r="CZ36" s="82" t="str">
        <f t="shared" ca="1" si="99"/>
        <v/>
      </c>
      <c r="DA36" s="82" t="str">
        <f t="shared" ca="1" si="100"/>
        <v/>
      </c>
      <c r="DB36" s="82" t="str">
        <f t="shared" ca="1" si="101"/>
        <v/>
      </c>
      <c r="DC36" s="82" t="str">
        <f t="shared" ca="1" si="102"/>
        <v/>
      </c>
      <c r="DD36" s="82" t="str">
        <f t="shared" ca="1" si="103"/>
        <v/>
      </c>
      <c r="DE36" s="82" t="str">
        <f t="shared" ca="1" si="104"/>
        <v/>
      </c>
      <c r="DH36" s="295">
        <v>72</v>
      </c>
      <c r="DJ36">
        <f t="shared" ca="1" si="105"/>
        <v>5</v>
      </c>
      <c r="DK36">
        <f t="shared" ca="1" si="106"/>
        <v>0</v>
      </c>
      <c r="DL36">
        <f t="shared" ca="1" si="107"/>
        <v>1</v>
      </c>
      <c r="DM36" s="296">
        <f t="shared" ca="1" si="108"/>
        <v>38.46153846153846</v>
      </c>
      <c r="DN36" s="296">
        <f t="shared" ca="1" si="109"/>
        <v>0</v>
      </c>
      <c r="DO36" s="296">
        <f t="shared" ca="1" si="110"/>
        <v>11.111111111111111</v>
      </c>
      <c r="DQ36">
        <v>1</v>
      </c>
      <c r="DR36">
        <v>2</v>
      </c>
    </row>
    <row r="37" spans="1:122" ht="15" customHeight="1">
      <c r="A37" s="34">
        <f t="shared" si="111"/>
        <v>31</v>
      </c>
      <c r="B37" s="31" t="str">
        <f>Data!B50</f>
        <v>SUPARDI</v>
      </c>
      <c r="C37" s="42" t="str">
        <f>IF(Data!D50="","",Data!D50)</f>
        <v>DBABCEABBDDECAEACECB</v>
      </c>
      <c r="D37" s="37" t="str">
        <f t="shared" si="2"/>
        <v>Ok !</v>
      </c>
      <c r="E37" s="29">
        <f t="shared" ca="1" si="3"/>
        <v>0</v>
      </c>
      <c r="F37" s="29">
        <f t="shared" ca="1" si="4"/>
        <v>1</v>
      </c>
      <c r="G37" s="29">
        <f t="shared" ca="1" si="5"/>
        <v>0</v>
      </c>
      <c r="H37" s="29">
        <f t="shared" ca="1" si="6"/>
        <v>1</v>
      </c>
      <c r="I37" s="29">
        <f t="shared" ca="1" si="7"/>
        <v>1</v>
      </c>
      <c r="J37" s="29">
        <f t="shared" ca="1" si="8"/>
        <v>0</v>
      </c>
      <c r="K37" s="29">
        <f t="shared" ca="1" si="9"/>
        <v>1</v>
      </c>
      <c r="L37" s="29">
        <f t="shared" ca="1" si="10"/>
        <v>0</v>
      </c>
      <c r="M37" s="29">
        <f t="shared" ca="1" si="11"/>
        <v>0</v>
      </c>
      <c r="N37" s="29">
        <f t="shared" ca="1" si="12"/>
        <v>0</v>
      </c>
      <c r="O37" s="29">
        <f t="shared" ca="1" si="13"/>
        <v>1</v>
      </c>
      <c r="P37" s="29">
        <f t="shared" ca="1" si="14"/>
        <v>1</v>
      </c>
      <c r="Q37" s="29">
        <f t="shared" ca="1" si="15"/>
        <v>1</v>
      </c>
      <c r="R37" s="29">
        <f t="shared" ca="1" si="16"/>
        <v>0</v>
      </c>
      <c r="S37" s="29">
        <f t="shared" ca="1" si="17"/>
        <v>0</v>
      </c>
      <c r="T37" s="29">
        <f t="shared" ca="1" si="18"/>
        <v>0</v>
      </c>
      <c r="U37" s="29">
        <f t="shared" ca="1" si="19"/>
        <v>0</v>
      </c>
      <c r="V37" s="29">
        <f t="shared" ca="1" si="20"/>
        <v>0</v>
      </c>
      <c r="W37" s="29">
        <f t="shared" ca="1" si="21"/>
        <v>0</v>
      </c>
      <c r="X37" s="29">
        <f t="shared" ca="1" si="22"/>
        <v>1</v>
      </c>
      <c r="Y37" s="29" t="str">
        <f t="shared" ca="1" si="23"/>
        <v/>
      </c>
      <c r="Z37" s="29" t="str">
        <f t="shared" ca="1" si="24"/>
        <v/>
      </c>
      <c r="AA37" s="29" t="str">
        <f t="shared" ca="1" si="25"/>
        <v/>
      </c>
      <c r="AB37" s="29" t="str">
        <f t="shared" ca="1" si="26"/>
        <v/>
      </c>
      <c r="AC37" s="29" t="str">
        <f t="shared" ca="1" si="27"/>
        <v/>
      </c>
      <c r="AD37" s="29" t="str">
        <f t="shared" ca="1" si="28"/>
        <v/>
      </c>
      <c r="AE37" s="29" t="str">
        <f t="shared" ca="1" si="29"/>
        <v/>
      </c>
      <c r="AF37" s="29" t="str">
        <f t="shared" ca="1" si="30"/>
        <v/>
      </c>
      <c r="AG37" s="29" t="str">
        <f t="shared" ca="1" si="31"/>
        <v/>
      </c>
      <c r="AH37" s="29" t="str">
        <f t="shared" ca="1" si="32"/>
        <v/>
      </c>
      <c r="AI37" s="29" t="str">
        <f t="shared" ca="1" si="33"/>
        <v/>
      </c>
      <c r="AJ37" s="29" t="str">
        <f t="shared" ca="1" si="34"/>
        <v/>
      </c>
      <c r="AK37" s="29" t="str">
        <f t="shared" ca="1" si="35"/>
        <v/>
      </c>
      <c r="AL37" s="29" t="str">
        <f t="shared" ca="1" si="36"/>
        <v/>
      </c>
      <c r="AM37" s="29" t="str">
        <f t="shared" ca="1" si="37"/>
        <v/>
      </c>
      <c r="AN37" s="29" t="str">
        <f t="shared" ca="1" si="38"/>
        <v/>
      </c>
      <c r="AO37" s="29" t="str">
        <f t="shared" ca="1" si="39"/>
        <v/>
      </c>
      <c r="AP37" s="29" t="str">
        <f t="shared" ca="1" si="40"/>
        <v/>
      </c>
      <c r="AQ37" s="29" t="str">
        <f t="shared" ca="1" si="41"/>
        <v/>
      </c>
      <c r="AR37" s="29" t="str">
        <f t="shared" ca="1" si="42"/>
        <v/>
      </c>
      <c r="AS37" s="29" t="str">
        <f t="shared" ca="1" si="43"/>
        <v/>
      </c>
      <c r="AT37" s="29" t="str">
        <f t="shared" ca="1" si="44"/>
        <v/>
      </c>
      <c r="AU37" s="29" t="str">
        <f t="shared" ca="1" si="45"/>
        <v/>
      </c>
      <c r="AV37" s="29" t="str">
        <f t="shared" ca="1" si="46"/>
        <v/>
      </c>
      <c r="AW37" s="29" t="str">
        <f t="shared" ca="1" si="47"/>
        <v/>
      </c>
      <c r="AX37" s="29" t="str">
        <f t="shared" ca="1" si="48"/>
        <v/>
      </c>
      <c r="AY37" s="29" t="str">
        <f t="shared" ca="1" si="49"/>
        <v/>
      </c>
      <c r="AZ37" s="29" t="str">
        <f t="shared" ca="1" si="50"/>
        <v/>
      </c>
      <c r="BA37" s="29" t="str">
        <f t="shared" ca="1" si="51"/>
        <v/>
      </c>
      <c r="BB37" s="29" t="str">
        <f t="shared" ca="1" si="52"/>
        <v/>
      </c>
      <c r="BC37" s="39">
        <f t="shared" ca="1" si="112"/>
        <v>8</v>
      </c>
      <c r="BD37" s="39">
        <f t="shared" ca="1" si="53"/>
        <v>12</v>
      </c>
      <c r="BE37" s="39">
        <f t="shared" ca="1" si="113"/>
        <v>8</v>
      </c>
      <c r="BF37" s="39">
        <f t="shared" ca="1" si="114"/>
        <v>40</v>
      </c>
      <c r="BH37" s="82" t="str">
        <f t="shared" ca="1" si="55"/>
        <v/>
      </c>
      <c r="BI37" s="82">
        <f t="shared" ca="1" si="56"/>
        <v>8</v>
      </c>
      <c r="BJ37" s="82" t="str">
        <f t="shared" ca="1" si="57"/>
        <v/>
      </c>
      <c r="BK37" s="82">
        <f t="shared" ca="1" si="58"/>
        <v>8</v>
      </c>
      <c r="BL37" s="82">
        <f t="shared" ca="1" si="59"/>
        <v>8</v>
      </c>
      <c r="BM37" s="82" t="str">
        <f t="shared" ca="1" si="60"/>
        <v/>
      </c>
      <c r="BN37" s="82">
        <f t="shared" ca="1" si="61"/>
        <v>8</v>
      </c>
      <c r="BO37" s="82" t="str">
        <f t="shared" ca="1" si="62"/>
        <v/>
      </c>
      <c r="BP37" s="82" t="str">
        <f t="shared" ca="1" si="63"/>
        <v/>
      </c>
      <c r="BQ37" s="82" t="str">
        <f t="shared" ca="1" si="64"/>
        <v/>
      </c>
      <c r="BR37" s="82">
        <f t="shared" ca="1" si="65"/>
        <v>8</v>
      </c>
      <c r="BS37" s="82">
        <f t="shared" ca="1" si="66"/>
        <v>8</v>
      </c>
      <c r="BT37" s="82">
        <f t="shared" ca="1" si="67"/>
        <v>8</v>
      </c>
      <c r="BU37" s="82" t="str">
        <f t="shared" ca="1" si="68"/>
        <v/>
      </c>
      <c r="BV37" s="82" t="str">
        <f t="shared" ca="1" si="69"/>
        <v/>
      </c>
      <c r="BW37" s="82" t="str">
        <f t="shared" ca="1" si="70"/>
        <v/>
      </c>
      <c r="BX37" s="82" t="str">
        <f t="shared" ca="1" si="71"/>
        <v/>
      </c>
      <c r="BY37" s="82" t="str">
        <f t="shared" ca="1" si="72"/>
        <v/>
      </c>
      <c r="BZ37" s="82" t="str">
        <f t="shared" ca="1" si="73"/>
        <v/>
      </c>
      <c r="CA37" s="82">
        <f t="shared" ca="1" si="74"/>
        <v>8</v>
      </c>
      <c r="CB37" s="82" t="str">
        <f t="shared" ca="1" si="75"/>
        <v/>
      </c>
      <c r="CC37" s="82" t="str">
        <f t="shared" ca="1" si="76"/>
        <v/>
      </c>
      <c r="CD37" s="82" t="str">
        <f t="shared" ca="1" si="77"/>
        <v/>
      </c>
      <c r="CE37" s="82" t="str">
        <f t="shared" ca="1" si="78"/>
        <v/>
      </c>
      <c r="CF37" s="82" t="str">
        <f t="shared" ca="1" si="79"/>
        <v/>
      </c>
      <c r="CG37" s="82" t="str">
        <f t="shared" ca="1" si="80"/>
        <v/>
      </c>
      <c r="CH37" s="82" t="str">
        <f t="shared" ca="1" si="81"/>
        <v/>
      </c>
      <c r="CI37" s="82" t="str">
        <f t="shared" ca="1" si="82"/>
        <v/>
      </c>
      <c r="CJ37" s="82" t="str">
        <f t="shared" ca="1" si="83"/>
        <v/>
      </c>
      <c r="CK37" s="82" t="str">
        <f t="shared" ca="1" si="84"/>
        <v/>
      </c>
      <c r="CL37" s="82" t="str">
        <f t="shared" ca="1" si="85"/>
        <v/>
      </c>
      <c r="CM37" s="82" t="str">
        <f t="shared" ca="1" si="86"/>
        <v/>
      </c>
      <c r="CN37" s="82" t="str">
        <f t="shared" ca="1" si="87"/>
        <v/>
      </c>
      <c r="CO37" s="82" t="str">
        <f t="shared" ca="1" si="88"/>
        <v/>
      </c>
      <c r="CP37" s="82" t="str">
        <f t="shared" ca="1" si="89"/>
        <v/>
      </c>
      <c r="CQ37" s="82" t="str">
        <f t="shared" ca="1" si="90"/>
        <v/>
      </c>
      <c r="CR37" s="82" t="str">
        <f t="shared" ca="1" si="91"/>
        <v/>
      </c>
      <c r="CS37" s="82" t="str">
        <f t="shared" ca="1" si="92"/>
        <v/>
      </c>
      <c r="CT37" s="82" t="str">
        <f t="shared" ca="1" si="93"/>
        <v/>
      </c>
      <c r="CU37" s="82" t="str">
        <f t="shared" ca="1" si="94"/>
        <v/>
      </c>
      <c r="CV37" s="82" t="str">
        <f t="shared" ca="1" si="95"/>
        <v/>
      </c>
      <c r="CW37" s="82" t="str">
        <f t="shared" ca="1" si="96"/>
        <v/>
      </c>
      <c r="CX37" s="82" t="str">
        <f t="shared" ca="1" si="97"/>
        <v/>
      </c>
      <c r="CY37" s="82" t="str">
        <f t="shared" ca="1" si="98"/>
        <v/>
      </c>
      <c r="CZ37" s="82" t="str">
        <f t="shared" ca="1" si="99"/>
        <v/>
      </c>
      <c r="DA37" s="82" t="str">
        <f t="shared" ca="1" si="100"/>
        <v/>
      </c>
      <c r="DB37" s="82" t="str">
        <f t="shared" ca="1" si="101"/>
        <v/>
      </c>
      <c r="DC37" s="82" t="str">
        <f t="shared" ca="1" si="102"/>
        <v/>
      </c>
      <c r="DD37" s="82" t="str">
        <f t="shared" ca="1" si="103"/>
        <v/>
      </c>
      <c r="DE37" s="82" t="str">
        <f t="shared" ca="1" si="104"/>
        <v/>
      </c>
      <c r="DH37" s="295">
        <v>60</v>
      </c>
      <c r="DJ37">
        <f t="shared" ca="1" si="105"/>
        <v>7</v>
      </c>
      <c r="DK37">
        <f t="shared" ca="1" si="106"/>
        <v>0</v>
      </c>
      <c r="DL37">
        <f t="shared" ca="1" si="107"/>
        <v>1</v>
      </c>
      <c r="DM37" s="296">
        <f t="shared" ca="1" si="108"/>
        <v>53.846153846153847</v>
      </c>
      <c r="DN37" s="296">
        <f t="shared" ca="1" si="109"/>
        <v>0</v>
      </c>
      <c r="DO37" s="296">
        <f t="shared" ca="1" si="110"/>
        <v>11.111111111111111</v>
      </c>
      <c r="DQ37">
        <v>1</v>
      </c>
      <c r="DR37">
        <v>3</v>
      </c>
    </row>
    <row r="38" spans="1:122" ht="15" customHeight="1">
      <c r="A38" s="34">
        <f t="shared" si="111"/>
        <v>32</v>
      </c>
      <c r="B38" s="31" t="str">
        <f>Data!B51</f>
        <v>TINA ERLIAN</v>
      </c>
      <c r="C38" s="42" t="str">
        <f>IF(Data!D51="","",Data!D51)</f>
        <v>EBDACEADEADAAABCBDDC</v>
      </c>
      <c r="D38" s="37" t="str">
        <f t="shared" si="2"/>
        <v>Ok !</v>
      </c>
      <c r="E38" s="29">
        <f t="shared" ca="1" si="3"/>
        <v>1</v>
      </c>
      <c r="F38" s="29">
        <f t="shared" ca="1" si="4"/>
        <v>1</v>
      </c>
      <c r="G38" s="29">
        <f t="shared" ca="1" si="5"/>
        <v>0</v>
      </c>
      <c r="H38" s="29">
        <f t="shared" ca="1" si="6"/>
        <v>0</v>
      </c>
      <c r="I38" s="29">
        <f t="shared" ca="1" si="7"/>
        <v>1</v>
      </c>
      <c r="J38" s="29">
        <f t="shared" ca="1" si="8"/>
        <v>0</v>
      </c>
      <c r="K38" s="29">
        <f t="shared" ca="1" si="9"/>
        <v>1</v>
      </c>
      <c r="L38" s="29">
        <f t="shared" ca="1" si="10"/>
        <v>0</v>
      </c>
      <c r="M38" s="29">
        <f t="shared" ca="1" si="11"/>
        <v>0</v>
      </c>
      <c r="N38" s="29">
        <f t="shared" ca="1" si="12"/>
        <v>1</v>
      </c>
      <c r="O38" s="29">
        <f t="shared" ca="1" si="13"/>
        <v>1</v>
      </c>
      <c r="P38" s="29">
        <f t="shared" ca="1" si="14"/>
        <v>0</v>
      </c>
      <c r="Q38" s="29">
        <f t="shared" ca="1" si="15"/>
        <v>0</v>
      </c>
      <c r="R38" s="29">
        <f t="shared" ca="1" si="16"/>
        <v>0</v>
      </c>
      <c r="S38" s="29">
        <f t="shared" ca="1" si="17"/>
        <v>0</v>
      </c>
      <c r="T38" s="29">
        <f t="shared" ca="1" si="18"/>
        <v>0</v>
      </c>
      <c r="U38" s="29">
        <f t="shared" ca="1" si="19"/>
        <v>0</v>
      </c>
      <c r="V38" s="29">
        <f t="shared" ca="1" si="20"/>
        <v>0</v>
      </c>
      <c r="W38" s="29">
        <f t="shared" ca="1" si="21"/>
        <v>1</v>
      </c>
      <c r="X38" s="29">
        <f t="shared" ca="1" si="22"/>
        <v>0</v>
      </c>
      <c r="Y38" s="29" t="str">
        <f t="shared" ca="1" si="23"/>
        <v/>
      </c>
      <c r="Z38" s="29" t="str">
        <f t="shared" ca="1" si="24"/>
        <v/>
      </c>
      <c r="AA38" s="29" t="str">
        <f t="shared" ca="1" si="25"/>
        <v/>
      </c>
      <c r="AB38" s="29" t="str">
        <f t="shared" ca="1" si="26"/>
        <v/>
      </c>
      <c r="AC38" s="29" t="str">
        <f t="shared" ca="1" si="27"/>
        <v/>
      </c>
      <c r="AD38" s="29" t="str">
        <f t="shared" ca="1" si="28"/>
        <v/>
      </c>
      <c r="AE38" s="29" t="str">
        <f t="shared" ca="1" si="29"/>
        <v/>
      </c>
      <c r="AF38" s="29" t="str">
        <f t="shared" ca="1" si="30"/>
        <v/>
      </c>
      <c r="AG38" s="29" t="str">
        <f t="shared" ca="1" si="31"/>
        <v/>
      </c>
      <c r="AH38" s="29" t="str">
        <f t="shared" ca="1" si="32"/>
        <v/>
      </c>
      <c r="AI38" s="29" t="str">
        <f t="shared" ca="1" si="33"/>
        <v/>
      </c>
      <c r="AJ38" s="29" t="str">
        <f t="shared" ca="1" si="34"/>
        <v/>
      </c>
      <c r="AK38" s="29" t="str">
        <f t="shared" ca="1" si="35"/>
        <v/>
      </c>
      <c r="AL38" s="29" t="str">
        <f t="shared" ca="1" si="36"/>
        <v/>
      </c>
      <c r="AM38" s="29" t="str">
        <f t="shared" ca="1" si="37"/>
        <v/>
      </c>
      <c r="AN38" s="29" t="str">
        <f t="shared" ca="1" si="38"/>
        <v/>
      </c>
      <c r="AO38" s="29" t="str">
        <f t="shared" ca="1" si="39"/>
        <v/>
      </c>
      <c r="AP38" s="29" t="str">
        <f t="shared" ca="1" si="40"/>
        <v/>
      </c>
      <c r="AQ38" s="29" t="str">
        <f t="shared" ca="1" si="41"/>
        <v/>
      </c>
      <c r="AR38" s="29" t="str">
        <f t="shared" ca="1" si="42"/>
        <v/>
      </c>
      <c r="AS38" s="29" t="str">
        <f t="shared" ca="1" si="43"/>
        <v/>
      </c>
      <c r="AT38" s="29" t="str">
        <f t="shared" ca="1" si="44"/>
        <v/>
      </c>
      <c r="AU38" s="29" t="str">
        <f t="shared" ca="1" si="45"/>
        <v/>
      </c>
      <c r="AV38" s="29" t="str">
        <f t="shared" ca="1" si="46"/>
        <v/>
      </c>
      <c r="AW38" s="29" t="str">
        <f t="shared" ca="1" si="47"/>
        <v/>
      </c>
      <c r="AX38" s="29" t="str">
        <f t="shared" ca="1" si="48"/>
        <v/>
      </c>
      <c r="AY38" s="29" t="str">
        <f t="shared" ca="1" si="49"/>
        <v/>
      </c>
      <c r="AZ38" s="29" t="str">
        <f t="shared" ca="1" si="50"/>
        <v/>
      </c>
      <c r="BA38" s="29" t="str">
        <f t="shared" ca="1" si="51"/>
        <v/>
      </c>
      <c r="BB38" s="29" t="str">
        <f t="shared" ca="1" si="52"/>
        <v/>
      </c>
      <c r="BC38" s="39">
        <f t="shared" ca="1" si="112"/>
        <v>7</v>
      </c>
      <c r="BD38" s="39">
        <f t="shared" ca="1" si="53"/>
        <v>13</v>
      </c>
      <c r="BE38" s="39">
        <f t="shared" ca="1" si="113"/>
        <v>7</v>
      </c>
      <c r="BF38" s="39">
        <f t="shared" ca="1" si="114"/>
        <v>35</v>
      </c>
      <c r="BH38" s="82">
        <f t="shared" ca="1" si="55"/>
        <v>7</v>
      </c>
      <c r="BI38" s="82">
        <f t="shared" ca="1" si="56"/>
        <v>7</v>
      </c>
      <c r="BJ38" s="82" t="str">
        <f t="shared" ca="1" si="57"/>
        <v/>
      </c>
      <c r="BK38" s="82" t="str">
        <f t="shared" ca="1" si="58"/>
        <v/>
      </c>
      <c r="BL38" s="82">
        <f t="shared" ca="1" si="59"/>
        <v>7</v>
      </c>
      <c r="BM38" s="82" t="str">
        <f t="shared" ca="1" si="60"/>
        <v/>
      </c>
      <c r="BN38" s="82">
        <f t="shared" ca="1" si="61"/>
        <v>7</v>
      </c>
      <c r="BO38" s="82" t="str">
        <f t="shared" ca="1" si="62"/>
        <v/>
      </c>
      <c r="BP38" s="82" t="str">
        <f t="shared" ca="1" si="63"/>
        <v/>
      </c>
      <c r="BQ38" s="82">
        <f t="shared" ca="1" si="64"/>
        <v>7</v>
      </c>
      <c r="BR38" s="82">
        <f t="shared" ca="1" si="65"/>
        <v>7</v>
      </c>
      <c r="BS38" s="82" t="str">
        <f t="shared" ca="1" si="66"/>
        <v/>
      </c>
      <c r="BT38" s="82" t="str">
        <f t="shared" ca="1" si="67"/>
        <v/>
      </c>
      <c r="BU38" s="82" t="str">
        <f t="shared" ca="1" si="68"/>
        <v/>
      </c>
      <c r="BV38" s="82" t="str">
        <f t="shared" ca="1" si="69"/>
        <v/>
      </c>
      <c r="BW38" s="82" t="str">
        <f t="shared" ca="1" si="70"/>
        <v/>
      </c>
      <c r="BX38" s="82" t="str">
        <f t="shared" ca="1" si="71"/>
        <v/>
      </c>
      <c r="BY38" s="82" t="str">
        <f t="shared" ca="1" si="72"/>
        <v/>
      </c>
      <c r="BZ38" s="82">
        <f t="shared" ca="1" si="73"/>
        <v>7</v>
      </c>
      <c r="CA38" s="82" t="str">
        <f t="shared" ca="1" si="74"/>
        <v/>
      </c>
      <c r="CB38" s="82" t="str">
        <f t="shared" ca="1" si="75"/>
        <v/>
      </c>
      <c r="CC38" s="82" t="str">
        <f t="shared" ca="1" si="76"/>
        <v/>
      </c>
      <c r="CD38" s="82" t="str">
        <f t="shared" ca="1" si="77"/>
        <v/>
      </c>
      <c r="CE38" s="82" t="str">
        <f t="shared" ca="1" si="78"/>
        <v/>
      </c>
      <c r="CF38" s="82" t="str">
        <f t="shared" ca="1" si="79"/>
        <v/>
      </c>
      <c r="CG38" s="82" t="str">
        <f t="shared" ca="1" si="80"/>
        <v/>
      </c>
      <c r="CH38" s="82" t="str">
        <f t="shared" ca="1" si="81"/>
        <v/>
      </c>
      <c r="CI38" s="82" t="str">
        <f t="shared" ca="1" si="82"/>
        <v/>
      </c>
      <c r="CJ38" s="82" t="str">
        <f t="shared" ca="1" si="83"/>
        <v/>
      </c>
      <c r="CK38" s="82" t="str">
        <f t="shared" ca="1" si="84"/>
        <v/>
      </c>
      <c r="CL38" s="82" t="str">
        <f t="shared" ca="1" si="85"/>
        <v/>
      </c>
      <c r="CM38" s="82" t="str">
        <f t="shared" ca="1" si="86"/>
        <v/>
      </c>
      <c r="CN38" s="82" t="str">
        <f t="shared" ca="1" si="87"/>
        <v/>
      </c>
      <c r="CO38" s="82" t="str">
        <f t="shared" ca="1" si="88"/>
        <v/>
      </c>
      <c r="CP38" s="82" t="str">
        <f t="shared" ca="1" si="89"/>
        <v/>
      </c>
      <c r="CQ38" s="82" t="str">
        <f t="shared" ca="1" si="90"/>
        <v/>
      </c>
      <c r="CR38" s="82" t="str">
        <f t="shared" ca="1" si="91"/>
        <v/>
      </c>
      <c r="CS38" s="82" t="str">
        <f t="shared" ca="1" si="92"/>
        <v/>
      </c>
      <c r="CT38" s="82" t="str">
        <f t="shared" ca="1" si="93"/>
        <v/>
      </c>
      <c r="CU38" s="82" t="str">
        <f t="shared" ca="1" si="94"/>
        <v/>
      </c>
      <c r="CV38" s="82" t="str">
        <f t="shared" ca="1" si="95"/>
        <v/>
      </c>
      <c r="CW38" s="82" t="str">
        <f t="shared" ca="1" si="96"/>
        <v/>
      </c>
      <c r="CX38" s="82" t="str">
        <f t="shared" ca="1" si="97"/>
        <v/>
      </c>
      <c r="CY38" s="82" t="str">
        <f t="shared" ca="1" si="98"/>
        <v/>
      </c>
      <c r="CZ38" s="82" t="str">
        <f t="shared" ca="1" si="99"/>
        <v/>
      </c>
      <c r="DA38" s="82" t="str">
        <f t="shared" ca="1" si="100"/>
        <v/>
      </c>
      <c r="DB38" s="82" t="str">
        <f t="shared" ca="1" si="101"/>
        <v/>
      </c>
      <c r="DC38" s="82" t="str">
        <f t="shared" ca="1" si="102"/>
        <v/>
      </c>
      <c r="DD38" s="82" t="str">
        <f t="shared" ca="1" si="103"/>
        <v/>
      </c>
      <c r="DE38" s="82" t="str">
        <f t="shared" ca="1" si="104"/>
        <v/>
      </c>
    </row>
    <row r="39" spans="1:122" ht="15" customHeight="1">
      <c r="A39" s="34">
        <f t="shared" si="111"/>
        <v>33</v>
      </c>
      <c r="B39" s="31" t="str">
        <f>Data!B52</f>
        <v>WHIRANATHA</v>
      </c>
      <c r="C39" s="42" t="str">
        <f>IF(Data!D52="","",Data!D52)</f>
        <v>CBDECAABCADACECEDCBC</v>
      </c>
      <c r="D39" s="37" t="str">
        <f t="shared" ref="D39:D56" si="115">IF(LEN(C39)=0,"",IF(LEN(C39)=$D$2, "Ok !",IF(LEN(C39)&lt;$D$2,"Kurang", "Lebih")))</f>
        <v>Ok !</v>
      </c>
      <c r="E39" s="29">
        <f t="shared" ref="E39:E56" ca="1" si="116">IF($C39="","",IF(OR(MID($C$3,CELL("col",E40)-4,1)="*",MID($C39,CELL("col",E40)-4,1)=MID($C$3,CELL("col",E40)-4,1)),1,IF(CELL("col",E40)-4&gt;$D$2,"",0)))</f>
        <v>0</v>
      </c>
      <c r="F39" s="29">
        <f t="shared" ref="F39:F56" ca="1" si="117">IF($C39="","",IF(OR(MID($C$3,CELL("col",F40)-4,1)="*",MID($C39,CELL("col",F40)-4,1)=MID($C$3,CELL("col",F40)-4,1)),1,IF(CELL("col",F40)-4&gt;$D$2,"",0)))</f>
        <v>1</v>
      </c>
      <c r="G39" s="29">
        <f t="shared" ref="G39:G56" ca="1" si="118">IF($C39="","",IF(OR(MID($C$3,CELL("col",G40)-4,1)="*",MID($C39,CELL("col",G40)-4,1)=MID($C$3,CELL("col",G40)-4,1)),1,IF(CELL("col",G40)-4&gt;$D$2,"",0)))</f>
        <v>0</v>
      </c>
      <c r="H39" s="29">
        <f t="shared" ref="H39:H56" ca="1" si="119">IF($C39="","",IF(OR(MID($C$3,CELL("col",H40)-4,1)="*",MID($C39,CELL("col",H40)-4,1)=MID($C$3,CELL("col",H40)-4,1)),1,IF(CELL("col",H40)-4&gt;$D$2,"",0)))</f>
        <v>0</v>
      </c>
      <c r="I39" s="29">
        <f t="shared" ref="I39:I56" ca="1" si="120">IF($C39="","",IF(OR(MID($C$3,CELL("col",I40)-4,1)="*",MID($C39,CELL("col",I40)-4,1)=MID($C$3,CELL("col",I40)-4,1)),1,IF(CELL("col",I40)-4&gt;$D$2,"",0)))</f>
        <v>1</v>
      </c>
      <c r="J39" s="29">
        <f t="shared" ref="J39:J56" ca="1" si="121">IF($C39="","",IF(OR(MID($C$3,CELL("col",J40)-4,1)="*",MID($C39,CELL("col",J40)-4,1)=MID($C$3,CELL("col",J40)-4,1)),1,IF(CELL("col",J40)-4&gt;$D$2,"",0)))</f>
        <v>0</v>
      </c>
      <c r="K39" s="29">
        <f t="shared" ref="K39:K56" ca="1" si="122">IF($C39="","",IF(OR(MID($C$3,CELL("col",K40)-4,1)="*",MID($C39,CELL("col",K40)-4,1)=MID($C$3,CELL("col",K40)-4,1)),1,IF(CELL("col",K40)-4&gt;$D$2,"",0)))</f>
        <v>1</v>
      </c>
      <c r="L39" s="29">
        <f t="shared" ref="L39:L56" ca="1" si="123">IF($C39="","",IF(OR(MID($C$3,CELL("col",L40)-4,1)="*",MID($C39,CELL("col",L40)-4,1)=MID($C$3,CELL("col",L40)-4,1)),1,IF(CELL("col",L40)-4&gt;$D$2,"",0)))</f>
        <v>0</v>
      </c>
      <c r="M39" s="29">
        <f t="shared" ref="M39:M56" ca="1" si="124">IF($C39="","",IF(OR(MID($C$3,CELL("col",M40)-4,1)="*",MID($C39,CELL("col",M40)-4,1)=MID($C$3,CELL("col",M40)-4,1)),1,IF(CELL("col",M40)-4&gt;$D$2,"",0)))</f>
        <v>1</v>
      </c>
      <c r="N39" s="29">
        <f t="shared" ref="N39:N56" ca="1" si="125">IF($C39="","",IF(OR(MID($C$3,CELL("col",N40)-4,1)="*",MID($C39,CELL("col",N40)-4,1)=MID($C$3,CELL("col",N40)-4,1)),1,IF(CELL("col",N40)-4&gt;$D$2,"",0)))</f>
        <v>1</v>
      </c>
      <c r="O39" s="29">
        <f t="shared" ref="O39:O56" ca="1" si="126">IF($C39="","",IF(OR(MID($C$3,CELL("col",O40)-4,1)="*",MID($C39,CELL("col",O40)-4,1)=MID($C$3,CELL("col",O40)-4,1)),1,IF(CELL("col",O40)-4&gt;$D$2,"",0)))</f>
        <v>1</v>
      </c>
      <c r="P39" s="29">
        <f t="shared" ref="P39:P56" ca="1" si="127">IF($C39="","",IF(OR(MID($C$3,CELL("col",P40)-4,1)="*",MID($C39,CELL("col",P40)-4,1)=MID($C$3,CELL("col",P40)-4,1)),1,IF(CELL("col",P40)-4&gt;$D$2,"",0)))</f>
        <v>0</v>
      </c>
      <c r="Q39" s="29">
        <f t="shared" ref="Q39:Q56" ca="1" si="128">IF($C39="","",IF(OR(MID($C$3,CELL("col",Q40)-4,1)="*",MID($C39,CELL("col",Q40)-4,1)=MID($C$3,CELL("col",Q40)-4,1)),1,IF(CELL("col",Q40)-4&gt;$D$2,"",0)))</f>
        <v>1</v>
      </c>
      <c r="R39" s="29">
        <f t="shared" ref="R39:R56" ca="1" si="129">IF($C39="","",IF(OR(MID($C$3,CELL("col",R40)-4,1)="*",MID($C39,CELL("col",R40)-4,1)=MID($C$3,CELL("col",R40)-4,1)),1,IF(CELL("col",R40)-4&gt;$D$2,"",0)))</f>
        <v>0</v>
      </c>
      <c r="S39" s="29">
        <f t="shared" ref="S39:S56" ca="1" si="130">IF($C39="","",IF(OR(MID($C$3,CELL("col",S40)-4,1)="*",MID($C39,CELL("col",S40)-4,1)=MID($C$3,CELL("col",S40)-4,1)),1,IF(CELL("col",S40)-4&gt;$D$2,"",0)))</f>
        <v>0</v>
      </c>
      <c r="T39" s="29">
        <f t="shared" ref="T39:T56" ca="1" si="131">IF($C39="","",IF(OR(MID($C$3,CELL("col",T40)-4,1)="*",MID($C39,CELL("col",T40)-4,1)=MID($C$3,CELL("col",T40)-4,1)),1,IF(CELL("col",T40)-4&gt;$D$2,"",0)))</f>
        <v>0</v>
      </c>
      <c r="U39" s="29">
        <f t="shared" ref="U39:U56" ca="1" si="132">IF($C39="","",IF(OR(MID($C$3,CELL("col",U40)-4,1)="*",MID($C39,CELL("col",U40)-4,1)=MID($C$3,CELL("col",U40)-4,1)),1,IF(CELL("col",U40)-4&gt;$D$2,"",0)))</f>
        <v>0</v>
      </c>
      <c r="V39" s="29">
        <f t="shared" ref="V39:V56" ca="1" si="133">IF($C39="","",IF(OR(MID($C$3,CELL("col",V40)-4,1)="*",MID($C39,CELL("col",V40)-4,1)=MID($C$3,CELL("col",V40)-4,1)),1,IF(CELL("col",V40)-4&gt;$D$2,"",0)))</f>
        <v>0</v>
      </c>
      <c r="W39" s="29">
        <f t="shared" ref="W39:W56" ca="1" si="134">IF($C39="","",IF(OR(MID($C$3,CELL("col",W40)-4,1)="*",MID($C39,CELL("col",W40)-4,1)=MID($C$3,CELL("col",W40)-4,1)),1,IF(CELL("col",W40)-4&gt;$D$2,"",0)))</f>
        <v>0</v>
      </c>
      <c r="X39" s="29">
        <f t="shared" ref="X39:X56" ca="1" si="135">IF($C39="","",IF(OR(MID($C$3,CELL("col",X40)-4,1)="*",MID($C39,CELL("col",X40)-4,1)=MID($C$3,CELL("col",X40)-4,1)),1,IF(CELL("col",X40)-4&gt;$D$2,"",0)))</f>
        <v>0</v>
      </c>
      <c r="Y39" s="29" t="str">
        <f t="shared" ref="Y39:Y56" ca="1" si="136">IF($C39="","",IF(OR(MID($C$3,CELL("col",Y40)-4,1)="*",MID($C39,CELL("col",Y40)-4,1)=MID($C$3,CELL("col",Y40)-4,1)),1,IF(CELL("col",Y40)-4&gt;$D$2,"",0)))</f>
        <v/>
      </c>
      <c r="Z39" s="29" t="str">
        <f t="shared" ref="Z39:Z56" ca="1" si="137">IF($C39="","",IF(OR(MID($C$3,CELL("col",Z40)-4,1)="*",MID($C39,CELL("col",Z40)-4,1)=MID($C$3,CELL("col",Z40)-4,1)),1,IF(CELL("col",Z40)-4&gt;$D$2,"",0)))</f>
        <v/>
      </c>
      <c r="AA39" s="29" t="str">
        <f t="shared" ref="AA39:AA56" ca="1" si="138">IF($C39="","",IF(OR(MID($C$3,CELL("col",AA40)-4,1)="*",MID($C39,CELL("col",AA40)-4,1)=MID($C$3,CELL("col",AA40)-4,1)),1,IF(CELL("col",AA40)-4&gt;$D$2,"",0)))</f>
        <v/>
      </c>
      <c r="AB39" s="29" t="str">
        <f t="shared" ref="AB39:AB56" ca="1" si="139">IF($C39="","",IF(OR(MID($C$3,CELL("col",AB40)-4,1)="*",MID($C39,CELL("col",AB40)-4,1)=MID($C$3,CELL("col",AB40)-4,1)),1,IF(CELL("col",AB40)-4&gt;$D$2,"",0)))</f>
        <v/>
      </c>
      <c r="AC39" s="29" t="str">
        <f t="shared" ref="AC39:AC56" ca="1" si="140">IF($C39="","",IF(OR(MID($C$3,CELL("col",AC40)-4,1)="*",MID($C39,CELL("col",AC40)-4,1)=MID($C$3,CELL("col",AC40)-4,1)),1,IF(CELL("col",AC40)-4&gt;$D$2,"",0)))</f>
        <v/>
      </c>
      <c r="AD39" s="29" t="str">
        <f t="shared" ref="AD39:AD56" ca="1" si="141">IF($C39="","",IF(OR(MID($C$3,CELL("col",AD40)-4,1)="*",MID($C39,CELL("col",AD40)-4,1)=MID($C$3,CELL("col",AD40)-4,1)),1,IF(CELL("col",AD40)-4&gt;$D$2,"",0)))</f>
        <v/>
      </c>
      <c r="AE39" s="29" t="str">
        <f t="shared" ref="AE39:AE56" ca="1" si="142">IF($C39="","",IF(OR(MID($C$3,CELL("col",AE40)-4,1)="*",MID($C39,CELL("col",AE40)-4,1)=MID($C$3,CELL("col",AE40)-4,1)),1,IF(CELL("col",AE40)-4&gt;$D$2,"",0)))</f>
        <v/>
      </c>
      <c r="AF39" s="29" t="str">
        <f t="shared" ref="AF39:AF56" ca="1" si="143">IF($C39="","",IF(OR(MID($C$3,CELL("col",AF40)-4,1)="*",MID($C39,CELL("col",AF40)-4,1)=MID($C$3,CELL("col",AF40)-4,1)),1,IF(CELL("col",AF40)-4&gt;$D$2,"",0)))</f>
        <v/>
      </c>
      <c r="AG39" s="29" t="str">
        <f t="shared" ref="AG39:AG56" ca="1" si="144">IF($C39="","",IF(OR(MID($C$3,CELL("col",AG40)-4,1)="*",MID($C39,CELL("col",AG40)-4,1)=MID($C$3,CELL("col",AG40)-4,1)),1,IF(CELL("col",AG40)-4&gt;$D$2,"",0)))</f>
        <v/>
      </c>
      <c r="AH39" s="29" t="str">
        <f t="shared" ref="AH39:AH56" ca="1" si="145">IF($C39="","",IF(OR(MID($C$3,CELL("col",AH40)-4,1)="*",MID($C39,CELL("col",AH40)-4,1)=MID($C$3,CELL("col",AH40)-4,1)),1,IF(CELL("col",AH40)-4&gt;$D$2,"",0)))</f>
        <v/>
      </c>
      <c r="AI39" s="29" t="str">
        <f t="shared" ref="AI39:AI56" ca="1" si="146">IF($C39="","",IF(OR(MID($C$3,CELL("col",AI40)-4,1)="*",MID($C39,CELL("col",AI40)-4,1)=MID($C$3,CELL("col",AI40)-4,1)),1,IF(CELL("col",AI40)-4&gt;$D$2,"",0)))</f>
        <v/>
      </c>
      <c r="AJ39" s="29" t="str">
        <f t="shared" ref="AJ39:AJ56" ca="1" si="147">IF($C39="","",IF(OR(MID($C$3,CELL("col",AJ40)-4,1)="*",MID($C39,CELL("col",AJ40)-4,1)=MID($C$3,CELL("col",AJ40)-4,1)),1,IF(CELL("col",AJ40)-4&gt;$D$2,"",0)))</f>
        <v/>
      </c>
      <c r="AK39" s="29" t="str">
        <f t="shared" ref="AK39:AK56" ca="1" si="148">IF($C39="","",IF(OR(MID($C$3,CELL("col",AK40)-4,1)="*",MID($C39,CELL("col",AK40)-4,1)=MID($C$3,CELL("col",AK40)-4,1)),1,IF(CELL("col",AK40)-4&gt;$D$2,"",0)))</f>
        <v/>
      </c>
      <c r="AL39" s="29" t="str">
        <f t="shared" ref="AL39:AL56" ca="1" si="149">IF($C39="","",IF(OR(MID($C$3,CELL("col",AL40)-4,1)="*",MID($C39,CELL("col",AL40)-4,1)=MID($C$3,CELL("col",AL40)-4,1)),1,IF(CELL("col",AL40)-4&gt;$D$2,"",0)))</f>
        <v/>
      </c>
      <c r="AM39" s="29" t="str">
        <f t="shared" ref="AM39:AM56" ca="1" si="150">IF($C39="","",IF(OR(MID($C$3,CELL("col",AM40)-4,1)="*",MID($C39,CELL("col",AM40)-4,1)=MID($C$3,CELL("col",AM40)-4,1)),1,IF(CELL("col",AM40)-4&gt;$D$2,"",0)))</f>
        <v/>
      </c>
      <c r="AN39" s="29" t="str">
        <f t="shared" ref="AN39:AN56" ca="1" si="151">IF($C39="","",IF(OR(MID($C$3,CELL("col",AN40)-4,1)="*",MID($C39,CELL("col",AN40)-4,1)=MID($C$3,CELL("col",AN40)-4,1)),1,IF(CELL("col",AN40)-4&gt;$D$2,"",0)))</f>
        <v/>
      </c>
      <c r="AO39" s="29" t="str">
        <f t="shared" ref="AO39:AO56" ca="1" si="152">IF($C39="","",IF(OR(MID($C$3,CELL("col",AO40)-4,1)="*",MID($C39,CELL("col",AO40)-4,1)=MID($C$3,CELL("col",AO40)-4,1)),1,IF(CELL("col",AO40)-4&gt;$D$2,"",0)))</f>
        <v/>
      </c>
      <c r="AP39" s="29" t="str">
        <f t="shared" ref="AP39:AP56" ca="1" si="153">IF($C39="","",IF(OR(MID($C$3,CELL("col",AP40)-4,1)="*",MID($C39,CELL("col",AP40)-4,1)=MID($C$3,CELL("col",AP40)-4,1)),1,IF(CELL("col",AP40)-4&gt;$D$2,"",0)))</f>
        <v/>
      </c>
      <c r="AQ39" s="29" t="str">
        <f t="shared" ref="AQ39:AQ56" ca="1" si="154">IF($C39="","",IF(OR(MID($C$3,CELL("col",AQ40)-4,1)="*",MID($C39,CELL("col",AQ40)-4,1)=MID($C$3,CELL("col",AQ40)-4,1)),1,IF(CELL("col",AQ40)-4&gt;$D$2,"",0)))</f>
        <v/>
      </c>
      <c r="AR39" s="29" t="str">
        <f t="shared" ref="AR39:AR56" ca="1" si="155">IF($C39="","",IF(OR(MID($C$3,CELL("col",AR40)-4,1)="*",MID($C39,CELL("col",AR40)-4,1)=MID($C$3,CELL("col",AR40)-4,1)),1,IF(CELL("col",AR40)-4&gt;$D$2,"",0)))</f>
        <v/>
      </c>
      <c r="AS39" s="29" t="str">
        <f t="shared" ref="AS39:AS56" ca="1" si="156">IF($C39="","",IF(OR(MID($C$3,CELL("col",AS40)-4,1)="*",MID($C39,CELL("col",AS40)-4,1)=MID($C$3,CELL("col",AS40)-4,1)),1,IF(CELL("col",AS40)-4&gt;$D$2,"",0)))</f>
        <v/>
      </c>
      <c r="AT39" s="29" t="str">
        <f t="shared" ref="AT39:AT56" ca="1" si="157">IF($C39="","",IF(OR(MID($C$3,CELL("col",AT40)-4,1)="*",MID($C39,CELL("col",AT40)-4,1)=MID($C$3,CELL("col",AT40)-4,1)),1,IF(CELL("col",AT40)-4&gt;$D$2,"",0)))</f>
        <v/>
      </c>
      <c r="AU39" s="29" t="str">
        <f t="shared" ref="AU39:AU56" ca="1" si="158">IF($C39="","",IF(OR(MID($C$3,CELL("col",AU40)-4,1)="*",MID($C39,CELL("col",AU40)-4,1)=MID($C$3,CELL("col",AU40)-4,1)),1,IF(CELL("col",AU40)-4&gt;$D$2,"",0)))</f>
        <v/>
      </c>
      <c r="AV39" s="29" t="str">
        <f t="shared" ref="AV39:AV56" ca="1" si="159">IF($C39="","",IF(OR(MID($C$3,CELL("col",AV40)-4,1)="*",MID($C39,CELL("col",AV40)-4,1)=MID($C$3,CELL("col",AV40)-4,1)),1,IF(CELL("col",AV40)-4&gt;$D$2,"",0)))</f>
        <v/>
      </c>
      <c r="AW39" s="29" t="str">
        <f t="shared" ref="AW39:AW56" ca="1" si="160">IF($C39="","",IF(OR(MID($C$3,CELL("col",AW40)-4,1)="*",MID($C39,CELL("col",AW40)-4,1)=MID($C$3,CELL("col",AW40)-4,1)),1,IF(CELL("col",AW40)-4&gt;$D$2,"",0)))</f>
        <v/>
      </c>
      <c r="AX39" s="29" t="str">
        <f t="shared" ref="AX39:AX56" ca="1" si="161">IF($C39="","",IF(OR(MID($C$3,CELL("col",AX40)-4,1)="*",MID($C39,CELL("col",AX40)-4,1)=MID($C$3,CELL("col",AX40)-4,1)),1,IF(CELL("col",AX40)-4&gt;$D$2,"",0)))</f>
        <v/>
      </c>
      <c r="AY39" s="29" t="str">
        <f t="shared" ref="AY39:AY56" ca="1" si="162">IF($C39="","",IF(OR(MID($C$3,CELL("col",AY40)-4,1)="*",MID($C39,CELL("col",AY40)-4,1)=MID($C$3,CELL("col",AY40)-4,1)),1,IF(CELL("col",AY40)-4&gt;$D$2,"",0)))</f>
        <v/>
      </c>
      <c r="AZ39" s="29" t="str">
        <f t="shared" ref="AZ39:AZ56" ca="1" si="163">IF($C39="","",IF(OR(MID($C$3,CELL("col",AZ40)-4,1)="*",MID($C39,CELL("col",AZ40)-4,1)=MID($C$3,CELL("col",AZ40)-4,1)),1,IF(CELL("col",AZ40)-4&gt;$D$2,"",0)))</f>
        <v/>
      </c>
      <c r="BA39" s="29" t="str">
        <f t="shared" ref="BA39:BA56" ca="1" si="164">IF($C39="","",IF(OR(MID($C$3,CELL("col",BA40)-4,1)="*",MID($C39,CELL("col",BA40)-4,1)=MID($C$3,CELL("col",BA40)-4,1)),1,IF(CELL("col",BA40)-4&gt;$D$2,"",0)))</f>
        <v/>
      </c>
      <c r="BB39" s="29" t="str">
        <f t="shared" ref="BB39:BB56" ca="1" si="165">IF($C39="","",IF(OR(MID($C$3,CELL("col",BB40)-4,1)="*",MID($C39,CELL("col",BB40)-4,1)=MID($C$3,CELL("col",BB40)-4,1)),1,IF(CELL("col",BB40)-4&gt;$D$2,"",0)))</f>
        <v/>
      </c>
      <c r="BC39" s="39">
        <f t="shared" ca="1" si="112"/>
        <v>7</v>
      </c>
      <c r="BD39" s="39">
        <f t="shared" ref="BD39:BD56" ca="1" si="166">IF(C39="","",$D$2-BC39)</f>
        <v>13</v>
      </c>
      <c r="BE39" s="39">
        <f t="shared" ca="1" si="113"/>
        <v>7</v>
      </c>
      <c r="BF39" s="39">
        <f t="shared" ca="1" si="114"/>
        <v>35</v>
      </c>
      <c r="BH39" s="82" t="str">
        <f t="shared" ca="1" si="55"/>
        <v/>
      </c>
      <c r="BI39" s="82">
        <f t="shared" ca="1" si="56"/>
        <v>7</v>
      </c>
      <c r="BJ39" s="82" t="str">
        <f t="shared" ca="1" si="57"/>
        <v/>
      </c>
      <c r="BK39" s="82" t="str">
        <f t="shared" ca="1" si="58"/>
        <v/>
      </c>
      <c r="BL39" s="82">
        <f t="shared" ca="1" si="59"/>
        <v>7</v>
      </c>
      <c r="BM39" s="82" t="str">
        <f t="shared" ca="1" si="60"/>
        <v/>
      </c>
      <c r="BN39" s="82">
        <f t="shared" ca="1" si="61"/>
        <v>7</v>
      </c>
      <c r="BO39" s="82" t="str">
        <f t="shared" ca="1" si="62"/>
        <v/>
      </c>
      <c r="BP39" s="82">
        <f t="shared" ca="1" si="63"/>
        <v>7</v>
      </c>
      <c r="BQ39" s="82">
        <f t="shared" ca="1" si="64"/>
        <v>7</v>
      </c>
      <c r="BR39" s="82">
        <f t="shared" ca="1" si="65"/>
        <v>7</v>
      </c>
      <c r="BS39" s="82" t="str">
        <f t="shared" ca="1" si="66"/>
        <v/>
      </c>
      <c r="BT39" s="82">
        <f t="shared" ca="1" si="67"/>
        <v>7</v>
      </c>
      <c r="BU39" s="82" t="str">
        <f t="shared" ca="1" si="68"/>
        <v/>
      </c>
      <c r="BV39" s="82" t="str">
        <f t="shared" ca="1" si="69"/>
        <v/>
      </c>
      <c r="BW39" s="82" t="str">
        <f t="shared" ca="1" si="70"/>
        <v/>
      </c>
      <c r="BX39" s="82" t="str">
        <f t="shared" ca="1" si="71"/>
        <v/>
      </c>
      <c r="BY39" s="82" t="str">
        <f t="shared" ca="1" si="72"/>
        <v/>
      </c>
      <c r="BZ39" s="82" t="str">
        <f t="shared" ca="1" si="73"/>
        <v/>
      </c>
      <c r="CA39" s="82" t="str">
        <f t="shared" ca="1" si="74"/>
        <v/>
      </c>
      <c r="CB39" s="82" t="str">
        <f t="shared" ca="1" si="75"/>
        <v/>
      </c>
      <c r="CC39" s="82" t="str">
        <f t="shared" ca="1" si="76"/>
        <v/>
      </c>
      <c r="CD39" s="82" t="str">
        <f t="shared" ca="1" si="77"/>
        <v/>
      </c>
      <c r="CE39" s="82" t="str">
        <f t="shared" ca="1" si="78"/>
        <v/>
      </c>
      <c r="CF39" s="82" t="str">
        <f t="shared" ca="1" si="79"/>
        <v/>
      </c>
      <c r="CG39" s="82" t="str">
        <f t="shared" ca="1" si="80"/>
        <v/>
      </c>
      <c r="CH39" s="82" t="str">
        <f t="shared" ca="1" si="81"/>
        <v/>
      </c>
      <c r="CI39" s="82" t="str">
        <f t="shared" ca="1" si="82"/>
        <v/>
      </c>
      <c r="CJ39" s="82" t="str">
        <f t="shared" ca="1" si="83"/>
        <v/>
      </c>
      <c r="CK39" s="82" t="str">
        <f t="shared" ca="1" si="84"/>
        <v/>
      </c>
      <c r="CL39" s="82" t="str">
        <f t="shared" ca="1" si="85"/>
        <v/>
      </c>
      <c r="CM39" s="82" t="str">
        <f t="shared" ca="1" si="86"/>
        <v/>
      </c>
      <c r="CN39" s="82" t="str">
        <f t="shared" ca="1" si="87"/>
        <v/>
      </c>
      <c r="CO39" s="82" t="str">
        <f t="shared" ca="1" si="88"/>
        <v/>
      </c>
      <c r="CP39" s="82" t="str">
        <f t="shared" ca="1" si="89"/>
        <v/>
      </c>
      <c r="CQ39" s="82" t="str">
        <f t="shared" ca="1" si="90"/>
        <v/>
      </c>
      <c r="CR39" s="82" t="str">
        <f t="shared" ca="1" si="91"/>
        <v/>
      </c>
      <c r="CS39" s="82" t="str">
        <f t="shared" ca="1" si="92"/>
        <v/>
      </c>
      <c r="CT39" s="82" t="str">
        <f t="shared" ca="1" si="93"/>
        <v/>
      </c>
      <c r="CU39" s="82" t="str">
        <f t="shared" ca="1" si="94"/>
        <v/>
      </c>
      <c r="CV39" s="82" t="str">
        <f t="shared" ca="1" si="95"/>
        <v/>
      </c>
      <c r="CW39" s="82" t="str">
        <f t="shared" ca="1" si="96"/>
        <v/>
      </c>
      <c r="CX39" s="82" t="str">
        <f t="shared" ca="1" si="97"/>
        <v/>
      </c>
      <c r="CY39" s="82" t="str">
        <f t="shared" ca="1" si="98"/>
        <v/>
      </c>
      <c r="CZ39" s="82" t="str">
        <f t="shared" ca="1" si="99"/>
        <v/>
      </c>
      <c r="DA39" s="82" t="str">
        <f t="shared" ca="1" si="100"/>
        <v/>
      </c>
      <c r="DB39" s="82" t="str">
        <f t="shared" ca="1" si="101"/>
        <v/>
      </c>
      <c r="DC39" s="82" t="str">
        <f t="shared" ca="1" si="102"/>
        <v/>
      </c>
      <c r="DD39" s="82" t="str">
        <f t="shared" ca="1" si="103"/>
        <v/>
      </c>
      <c r="DE39" s="82" t="str">
        <f t="shared" ca="1" si="104"/>
        <v/>
      </c>
    </row>
    <row r="40" spans="1:122" ht="15" customHeight="1">
      <c r="A40" s="34">
        <f t="shared" si="111"/>
        <v>34</v>
      </c>
      <c r="B40" s="31" t="str">
        <f>Data!B53</f>
        <v>WINDA BIRING ALLO</v>
      </c>
      <c r="C40" s="42" t="str">
        <f>IF(Data!D53="","",Data!D53)</f>
        <v>DBCBCBABDABACADEADCB</v>
      </c>
      <c r="D40" s="37" t="str">
        <f t="shared" si="115"/>
        <v>Ok !</v>
      </c>
      <c r="E40" s="29">
        <f t="shared" ca="1" si="116"/>
        <v>0</v>
      </c>
      <c r="F40" s="29">
        <f t="shared" ca="1" si="117"/>
        <v>1</v>
      </c>
      <c r="G40" s="29">
        <f t="shared" ca="1" si="118"/>
        <v>0</v>
      </c>
      <c r="H40" s="29">
        <f t="shared" ca="1" si="119"/>
        <v>1</v>
      </c>
      <c r="I40" s="29">
        <f t="shared" ca="1" si="120"/>
        <v>1</v>
      </c>
      <c r="J40" s="29">
        <f t="shared" ca="1" si="121"/>
        <v>0</v>
      </c>
      <c r="K40" s="29">
        <f t="shared" ca="1" si="122"/>
        <v>1</v>
      </c>
      <c r="L40" s="29">
        <f t="shared" ca="1" si="123"/>
        <v>0</v>
      </c>
      <c r="M40" s="29">
        <f t="shared" ca="1" si="124"/>
        <v>0</v>
      </c>
      <c r="N40" s="29">
        <f t="shared" ca="1" si="125"/>
        <v>1</v>
      </c>
      <c r="O40" s="29">
        <f t="shared" ca="1" si="126"/>
        <v>0</v>
      </c>
      <c r="P40" s="29">
        <f t="shared" ca="1" si="127"/>
        <v>0</v>
      </c>
      <c r="Q40" s="29">
        <f t="shared" ca="1" si="128"/>
        <v>1</v>
      </c>
      <c r="R40" s="29">
        <f t="shared" ca="1" si="129"/>
        <v>0</v>
      </c>
      <c r="S40" s="29">
        <f t="shared" ca="1" si="130"/>
        <v>0</v>
      </c>
      <c r="T40" s="29">
        <f t="shared" ca="1" si="131"/>
        <v>0</v>
      </c>
      <c r="U40" s="29">
        <f t="shared" ca="1" si="132"/>
        <v>1</v>
      </c>
      <c r="V40" s="29">
        <f t="shared" ca="1" si="133"/>
        <v>0</v>
      </c>
      <c r="W40" s="29">
        <f t="shared" ca="1" si="134"/>
        <v>0</v>
      </c>
      <c r="X40" s="29">
        <f t="shared" ca="1" si="135"/>
        <v>1</v>
      </c>
      <c r="Y40" s="29" t="str">
        <f t="shared" ca="1" si="136"/>
        <v/>
      </c>
      <c r="Z40" s="29" t="str">
        <f t="shared" ca="1" si="137"/>
        <v/>
      </c>
      <c r="AA40" s="29" t="str">
        <f t="shared" ca="1" si="138"/>
        <v/>
      </c>
      <c r="AB40" s="29" t="str">
        <f t="shared" ca="1" si="139"/>
        <v/>
      </c>
      <c r="AC40" s="29" t="str">
        <f t="shared" ca="1" si="140"/>
        <v/>
      </c>
      <c r="AD40" s="29" t="str">
        <f t="shared" ca="1" si="141"/>
        <v/>
      </c>
      <c r="AE40" s="29" t="str">
        <f t="shared" ca="1" si="142"/>
        <v/>
      </c>
      <c r="AF40" s="29" t="str">
        <f t="shared" ca="1" si="143"/>
        <v/>
      </c>
      <c r="AG40" s="29" t="str">
        <f t="shared" ca="1" si="144"/>
        <v/>
      </c>
      <c r="AH40" s="29" t="str">
        <f t="shared" ca="1" si="145"/>
        <v/>
      </c>
      <c r="AI40" s="29" t="str">
        <f t="shared" ca="1" si="146"/>
        <v/>
      </c>
      <c r="AJ40" s="29" t="str">
        <f t="shared" ca="1" si="147"/>
        <v/>
      </c>
      <c r="AK40" s="29" t="str">
        <f t="shared" ca="1" si="148"/>
        <v/>
      </c>
      <c r="AL40" s="29" t="str">
        <f t="shared" ca="1" si="149"/>
        <v/>
      </c>
      <c r="AM40" s="29" t="str">
        <f t="shared" ca="1" si="150"/>
        <v/>
      </c>
      <c r="AN40" s="29" t="str">
        <f t="shared" ca="1" si="151"/>
        <v/>
      </c>
      <c r="AO40" s="29" t="str">
        <f t="shared" ca="1" si="152"/>
        <v/>
      </c>
      <c r="AP40" s="29" t="str">
        <f t="shared" ca="1" si="153"/>
        <v/>
      </c>
      <c r="AQ40" s="29" t="str">
        <f t="shared" ca="1" si="154"/>
        <v/>
      </c>
      <c r="AR40" s="29" t="str">
        <f t="shared" ca="1" si="155"/>
        <v/>
      </c>
      <c r="AS40" s="29" t="str">
        <f t="shared" ca="1" si="156"/>
        <v/>
      </c>
      <c r="AT40" s="29" t="str">
        <f t="shared" ca="1" si="157"/>
        <v/>
      </c>
      <c r="AU40" s="29" t="str">
        <f t="shared" ca="1" si="158"/>
        <v/>
      </c>
      <c r="AV40" s="29" t="str">
        <f t="shared" ca="1" si="159"/>
        <v/>
      </c>
      <c r="AW40" s="29" t="str">
        <f t="shared" ca="1" si="160"/>
        <v/>
      </c>
      <c r="AX40" s="29" t="str">
        <f t="shared" ca="1" si="161"/>
        <v/>
      </c>
      <c r="AY40" s="29" t="str">
        <f t="shared" ca="1" si="162"/>
        <v/>
      </c>
      <c r="AZ40" s="29" t="str">
        <f t="shared" ca="1" si="163"/>
        <v/>
      </c>
      <c r="BA40" s="29" t="str">
        <f t="shared" ca="1" si="164"/>
        <v/>
      </c>
      <c r="BB40" s="29" t="str">
        <f t="shared" ca="1" si="165"/>
        <v/>
      </c>
      <c r="BC40" s="39">
        <f t="shared" ca="1" si="112"/>
        <v>8</v>
      </c>
      <c r="BD40" s="39">
        <f t="shared" ca="1" si="166"/>
        <v>12</v>
      </c>
      <c r="BE40" s="39">
        <f t="shared" ca="1" si="113"/>
        <v>8</v>
      </c>
      <c r="BF40" s="39">
        <f t="shared" ca="1" si="114"/>
        <v>40</v>
      </c>
      <c r="BH40" s="82" t="str">
        <f t="shared" ca="1" si="55"/>
        <v/>
      </c>
      <c r="BI40" s="82">
        <f t="shared" ca="1" si="56"/>
        <v>8</v>
      </c>
      <c r="BJ40" s="82" t="str">
        <f t="shared" ca="1" si="57"/>
        <v/>
      </c>
      <c r="BK40" s="82">
        <f t="shared" ca="1" si="58"/>
        <v>8</v>
      </c>
      <c r="BL40" s="82">
        <f t="shared" ca="1" si="59"/>
        <v>8</v>
      </c>
      <c r="BM40" s="82" t="str">
        <f t="shared" ca="1" si="60"/>
        <v/>
      </c>
      <c r="BN40" s="82">
        <f t="shared" ca="1" si="61"/>
        <v>8</v>
      </c>
      <c r="BO40" s="82" t="str">
        <f t="shared" ca="1" si="62"/>
        <v/>
      </c>
      <c r="BP40" s="82" t="str">
        <f t="shared" ca="1" si="63"/>
        <v/>
      </c>
      <c r="BQ40" s="82">
        <f t="shared" ca="1" si="64"/>
        <v>8</v>
      </c>
      <c r="BR40" s="82" t="str">
        <f t="shared" ca="1" si="65"/>
        <v/>
      </c>
      <c r="BS40" s="82" t="str">
        <f t="shared" ca="1" si="66"/>
        <v/>
      </c>
      <c r="BT40" s="82">
        <f t="shared" ca="1" si="67"/>
        <v>8</v>
      </c>
      <c r="BU40" s="82" t="str">
        <f t="shared" ca="1" si="68"/>
        <v/>
      </c>
      <c r="BV40" s="82" t="str">
        <f t="shared" ca="1" si="69"/>
        <v/>
      </c>
      <c r="BW40" s="82" t="str">
        <f t="shared" ca="1" si="70"/>
        <v/>
      </c>
      <c r="BX40" s="82">
        <f t="shared" ca="1" si="71"/>
        <v>8</v>
      </c>
      <c r="BY40" s="82" t="str">
        <f t="shared" ca="1" si="72"/>
        <v/>
      </c>
      <c r="BZ40" s="82" t="str">
        <f t="shared" ca="1" si="73"/>
        <v/>
      </c>
      <c r="CA40" s="82">
        <f t="shared" ca="1" si="74"/>
        <v>8</v>
      </c>
      <c r="CB40" s="82" t="str">
        <f t="shared" ca="1" si="75"/>
        <v/>
      </c>
      <c r="CC40" s="82" t="str">
        <f t="shared" ca="1" si="76"/>
        <v/>
      </c>
      <c r="CD40" s="82" t="str">
        <f t="shared" ca="1" si="77"/>
        <v/>
      </c>
      <c r="CE40" s="82" t="str">
        <f t="shared" ca="1" si="78"/>
        <v/>
      </c>
      <c r="CF40" s="82" t="str">
        <f t="shared" ca="1" si="79"/>
        <v/>
      </c>
      <c r="CG40" s="82" t="str">
        <f t="shared" ca="1" si="80"/>
        <v/>
      </c>
      <c r="CH40" s="82" t="str">
        <f t="shared" ca="1" si="81"/>
        <v/>
      </c>
      <c r="CI40" s="82" t="str">
        <f t="shared" ca="1" si="82"/>
        <v/>
      </c>
      <c r="CJ40" s="82" t="str">
        <f t="shared" ca="1" si="83"/>
        <v/>
      </c>
      <c r="CK40" s="82" t="str">
        <f t="shared" ca="1" si="84"/>
        <v/>
      </c>
      <c r="CL40" s="82" t="str">
        <f t="shared" ca="1" si="85"/>
        <v/>
      </c>
      <c r="CM40" s="82" t="str">
        <f t="shared" ca="1" si="86"/>
        <v/>
      </c>
      <c r="CN40" s="82" t="str">
        <f t="shared" ca="1" si="87"/>
        <v/>
      </c>
      <c r="CO40" s="82" t="str">
        <f t="shared" ca="1" si="88"/>
        <v/>
      </c>
      <c r="CP40" s="82" t="str">
        <f t="shared" ca="1" si="89"/>
        <v/>
      </c>
      <c r="CQ40" s="82" t="str">
        <f t="shared" ca="1" si="90"/>
        <v/>
      </c>
      <c r="CR40" s="82" t="str">
        <f t="shared" ca="1" si="91"/>
        <v/>
      </c>
      <c r="CS40" s="82" t="str">
        <f t="shared" ca="1" si="92"/>
        <v/>
      </c>
      <c r="CT40" s="82" t="str">
        <f t="shared" ca="1" si="93"/>
        <v/>
      </c>
      <c r="CU40" s="82" t="str">
        <f t="shared" ca="1" si="94"/>
        <v/>
      </c>
      <c r="CV40" s="82" t="str">
        <f t="shared" ca="1" si="95"/>
        <v/>
      </c>
      <c r="CW40" s="82" t="str">
        <f t="shared" ca="1" si="96"/>
        <v/>
      </c>
      <c r="CX40" s="82" t="str">
        <f t="shared" ca="1" si="97"/>
        <v/>
      </c>
      <c r="CY40" s="82" t="str">
        <f t="shared" ca="1" si="98"/>
        <v/>
      </c>
      <c r="CZ40" s="82" t="str">
        <f t="shared" ca="1" si="99"/>
        <v/>
      </c>
      <c r="DA40" s="82" t="str">
        <f t="shared" ca="1" si="100"/>
        <v/>
      </c>
      <c r="DB40" s="82" t="str">
        <f t="shared" ca="1" si="101"/>
        <v/>
      </c>
      <c r="DC40" s="82" t="str">
        <f t="shared" ca="1" si="102"/>
        <v/>
      </c>
      <c r="DD40" s="82" t="str">
        <f t="shared" ca="1" si="103"/>
        <v/>
      </c>
      <c r="DE40" s="82" t="str">
        <f t="shared" ca="1" si="104"/>
        <v/>
      </c>
    </row>
    <row r="41" spans="1:122" ht="15" customHeight="1">
      <c r="A41" s="34">
        <f t="shared" si="111"/>
        <v>35</v>
      </c>
      <c r="B41" s="31" t="str">
        <f>Data!B54</f>
        <v>YUSUF SALAM</v>
      </c>
      <c r="C41" s="42" t="str">
        <f>IF(Data!D54="","",Data!D54)</f>
        <v>DBEDDABEBCBECDBEAABB</v>
      </c>
      <c r="D41" s="37" t="str">
        <f t="shared" si="115"/>
        <v>Ok !</v>
      </c>
      <c r="E41" s="29">
        <f t="shared" ca="1" si="116"/>
        <v>0</v>
      </c>
      <c r="F41" s="29">
        <f t="shared" ca="1" si="117"/>
        <v>1</v>
      </c>
      <c r="G41" s="29">
        <f t="shared" ca="1" si="118"/>
        <v>1</v>
      </c>
      <c r="H41" s="29">
        <f t="shared" ca="1" si="119"/>
        <v>0</v>
      </c>
      <c r="I41" s="29">
        <f t="shared" ca="1" si="120"/>
        <v>0</v>
      </c>
      <c r="J41" s="29">
        <f t="shared" ca="1" si="121"/>
        <v>0</v>
      </c>
      <c r="K41" s="29">
        <f t="shared" ca="1" si="122"/>
        <v>0</v>
      </c>
      <c r="L41" s="29">
        <f t="shared" ca="1" si="123"/>
        <v>1</v>
      </c>
      <c r="M41" s="29">
        <f t="shared" ca="1" si="124"/>
        <v>0</v>
      </c>
      <c r="N41" s="29">
        <f t="shared" ca="1" si="125"/>
        <v>0</v>
      </c>
      <c r="O41" s="29">
        <f t="shared" ca="1" si="126"/>
        <v>0</v>
      </c>
      <c r="P41" s="29">
        <f t="shared" ca="1" si="127"/>
        <v>1</v>
      </c>
      <c r="Q41" s="29">
        <f t="shared" ca="1" si="128"/>
        <v>1</v>
      </c>
      <c r="R41" s="29">
        <f t="shared" ca="1" si="129"/>
        <v>0</v>
      </c>
      <c r="S41" s="29">
        <f t="shared" ca="1" si="130"/>
        <v>0</v>
      </c>
      <c r="T41" s="29">
        <f t="shared" ca="1" si="131"/>
        <v>0</v>
      </c>
      <c r="U41" s="29">
        <f t="shared" ca="1" si="132"/>
        <v>1</v>
      </c>
      <c r="V41" s="29">
        <f t="shared" ca="1" si="133"/>
        <v>1</v>
      </c>
      <c r="W41" s="29">
        <f t="shared" ca="1" si="134"/>
        <v>0</v>
      </c>
      <c r="X41" s="29">
        <f t="shared" ca="1" si="135"/>
        <v>1</v>
      </c>
      <c r="Y41" s="29" t="str">
        <f t="shared" ca="1" si="136"/>
        <v/>
      </c>
      <c r="Z41" s="29" t="str">
        <f t="shared" ca="1" si="137"/>
        <v/>
      </c>
      <c r="AA41" s="29" t="str">
        <f t="shared" ca="1" si="138"/>
        <v/>
      </c>
      <c r="AB41" s="29" t="str">
        <f t="shared" ca="1" si="139"/>
        <v/>
      </c>
      <c r="AC41" s="29" t="str">
        <f t="shared" ca="1" si="140"/>
        <v/>
      </c>
      <c r="AD41" s="29" t="str">
        <f t="shared" ca="1" si="141"/>
        <v/>
      </c>
      <c r="AE41" s="29" t="str">
        <f t="shared" ca="1" si="142"/>
        <v/>
      </c>
      <c r="AF41" s="29" t="str">
        <f t="shared" ca="1" si="143"/>
        <v/>
      </c>
      <c r="AG41" s="29" t="str">
        <f t="shared" ca="1" si="144"/>
        <v/>
      </c>
      <c r="AH41" s="29" t="str">
        <f t="shared" ca="1" si="145"/>
        <v/>
      </c>
      <c r="AI41" s="29" t="str">
        <f t="shared" ca="1" si="146"/>
        <v/>
      </c>
      <c r="AJ41" s="29" t="str">
        <f t="shared" ca="1" si="147"/>
        <v/>
      </c>
      <c r="AK41" s="29" t="str">
        <f t="shared" ca="1" si="148"/>
        <v/>
      </c>
      <c r="AL41" s="29" t="str">
        <f t="shared" ca="1" si="149"/>
        <v/>
      </c>
      <c r="AM41" s="29" t="str">
        <f t="shared" ca="1" si="150"/>
        <v/>
      </c>
      <c r="AN41" s="29" t="str">
        <f t="shared" ca="1" si="151"/>
        <v/>
      </c>
      <c r="AO41" s="29" t="str">
        <f t="shared" ca="1" si="152"/>
        <v/>
      </c>
      <c r="AP41" s="29" t="str">
        <f t="shared" ca="1" si="153"/>
        <v/>
      </c>
      <c r="AQ41" s="29" t="str">
        <f t="shared" ca="1" si="154"/>
        <v/>
      </c>
      <c r="AR41" s="29" t="str">
        <f t="shared" ca="1" si="155"/>
        <v/>
      </c>
      <c r="AS41" s="29" t="str">
        <f t="shared" ca="1" si="156"/>
        <v/>
      </c>
      <c r="AT41" s="29" t="str">
        <f t="shared" ca="1" si="157"/>
        <v/>
      </c>
      <c r="AU41" s="29" t="str">
        <f t="shared" ca="1" si="158"/>
        <v/>
      </c>
      <c r="AV41" s="29" t="str">
        <f t="shared" ca="1" si="159"/>
        <v/>
      </c>
      <c r="AW41" s="29" t="str">
        <f t="shared" ca="1" si="160"/>
        <v/>
      </c>
      <c r="AX41" s="29" t="str">
        <f t="shared" ca="1" si="161"/>
        <v/>
      </c>
      <c r="AY41" s="29" t="str">
        <f t="shared" ca="1" si="162"/>
        <v/>
      </c>
      <c r="AZ41" s="29" t="str">
        <f t="shared" ca="1" si="163"/>
        <v/>
      </c>
      <c r="BA41" s="29" t="str">
        <f t="shared" ca="1" si="164"/>
        <v/>
      </c>
      <c r="BB41" s="29" t="str">
        <f t="shared" ca="1" si="165"/>
        <v/>
      </c>
      <c r="BC41" s="39">
        <f t="shared" ca="1" si="112"/>
        <v>8</v>
      </c>
      <c r="BD41" s="39">
        <f t="shared" ca="1" si="166"/>
        <v>12</v>
      </c>
      <c r="BE41" s="39">
        <f t="shared" ca="1" si="113"/>
        <v>8</v>
      </c>
      <c r="BF41" s="39">
        <f t="shared" ca="1" si="114"/>
        <v>40</v>
      </c>
      <c r="BH41" s="82" t="str">
        <f t="shared" ca="1" si="55"/>
        <v/>
      </c>
      <c r="BI41" s="82">
        <f t="shared" ca="1" si="56"/>
        <v>8</v>
      </c>
      <c r="BJ41" s="82">
        <f t="shared" ca="1" si="57"/>
        <v>8</v>
      </c>
      <c r="BK41" s="82" t="str">
        <f t="shared" ca="1" si="58"/>
        <v/>
      </c>
      <c r="BL41" s="82" t="str">
        <f t="shared" ca="1" si="59"/>
        <v/>
      </c>
      <c r="BM41" s="82" t="str">
        <f t="shared" ca="1" si="60"/>
        <v/>
      </c>
      <c r="BN41" s="82" t="str">
        <f t="shared" ca="1" si="61"/>
        <v/>
      </c>
      <c r="BO41" s="82">
        <f t="shared" ca="1" si="62"/>
        <v>8</v>
      </c>
      <c r="BP41" s="82" t="str">
        <f t="shared" ca="1" si="63"/>
        <v/>
      </c>
      <c r="BQ41" s="82" t="str">
        <f t="shared" ca="1" si="64"/>
        <v/>
      </c>
      <c r="BR41" s="82" t="str">
        <f t="shared" ca="1" si="65"/>
        <v/>
      </c>
      <c r="BS41" s="82">
        <f t="shared" ca="1" si="66"/>
        <v>8</v>
      </c>
      <c r="BT41" s="82">
        <f t="shared" ca="1" si="67"/>
        <v>8</v>
      </c>
      <c r="BU41" s="82" t="str">
        <f t="shared" ca="1" si="68"/>
        <v/>
      </c>
      <c r="BV41" s="82" t="str">
        <f t="shared" ca="1" si="69"/>
        <v/>
      </c>
      <c r="BW41" s="82" t="str">
        <f t="shared" ca="1" si="70"/>
        <v/>
      </c>
      <c r="BX41" s="82">
        <f t="shared" ca="1" si="71"/>
        <v>8</v>
      </c>
      <c r="BY41" s="82">
        <f t="shared" ca="1" si="72"/>
        <v>8</v>
      </c>
      <c r="BZ41" s="82" t="str">
        <f t="shared" ca="1" si="73"/>
        <v/>
      </c>
      <c r="CA41" s="82">
        <f t="shared" ca="1" si="74"/>
        <v>8</v>
      </c>
      <c r="CB41" s="82" t="str">
        <f t="shared" ca="1" si="75"/>
        <v/>
      </c>
      <c r="CC41" s="82" t="str">
        <f t="shared" ca="1" si="76"/>
        <v/>
      </c>
      <c r="CD41" s="82" t="str">
        <f t="shared" ca="1" si="77"/>
        <v/>
      </c>
      <c r="CE41" s="82" t="str">
        <f t="shared" ca="1" si="78"/>
        <v/>
      </c>
      <c r="CF41" s="82" t="str">
        <f t="shared" ca="1" si="79"/>
        <v/>
      </c>
      <c r="CG41" s="82" t="str">
        <f t="shared" ca="1" si="80"/>
        <v/>
      </c>
      <c r="CH41" s="82" t="str">
        <f t="shared" ca="1" si="81"/>
        <v/>
      </c>
      <c r="CI41" s="82" t="str">
        <f t="shared" ca="1" si="82"/>
        <v/>
      </c>
      <c r="CJ41" s="82" t="str">
        <f t="shared" ca="1" si="83"/>
        <v/>
      </c>
      <c r="CK41" s="82" t="str">
        <f t="shared" ca="1" si="84"/>
        <v/>
      </c>
      <c r="CL41" s="82" t="str">
        <f t="shared" ca="1" si="85"/>
        <v/>
      </c>
      <c r="CM41" s="82" t="str">
        <f t="shared" ca="1" si="86"/>
        <v/>
      </c>
      <c r="CN41" s="82" t="str">
        <f t="shared" ca="1" si="87"/>
        <v/>
      </c>
      <c r="CO41" s="82" t="str">
        <f t="shared" ca="1" si="88"/>
        <v/>
      </c>
      <c r="CP41" s="82" t="str">
        <f t="shared" ca="1" si="89"/>
        <v/>
      </c>
      <c r="CQ41" s="82" t="str">
        <f t="shared" ca="1" si="90"/>
        <v/>
      </c>
      <c r="CR41" s="82" t="str">
        <f t="shared" ca="1" si="91"/>
        <v/>
      </c>
      <c r="CS41" s="82" t="str">
        <f t="shared" ca="1" si="92"/>
        <v/>
      </c>
      <c r="CT41" s="82" t="str">
        <f t="shared" ca="1" si="93"/>
        <v/>
      </c>
      <c r="CU41" s="82" t="str">
        <f t="shared" ca="1" si="94"/>
        <v/>
      </c>
      <c r="CV41" s="82" t="str">
        <f t="shared" ca="1" si="95"/>
        <v/>
      </c>
      <c r="CW41" s="82" t="str">
        <f t="shared" ca="1" si="96"/>
        <v/>
      </c>
      <c r="CX41" s="82" t="str">
        <f t="shared" ca="1" si="97"/>
        <v/>
      </c>
      <c r="CY41" s="82" t="str">
        <f t="shared" ca="1" si="98"/>
        <v/>
      </c>
      <c r="CZ41" s="82" t="str">
        <f t="shared" ca="1" si="99"/>
        <v/>
      </c>
      <c r="DA41" s="82" t="str">
        <f t="shared" ca="1" si="100"/>
        <v/>
      </c>
      <c r="DB41" s="82" t="str">
        <f t="shared" ca="1" si="101"/>
        <v/>
      </c>
      <c r="DC41" s="82" t="str">
        <f t="shared" ca="1" si="102"/>
        <v/>
      </c>
      <c r="DD41" s="82" t="str">
        <f t="shared" ca="1" si="103"/>
        <v/>
      </c>
      <c r="DE41" s="82" t="str">
        <f t="shared" ca="1" si="104"/>
        <v/>
      </c>
    </row>
    <row r="42" spans="1:122" ht="15" customHeight="1">
      <c r="A42" s="34">
        <f t="shared" si="111"/>
        <v>36</v>
      </c>
      <c r="B42" s="31">
        <f>Data!B55</f>
        <v>0</v>
      </c>
      <c r="C42" s="42" t="str">
        <f>IF(Data!D55="","",Data!D55)</f>
        <v/>
      </c>
      <c r="D42" s="37" t="str">
        <f t="shared" si="115"/>
        <v/>
      </c>
      <c r="E42" s="29" t="str">
        <f t="shared" ca="1" si="116"/>
        <v/>
      </c>
      <c r="F42" s="29" t="str">
        <f t="shared" ca="1" si="117"/>
        <v/>
      </c>
      <c r="G42" s="29" t="str">
        <f t="shared" ca="1" si="118"/>
        <v/>
      </c>
      <c r="H42" s="29" t="str">
        <f t="shared" ca="1" si="119"/>
        <v/>
      </c>
      <c r="I42" s="29" t="str">
        <f t="shared" ca="1" si="120"/>
        <v/>
      </c>
      <c r="J42" s="29" t="str">
        <f t="shared" ca="1" si="121"/>
        <v/>
      </c>
      <c r="K42" s="29" t="str">
        <f t="shared" ca="1" si="122"/>
        <v/>
      </c>
      <c r="L42" s="29" t="str">
        <f t="shared" ca="1" si="123"/>
        <v/>
      </c>
      <c r="M42" s="29" t="str">
        <f t="shared" ca="1" si="124"/>
        <v/>
      </c>
      <c r="N42" s="29" t="str">
        <f t="shared" ca="1" si="125"/>
        <v/>
      </c>
      <c r="O42" s="29" t="str">
        <f t="shared" ca="1" si="126"/>
        <v/>
      </c>
      <c r="P42" s="29" t="str">
        <f t="shared" ca="1" si="127"/>
        <v/>
      </c>
      <c r="Q42" s="29" t="str">
        <f t="shared" ca="1" si="128"/>
        <v/>
      </c>
      <c r="R42" s="29" t="str">
        <f t="shared" ca="1" si="129"/>
        <v/>
      </c>
      <c r="S42" s="29" t="str">
        <f t="shared" ca="1" si="130"/>
        <v/>
      </c>
      <c r="T42" s="29" t="str">
        <f t="shared" ca="1" si="131"/>
        <v/>
      </c>
      <c r="U42" s="29" t="str">
        <f t="shared" ca="1" si="132"/>
        <v/>
      </c>
      <c r="V42" s="29" t="str">
        <f t="shared" ca="1" si="133"/>
        <v/>
      </c>
      <c r="W42" s="29" t="str">
        <f t="shared" ca="1" si="134"/>
        <v/>
      </c>
      <c r="X42" s="29" t="str">
        <f t="shared" ca="1" si="135"/>
        <v/>
      </c>
      <c r="Y42" s="29" t="str">
        <f t="shared" ca="1" si="136"/>
        <v/>
      </c>
      <c r="Z42" s="29" t="str">
        <f t="shared" ca="1" si="137"/>
        <v/>
      </c>
      <c r="AA42" s="29" t="str">
        <f t="shared" ca="1" si="138"/>
        <v/>
      </c>
      <c r="AB42" s="29" t="str">
        <f t="shared" ca="1" si="139"/>
        <v/>
      </c>
      <c r="AC42" s="29" t="str">
        <f t="shared" ca="1" si="140"/>
        <v/>
      </c>
      <c r="AD42" s="29" t="str">
        <f t="shared" ca="1" si="141"/>
        <v/>
      </c>
      <c r="AE42" s="29" t="str">
        <f t="shared" ca="1" si="142"/>
        <v/>
      </c>
      <c r="AF42" s="29" t="str">
        <f t="shared" ca="1" si="143"/>
        <v/>
      </c>
      <c r="AG42" s="29" t="str">
        <f t="shared" ca="1" si="144"/>
        <v/>
      </c>
      <c r="AH42" s="29" t="str">
        <f t="shared" ca="1" si="145"/>
        <v/>
      </c>
      <c r="AI42" s="29" t="str">
        <f t="shared" ca="1" si="146"/>
        <v/>
      </c>
      <c r="AJ42" s="29" t="str">
        <f t="shared" ca="1" si="147"/>
        <v/>
      </c>
      <c r="AK42" s="29" t="str">
        <f t="shared" ca="1" si="148"/>
        <v/>
      </c>
      <c r="AL42" s="29" t="str">
        <f t="shared" ca="1" si="149"/>
        <v/>
      </c>
      <c r="AM42" s="29" t="str">
        <f t="shared" ca="1" si="150"/>
        <v/>
      </c>
      <c r="AN42" s="29" t="str">
        <f t="shared" ca="1" si="151"/>
        <v/>
      </c>
      <c r="AO42" s="29" t="str">
        <f t="shared" ca="1" si="152"/>
        <v/>
      </c>
      <c r="AP42" s="29" t="str">
        <f t="shared" ca="1" si="153"/>
        <v/>
      </c>
      <c r="AQ42" s="29" t="str">
        <f t="shared" ca="1" si="154"/>
        <v/>
      </c>
      <c r="AR42" s="29" t="str">
        <f t="shared" ca="1" si="155"/>
        <v/>
      </c>
      <c r="AS42" s="29" t="str">
        <f t="shared" ca="1" si="156"/>
        <v/>
      </c>
      <c r="AT42" s="29" t="str">
        <f t="shared" ca="1" si="157"/>
        <v/>
      </c>
      <c r="AU42" s="29" t="str">
        <f t="shared" ca="1" si="158"/>
        <v/>
      </c>
      <c r="AV42" s="29" t="str">
        <f t="shared" ca="1" si="159"/>
        <v/>
      </c>
      <c r="AW42" s="29" t="str">
        <f t="shared" ca="1" si="160"/>
        <v/>
      </c>
      <c r="AX42" s="29" t="str">
        <f t="shared" ca="1" si="161"/>
        <v/>
      </c>
      <c r="AY42" s="29" t="str">
        <f t="shared" ca="1" si="162"/>
        <v/>
      </c>
      <c r="AZ42" s="29" t="str">
        <f t="shared" ca="1" si="163"/>
        <v/>
      </c>
      <c r="BA42" s="29" t="str">
        <f t="shared" ca="1" si="164"/>
        <v/>
      </c>
      <c r="BB42" s="29" t="str">
        <f t="shared" ca="1" si="165"/>
        <v/>
      </c>
      <c r="BC42" s="39" t="str">
        <f t="shared" si="112"/>
        <v/>
      </c>
      <c r="BD42" s="39" t="str">
        <f t="shared" si="166"/>
        <v/>
      </c>
      <c r="BE42" s="39" t="str">
        <f t="shared" si="113"/>
        <v/>
      </c>
      <c r="BF42" s="39" t="str">
        <f t="shared" si="114"/>
        <v/>
      </c>
      <c r="BH42" s="82" t="str">
        <f t="shared" ca="1" si="55"/>
        <v/>
      </c>
      <c r="BI42" s="82" t="str">
        <f t="shared" ca="1" si="56"/>
        <v/>
      </c>
      <c r="BJ42" s="82" t="str">
        <f t="shared" ca="1" si="57"/>
        <v/>
      </c>
      <c r="BK42" s="82" t="str">
        <f t="shared" ca="1" si="58"/>
        <v/>
      </c>
      <c r="BL42" s="82" t="str">
        <f t="shared" ca="1" si="59"/>
        <v/>
      </c>
      <c r="BM42" s="82" t="str">
        <f t="shared" ca="1" si="60"/>
        <v/>
      </c>
      <c r="BN42" s="82" t="str">
        <f t="shared" ca="1" si="61"/>
        <v/>
      </c>
      <c r="BO42" s="82" t="str">
        <f t="shared" ca="1" si="62"/>
        <v/>
      </c>
      <c r="BP42" s="82" t="str">
        <f t="shared" ca="1" si="63"/>
        <v/>
      </c>
      <c r="BQ42" s="82" t="str">
        <f t="shared" ca="1" si="64"/>
        <v/>
      </c>
      <c r="BR42" s="82" t="str">
        <f t="shared" ca="1" si="65"/>
        <v/>
      </c>
      <c r="BS42" s="82" t="str">
        <f t="shared" ca="1" si="66"/>
        <v/>
      </c>
      <c r="BT42" s="82" t="str">
        <f t="shared" ca="1" si="67"/>
        <v/>
      </c>
      <c r="BU42" s="82" t="str">
        <f t="shared" ca="1" si="68"/>
        <v/>
      </c>
      <c r="BV42" s="82" t="str">
        <f t="shared" ca="1" si="69"/>
        <v/>
      </c>
      <c r="BW42" s="82" t="str">
        <f t="shared" ca="1" si="70"/>
        <v/>
      </c>
      <c r="BX42" s="82" t="str">
        <f t="shared" ca="1" si="71"/>
        <v/>
      </c>
      <c r="BY42" s="82" t="str">
        <f t="shared" ca="1" si="72"/>
        <v/>
      </c>
      <c r="BZ42" s="82" t="str">
        <f t="shared" ca="1" si="73"/>
        <v/>
      </c>
      <c r="CA42" s="82" t="str">
        <f t="shared" ca="1" si="74"/>
        <v/>
      </c>
      <c r="CB42" s="82" t="str">
        <f t="shared" ca="1" si="75"/>
        <v/>
      </c>
      <c r="CC42" s="82" t="str">
        <f t="shared" ca="1" si="76"/>
        <v/>
      </c>
      <c r="CD42" s="82" t="str">
        <f t="shared" ca="1" si="77"/>
        <v/>
      </c>
      <c r="CE42" s="82" t="str">
        <f t="shared" ca="1" si="78"/>
        <v/>
      </c>
      <c r="CF42" s="82" t="str">
        <f t="shared" ca="1" si="79"/>
        <v/>
      </c>
      <c r="CG42" s="82" t="str">
        <f t="shared" ca="1" si="80"/>
        <v/>
      </c>
      <c r="CH42" s="82" t="str">
        <f t="shared" ca="1" si="81"/>
        <v/>
      </c>
      <c r="CI42" s="82" t="str">
        <f t="shared" ca="1" si="82"/>
        <v/>
      </c>
      <c r="CJ42" s="82" t="str">
        <f t="shared" ca="1" si="83"/>
        <v/>
      </c>
      <c r="CK42" s="82" t="str">
        <f t="shared" ca="1" si="84"/>
        <v/>
      </c>
      <c r="CL42" s="82" t="str">
        <f t="shared" ca="1" si="85"/>
        <v/>
      </c>
      <c r="CM42" s="82" t="str">
        <f t="shared" ca="1" si="86"/>
        <v/>
      </c>
      <c r="CN42" s="82" t="str">
        <f t="shared" ca="1" si="87"/>
        <v/>
      </c>
      <c r="CO42" s="82" t="str">
        <f t="shared" ca="1" si="88"/>
        <v/>
      </c>
      <c r="CP42" s="82" t="str">
        <f t="shared" ca="1" si="89"/>
        <v/>
      </c>
      <c r="CQ42" s="82" t="str">
        <f t="shared" ca="1" si="90"/>
        <v/>
      </c>
      <c r="CR42" s="82" t="str">
        <f t="shared" ca="1" si="91"/>
        <v/>
      </c>
      <c r="CS42" s="82" t="str">
        <f t="shared" ca="1" si="92"/>
        <v/>
      </c>
      <c r="CT42" s="82" t="str">
        <f t="shared" ca="1" si="93"/>
        <v/>
      </c>
      <c r="CU42" s="82" t="str">
        <f t="shared" ca="1" si="94"/>
        <v/>
      </c>
      <c r="CV42" s="82" t="str">
        <f t="shared" ca="1" si="95"/>
        <v/>
      </c>
      <c r="CW42" s="82" t="str">
        <f t="shared" ca="1" si="96"/>
        <v/>
      </c>
      <c r="CX42" s="82" t="str">
        <f t="shared" ca="1" si="97"/>
        <v/>
      </c>
      <c r="CY42" s="82" t="str">
        <f t="shared" ca="1" si="98"/>
        <v/>
      </c>
      <c r="CZ42" s="82" t="str">
        <f t="shared" ca="1" si="99"/>
        <v/>
      </c>
      <c r="DA42" s="82" t="str">
        <f t="shared" ca="1" si="100"/>
        <v/>
      </c>
      <c r="DB42" s="82" t="str">
        <f t="shared" ca="1" si="101"/>
        <v/>
      </c>
      <c r="DC42" s="82" t="str">
        <f t="shared" ca="1" si="102"/>
        <v/>
      </c>
      <c r="DD42" s="82" t="str">
        <f t="shared" ca="1" si="103"/>
        <v/>
      </c>
      <c r="DE42" s="82" t="str">
        <f t="shared" ca="1" si="104"/>
        <v/>
      </c>
    </row>
    <row r="43" spans="1:122" ht="15" customHeight="1">
      <c r="A43" s="34">
        <f t="shared" si="111"/>
        <v>37</v>
      </c>
      <c r="B43" s="31">
        <f>Data!B56</f>
        <v>0</v>
      </c>
      <c r="C43" s="42" t="str">
        <f>IF(Data!D56="","",Data!D56)</f>
        <v/>
      </c>
      <c r="D43" s="37" t="str">
        <f t="shared" si="115"/>
        <v/>
      </c>
      <c r="E43" s="29" t="str">
        <f t="shared" ca="1" si="116"/>
        <v/>
      </c>
      <c r="F43" s="29" t="str">
        <f t="shared" ca="1" si="117"/>
        <v/>
      </c>
      <c r="G43" s="29" t="str">
        <f t="shared" ca="1" si="118"/>
        <v/>
      </c>
      <c r="H43" s="29" t="str">
        <f t="shared" ca="1" si="119"/>
        <v/>
      </c>
      <c r="I43" s="29" t="str">
        <f t="shared" ca="1" si="120"/>
        <v/>
      </c>
      <c r="J43" s="29" t="str">
        <f t="shared" ca="1" si="121"/>
        <v/>
      </c>
      <c r="K43" s="29" t="str">
        <f t="shared" ca="1" si="122"/>
        <v/>
      </c>
      <c r="L43" s="29" t="str">
        <f t="shared" ca="1" si="123"/>
        <v/>
      </c>
      <c r="M43" s="29" t="str">
        <f t="shared" ca="1" si="124"/>
        <v/>
      </c>
      <c r="N43" s="29" t="str">
        <f t="shared" ca="1" si="125"/>
        <v/>
      </c>
      <c r="O43" s="29" t="str">
        <f t="shared" ca="1" si="126"/>
        <v/>
      </c>
      <c r="P43" s="29" t="str">
        <f t="shared" ca="1" si="127"/>
        <v/>
      </c>
      <c r="Q43" s="29" t="str">
        <f t="shared" ca="1" si="128"/>
        <v/>
      </c>
      <c r="R43" s="29" t="str">
        <f t="shared" ca="1" si="129"/>
        <v/>
      </c>
      <c r="S43" s="29" t="str">
        <f t="shared" ca="1" si="130"/>
        <v/>
      </c>
      <c r="T43" s="29" t="str">
        <f t="shared" ca="1" si="131"/>
        <v/>
      </c>
      <c r="U43" s="29" t="str">
        <f t="shared" ca="1" si="132"/>
        <v/>
      </c>
      <c r="V43" s="29" t="str">
        <f t="shared" ca="1" si="133"/>
        <v/>
      </c>
      <c r="W43" s="29" t="str">
        <f t="shared" ca="1" si="134"/>
        <v/>
      </c>
      <c r="X43" s="29" t="str">
        <f t="shared" ca="1" si="135"/>
        <v/>
      </c>
      <c r="Y43" s="29" t="str">
        <f t="shared" ca="1" si="136"/>
        <v/>
      </c>
      <c r="Z43" s="29" t="str">
        <f t="shared" ca="1" si="137"/>
        <v/>
      </c>
      <c r="AA43" s="29" t="str">
        <f t="shared" ca="1" si="138"/>
        <v/>
      </c>
      <c r="AB43" s="29" t="str">
        <f t="shared" ca="1" si="139"/>
        <v/>
      </c>
      <c r="AC43" s="29" t="str">
        <f t="shared" ca="1" si="140"/>
        <v/>
      </c>
      <c r="AD43" s="29" t="str">
        <f t="shared" ca="1" si="141"/>
        <v/>
      </c>
      <c r="AE43" s="29" t="str">
        <f t="shared" ca="1" si="142"/>
        <v/>
      </c>
      <c r="AF43" s="29" t="str">
        <f t="shared" ca="1" si="143"/>
        <v/>
      </c>
      <c r="AG43" s="29" t="str">
        <f t="shared" ca="1" si="144"/>
        <v/>
      </c>
      <c r="AH43" s="29" t="str">
        <f t="shared" ca="1" si="145"/>
        <v/>
      </c>
      <c r="AI43" s="29" t="str">
        <f t="shared" ca="1" si="146"/>
        <v/>
      </c>
      <c r="AJ43" s="29" t="str">
        <f t="shared" ca="1" si="147"/>
        <v/>
      </c>
      <c r="AK43" s="29" t="str">
        <f t="shared" ca="1" si="148"/>
        <v/>
      </c>
      <c r="AL43" s="29" t="str">
        <f t="shared" ca="1" si="149"/>
        <v/>
      </c>
      <c r="AM43" s="29" t="str">
        <f t="shared" ca="1" si="150"/>
        <v/>
      </c>
      <c r="AN43" s="29" t="str">
        <f t="shared" ca="1" si="151"/>
        <v/>
      </c>
      <c r="AO43" s="29" t="str">
        <f t="shared" ca="1" si="152"/>
        <v/>
      </c>
      <c r="AP43" s="29" t="str">
        <f t="shared" ca="1" si="153"/>
        <v/>
      </c>
      <c r="AQ43" s="29" t="str">
        <f t="shared" ca="1" si="154"/>
        <v/>
      </c>
      <c r="AR43" s="29" t="str">
        <f t="shared" ca="1" si="155"/>
        <v/>
      </c>
      <c r="AS43" s="29" t="str">
        <f t="shared" ca="1" si="156"/>
        <v/>
      </c>
      <c r="AT43" s="29" t="str">
        <f t="shared" ca="1" si="157"/>
        <v/>
      </c>
      <c r="AU43" s="29" t="str">
        <f t="shared" ca="1" si="158"/>
        <v/>
      </c>
      <c r="AV43" s="29" t="str">
        <f t="shared" ca="1" si="159"/>
        <v/>
      </c>
      <c r="AW43" s="29" t="str">
        <f t="shared" ca="1" si="160"/>
        <v/>
      </c>
      <c r="AX43" s="29" t="str">
        <f t="shared" ca="1" si="161"/>
        <v/>
      </c>
      <c r="AY43" s="29" t="str">
        <f t="shared" ca="1" si="162"/>
        <v/>
      </c>
      <c r="AZ43" s="29" t="str">
        <f t="shared" ca="1" si="163"/>
        <v/>
      </c>
      <c r="BA43" s="29" t="str">
        <f t="shared" ca="1" si="164"/>
        <v/>
      </c>
      <c r="BB43" s="29" t="str">
        <f t="shared" ca="1" si="165"/>
        <v/>
      </c>
      <c r="BC43" s="39" t="str">
        <f t="shared" si="112"/>
        <v/>
      </c>
      <c r="BD43" s="39" t="str">
        <f t="shared" si="166"/>
        <v/>
      </c>
      <c r="BE43" s="39" t="str">
        <f t="shared" si="113"/>
        <v/>
      </c>
      <c r="BF43" s="39" t="str">
        <f t="shared" si="114"/>
        <v/>
      </c>
      <c r="BH43" s="82" t="str">
        <f t="shared" ca="1" si="55"/>
        <v/>
      </c>
      <c r="BI43" s="82" t="str">
        <f t="shared" ca="1" si="56"/>
        <v/>
      </c>
      <c r="BJ43" s="82" t="str">
        <f t="shared" ca="1" si="57"/>
        <v/>
      </c>
      <c r="BK43" s="82" t="str">
        <f t="shared" ca="1" si="58"/>
        <v/>
      </c>
      <c r="BL43" s="82" t="str">
        <f t="shared" ca="1" si="59"/>
        <v/>
      </c>
      <c r="BM43" s="82" t="str">
        <f t="shared" ca="1" si="60"/>
        <v/>
      </c>
      <c r="BN43" s="82" t="str">
        <f t="shared" ca="1" si="61"/>
        <v/>
      </c>
      <c r="BO43" s="82" t="str">
        <f t="shared" ca="1" si="62"/>
        <v/>
      </c>
      <c r="BP43" s="82" t="str">
        <f t="shared" ca="1" si="63"/>
        <v/>
      </c>
      <c r="BQ43" s="82" t="str">
        <f t="shared" ca="1" si="64"/>
        <v/>
      </c>
      <c r="BR43" s="82" t="str">
        <f t="shared" ca="1" si="65"/>
        <v/>
      </c>
      <c r="BS43" s="82" t="str">
        <f t="shared" ca="1" si="66"/>
        <v/>
      </c>
      <c r="BT43" s="82" t="str">
        <f t="shared" ca="1" si="67"/>
        <v/>
      </c>
      <c r="BU43" s="82" t="str">
        <f t="shared" ca="1" si="68"/>
        <v/>
      </c>
      <c r="BV43" s="82" t="str">
        <f t="shared" ca="1" si="69"/>
        <v/>
      </c>
      <c r="BW43" s="82" t="str">
        <f t="shared" ca="1" si="70"/>
        <v/>
      </c>
      <c r="BX43" s="82" t="str">
        <f t="shared" ca="1" si="71"/>
        <v/>
      </c>
      <c r="BY43" s="82" t="str">
        <f t="shared" ca="1" si="72"/>
        <v/>
      </c>
      <c r="BZ43" s="82" t="str">
        <f t="shared" ca="1" si="73"/>
        <v/>
      </c>
      <c r="CA43" s="82" t="str">
        <f t="shared" ca="1" si="74"/>
        <v/>
      </c>
      <c r="CB43" s="82" t="str">
        <f t="shared" ca="1" si="75"/>
        <v/>
      </c>
      <c r="CC43" s="82" t="str">
        <f t="shared" ca="1" si="76"/>
        <v/>
      </c>
      <c r="CD43" s="82" t="str">
        <f t="shared" ca="1" si="77"/>
        <v/>
      </c>
      <c r="CE43" s="82" t="str">
        <f t="shared" ca="1" si="78"/>
        <v/>
      </c>
      <c r="CF43" s="82" t="str">
        <f t="shared" ca="1" si="79"/>
        <v/>
      </c>
      <c r="CG43" s="82" t="str">
        <f t="shared" ca="1" si="80"/>
        <v/>
      </c>
      <c r="CH43" s="82" t="str">
        <f t="shared" ca="1" si="81"/>
        <v/>
      </c>
      <c r="CI43" s="82" t="str">
        <f t="shared" ca="1" si="82"/>
        <v/>
      </c>
      <c r="CJ43" s="82" t="str">
        <f t="shared" ca="1" si="83"/>
        <v/>
      </c>
      <c r="CK43" s="82" t="str">
        <f t="shared" ca="1" si="84"/>
        <v/>
      </c>
      <c r="CL43" s="82" t="str">
        <f t="shared" ca="1" si="85"/>
        <v/>
      </c>
      <c r="CM43" s="82" t="str">
        <f t="shared" ca="1" si="86"/>
        <v/>
      </c>
      <c r="CN43" s="82" t="str">
        <f t="shared" ca="1" si="87"/>
        <v/>
      </c>
      <c r="CO43" s="82" t="str">
        <f t="shared" ca="1" si="88"/>
        <v/>
      </c>
      <c r="CP43" s="82" t="str">
        <f t="shared" ca="1" si="89"/>
        <v/>
      </c>
      <c r="CQ43" s="82" t="str">
        <f t="shared" ca="1" si="90"/>
        <v/>
      </c>
      <c r="CR43" s="82" t="str">
        <f t="shared" ca="1" si="91"/>
        <v/>
      </c>
      <c r="CS43" s="82" t="str">
        <f t="shared" ca="1" si="92"/>
        <v/>
      </c>
      <c r="CT43" s="82" t="str">
        <f t="shared" ca="1" si="93"/>
        <v/>
      </c>
      <c r="CU43" s="82" t="str">
        <f t="shared" ca="1" si="94"/>
        <v/>
      </c>
      <c r="CV43" s="82" t="str">
        <f t="shared" ca="1" si="95"/>
        <v/>
      </c>
      <c r="CW43" s="82" t="str">
        <f t="shared" ca="1" si="96"/>
        <v/>
      </c>
      <c r="CX43" s="82" t="str">
        <f t="shared" ca="1" si="97"/>
        <v/>
      </c>
      <c r="CY43" s="82" t="str">
        <f t="shared" ca="1" si="98"/>
        <v/>
      </c>
      <c r="CZ43" s="82" t="str">
        <f t="shared" ca="1" si="99"/>
        <v/>
      </c>
      <c r="DA43" s="82" t="str">
        <f t="shared" ca="1" si="100"/>
        <v/>
      </c>
      <c r="DB43" s="82" t="str">
        <f t="shared" ca="1" si="101"/>
        <v/>
      </c>
      <c r="DC43" s="82" t="str">
        <f t="shared" ca="1" si="102"/>
        <v/>
      </c>
      <c r="DD43" s="82" t="str">
        <f t="shared" ca="1" si="103"/>
        <v/>
      </c>
      <c r="DE43" s="82" t="str">
        <f t="shared" ca="1" si="104"/>
        <v/>
      </c>
    </row>
    <row r="44" spans="1:122" ht="15" customHeight="1">
      <c r="A44" s="34">
        <f t="shared" si="111"/>
        <v>38</v>
      </c>
      <c r="B44" s="31">
        <f>Data!B57</f>
        <v>0</v>
      </c>
      <c r="C44" s="42" t="str">
        <f>IF(Data!D57="","",Data!D57)</f>
        <v/>
      </c>
      <c r="D44" s="37" t="str">
        <f t="shared" si="115"/>
        <v/>
      </c>
      <c r="E44" s="29" t="str">
        <f t="shared" ca="1" si="116"/>
        <v/>
      </c>
      <c r="F44" s="29" t="str">
        <f t="shared" ca="1" si="117"/>
        <v/>
      </c>
      <c r="G44" s="29" t="str">
        <f t="shared" ca="1" si="118"/>
        <v/>
      </c>
      <c r="H44" s="29" t="str">
        <f t="shared" ca="1" si="119"/>
        <v/>
      </c>
      <c r="I44" s="29" t="str">
        <f t="shared" ca="1" si="120"/>
        <v/>
      </c>
      <c r="J44" s="29" t="str">
        <f t="shared" ca="1" si="121"/>
        <v/>
      </c>
      <c r="K44" s="29" t="str">
        <f t="shared" ca="1" si="122"/>
        <v/>
      </c>
      <c r="L44" s="29" t="str">
        <f t="shared" ca="1" si="123"/>
        <v/>
      </c>
      <c r="M44" s="29" t="str">
        <f t="shared" ca="1" si="124"/>
        <v/>
      </c>
      <c r="N44" s="29" t="str">
        <f t="shared" ca="1" si="125"/>
        <v/>
      </c>
      <c r="O44" s="29" t="str">
        <f t="shared" ca="1" si="126"/>
        <v/>
      </c>
      <c r="P44" s="29" t="str">
        <f t="shared" ca="1" si="127"/>
        <v/>
      </c>
      <c r="Q44" s="29" t="str">
        <f t="shared" ca="1" si="128"/>
        <v/>
      </c>
      <c r="R44" s="29" t="str">
        <f t="shared" ca="1" si="129"/>
        <v/>
      </c>
      <c r="S44" s="29" t="str">
        <f t="shared" ca="1" si="130"/>
        <v/>
      </c>
      <c r="T44" s="29" t="str">
        <f t="shared" ca="1" si="131"/>
        <v/>
      </c>
      <c r="U44" s="29" t="str">
        <f t="shared" ca="1" si="132"/>
        <v/>
      </c>
      <c r="V44" s="29" t="str">
        <f t="shared" ca="1" si="133"/>
        <v/>
      </c>
      <c r="W44" s="29" t="str">
        <f t="shared" ca="1" si="134"/>
        <v/>
      </c>
      <c r="X44" s="29" t="str">
        <f t="shared" ca="1" si="135"/>
        <v/>
      </c>
      <c r="Y44" s="29" t="str">
        <f t="shared" ca="1" si="136"/>
        <v/>
      </c>
      <c r="Z44" s="29" t="str">
        <f t="shared" ca="1" si="137"/>
        <v/>
      </c>
      <c r="AA44" s="29" t="str">
        <f t="shared" ca="1" si="138"/>
        <v/>
      </c>
      <c r="AB44" s="29" t="str">
        <f t="shared" ca="1" si="139"/>
        <v/>
      </c>
      <c r="AC44" s="29" t="str">
        <f t="shared" ca="1" si="140"/>
        <v/>
      </c>
      <c r="AD44" s="29" t="str">
        <f t="shared" ca="1" si="141"/>
        <v/>
      </c>
      <c r="AE44" s="29" t="str">
        <f t="shared" ca="1" si="142"/>
        <v/>
      </c>
      <c r="AF44" s="29" t="str">
        <f t="shared" ca="1" si="143"/>
        <v/>
      </c>
      <c r="AG44" s="29" t="str">
        <f t="shared" ca="1" si="144"/>
        <v/>
      </c>
      <c r="AH44" s="29" t="str">
        <f t="shared" ca="1" si="145"/>
        <v/>
      </c>
      <c r="AI44" s="29" t="str">
        <f t="shared" ca="1" si="146"/>
        <v/>
      </c>
      <c r="AJ44" s="29" t="str">
        <f t="shared" ca="1" si="147"/>
        <v/>
      </c>
      <c r="AK44" s="29" t="str">
        <f t="shared" ca="1" si="148"/>
        <v/>
      </c>
      <c r="AL44" s="29" t="str">
        <f t="shared" ca="1" si="149"/>
        <v/>
      </c>
      <c r="AM44" s="29" t="str">
        <f t="shared" ca="1" si="150"/>
        <v/>
      </c>
      <c r="AN44" s="29" t="str">
        <f t="shared" ca="1" si="151"/>
        <v/>
      </c>
      <c r="AO44" s="29" t="str">
        <f t="shared" ca="1" si="152"/>
        <v/>
      </c>
      <c r="AP44" s="29" t="str">
        <f t="shared" ca="1" si="153"/>
        <v/>
      </c>
      <c r="AQ44" s="29" t="str">
        <f t="shared" ca="1" si="154"/>
        <v/>
      </c>
      <c r="AR44" s="29" t="str">
        <f t="shared" ca="1" si="155"/>
        <v/>
      </c>
      <c r="AS44" s="29" t="str">
        <f t="shared" ca="1" si="156"/>
        <v/>
      </c>
      <c r="AT44" s="29" t="str">
        <f t="shared" ca="1" si="157"/>
        <v/>
      </c>
      <c r="AU44" s="29" t="str">
        <f t="shared" ca="1" si="158"/>
        <v/>
      </c>
      <c r="AV44" s="29" t="str">
        <f t="shared" ca="1" si="159"/>
        <v/>
      </c>
      <c r="AW44" s="29" t="str">
        <f t="shared" ca="1" si="160"/>
        <v/>
      </c>
      <c r="AX44" s="29" t="str">
        <f t="shared" ca="1" si="161"/>
        <v/>
      </c>
      <c r="AY44" s="29" t="str">
        <f t="shared" ca="1" si="162"/>
        <v/>
      </c>
      <c r="AZ44" s="29" t="str">
        <f t="shared" ca="1" si="163"/>
        <v/>
      </c>
      <c r="BA44" s="29" t="str">
        <f t="shared" ca="1" si="164"/>
        <v/>
      </c>
      <c r="BB44" s="29" t="str">
        <f t="shared" ca="1" si="165"/>
        <v/>
      </c>
      <c r="BC44" s="39" t="str">
        <f t="shared" si="112"/>
        <v/>
      </c>
      <c r="BD44" s="39" t="str">
        <f t="shared" si="166"/>
        <v/>
      </c>
      <c r="BE44" s="39" t="str">
        <f t="shared" si="113"/>
        <v/>
      </c>
      <c r="BF44" s="39" t="str">
        <f t="shared" si="114"/>
        <v/>
      </c>
      <c r="BH44" s="82" t="str">
        <f t="shared" ca="1" si="55"/>
        <v/>
      </c>
      <c r="BI44" s="82" t="str">
        <f t="shared" ca="1" si="56"/>
        <v/>
      </c>
      <c r="BJ44" s="82" t="str">
        <f t="shared" ca="1" si="57"/>
        <v/>
      </c>
      <c r="BK44" s="82" t="str">
        <f t="shared" ca="1" si="58"/>
        <v/>
      </c>
      <c r="BL44" s="82" t="str">
        <f t="shared" ca="1" si="59"/>
        <v/>
      </c>
      <c r="BM44" s="82" t="str">
        <f t="shared" ca="1" si="60"/>
        <v/>
      </c>
      <c r="BN44" s="82" t="str">
        <f t="shared" ca="1" si="61"/>
        <v/>
      </c>
      <c r="BO44" s="82" t="str">
        <f t="shared" ca="1" si="62"/>
        <v/>
      </c>
      <c r="BP44" s="82" t="str">
        <f t="shared" ca="1" si="63"/>
        <v/>
      </c>
      <c r="BQ44" s="82" t="str">
        <f t="shared" ca="1" si="64"/>
        <v/>
      </c>
      <c r="BR44" s="82" t="str">
        <f t="shared" ca="1" si="65"/>
        <v/>
      </c>
      <c r="BS44" s="82" t="str">
        <f t="shared" ca="1" si="66"/>
        <v/>
      </c>
      <c r="BT44" s="82" t="str">
        <f t="shared" ca="1" si="67"/>
        <v/>
      </c>
      <c r="BU44" s="82" t="str">
        <f t="shared" ca="1" si="68"/>
        <v/>
      </c>
      <c r="BV44" s="82" t="str">
        <f t="shared" ca="1" si="69"/>
        <v/>
      </c>
      <c r="BW44" s="82" t="str">
        <f t="shared" ca="1" si="70"/>
        <v/>
      </c>
      <c r="BX44" s="82" t="str">
        <f t="shared" ca="1" si="71"/>
        <v/>
      </c>
      <c r="BY44" s="82" t="str">
        <f t="shared" ca="1" si="72"/>
        <v/>
      </c>
      <c r="BZ44" s="82" t="str">
        <f t="shared" ca="1" si="73"/>
        <v/>
      </c>
      <c r="CA44" s="82" t="str">
        <f t="shared" ca="1" si="74"/>
        <v/>
      </c>
      <c r="CB44" s="82" t="str">
        <f t="shared" ca="1" si="75"/>
        <v/>
      </c>
      <c r="CC44" s="82" t="str">
        <f t="shared" ca="1" si="76"/>
        <v/>
      </c>
      <c r="CD44" s="82" t="str">
        <f t="shared" ca="1" si="77"/>
        <v/>
      </c>
      <c r="CE44" s="82" t="str">
        <f t="shared" ca="1" si="78"/>
        <v/>
      </c>
      <c r="CF44" s="82" t="str">
        <f t="shared" ca="1" si="79"/>
        <v/>
      </c>
      <c r="CG44" s="82" t="str">
        <f t="shared" ca="1" si="80"/>
        <v/>
      </c>
      <c r="CH44" s="82" t="str">
        <f t="shared" ca="1" si="81"/>
        <v/>
      </c>
      <c r="CI44" s="82" t="str">
        <f t="shared" ca="1" si="82"/>
        <v/>
      </c>
      <c r="CJ44" s="82" t="str">
        <f t="shared" ca="1" si="83"/>
        <v/>
      </c>
      <c r="CK44" s="82" t="str">
        <f t="shared" ca="1" si="84"/>
        <v/>
      </c>
      <c r="CL44" s="82" t="str">
        <f t="shared" ca="1" si="85"/>
        <v/>
      </c>
      <c r="CM44" s="82" t="str">
        <f t="shared" ca="1" si="86"/>
        <v/>
      </c>
      <c r="CN44" s="82" t="str">
        <f t="shared" ca="1" si="87"/>
        <v/>
      </c>
      <c r="CO44" s="82" t="str">
        <f t="shared" ca="1" si="88"/>
        <v/>
      </c>
      <c r="CP44" s="82" t="str">
        <f t="shared" ca="1" si="89"/>
        <v/>
      </c>
      <c r="CQ44" s="82" t="str">
        <f t="shared" ca="1" si="90"/>
        <v/>
      </c>
      <c r="CR44" s="82" t="str">
        <f t="shared" ca="1" si="91"/>
        <v/>
      </c>
      <c r="CS44" s="82" t="str">
        <f t="shared" ca="1" si="92"/>
        <v/>
      </c>
      <c r="CT44" s="82" t="str">
        <f t="shared" ca="1" si="93"/>
        <v/>
      </c>
      <c r="CU44" s="82" t="str">
        <f t="shared" ca="1" si="94"/>
        <v/>
      </c>
      <c r="CV44" s="82" t="str">
        <f t="shared" ca="1" si="95"/>
        <v/>
      </c>
      <c r="CW44" s="82" t="str">
        <f t="shared" ca="1" si="96"/>
        <v/>
      </c>
      <c r="CX44" s="82" t="str">
        <f t="shared" ca="1" si="97"/>
        <v/>
      </c>
      <c r="CY44" s="82" t="str">
        <f t="shared" ca="1" si="98"/>
        <v/>
      </c>
      <c r="CZ44" s="82" t="str">
        <f t="shared" ca="1" si="99"/>
        <v/>
      </c>
      <c r="DA44" s="82" t="str">
        <f t="shared" ca="1" si="100"/>
        <v/>
      </c>
      <c r="DB44" s="82" t="str">
        <f t="shared" ca="1" si="101"/>
        <v/>
      </c>
      <c r="DC44" s="82" t="str">
        <f t="shared" ca="1" si="102"/>
        <v/>
      </c>
      <c r="DD44" s="82" t="str">
        <f t="shared" ca="1" si="103"/>
        <v/>
      </c>
      <c r="DE44" s="82" t="str">
        <f t="shared" ca="1" si="104"/>
        <v/>
      </c>
    </row>
    <row r="45" spans="1:122" ht="15" customHeight="1">
      <c r="A45" s="34">
        <f t="shared" si="111"/>
        <v>39</v>
      </c>
      <c r="B45" s="31">
        <f>Data!B58</f>
        <v>0</v>
      </c>
      <c r="C45" s="42" t="str">
        <f>IF(Data!D58="","",Data!D58)</f>
        <v/>
      </c>
      <c r="D45" s="37" t="str">
        <f t="shared" si="115"/>
        <v/>
      </c>
      <c r="E45" s="29" t="str">
        <f t="shared" ca="1" si="116"/>
        <v/>
      </c>
      <c r="F45" s="29" t="str">
        <f t="shared" ca="1" si="117"/>
        <v/>
      </c>
      <c r="G45" s="29" t="str">
        <f t="shared" ca="1" si="118"/>
        <v/>
      </c>
      <c r="H45" s="29" t="str">
        <f t="shared" ca="1" si="119"/>
        <v/>
      </c>
      <c r="I45" s="29" t="str">
        <f t="shared" ca="1" si="120"/>
        <v/>
      </c>
      <c r="J45" s="29" t="str">
        <f t="shared" ca="1" si="121"/>
        <v/>
      </c>
      <c r="K45" s="29" t="str">
        <f t="shared" ca="1" si="122"/>
        <v/>
      </c>
      <c r="L45" s="29" t="str">
        <f t="shared" ca="1" si="123"/>
        <v/>
      </c>
      <c r="M45" s="29" t="str">
        <f t="shared" ca="1" si="124"/>
        <v/>
      </c>
      <c r="N45" s="29" t="str">
        <f t="shared" ca="1" si="125"/>
        <v/>
      </c>
      <c r="O45" s="29" t="str">
        <f t="shared" ca="1" si="126"/>
        <v/>
      </c>
      <c r="P45" s="29" t="str">
        <f t="shared" ca="1" si="127"/>
        <v/>
      </c>
      <c r="Q45" s="29" t="str">
        <f t="shared" ca="1" si="128"/>
        <v/>
      </c>
      <c r="R45" s="29" t="str">
        <f t="shared" ca="1" si="129"/>
        <v/>
      </c>
      <c r="S45" s="29" t="str">
        <f t="shared" ca="1" si="130"/>
        <v/>
      </c>
      <c r="T45" s="29" t="str">
        <f t="shared" ca="1" si="131"/>
        <v/>
      </c>
      <c r="U45" s="29" t="str">
        <f t="shared" ca="1" si="132"/>
        <v/>
      </c>
      <c r="V45" s="29" t="str">
        <f t="shared" ca="1" si="133"/>
        <v/>
      </c>
      <c r="W45" s="29" t="str">
        <f t="shared" ca="1" si="134"/>
        <v/>
      </c>
      <c r="X45" s="29" t="str">
        <f t="shared" ca="1" si="135"/>
        <v/>
      </c>
      <c r="Y45" s="29" t="str">
        <f t="shared" ca="1" si="136"/>
        <v/>
      </c>
      <c r="Z45" s="29" t="str">
        <f t="shared" ca="1" si="137"/>
        <v/>
      </c>
      <c r="AA45" s="29" t="str">
        <f t="shared" ca="1" si="138"/>
        <v/>
      </c>
      <c r="AB45" s="29" t="str">
        <f t="shared" ca="1" si="139"/>
        <v/>
      </c>
      <c r="AC45" s="29" t="str">
        <f t="shared" ca="1" si="140"/>
        <v/>
      </c>
      <c r="AD45" s="29" t="str">
        <f t="shared" ca="1" si="141"/>
        <v/>
      </c>
      <c r="AE45" s="29" t="str">
        <f t="shared" ca="1" si="142"/>
        <v/>
      </c>
      <c r="AF45" s="29" t="str">
        <f t="shared" ca="1" si="143"/>
        <v/>
      </c>
      <c r="AG45" s="29" t="str">
        <f t="shared" ca="1" si="144"/>
        <v/>
      </c>
      <c r="AH45" s="29" t="str">
        <f t="shared" ca="1" si="145"/>
        <v/>
      </c>
      <c r="AI45" s="29" t="str">
        <f t="shared" ca="1" si="146"/>
        <v/>
      </c>
      <c r="AJ45" s="29" t="str">
        <f t="shared" ca="1" si="147"/>
        <v/>
      </c>
      <c r="AK45" s="29" t="str">
        <f t="shared" ca="1" si="148"/>
        <v/>
      </c>
      <c r="AL45" s="29" t="str">
        <f t="shared" ca="1" si="149"/>
        <v/>
      </c>
      <c r="AM45" s="29" t="str">
        <f t="shared" ca="1" si="150"/>
        <v/>
      </c>
      <c r="AN45" s="29" t="str">
        <f t="shared" ca="1" si="151"/>
        <v/>
      </c>
      <c r="AO45" s="29" t="str">
        <f t="shared" ca="1" si="152"/>
        <v/>
      </c>
      <c r="AP45" s="29" t="str">
        <f t="shared" ca="1" si="153"/>
        <v/>
      </c>
      <c r="AQ45" s="29" t="str">
        <f t="shared" ca="1" si="154"/>
        <v/>
      </c>
      <c r="AR45" s="29" t="str">
        <f t="shared" ca="1" si="155"/>
        <v/>
      </c>
      <c r="AS45" s="29" t="str">
        <f t="shared" ca="1" si="156"/>
        <v/>
      </c>
      <c r="AT45" s="29" t="str">
        <f t="shared" ca="1" si="157"/>
        <v/>
      </c>
      <c r="AU45" s="29" t="str">
        <f t="shared" ca="1" si="158"/>
        <v/>
      </c>
      <c r="AV45" s="29" t="str">
        <f t="shared" ca="1" si="159"/>
        <v/>
      </c>
      <c r="AW45" s="29" t="str">
        <f t="shared" ca="1" si="160"/>
        <v/>
      </c>
      <c r="AX45" s="29" t="str">
        <f t="shared" ca="1" si="161"/>
        <v/>
      </c>
      <c r="AY45" s="29" t="str">
        <f t="shared" ca="1" si="162"/>
        <v/>
      </c>
      <c r="AZ45" s="29" t="str">
        <f t="shared" ca="1" si="163"/>
        <v/>
      </c>
      <c r="BA45" s="29" t="str">
        <f t="shared" ca="1" si="164"/>
        <v/>
      </c>
      <c r="BB45" s="29" t="str">
        <f t="shared" ca="1" si="165"/>
        <v/>
      </c>
      <c r="BC45" s="39" t="str">
        <f t="shared" si="112"/>
        <v/>
      </c>
      <c r="BD45" s="39" t="str">
        <f t="shared" si="166"/>
        <v/>
      </c>
      <c r="BE45" s="39" t="str">
        <f t="shared" si="113"/>
        <v/>
      </c>
      <c r="BF45" s="39" t="str">
        <f t="shared" si="114"/>
        <v/>
      </c>
      <c r="BH45" s="82" t="str">
        <f t="shared" ca="1" si="55"/>
        <v/>
      </c>
      <c r="BI45" s="82" t="str">
        <f t="shared" ca="1" si="56"/>
        <v/>
      </c>
      <c r="BJ45" s="82" t="str">
        <f t="shared" ca="1" si="57"/>
        <v/>
      </c>
      <c r="BK45" s="82" t="str">
        <f t="shared" ca="1" si="58"/>
        <v/>
      </c>
      <c r="BL45" s="82" t="str">
        <f t="shared" ca="1" si="59"/>
        <v/>
      </c>
      <c r="BM45" s="82" t="str">
        <f t="shared" ca="1" si="60"/>
        <v/>
      </c>
      <c r="BN45" s="82" t="str">
        <f t="shared" ca="1" si="61"/>
        <v/>
      </c>
      <c r="BO45" s="82" t="str">
        <f t="shared" ca="1" si="62"/>
        <v/>
      </c>
      <c r="BP45" s="82" t="str">
        <f t="shared" ca="1" si="63"/>
        <v/>
      </c>
      <c r="BQ45" s="82" t="str">
        <f t="shared" ca="1" si="64"/>
        <v/>
      </c>
      <c r="BR45" s="82" t="str">
        <f t="shared" ca="1" si="65"/>
        <v/>
      </c>
      <c r="BS45" s="82" t="str">
        <f t="shared" ca="1" si="66"/>
        <v/>
      </c>
      <c r="BT45" s="82" t="str">
        <f t="shared" ca="1" si="67"/>
        <v/>
      </c>
      <c r="BU45" s="82" t="str">
        <f t="shared" ca="1" si="68"/>
        <v/>
      </c>
      <c r="BV45" s="82" t="str">
        <f t="shared" ca="1" si="69"/>
        <v/>
      </c>
      <c r="BW45" s="82" t="str">
        <f t="shared" ca="1" si="70"/>
        <v/>
      </c>
      <c r="BX45" s="82" t="str">
        <f t="shared" ca="1" si="71"/>
        <v/>
      </c>
      <c r="BY45" s="82" t="str">
        <f t="shared" ca="1" si="72"/>
        <v/>
      </c>
      <c r="BZ45" s="82" t="str">
        <f t="shared" ca="1" si="73"/>
        <v/>
      </c>
      <c r="CA45" s="82" t="str">
        <f t="shared" ca="1" si="74"/>
        <v/>
      </c>
      <c r="CB45" s="82" t="str">
        <f t="shared" ca="1" si="75"/>
        <v/>
      </c>
      <c r="CC45" s="82" t="str">
        <f t="shared" ca="1" si="76"/>
        <v/>
      </c>
      <c r="CD45" s="82" t="str">
        <f t="shared" ca="1" si="77"/>
        <v/>
      </c>
      <c r="CE45" s="82" t="str">
        <f t="shared" ca="1" si="78"/>
        <v/>
      </c>
      <c r="CF45" s="82" t="str">
        <f t="shared" ca="1" si="79"/>
        <v/>
      </c>
      <c r="CG45" s="82" t="str">
        <f t="shared" ca="1" si="80"/>
        <v/>
      </c>
      <c r="CH45" s="82" t="str">
        <f t="shared" ca="1" si="81"/>
        <v/>
      </c>
      <c r="CI45" s="82" t="str">
        <f t="shared" ca="1" si="82"/>
        <v/>
      </c>
      <c r="CJ45" s="82" t="str">
        <f t="shared" ca="1" si="83"/>
        <v/>
      </c>
      <c r="CK45" s="82" t="str">
        <f t="shared" ca="1" si="84"/>
        <v/>
      </c>
      <c r="CL45" s="82" t="str">
        <f t="shared" ca="1" si="85"/>
        <v/>
      </c>
      <c r="CM45" s="82" t="str">
        <f t="shared" ca="1" si="86"/>
        <v/>
      </c>
      <c r="CN45" s="82" t="str">
        <f t="shared" ca="1" si="87"/>
        <v/>
      </c>
      <c r="CO45" s="82" t="str">
        <f t="shared" ca="1" si="88"/>
        <v/>
      </c>
      <c r="CP45" s="82" t="str">
        <f t="shared" ca="1" si="89"/>
        <v/>
      </c>
      <c r="CQ45" s="82" t="str">
        <f t="shared" ca="1" si="90"/>
        <v/>
      </c>
      <c r="CR45" s="82" t="str">
        <f t="shared" ca="1" si="91"/>
        <v/>
      </c>
      <c r="CS45" s="82" t="str">
        <f t="shared" ca="1" si="92"/>
        <v/>
      </c>
      <c r="CT45" s="82" t="str">
        <f t="shared" ca="1" si="93"/>
        <v/>
      </c>
      <c r="CU45" s="82" t="str">
        <f t="shared" ca="1" si="94"/>
        <v/>
      </c>
      <c r="CV45" s="82" t="str">
        <f t="shared" ca="1" si="95"/>
        <v/>
      </c>
      <c r="CW45" s="82" t="str">
        <f t="shared" ca="1" si="96"/>
        <v/>
      </c>
      <c r="CX45" s="82" t="str">
        <f t="shared" ca="1" si="97"/>
        <v/>
      </c>
      <c r="CY45" s="82" t="str">
        <f t="shared" ca="1" si="98"/>
        <v/>
      </c>
      <c r="CZ45" s="82" t="str">
        <f t="shared" ca="1" si="99"/>
        <v/>
      </c>
      <c r="DA45" s="82" t="str">
        <f t="shared" ca="1" si="100"/>
        <v/>
      </c>
      <c r="DB45" s="82" t="str">
        <f t="shared" ca="1" si="101"/>
        <v/>
      </c>
      <c r="DC45" s="82" t="str">
        <f t="shared" ca="1" si="102"/>
        <v/>
      </c>
      <c r="DD45" s="82" t="str">
        <f t="shared" ca="1" si="103"/>
        <v/>
      </c>
      <c r="DE45" s="82" t="str">
        <f t="shared" ca="1" si="104"/>
        <v/>
      </c>
    </row>
    <row r="46" spans="1:122" ht="15" customHeight="1">
      <c r="A46" s="34">
        <f t="shared" si="111"/>
        <v>40</v>
      </c>
      <c r="B46" s="31">
        <f>Data!B59</f>
        <v>0</v>
      </c>
      <c r="C46" s="42" t="str">
        <f>IF(Data!D59="","",Data!D59)</f>
        <v/>
      </c>
      <c r="D46" s="37" t="str">
        <f t="shared" si="115"/>
        <v/>
      </c>
      <c r="E46" s="29" t="str">
        <f t="shared" ca="1" si="116"/>
        <v/>
      </c>
      <c r="F46" s="29" t="str">
        <f t="shared" ca="1" si="117"/>
        <v/>
      </c>
      <c r="G46" s="29" t="str">
        <f t="shared" ca="1" si="118"/>
        <v/>
      </c>
      <c r="H46" s="29" t="str">
        <f t="shared" ca="1" si="119"/>
        <v/>
      </c>
      <c r="I46" s="29" t="str">
        <f t="shared" ca="1" si="120"/>
        <v/>
      </c>
      <c r="J46" s="29" t="str">
        <f t="shared" ca="1" si="121"/>
        <v/>
      </c>
      <c r="K46" s="29" t="str">
        <f t="shared" ca="1" si="122"/>
        <v/>
      </c>
      <c r="L46" s="29" t="str">
        <f t="shared" ca="1" si="123"/>
        <v/>
      </c>
      <c r="M46" s="29" t="str">
        <f t="shared" ca="1" si="124"/>
        <v/>
      </c>
      <c r="N46" s="29" t="str">
        <f t="shared" ca="1" si="125"/>
        <v/>
      </c>
      <c r="O46" s="29" t="str">
        <f t="shared" ca="1" si="126"/>
        <v/>
      </c>
      <c r="P46" s="29" t="str">
        <f t="shared" ca="1" si="127"/>
        <v/>
      </c>
      <c r="Q46" s="29" t="str">
        <f t="shared" ca="1" si="128"/>
        <v/>
      </c>
      <c r="R46" s="29" t="str">
        <f t="shared" ca="1" si="129"/>
        <v/>
      </c>
      <c r="S46" s="29" t="str">
        <f t="shared" ca="1" si="130"/>
        <v/>
      </c>
      <c r="T46" s="29" t="str">
        <f t="shared" ca="1" si="131"/>
        <v/>
      </c>
      <c r="U46" s="29" t="str">
        <f t="shared" ca="1" si="132"/>
        <v/>
      </c>
      <c r="V46" s="29" t="str">
        <f t="shared" ca="1" si="133"/>
        <v/>
      </c>
      <c r="W46" s="29" t="str">
        <f t="shared" ca="1" si="134"/>
        <v/>
      </c>
      <c r="X46" s="29" t="str">
        <f t="shared" ca="1" si="135"/>
        <v/>
      </c>
      <c r="Y46" s="29" t="str">
        <f t="shared" ca="1" si="136"/>
        <v/>
      </c>
      <c r="Z46" s="29" t="str">
        <f t="shared" ca="1" si="137"/>
        <v/>
      </c>
      <c r="AA46" s="29" t="str">
        <f t="shared" ca="1" si="138"/>
        <v/>
      </c>
      <c r="AB46" s="29" t="str">
        <f t="shared" ca="1" si="139"/>
        <v/>
      </c>
      <c r="AC46" s="29" t="str">
        <f t="shared" ca="1" si="140"/>
        <v/>
      </c>
      <c r="AD46" s="29" t="str">
        <f t="shared" ca="1" si="141"/>
        <v/>
      </c>
      <c r="AE46" s="29" t="str">
        <f t="shared" ca="1" si="142"/>
        <v/>
      </c>
      <c r="AF46" s="29" t="str">
        <f t="shared" ca="1" si="143"/>
        <v/>
      </c>
      <c r="AG46" s="29" t="str">
        <f t="shared" ca="1" si="144"/>
        <v/>
      </c>
      <c r="AH46" s="29" t="str">
        <f t="shared" ca="1" si="145"/>
        <v/>
      </c>
      <c r="AI46" s="29" t="str">
        <f t="shared" ca="1" si="146"/>
        <v/>
      </c>
      <c r="AJ46" s="29" t="str">
        <f t="shared" ca="1" si="147"/>
        <v/>
      </c>
      <c r="AK46" s="29" t="str">
        <f t="shared" ca="1" si="148"/>
        <v/>
      </c>
      <c r="AL46" s="29" t="str">
        <f t="shared" ca="1" si="149"/>
        <v/>
      </c>
      <c r="AM46" s="29" t="str">
        <f t="shared" ca="1" si="150"/>
        <v/>
      </c>
      <c r="AN46" s="29" t="str">
        <f t="shared" ca="1" si="151"/>
        <v/>
      </c>
      <c r="AO46" s="29" t="str">
        <f t="shared" ca="1" si="152"/>
        <v/>
      </c>
      <c r="AP46" s="29" t="str">
        <f t="shared" ca="1" si="153"/>
        <v/>
      </c>
      <c r="AQ46" s="29" t="str">
        <f t="shared" ca="1" si="154"/>
        <v/>
      </c>
      <c r="AR46" s="29" t="str">
        <f t="shared" ca="1" si="155"/>
        <v/>
      </c>
      <c r="AS46" s="29" t="str">
        <f t="shared" ca="1" si="156"/>
        <v/>
      </c>
      <c r="AT46" s="29" t="str">
        <f t="shared" ca="1" si="157"/>
        <v/>
      </c>
      <c r="AU46" s="29" t="str">
        <f t="shared" ca="1" si="158"/>
        <v/>
      </c>
      <c r="AV46" s="29" t="str">
        <f t="shared" ca="1" si="159"/>
        <v/>
      </c>
      <c r="AW46" s="29" t="str">
        <f t="shared" ca="1" si="160"/>
        <v/>
      </c>
      <c r="AX46" s="29" t="str">
        <f t="shared" ca="1" si="161"/>
        <v/>
      </c>
      <c r="AY46" s="29" t="str">
        <f t="shared" ca="1" si="162"/>
        <v/>
      </c>
      <c r="AZ46" s="29" t="str">
        <f t="shared" ca="1" si="163"/>
        <v/>
      </c>
      <c r="BA46" s="29" t="str">
        <f t="shared" ca="1" si="164"/>
        <v/>
      </c>
      <c r="BB46" s="29" t="str">
        <f t="shared" ca="1" si="165"/>
        <v/>
      </c>
      <c r="BC46" s="39" t="str">
        <f t="shared" si="112"/>
        <v/>
      </c>
      <c r="BD46" s="39" t="str">
        <f t="shared" si="166"/>
        <v/>
      </c>
      <c r="BE46" s="39" t="str">
        <f t="shared" si="113"/>
        <v/>
      </c>
      <c r="BF46" s="39" t="str">
        <f t="shared" si="114"/>
        <v/>
      </c>
      <c r="BH46" s="82" t="str">
        <f t="shared" ca="1" si="55"/>
        <v/>
      </c>
      <c r="BI46" s="82" t="str">
        <f t="shared" ca="1" si="56"/>
        <v/>
      </c>
      <c r="BJ46" s="82" t="str">
        <f t="shared" ca="1" si="57"/>
        <v/>
      </c>
      <c r="BK46" s="82" t="str">
        <f t="shared" ca="1" si="58"/>
        <v/>
      </c>
      <c r="BL46" s="82" t="str">
        <f t="shared" ca="1" si="59"/>
        <v/>
      </c>
      <c r="BM46" s="82" t="str">
        <f t="shared" ca="1" si="60"/>
        <v/>
      </c>
      <c r="BN46" s="82" t="str">
        <f t="shared" ca="1" si="61"/>
        <v/>
      </c>
      <c r="BO46" s="82" t="str">
        <f t="shared" ca="1" si="62"/>
        <v/>
      </c>
      <c r="BP46" s="82" t="str">
        <f t="shared" ca="1" si="63"/>
        <v/>
      </c>
      <c r="BQ46" s="82" t="str">
        <f t="shared" ca="1" si="64"/>
        <v/>
      </c>
      <c r="BR46" s="82" t="str">
        <f t="shared" ca="1" si="65"/>
        <v/>
      </c>
      <c r="BS46" s="82" t="str">
        <f t="shared" ca="1" si="66"/>
        <v/>
      </c>
      <c r="BT46" s="82" t="str">
        <f t="shared" ca="1" si="67"/>
        <v/>
      </c>
      <c r="BU46" s="82" t="str">
        <f t="shared" ca="1" si="68"/>
        <v/>
      </c>
      <c r="BV46" s="82" t="str">
        <f t="shared" ca="1" si="69"/>
        <v/>
      </c>
      <c r="BW46" s="82" t="str">
        <f t="shared" ca="1" si="70"/>
        <v/>
      </c>
      <c r="BX46" s="82" t="str">
        <f t="shared" ca="1" si="71"/>
        <v/>
      </c>
      <c r="BY46" s="82" t="str">
        <f t="shared" ca="1" si="72"/>
        <v/>
      </c>
      <c r="BZ46" s="82" t="str">
        <f t="shared" ca="1" si="73"/>
        <v/>
      </c>
      <c r="CA46" s="82" t="str">
        <f t="shared" ca="1" si="74"/>
        <v/>
      </c>
      <c r="CB46" s="82" t="str">
        <f t="shared" ca="1" si="75"/>
        <v/>
      </c>
      <c r="CC46" s="82" t="str">
        <f t="shared" ca="1" si="76"/>
        <v/>
      </c>
      <c r="CD46" s="82" t="str">
        <f t="shared" ca="1" si="77"/>
        <v/>
      </c>
      <c r="CE46" s="82" t="str">
        <f t="shared" ca="1" si="78"/>
        <v/>
      </c>
      <c r="CF46" s="82" t="str">
        <f t="shared" ca="1" si="79"/>
        <v/>
      </c>
      <c r="CG46" s="82" t="str">
        <f t="shared" ca="1" si="80"/>
        <v/>
      </c>
      <c r="CH46" s="82" t="str">
        <f t="shared" ca="1" si="81"/>
        <v/>
      </c>
      <c r="CI46" s="82" t="str">
        <f t="shared" ca="1" si="82"/>
        <v/>
      </c>
      <c r="CJ46" s="82" t="str">
        <f t="shared" ca="1" si="83"/>
        <v/>
      </c>
      <c r="CK46" s="82" t="str">
        <f t="shared" ca="1" si="84"/>
        <v/>
      </c>
      <c r="CL46" s="82" t="str">
        <f t="shared" ca="1" si="85"/>
        <v/>
      </c>
      <c r="CM46" s="82" t="str">
        <f t="shared" ca="1" si="86"/>
        <v/>
      </c>
      <c r="CN46" s="82" t="str">
        <f t="shared" ca="1" si="87"/>
        <v/>
      </c>
      <c r="CO46" s="82" t="str">
        <f t="shared" ca="1" si="88"/>
        <v/>
      </c>
      <c r="CP46" s="82" t="str">
        <f t="shared" ca="1" si="89"/>
        <v/>
      </c>
      <c r="CQ46" s="82" t="str">
        <f t="shared" ca="1" si="90"/>
        <v/>
      </c>
      <c r="CR46" s="82" t="str">
        <f t="shared" ca="1" si="91"/>
        <v/>
      </c>
      <c r="CS46" s="82" t="str">
        <f t="shared" ca="1" si="92"/>
        <v/>
      </c>
      <c r="CT46" s="82" t="str">
        <f t="shared" ca="1" si="93"/>
        <v/>
      </c>
      <c r="CU46" s="82" t="str">
        <f t="shared" ca="1" si="94"/>
        <v/>
      </c>
      <c r="CV46" s="82" t="str">
        <f t="shared" ca="1" si="95"/>
        <v/>
      </c>
      <c r="CW46" s="82" t="str">
        <f t="shared" ca="1" si="96"/>
        <v/>
      </c>
      <c r="CX46" s="82" t="str">
        <f t="shared" ca="1" si="97"/>
        <v/>
      </c>
      <c r="CY46" s="82" t="str">
        <f t="shared" ca="1" si="98"/>
        <v/>
      </c>
      <c r="CZ46" s="82" t="str">
        <f t="shared" ca="1" si="99"/>
        <v/>
      </c>
      <c r="DA46" s="82" t="str">
        <f t="shared" ca="1" si="100"/>
        <v/>
      </c>
      <c r="DB46" s="82" t="str">
        <f t="shared" ca="1" si="101"/>
        <v/>
      </c>
      <c r="DC46" s="82" t="str">
        <f t="shared" ca="1" si="102"/>
        <v/>
      </c>
      <c r="DD46" s="82" t="str">
        <f t="shared" ca="1" si="103"/>
        <v/>
      </c>
      <c r="DE46" s="82" t="str">
        <f t="shared" ca="1" si="104"/>
        <v/>
      </c>
    </row>
    <row r="47" spans="1:122" ht="15" customHeight="1">
      <c r="A47" s="34">
        <f t="shared" si="111"/>
        <v>41</v>
      </c>
      <c r="B47" s="31">
        <f>Data!B60</f>
        <v>0</v>
      </c>
      <c r="C47" s="42" t="str">
        <f>IF(Data!D60="","",Data!D60)</f>
        <v/>
      </c>
      <c r="D47" s="37" t="str">
        <f t="shared" si="115"/>
        <v/>
      </c>
      <c r="E47" s="29" t="str">
        <f t="shared" ca="1" si="116"/>
        <v/>
      </c>
      <c r="F47" s="29" t="str">
        <f t="shared" ca="1" si="117"/>
        <v/>
      </c>
      <c r="G47" s="29" t="str">
        <f t="shared" ca="1" si="118"/>
        <v/>
      </c>
      <c r="H47" s="29" t="str">
        <f t="shared" ca="1" si="119"/>
        <v/>
      </c>
      <c r="I47" s="29" t="str">
        <f t="shared" ca="1" si="120"/>
        <v/>
      </c>
      <c r="J47" s="29" t="str">
        <f t="shared" ca="1" si="121"/>
        <v/>
      </c>
      <c r="K47" s="29" t="str">
        <f t="shared" ca="1" si="122"/>
        <v/>
      </c>
      <c r="L47" s="29" t="str">
        <f t="shared" ca="1" si="123"/>
        <v/>
      </c>
      <c r="M47" s="29" t="str">
        <f t="shared" ca="1" si="124"/>
        <v/>
      </c>
      <c r="N47" s="29" t="str">
        <f t="shared" ca="1" si="125"/>
        <v/>
      </c>
      <c r="O47" s="29" t="str">
        <f t="shared" ca="1" si="126"/>
        <v/>
      </c>
      <c r="P47" s="29" t="str">
        <f t="shared" ca="1" si="127"/>
        <v/>
      </c>
      <c r="Q47" s="29" t="str">
        <f t="shared" ca="1" si="128"/>
        <v/>
      </c>
      <c r="R47" s="29" t="str">
        <f t="shared" ca="1" si="129"/>
        <v/>
      </c>
      <c r="S47" s="29" t="str">
        <f t="shared" ca="1" si="130"/>
        <v/>
      </c>
      <c r="T47" s="29" t="str">
        <f t="shared" ca="1" si="131"/>
        <v/>
      </c>
      <c r="U47" s="29" t="str">
        <f t="shared" ca="1" si="132"/>
        <v/>
      </c>
      <c r="V47" s="29" t="str">
        <f t="shared" ca="1" si="133"/>
        <v/>
      </c>
      <c r="W47" s="29" t="str">
        <f t="shared" ca="1" si="134"/>
        <v/>
      </c>
      <c r="X47" s="29" t="str">
        <f t="shared" ca="1" si="135"/>
        <v/>
      </c>
      <c r="Y47" s="29" t="str">
        <f t="shared" ca="1" si="136"/>
        <v/>
      </c>
      <c r="Z47" s="29" t="str">
        <f t="shared" ca="1" si="137"/>
        <v/>
      </c>
      <c r="AA47" s="29" t="str">
        <f t="shared" ca="1" si="138"/>
        <v/>
      </c>
      <c r="AB47" s="29" t="str">
        <f t="shared" ca="1" si="139"/>
        <v/>
      </c>
      <c r="AC47" s="29" t="str">
        <f t="shared" ca="1" si="140"/>
        <v/>
      </c>
      <c r="AD47" s="29" t="str">
        <f t="shared" ca="1" si="141"/>
        <v/>
      </c>
      <c r="AE47" s="29" t="str">
        <f t="shared" ca="1" si="142"/>
        <v/>
      </c>
      <c r="AF47" s="29" t="str">
        <f t="shared" ca="1" si="143"/>
        <v/>
      </c>
      <c r="AG47" s="29" t="str">
        <f t="shared" ca="1" si="144"/>
        <v/>
      </c>
      <c r="AH47" s="29" t="str">
        <f t="shared" ca="1" si="145"/>
        <v/>
      </c>
      <c r="AI47" s="29" t="str">
        <f t="shared" ca="1" si="146"/>
        <v/>
      </c>
      <c r="AJ47" s="29" t="str">
        <f t="shared" ca="1" si="147"/>
        <v/>
      </c>
      <c r="AK47" s="29" t="str">
        <f t="shared" ca="1" si="148"/>
        <v/>
      </c>
      <c r="AL47" s="29" t="str">
        <f t="shared" ca="1" si="149"/>
        <v/>
      </c>
      <c r="AM47" s="29" t="str">
        <f t="shared" ca="1" si="150"/>
        <v/>
      </c>
      <c r="AN47" s="29" t="str">
        <f t="shared" ca="1" si="151"/>
        <v/>
      </c>
      <c r="AO47" s="29" t="str">
        <f t="shared" ca="1" si="152"/>
        <v/>
      </c>
      <c r="AP47" s="29" t="str">
        <f t="shared" ca="1" si="153"/>
        <v/>
      </c>
      <c r="AQ47" s="29" t="str">
        <f t="shared" ca="1" si="154"/>
        <v/>
      </c>
      <c r="AR47" s="29" t="str">
        <f t="shared" ca="1" si="155"/>
        <v/>
      </c>
      <c r="AS47" s="29" t="str">
        <f t="shared" ca="1" si="156"/>
        <v/>
      </c>
      <c r="AT47" s="29" t="str">
        <f t="shared" ca="1" si="157"/>
        <v/>
      </c>
      <c r="AU47" s="29" t="str">
        <f t="shared" ca="1" si="158"/>
        <v/>
      </c>
      <c r="AV47" s="29" t="str">
        <f t="shared" ca="1" si="159"/>
        <v/>
      </c>
      <c r="AW47" s="29" t="str">
        <f t="shared" ca="1" si="160"/>
        <v/>
      </c>
      <c r="AX47" s="29" t="str">
        <f t="shared" ca="1" si="161"/>
        <v/>
      </c>
      <c r="AY47" s="29" t="str">
        <f t="shared" ca="1" si="162"/>
        <v/>
      </c>
      <c r="AZ47" s="29" t="str">
        <f t="shared" ca="1" si="163"/>
        <v/>
      </c>
      <c r="BA47" s="29" t="str">
        <f t="shared" ca="1" si="164"/>
        <v/>
      </c>
      <c r="BB47" s="29" t="str">
        <f t="shared" ca="1" si="165"/>
        <v/>
      </c>
      <c r="BC47" s="39" t="str">
        <f t="shared" si="112"/>
        <v/>
      </c>
      <c r="BD47" s="39" t="str">
        <f t="shared" si="166"/>
        <v/>
      </c>
      <c r="BE47" s="39" t="str">
        <f t="shared" si="113"/>
        <v/>
      </c>
      <c r="BF47" s="39" t="str">
        <f t="shared" si="114"/>
        <v/>
      </c>
      <c r="BH47" s="82" t="str">
        <f t="shared" ca="1" si="55"/>
        <v/>
      </c>
      <c r="BI47" s="82" t="str">
        <f t="shared" ca="1" si="56"/>
        <v/>
      </c>
      <c r="BJ47" s="82" t="str">
        <f t="shared" ca="1" si="57"/>
        <v/>
      </c>
      <c r="BK47" s="82" t="str">
        <f t="shared" ca="1" si="58"/>
        <v/>
      </c>
      <c r="BL47" s="82" t="str">
        <f t="shared" ca="1" si="59"/>
        <v/>
      </c>
      <c r="BM47" s="82" t="str">
        <f t="shared" ca="1" si="60"/>
        <v/>
      </c>
      <c r="BN47" s="82" t="str">
        <f t="shared" ca="1" si="61"/>
        <v/>
      </c>
      <c r="BO47" s="82" t="str">
        <f t="shared" ca="1" si="62"/>
        <v/>
      </c>
      <c r="BP47" s="82" t="str">
        <f t="shared" ca="1" si="63"/>
        <v/>
      </c>
      <c r="BQ47" s="82" t="str">
        <f t="shared" ca="1" si="64"/>
        <v/>
      </c>
      <c r="BR47" s="82" t="str">
        <f t="shared" ca="1" si="65"/>
        <v/>
      </c>
      <c r="BS47" s="82" t="str">
        <f t="shared" ca="1" si="66"/>
        <v/>
      </c>
      <c r="BT47" s="82" t="str">
        <f t="shared" ca="1" si="67"/>
        <v/>
      </c>
      <c r="BU47" s="82" t="str">
        <f t="shared" ca="1" si="68"/>
        <v/>
      </c>
      <c r="BV47" s="82" t="str">
        <f t="shared" ca="1" si="69"/>
        <v/>
      </c>
      <c r="BW47" s="82" t="str">
        <f t="shared" ca="1" si="70"/>
        <v/>
      </c>
      <c r="BX47" s="82" t="str">
        <f t="shared" ca="1" si="71"/>
        <v/>
      </c>
      <c r="BY47" s="82" t="str">
        <f t="shared" ca="1" si="72"/>
        <v/>
      </c>
      <c r="BZ47" s="82" t="str">
        <f t="shared" ca="1" si="73"/>
        <v/>
      </c>
      <c r="CA47" s="82" t="str">
        <f t="shared" ca="1" si="74"/>
        <v/>
      </c>
      <c r="CB47" s="82" t="str">
        <f t="shared" ca="1" si="75"/>
        <v/>
      </c>
      <c r="CC47" s="82" t="str">
        <f t="shared" ca="1" si="76"/>
        <v/>
      </c>
      <c r="CD47" s="82" t="str">
        <f t="shared" ca="1" si="77"/>
        <v/>
      </c>
      <c r="CE47" s="82" t="str">
        <f t="shared" ca="1" si="78"/>
        <v/>
      </c>
      <c r="CF47" s="82" t="str">
        <f t="shared" ca="1" si="79"/>
        <v/>
      </c>
      <c r="CG47" s="82" t="str">
        <f t="shared" ca="1" si="80"/>
        <v/>
      </c>
      <c r="CH47" s="82" t="str">
        <f t="shared" ca="1" si="81"/>
        <v/>
      </c>
      <c r="CI47" s="82" t="str">
        <f t="shared" ca="1" si="82"/>
        <v/>
      </c>
      <c r="CJ47" s="82" t="str">
        <f t="shared" ca="1" si="83"/>
        <v/>
      </c>
      <c r="CK47" s="82" t="str">
        <f t="shared" ca="1" si="84"/>
        <v/>
      </c>
      <c r="CL47" s="82" t="str">
        <f t="shared" ca="1" si="85"/>
        <v/>
      </c>
      <c r="CM47" s="82" t="str">
        <f t="shared" ca="1" si="86"/>
        <v/>
      </c>
      <c r="CN47" s="82" t="str">
        <f t="shared" ca="1" si="87"/>
        <v/>
      </c>
      <c r="CO47" s="82" t="str">
        <f t="shared" ca="1" si="88"/>
        <v/>
      </c>
      <c r="CP47" s="82" t="str">
        <f t="shared" ca="1" si="89"/>
        <v/>
      </c>
      <c r="CQ47" s="82" t="str">
        <f t="shared" ca="1" si="90"/>
        <v/>
      </c>
      <c r="CR47" s="82" t="str">
        <f t="shared" ca="1" si="91"/>
        <v/>
      </c>
      <c r="CS47" s="82" t="str">
        <f t="shared" ca="1" si="92"/>
        <v/>
      </c>
      <c r="CT47" s="82" t="str">
        <f t="shared" ca="1" si="93"/>
        <v/>
      </c>
      <c r="CU47" s="82" t="str">
        <f t="shared" ca="1" si="94"/>
        <v/>
      </c>
      <c r="CV47" s="82" t="str">
        <f t="shared" ca="1" si="95"/>
        <v/>
      </c>
      <c r="CW47" s="82" t="str">
        <f t="shared" ca="1" si="96"/>
        <v/>
      </c>
      <c r="CX47" s="82" t="str">
        <f t="shared" ca="1" si="97"/>
        <v/>
      </c>
      <c r="CY47" s="82" t="str">
        <f t="shared" ca="1" si="98"/>
        <v/>
      </c>
      <c r="CZ47" s="82" t="str">
        <f t="shared" ca="1" si="99"/>
        <v/>
      </c>
      <c r="DA47" s="82" t="str">
        <f t="shared" ca="1" si="100"/>
        <v/>
      </c>
      <c r="DB47" s="82" t="str">
        <f t="shared" ca="1" si="101"/>
        <v/>
      </c>
      <c r="DC47" s="82" t="str">
        <f t="shared" ca="1" si="102"/>
        <v/>
      </c>
      <c r="DD47" s="82" t="str">
        <f t="shared" ca="1" si="103"/>
        <v/>
      </c>
      <c r="DE47" s="82" t="str">
        <f t="shared" ca="1" si="104"/>
        <v/>
      </c>
    </row>
    <row r="48" spans="1:122" ht="15" customHeight="1">
      <c r="A48" s="34">
        <f t="shared" si="111"/>
        <v>42</v>
      </c>
      <c r="B48" s="31">
        <f>Data!B61</f>
        <v>0</v>
      </c>
      <c r="C48" s="42" t="str">
        <f>IF(Data!D61="","",Data!D61)</f>
        <v/>
      </c>
      <c r="D48" s="37" t="str">
        <f t="shared" si="115"/>
        <v/>
      </c>
      <c r="E48" s="29" t="str">
        <f t="shared" ca="1" si="116"/>
        <v/>
      </c>
      <c r="F48" s="29" t="str">
        <f t="shared" ca="1" si="117"/>
        <v/>
      </c>
      <c r="G48" s="29" t="str">
        <f t="shared" ca="1" si="118"/>
        <v/>
      </c>
      <c r="H48" s="29" t="str">
        <f t="shared" ca="1" si="119"/>
        <v/>
      </c>
      <c r="I48" s="29" t="str">
        <f t="shared" ca="1" si="120"/>
        <v/>
      </c>
      <c r="J48" s="29" t="str">
        <f t="shared" ca="1" si="121"/>
        <v/>
      </c>
      <c r="K48" s="29" t="str">
        <f t="shared" ca="1" si="122"/>
        <v/>
      </c>
      <c r="L48" s="29" t="str">
        <f t="shared" ca="1" si="123"/>
        <v/>
      </c>
      <c r="M48" s="29" t="str">
        <f t="shared" ca="1" si="124"/>
        <v/>
      </c>
      <c r="N48" s="29" t="str">
        <f t="shared" ca="1" si="125"/>
        <v/>
      </c>
      <c r="O48" s="29" t="str">
        <f t="shared" ca="1" si="126"/>
        <v/>
      </c>
      <c r="P48" s="29" t="str">
        <f t="shared" ca="1" si="127"/>
        <v/>
      </c>
      <c r="Q48" s="29" t="str">
        <f t="shared" ca="1" si="128"/>
        <v/>
      </c>
      <c r="R48" s="29" t="str">
        <f t="shared" ca="1" si="129"/>
        <v/>
      </c>
      <c r="S48" s="29" t="str">
        <f t="shared" ca="1" si="130"/>
        <v/>
      </c>
      <c r="T48" s="29" t="str">
        <f t="shared" ca="1" si="131"/>
        <v/>
      </c>
      <c r="U48" s="29" t="str">
        <f t="shared" ca="1" si="132"/>
        <v/>
      </c>
      <c r="V48" s="29" t="str">
        <f t="shared" ca="1" si="133"/>
        <v/>
      </c>
      <c r="W48" s="29" t="str">
        <f t="shared" ca="1" si="134"/>
        <v/>
      </c>
      <c r="X48" s="29" t="str">
        <f t="shared" ca="1" si="135"/>
        <v/>
      </c>
      <c r="Y48" s="29" t="str">
        <f t="shared" ca="1" si="136"/>
        <v/>
      </c>
      <c r="Z48" s="29" t="str">
        <f t="shared" ca="1" si="137"/>
        <v/>
      </c>
      <c r="AA48" s="29" t="str">
        <f t="shared" ca="1" si="138"/>
        <v/>
      </c>
      <c r="AB48" s="29" t="str">
        <f t="shared" ca="1" si="139"/>
        <v/>
      </c>
      <c r="AC48" s="29" t="str">
        <f t="shared" ca="1" si="140"/>
        <v/>
      </c>
      <c r="AD48" s="29" t="str">
        <f t="shared" ca="1" si="141"/>
        <v/>
      </c>
      <c r="AE48" s="29" t="str">
        <f t="shared" ca="1" si="142"/>
        <v/>
      </c>
      <c r="AF48" s="29" t="str">
        <f t="shared" ca="1" si="143"/>
        <v/>
      </c>
      <c r="AG48" s="29" t="str">
        <f t="shared" ca="1" si="144"/>
        <v/>
      </c>
      <c r="AH48" s="29" t="str">
        <f t="shared" ca="1" si="145"/>
        <v/>
      </c>
      <c r="AI48" s="29" t="str">
        <f t="shared" ca="1" si="146"/>
        <v/>
      </c>
      <c r="AJ48" s="29" t="str">
        <f t="shared" ca="1" si="147"/>
        <v/>
      </c>
      <c r="AK48" s="29" t="str">
        <f t="shared" ca="1" si="148"/>
        <v/>
      </c>
      <c r="AL48" s="29" t="str">
        <f t="shared" ca="1" si="149"/>
        <v/>
      </c>
      <c r="AM48" s="29" t="str">
        <f t="shared" ca="1" si="150"/>
        <v/>
      </c>
      <c r="AN48" s="29" t="str">
        <f t="shared" ca="1" si="151"/>
        <v/>
      </c>
      <c r="AO48" s="29" t="str">
        <f t="shared" ca="1" si="152"/>
        <v/>
      </c>
      <c r="AP48" s="29" t="str">
        <f t="shared" ca="1" si="153"/>
        <v/>
      </c>
      <c r="AQ48" s="29" t="str">
        <f t="shared" ca="1" si="154"/>
        <v/>
      </c>
      <c r="AR48" s="29" t="str">
        <f t="shared" ca="1" si="155"/>
        <v/>
      </c>
      <c r="AS48" s="29" t="str">
        <f t="shared" ca="1" si="156"/>
        <v/>
      </c>
      <c r="AT48" s="29" t="str">
        <f t="shared" ca="1" si="157"/>
        <v/>
      </c>
      <c r="AU48" s="29" t="str">
        <f t="shared" ca="1" si="158"/>
        <v/>
      </c>
      <c r="AV48" s="29" t="str">
        <f t="shared" ca="1" si="159"/>
        <v/>
      </c>
      <c r="AW48" s="29" t="str">
        <f t="shared" ca="1" si="160"/>
        <v/>
      </c>
      <c r="AX48" s="29" t="str">
        <f t="shared" ca="1" si="161"/>
        <v/>
      </c>
      <c r="AY48" s="29" t="str">
        <f t="shared" ca="1" si="162"/>
        <v/>
      </c>
      <c r="AZ48" s="29" t="str">
        <f t="shared" ca="1" si="163"/>
        <v/>
      </c>
      <c r="BA48" s="29" t="str">
        <f t="shared" ca="1" si="164"/>
        <v/>
      </c>
      <c r="BB48" s="29" t="str">
        <f t="shared" ca="1" si="165"/>
        <v/>
      </c>
      <c r="BC48" s="39" t="str">
        <f t="shared" si="112"/>
        <v/>
      </c>
      <c r="BD48" s="39" t="str">
        <f t="shared" si="166"/>
        <v/>
      </c>
      <c r="BE48" s="39" t="str">
        <f t="shared" si="113"/>
        <v/>
      </c>
      <c r="BF48" s="39" t="str">
        <f t="shared" si="114"/>
        <v/>
      </c>
      <c r="BH48" s="82" t="str">
        <f t="shared" ca="1" si="55"/>
        <v/>
      </c>
      <c r="BI48" s="82" t="str">
        <f t="shared" ca="1" si="56"/>
        <v/>
      </c>
      <c r="BJ48" s="82" t="str">
        <f t="shared" ca="1" si="57"/>
        <v/>
      </c>
      <c r="BK48" s="82" t="str">
        <f t="shared" ca="1" si="58"/>
        <v/>
      </c>
      <c r="BL48" s="82" t="str">
        <f t="shared" ca="1" si="59"/>
        <v/>
      </c>
      <c r="BM48" s="82" t="str">
        <f t="shared" ca="1" si="60"/>
        <v/>
      </c>
      <c r="BN48" s="82" t="str">
        <f t="shared" ca="1" si="61"/>
        <v/>
      </c>
      <c r="BO48" s="82" t="str">
        <f t="shared" ca="1" si="62"/>
        <v/>
      </c>
      <c r="BP48" s="82" t="str">
        <f t="shared" ca="1" si="63"/>
        <v/>
      </c>
      <c r="BQ48" s="82" t="str">
        <f t="shared" ca="1" si="64"/>
        <v/>
      </c>
      <c r="BR48" s="82" t="str">
        <f t="shared" ca="1" si="65"/>
        <v/>
      </c>
      <c r="BS48" s="82" t="str">
        <f t="shared" ca="1" si="66"/>
        <v/>
      </c>
      <c r="BT48" s="82" t="str">
        <f t="shared" ca="1" si="67"/>
        <v/>
      </c>
      <c r="BU48" s="82" t="str">
        <f t="shared" ca="1" si="68"/>
        <v/>
      </c>
      <c r="BV48" s="82" t="str">
        <f t="shared" ca="1" si="69"/>
        <v/>
      </c>
      <c r="BW48" s="82" t="str">
        <f t="shared" ca="1" si="70"/>
        <v/>
      </c>
      <c r="BX48" s="82" t="str">
        <f t="shared" ca="1" si="71"/>
        <v/>
      </c>
      <c r="BY48" s="82" t="str">
        <f t="shared" ca="1" si="72"/>
        <v/>
      </c>
      <c r="BZ48" s="82" t="str">
        <f t="shared" ca="1" si="73"/>
        <v/>
      </c>
      <c r="CA48" s="82" t="str">
        <f t="shared" ca="1" si="74"/>
        <v/>
      </c>
      <c r="CB48" s="82" t="str">
        <f t="shared" ca="1" si="75"/>
        <v/>
      </c>
      <c r="CC48" s="82" t="str">
        <f t="shared" ca="1" si="76"/>
        <v/>
      </c>
      <c r="CD48" s="82" t="str">
        <f t="shared" ca="1" si="77"/>
        <v/>
      </c>
      <c r="CE48" s="82" t="str">
        <f t="shared" ca="1" si="78"/>
        <v/>
      </c>
      <c r="CF48" s="82" t="str">
        <f t="shared" ca="1" si="79"/>
        <v/>
      </c>
      <c r="CG48" s="82" t="str">
        <f t="shared" ca="1" si="80"/>
        <v/>
      </c>
      <c r="CH48" s="82" t="str">
        <f t="shared" ca="1" si="81"/>
        <v/>
      </c>
      <c r="CI48" s="82" t="str">
        <f t="shared" ca="1" si="82"/>
        <v/>
      </c>
      <c r="CJ48" s="82" t="str">
        <f t="shared" ca="1" si="83"/>
        <v/>
      </c>
      <c r="CK48" s="82" t="str">
        <f t="shared" ca="1" si="84"/>
        <v/>
      </c>
      <c r="CL48" s="82" t="str">
        <f t="shared" ca="1" si="85"/>
        <v/>
      </c>
      <c r="CM48" s="82" t="str">
        <f t="shared" ca="1" si="86"/>
        <v/>
      </c>
      <c r="CN48" s="82" t="str">
        <f t="shared" ca="1" si="87"/>
        <v/>
      </c>
      <c r="CO48" s="82" t="str">
        <f t="shared" ca="1" si="88"/>
        <v/>
      </c>
      <c r="CP48" s="82" t="str">
        <f t="shared" ca="1" si="89"/>
        <v/>
      </c>
      <c r="CQ48" s="82" t="str">
        <f t="shared" ca="1" si="90"/>
        <v/>
      </c>
      <c r="CR48" s="82" t="str">
        <f t="shared" ca="1" si="91"/>
        <v/>
      </c>
      <c r="CS48" s="82" t="str">
        <f t="shared" ca="1" si="92"/>
        <v/>
      </c>
      <c r="CT48" s="82" t="str">
        <f t="shared" ca="1" si="93"/>
        <v/>
      </c>
      <c r="CU48" s="82" t="str">
        <f t="shared" ca="1" si="94"/>
        <v/>
      </c>
      <c r="CV48" s="82" t="str">
        <f t="shared" ca="1" si="95"/>
        <v/>
      </c>
      <c r="CW48" s="82" t="str">
        <f t="shared" ca="1" si="96"/>
        <v/>
      </c>
      <c r="CX48" s="82" t="str">
        <f t="shared" ca="1" si="97"/>
        <v/>
      </c>
      <c r="CY48" s="82" t="str">
        <f t="shared" ca="1" si="98"/>
        <v/>
      </c>
      <c r="CZ48" s="82" t="str">
        <f t="shared" ca="1" si="99"/>
        <v/>
      </c>
      <c r="DA48" s="82" t="str">
        <f t="shared" ca="1" si="100"/>
        <v/>
      </c>
      <c r="DB48" s="82" t="str">
        <f t="shared" ca="1" si="101"/>
        <v/>
      </c>
      <c r="DC48" s="82" t="str">
        <f t="shared" ca="1" si="102"/>
        <v/>
      </c>
      <c r="DD48" s="82" t="str">
        <f t="shared" ca="1" si="103"/>
        <v/>
      </c>
      <c r="DE48" s="82" t="str">
        <f t="shared" ca="1" si="104"/>
        <v/>
      </c>
    </row>
    <row r="49" spans="1:109" ht="15" customHeight="1">
      <c r="A49" s="34">
        <f t="shared" si="111"/>
        <v>43</v>
      </c>
      <c r="B49" s="31">
        <f>Data!B62</f>
        <v>0</v>
      </c>
      <c r="C49" s="42" t="str">
        <f>IF(Data!D62="","",Data!D62)</f>
        <v/>
      </c>
      <c r="D49" s="37" t="str">
        <f t="shared" si="115"/>
        <v/>
      </c>
      <c r="E49" s="29" t="str">
        <f t="shared" ca="1" si="116"/>
        <v/>
      </c>
      <c r="F49" s="29" t="str">
        <f t="shared" ca="1" si="117"/>
        <v/>
      </c>
      <c r="G49" s="29" t="str">
        <f t="shared" ca="1" si="118"/>
        <v/>
      </c>
      <c r="H49" s="29" t="str">
        <f t="shared" ca="1" si="119"/>
        <v/>
      </c>
      <c r="I49" s="29" t="str">
        <f t="shared" ca="1" si="120"/>
        <v/>
      </c>
      <c r="J49" s="29" t="str">
        <f t="shared" ca="1" si="121"/>
        <v/>
      </c>
      <c r="K49" s="29" t="str">
        <f t="shared" ca="1" si="122"/>
        <v/>
      </c>
      <c r="L49" s="29" t="str">
        <f t="shared" ca="1" si="123"/>
        <v/>
      </c>
      <c r="M49" s="29" t="str">
        <f t="shared" ca="1" si="124"/>
        <v/>
      </c>
      <c r="N49" s="29" t="str">
        <f t="shared" ca="1" si="125"/>
        <v/>
      </c>
      <c r="O49" s="29" t="str">
        <f t="shared" ca="1" si="126"/>
        <v/>
      </c>
      <c r="P49" s="29" t="str">
        <f t="shared" ca="1" si="127"/>
        <v/>
      </c>
      <c r="Q49" s="29" t="str">
        <f t="shared" ca="1" si="128"/>
        <v/>
      </c>
      <c r="R49" s="29" t="str">
        <f t="shared" ca="1" si="129"/>
        <v/>
      </c>
      <c r="S49" s="29" t="str">
        <f t="shared" ca="1" si="130"/>
        <v/>
      </c>
      <c r="T49" s="29" t="str">
        <f t="shared" ca="1" si="131"/>
        <v/>
      </c>
      <c r="U49" s="29" t="str">
        <f t="shared" ca="1" si="132"/>
        <v/>
      </c>
      <c r="V49" s="29" t="str">
        <f t="shared" ca="1" si="133"/>
        <v/>
      </c>
      <c r="W49" s="29" t="str">
        <f t="shared" ca="1" si="134"/>
        <v/>
      </c>
      <c r="X49" s="29" t="str">
        <f t="shared" ca="1" si="135"/>
        <v/>
      </c>
      <c r="Y49" s="29" t="str">
        <f t="shared" ca="1" si="136"/>
        <v/>
      </c>
      <c r="Z49" s="29" t="str">
        <f t="shared" ca="1" si="137"/>
        <v/>
      </c>
      <c r="AA49" s="29" t="str">
        <f t="shared" ca="1" si="138"/>
        <v/>
      </c>
      <c r="AB49" s="29" t="str">
        <f t="shared" ca="1" si="139"/>
        <v/>
      </c>
      <c r="AC49" s="29" t="str">
        <f t="shared" ca="1" si="140"/>
        <v/>
      </c>
      <c r="AD49" s="29" t="str">
        <f t="shared" ca="1" si="141"/>
        <v/>
      </c>
      <c r="AE49" s="29" t="str">
        <f t="shared" ca="1" si="142"/>
        <v/>
      </c>
      <c r="AF49" s="29" t="str">
        <f t="shared" ca="1" si="143"/>
        <v/>
      </c>
      <c r="AG49" s="29" t="str">
        <f t="shared" ca="1" si="144"/>
        <v/>
      </c>
      <c r="AH49" s="29" t="str">
        <f t="shared" ca="1" si="145"/>
        <v/>
      </c>
      <c r="AI49" s="29" t="str">
        <f t="shared" ca="1" si="146"/>
        <v/>
      </c>
      <c r="AJ49" s="29" t="str">
        <f t="shared" ca="1" si="147"/>
        <v/>
      </c>
      <c r="AK49" s="29" t="str">
        <f t="shared" ca="1" si="148"/>
        <v/>
      </c>
      <c r="AL49" s="29" t="str">
        <f t="shared" ca="1" si="149"/>
        <v/>
      </c>
      <c r="AM49" s="29" t="str">
        <f t="shared" ca="1" si="150"/>
        <v/>
      </c>
      <c r="AN49" s="29" t="str">
        <f t="shared" ca="1" si="151"/>
        <v/>
      </c>
      <c r="AO49" s="29" t="str">
        <f t="shared" ca="1" si="152"/>
        <v/>
      </c>
      <c r="AP49" s="29" t="str">
        <f t="shared" ca="1" si="153"/>
        <v/>
      </c>
      <c r="AQ49" s="29" t="str">
        <f t="shared" ca="1" si="154"/>
        <v/>
      </c>
      <c r="AR49" s="29" t="str">
        <f t="shared" ca="1" si="155"/>
        <v/>
      </c>
      <c r="AS49" s="29" t="str">
        <f t="shared" ca="1" si="156"/>
        <v/>
      </c>
      <c r="AT49" s="29" t="str">
        <f t="shared" ca="1" si="157"/>
        <v/>
      </c>
      <c r="AU49" s="29" t="str">
        <f t="shared" ca="1" si="158"/>
        <v/>
      </c>
      <c r="AV49" s="29" t="str">
        <f t="shared" ca="1" si="159"/>
        <v/>
      </c>
      <c r="AW49" s="29" t="str">
        <f t="shared" ca="1" si="160"/>
        <v/>
      </c>
      <c r="AX49" s="29" t="str">
        <f t="shared" ca="1" si="161"/>
        <v/>
      </c>
      <c r="AY49" s="29" t="str">
        <f t="shared" ca="1" si="162"/>
        <v/>
      </c>
      <c r="AZ49" s="29" t="str">
        <f t="shared" ca="1" si="163"/>
        <v/>
      </c>
      <c r="BA49" s="29" t="str">
        <f t="shared" ca="1" si="164"/>
        <v/>
      </c>
      <c r="BB49" s="29" t="str">
        <f t="shared" ca="1" si="165"/>
        <v/>
      </c>
      <c r="BC49" s="39" t="str">
        <f t="shared" si="112"/>
        <v/>
      </c>
      <c r="BD49" s="39" t="str">
        <f t="shared" si="166"/>
        <v/>
      </c>
      <c r="BE49" s="39" t="str">
        <f t="shared" si="113"/>
        <v/>
      </c>
      <c r="BF49" s="39" t="str">
        <f t="shared" si="114"/>
        <v/>
      </c>
      <c r="BH49" s="82" t="str">
        <f t="shared" ca="1" si="55"/>
        <v/>
      </c>
      <c r="BI49" s="82" t="str">
        <f t="shared" ca="1" si="56"/>
        <v/>
      </c>
      <c r="BJ49" s="82" t="str">
        <f t="shared" ca="1" si="57"/>
        <v/>
      </c>
      <c r="BK49" s="82" t="str">
        <f t="shared" ca="1" si="58"/>
        <v/>
      </c>
      <c r="BL49" s="82" t="str">
        <f t="shared" ca="1" si="59"/>
        <v/>
      </c>
      <c r="BM49" s="82" t="str">
        <f t="shared" ca="1" si="60"/>
        <v/>
      </c>
      <c r="BN49" s="82" t="str">
        <f t="shared" ca="1" si="61"/>
        <v/>
      </c>
      <c r="BO49" s="82" t="str">
        <f t="shared" ca="1" si="62"/>
        <v/>
      </c>
      <c r="BP49" s="82" t="str">
        <f t="shared" ca="1" si="63"/>
        <v/>
      </c>
      <c r="BQ49" s="82" t="str">
        <f t="shared" ca="1" si="64"/>
        <v/>
      </c>
      <c r="BR49" s="82" t="str">
        <f t="shared" ca="1" si="65"/>
        <v/>
      </c>
      <c r="BS49" s="82" t="str">
        <f t="shared" ca="1" si="66"/>
        <v/>
      </c>
      <c r="BT49" s="82" t="str">
        <f t="shared" ca="1" si="67"/>
        <v/>
      </c>
      <c r="BU49" s="82" t="str">
        <f t="shared" ca="1" si="68"/>
        <v/>
      </c>
      <c r="BV49" s="82" t="str">
        <f t="shared" ca="1" si="69"/>
        <v/>
      </c>
      <c r="BW49" s="82" t="str">
        <f t="shared" ca="1" si="70"/>
        <v/>
      </c>
      <c r="BX49" s="82" t="str">
        <f t="shared" ca="1" si="71"/>
        <v/>
      </c>
      <c r="BY49" s="82" t="str">
        <f t="shared" ca="1" si="72"/>
        <v/>
      </c>
      <c r="BZ49" s="82" t="str">
        <f t="shared" ca="1" si="73"/>
        <v/>
      </c>
      <c r="CA49" s="82" t="str">
        <f t="shared" ca="1" si="74"/>
        <v/>
      </c>
      <c r="CB49" s="82" t="str">
        <f t="shared" ca="1" si="75"/>
        <v/>
      </c>
      <c r="CC49" s="82" t="str">
        <f t="shared" ca="1" si="76"/>
        <v/>
      </c>
      <c r="CD49" s="82" t="str">
        <f t="shared" ca="1" si="77"/>
        <v/>
      </c>
      <c r="CE49" s="82" t="str">
        <f t="shared" ca="1" si="78"/>
        <v/>
      </c>
      <c r="CF49" s="82" t="str">
        <f t="shared" ca="1" si="79"/>
        <v/>
      </c>
      <c r="CG49" s="82" t="str">
        <f t="shared" ca="1" si="80"/>
        <v/>
      </c>
      <c r="CH49" s="82" t="str">
        <f t="shared" ca="1" si="81"/>
        <v/>
      </c>
      <c r="CI49" s="82" t="str">
        <f t="shared" ca="1" si="82"/>
        <v/>
      </c>
      <c r="CJ49" s="82" t="str">
        <f t="shared" ca="1" si="83"/>
        <v/>
      </c>
      <c r="CK49" s="82" t="str">
        <f t="shared" ca="1" si="84"/>
        <v/>
      </c>
      <c r="CL49" s="82" t="str">
        <f t="shared" ca="1" si="85"/>
        <v/>
      </c>
      <c r="CM49" s="82" t="str">
        <f t="shared" ca="1" si="86"/>
        <v/>
      </c>
      <c r="CN49" s="82" t="str">
        <f t="shared" ca="1" si="87"/>
        <v/>
      </c>
      <c r="CO49" s="82" t="str">
        <f t="shared" ca="1" si="88"/>
        <v/>
      </c>
      <c r="CP49" s="82" t="str">
        <f t="shared" ca="1" si="89"/>
        <v/>
      </c>
      <c r="CQ49" s="82" t="str">
        <f t="shared" ca="1" si="90"/>
        <v/>
      </c>
      <c r="CR49" s="82" t="str">
        <f t="shared" ca="1" si="91"/>
        <v/>
      </c>
      <c r="CS49" s="82" t="str">
        <f t="shared" ca="1" si="92"/>
        <v/>
      </c>
      <c r="CT49" s="82" t="str">
        <f t="shared" ca="1" si="93"/>
        <v/>
      </c>
      <c r="CU49" s="82" t="str">
        <f t="shared" ca="1" si="94"/>
        <v/>
      </c>
      <c r="CV49" s="82" t="str">
        <f t="shared" ca="1" si="95"/>
        <v/>
      </c>
      <c r="CW49" s="82" t="str">
        <f t="shared" ca="1" si="96"/>
        <v/>
      </c>
      <c r="CX49" s="82" t="str">
        <f t="shared" ca="1" si="97"/>
        <v/>
      </c>
      <c r="CY49" s="82" t="str">
        <f t="shared" ca="1" si="98"/>
        <v/>
      </c>
      <c r="CZ49" s="82" t="str">
        <f t="shared" ca="1" si="99"/>
        <v/>
      </c>
      <c r="DA49" s="82" t="str">
        <f t="shared" ca="1" si="100"/>
        <v/>
      </c>
      <c r="DB49" s="82" t="str">
        <f t="shared" ca="1" si="101"/>
        <v/>
      </c>
      <c r="DC49" s="82" t="str">
        <f t="shared" ca="1" si="102"/>
        <v/>
      </c>
      <c r="DD49" s="82" t="str">
        <f t="shared" ca="1" si="103"/>
        <v/>
      </c>
      <c r="DE49" s="82" t="str">
        <f t="shared" ca="1" si="104"/>
        <v/>
      </c>
    </row>
    <row r="50" spans="1:109" ht="15" customHeight="1">
      <c r="A50" s="34">
        <f t="shared" si="111"/>
        <v>44</v>
      </c>
      <c r="B50" s="31">
        <f>Data!B63</f>
        <v>0</v>
      </c>
      <c r="C50" s="42" t="str">
        <f>IF(Data!D63="","",Data!D63)</f>
        <v/>
      </c>
      <c r="D50" s="37" t="str">
        <f t="shared" si="115"/>
        <v/>
      </c>
      <c r="E50" s="29" t="str">
        <f t="shared" ca="1" si="116"/>
        <v/>
      </c>
      <c r="F50" s="29" t="str">
        <f t="shared" ca="1" si="117"/>
        <v/>
      </c>
      <c r="G50" s="29" t="str">
        <f t="shared" ca="1" si="118"/>
        <v/>
      </c>
      <c r="H50" s="29" t="str">
        <f t="shared" ca="1" si="119"/>
        <v/>
      </c>
      <c r="I50" s="29" t="str">
        <f t="shared" ca="1" si="120"/>
        <v/>
      </c>
      <c r="J50" s="29" t="str">
        <f t="shared" ca="1" si="121"/>
        <v/>
      </c>
      <c r="K50" s="29" t="str">
        <f t="shared" ca="1" si="122"/>
        <v/>
      </c>
      <c r="L50" s="29" t="str">
        <f t="shared" ca="1" si="123"/>
        <v/>
      </c>
      <c r="M50" s="29" t="str">
        <f t="shared" ca="1" si="124"/>
        <v/>
      </c>
      <c r="N50" s="29" t="str">
        <f t="shared" ca="1" si="125"/>
        <v/>
      </c>
      <c r="O50" s="29" t="str">
        <f t="shared" ca="1" si="126"/>
        <v/>
      </c>
      <c r="P50" s="29" t="str">
        <f t="shared" ca="1" si="127"/>
        <v/>
      </c>
      <c r="Q50" s="29" t="str">
        <f t="shared" ca="1" si="128"/>
        <v/>
      </c>
      <c r="R50" s="29" t="str">
        <f t="shared" ca="1" si="129"/>
        <v/>
      </c>
      <c r="S50" s="29" t="str">
        <f t="shared" ca="1" si="130"/>
        <v/>
      </c>
      <c r="T50" s="29" t="str">
        <f t="shared" ca="1" si="131"/>
        <v/>
      </c>
      <c r="U50" s="29" t="str">
        <f t="shared" ca="1" si="132"/>
        <v/>
      </c>
      <c r="V50" s="29" t="str">
        <f t="shared" ca="1" si="133"/>
        <v/>
      </c>
      <c r="W50" s="29" t="str">
        <f t="shared" ca="1" si="134"/>
        <v/>
      </c>
      <c r="X50" s="29" t="str">
        <f t="shared" ca="1" si="135"/>
        <v/>
      </c>
      <c r="Y50" s="29" t="str">
        <f t="shared" ca="1" si="136"/>
        <v/>
      </c>
      <c r="Z50" s="29" t="str">
        <f t="shared" ca="1" si="137"/>
        <v/>
      </c>
      <c r="AA50" s="29" t="str">
        <f t="shared" ca="1" si="138"/>
        <v/>
      </c>
      <c r="AB50" s="29" t="str">
        <f t="shared" ca="1" si="139"/>
        <v/>
      </c>
      <c r="AC50" s="29" t="str">
        <f t="shared" ca="1" si="140"/>
        <v/>
      </c>
      <c r="AD50" s="29" t="str">
        <f t="shared" ca="1" si="141"/>
        <v/>
      </c>
      <c r="AE50" s="29" t="str">
        <f t="shared" ca="1" si="142"/>
        <v/>
      </c>
      <c r="AF50" s="29" t="str">
        <f t="shared" ca="1" si="143"/>
        <v/>
      </c>
      <c r="AG50" s="29" t="str">
        <f t="shared" ca="1" si="144"/>
        <v/>
      </c>
      <c r="AH50" s="29" t="str">
        <f t="shared" ca="1" si="145"/>
        <v/>
      </c>
      <c r="AI50" s="29" t="str">
        <f t="shared" ca="1" si="146"/>
        <v/>
      </c>
      <c r="AJ50" s="29" t="str">
        <f t="shared" ca="1" si="147"/>
        <v/>
      </c>
      <c r="AK50" s="29" t="str">
        <f t="shared" ca="1" si="148"/>
        <v/>
      </c>
      <c r="AL50" s="29" t="str">
        <f t="shared" ca="1" si="149"/>
        <v/>
      </c>
      <c r="AM50" s="29" t="str">
        <f t="shared" ca="1" si="150"/>
        <v/>
      </c>
      <c r="AN50" s="29" t="str">
        <f t="shared" ca="1" si="151"/>
        <v/>
      </c>
      <c r="AO50" s="29" t="str">
        <f t="shared" ca="1" si="152"/>
        <v/>
      </c>
      <c r="AP50" s="29" t="str">
        <f t="shared" ca="1" si="153"/>
        <v/>
      </c>
      <c r="AQ50" s="29" t="str">
        <f t="shared" ca="1" si="154"/>
        <v/>
      </c>
      <c r="AR50" s="29" t="str">
        <f t="shared" ca="1" si="155"/>
        <v/>
      </c>
      <c r="AS50" s="29" t="str">
        <f t="shared" ca="1" si="156"/>
        <v/>
      </c>
      <c r="AT50" s="29" t="str">
        <f t="shared" ca="1" si="157"/>
        <v/>
      </c>
      <c r="AU50" s="29" t="str">
        <f t="shared" ca="1" si="158"/>
        <v/>
      </c>
      <c r="AV50" s="29" t="str">
        <f t="shared" ca="1" si="159"/>
        <v/>
      </c>
      <c r="AW50" s="29" t="str">
        <f t="shared" ca="1" si="160"/>
        <v/>
      </c>
      <c r="AX50" s="29" t="str">
        <f t="shared" ca="1" si="161"/>
        <v/>
      </c>
      <c r="AY50" s="29" t="str">
        <f t="shared" ca="1" si="162"/>
        <v/>
      </c>
      <c r="AZ50" s="29" t="str">
        <f t="shared" ca="1" si="163"/>
        <v/>
      </c>
      <c r="BA50" s="29" t="str">
        <f t="shared" ca="1" si="164"/>
        <v/>
      </c>
      <c r="BB50" s="29" t="str">
        <f t="shared" ca="1" si="165"/>
        <v/>
      </c>
      <c r="BC50" s="39" t="str">
        <f t="shared" si="112"/>
        <v/>
      </c>
      <c r="BD50" s="39" t="str">
        <f t="shared" si="166"/>
        <v/>
      </c>
      <c r="BE50" s="39" t="str">
        <f t="shared" si="113"/>
        <v/>
      </c>
      <c r="BF50" s="39" t="str">
        <f t="shared" si="114"/>
        <v/>
      </c>
      <c r="BH50" s="82" t="str">
        <f t="shared" ca="1" si="55"/>
        <v/>
      </c>
      <c r="BI50" s="82" t="str">
        <f t="shared" ca="1" si="56"/>
        <v/>
      </c>
      <c r="BJ50" s="82" t="str">
        <f t="shared" ca="1" si="57"/>
        <v/>
      </c>
      <c r="BK50" s="82" t="str">
        <f t="shared" ca="1" si="58"/>
        <v/>
      </c>
      <c r="BL50" s="82" t="str">
        <f t="shared" ca="1" si="59"/>
        <v/>
      </c>
      <c r="BM50" s="82" t="str">
        <f t="shared" ca="1" si="60"/>
        <v/>
      </c>
      <c r="BN50" s="82" t="str">
        <f t="shared" ca="1" si="61"/>
        <v/>
      </c>
      <c r="BO50" s="82" t="str">
        <f t="shared" ca="1" si="62"/>
        <v/>
      </c>
      <c r="BP50" s="82" t="str">
        <f t="shared" ca="1" si="63"/>
        <v/>
      </c>
      <c r="BQ50" s="82" t="str">
        <f t="shared" ca="1" si="64"/>
        <v/>
      </c>
      <c r="BR50" s="82" t="str">
        <f t="shared" ca="1" si="65"/>
        <v/>
      </c>
      <c r="BS50" s="82" t="str">
        <f t="shared" ca="1" si="66"/>
        <v/>
      </c>
      <c r="BT50" s="82" t="str">
        <f t="shared" ca="1" si="67"/>
        <v/>
      </c>
      <c r="BU50" s="82" t="str">
        <f t="shared" ca="1" si="68"/>
        <v/>
      </c>
      <c r="BV50" s="82" t="str">
        <f t="shared" ca="1" si="69"/>
        <v/>
      </c>
      <c r="BW50" s="82" t="str">
        <f t="shared" ca="1" si="70"/>
        <v/>
      </c>
      <c r="BX50" s="82" t="str">
        <f t="shared" ca="1" si="71"/>
        <v/>
      </c>
      <c r="BY50" s="82" t="str">
        <f t="shared" ca="1" si="72"/>
        <v/>
      </c>
      <c r="BZ50" s="82" t="str">
        <f t="shared" ca="1" si="73"/>
        <v/>
      </c>
      <c r="CA50" s="82" t="str">
        <f t="shared" ca="1" si="74"/>
        <v/>
      </c>
      <c r="CB50" s="82" t="str">
        <f t="shared" ca="1" si="75"/>
        <v/>
      </c>
      <c r="CC50" s="82" t="str">
        <f t="shared" ca="1" si="76"/>
        <v/>
      </c>
      <c r="CD50" s="82" t="str">
        <f t="shared" ca="1" si="77"/>
        <v/>
      </c>
      <c r="CE50" s="82" t="str">
        <f t="shared" ca="1" si="78"/>
        <v/>
      </c>
      <c r="CF50" s="82" t="str">
        <f t="shared" ca="1" si="79"/>
        <v/>
      </c>
      <c r="CG50" s="82" t="str">
        <f t="shared" ca="1" si="80"/>
        <v/>
      </c>
      <c r="CH50" s="82" t="str">
        <f t="shared" ca="1" si="81"/>
        <v/>
      </c>
      <c r="CI50" s="82" t="str">
        <f t="shared" ca="1" si="82"/>
        <v/>
      </c>
      <c r="CJ50" s="82" t="str">
        <f t="shared" ca="1" si="83"/>
        <v/>
      </c>
      <c r="CK50" s="82" t="str">
        <f t="shared" ca="1" si="84"/>
        <v/>
      </c>
      <c r="CL50" s="82" t="str">
        <f t="shared" ca="1" si="85"/>
        <v/>
      </c>
      <c r="CM50" s="82" t="str">
        <f t="shared" ca="1" si="86"/>
        <v/>
      </c>
      <c r="CN50" s="82" t="str">
        <f t="shared" ca="1" si="87"/>
        <v/>
      </c>
      <c r="CO50" s="82" t="str">
        <f t="shared" ca="1" si="88"/>
        <v/>
      </c>
      <c r="CP50" s="82" t="str">
        <f t="shared" ca="1" si="89"/>
        <v/>
      </c>
      <c r="CQ50" s="82" t="str">
        <f t="shared" ca="1" si="90"/>
        <v/>
      </c>
      <c r="CR50" s="82" t="str">
        <f t="shared" ca="1" si="91"/>
        <v/>
      </c>
      <c r="CS50" s="82" t="str">
        <f t="shared" ca="1" si="92"/>
        <v/>
      </c>
      <c r="CT50" s="82" t="str">
        <f t="shared" ca="1" si="93"/>
        <v/>
      </c>
      <c r="CU50" s="82" t="str">
        <f t="shared" ca="1" si="94"/>
        <v/>
      </c>
      <c r="CV50" s="82" t="str">
        <f t="shared" ca="1" si="95"/>
        <v/>
      </c>
      <c r="CW50" s="82" t="str">
        <f t="shared" ca="1" si="96"/>
        <v/>
      </c>
      <c r="CX50" s="82" t="str">
        <f t="shared" ca="1" si="97"/>
        <v/>
      </c>
      <c r="CY50" s="82" t="str">
        <f t="shared" ca="1" si="98"/>
        <v/>
      </c>
      <c r="CZ50" s="82" t="str">
        <f t="shared" ca="1" si="99"/>
        <v/>
      </c>
      <c r="DA50" s="82" t="str">
        <f t="shared" ca="1" si="100"/>
        <v/>
      </c>
      <c r="DB50" s="82" t="str">
        <f t="shared" ca="1" si="101"/>
        <v/>
      </c>
      <c r="DC50" s="82" t="str">
        <f t="shared" ca="1" si="102"/>
        <v/>
      </c>
      <c r="DD50" s="82" t="str">
        <f t="shared" ca="1" si="103"/>
        <v/>
      </c>
      <c r="DE50" s="82" t="str">
        <f t="shared" ca="1" si="104"/>
        <v/>
      </c>
    </row>
    <row r="51" spans="1:109" ht="15" customHeight="1">
      <c r="A51" s="34">
        <f t="shared" si="111"/>
        <v>45</v>
      </c>
      <c r="B51" s="31">
        <f>Data!B64</f>
        <v>0</v>
      </c>
      <c r="C51" s="42" t="str">
        <f>IF(Data!D64="","",Data!D64)</f>
        <v/>
      </c>
      <c r="D51" s="37" t="str">
        <f t="shared" si="115"/>
        <v/>
      </c>
      <c r="E51" s="29" t="str">
        <f t="shared" ca="1" si="116"/>
        <v/>
      </c>
      <c r="F51" s="29" t="str">
        <f t="shared" ca="1" si="117"/>
        <v/>
      </c>
      <c r="G51" s="29" t="str">
        <f t="shared" ca="1" si="118"/>
        <v/>
      </c>
      <c r="H51" s="29" t="str">
        <f t="shared" ca="1" si="119"/>
        <v/>
      </c>
      <c r="I51" s="29" t="str">
        <f t="shared" ca="1" si="120"/>
        <v/>
      </c>
      <c r="J51" s="29" t="str">
        <f t="shared" ca="1" si="121"/>
        <v/>
      </c>
      <c r="K51" s="29" t="str">
        <f t="shared" ca="1" si="122"/>
        <v/>
      </c>
      <c r="L51" s="29" t="str">
        <f t="shared" ca="1" si="123"/>
        <v/>
      </c>
      <c r="M51" s="29" t="str">
        <f t="shared" ca="1" si="124"/>
        <v/>
      </c>
      <c r="N51" s="29" t="str">
        <f t="shared" ca="1" si="125"/>
        <v/>
      </c>
      <c r="O51" s="29" t="str">
        <f t="shared" ca="1" si="126"/>
        <v/>
      </c>
      <c r="P51" s="29" t="str">
        <f t="shared" ca="1" si="127"/>
        <v/>
      </c>
      <c r="Q51" s="29" t="str">
        <f t="shared" ca="1" si="128"/>
        <v/>
      </c>
      <c r="R51" s="29" t="str">
        <f t="shared" ca="1" si="129"/>
        <v/>
      </c>
      <c r="S51" s="29" t="str">
        <f t="shared" ca="1" si="130"/>
        <v/>
      </c>
      <c r="T51" s="29" t="str">
        <f t="shared" ca="1" si="131"/>
        <v/>
      </c>
      <c r="U51" s="29" t="str">
        <f t="shared" ca="1" si="132"/>
        <v/>
      </c>
      <c r="V51" s="29" t="str">
        <f t="shared" ca="1" si="133"/>
        <v/>
      </c>
      <c r="W51" s="29" t="str">
        <f t="shared" ca="1" si="134"/>
        <v/>
      </c>
      <c r="X51" s="29" t="str">
        <f t="shared" ca="1" si="135"/>
        <v/>
      </c>
      <c r="Y51" s="29" t="str">
        <f t="shared" ca="1" si="136"/>
        <v/>
      </c>
      <c r="Z51" s="29" t="str">
        <f t="shared" ca="1" si="137"/>
        <v/>
      </c>
      <c r="AA51" s="29" t="str">
        <f t="shared" ca="1" si="138"/>
        <v/>
      </c>
      <c r="AB51" s="29" t="str">
        <f t="shared" ca="1" si="139"/>
        <v/>
      </c>
      <c r="AC51" s="29" t="str">
        <f t="shared" ca="1" si="140"/>
        <v/>
      </c>
      <c r="AD51" s="29" t="str">
        <f t="shared" ca="1" si="141"/>
        <v/>
      </c>
      <c r="AE51" s="29" t="str">
        <f t="shared" ca="1" si="142"/>
        <v/>
      </c>
      <c r="AF51" s="29" t="str">
        <f t="shared" ca="1" si="143"/>
        <v/>
      </c>
      <c r="AG51" s="29" t="str">
        <f t="shared" ca="1" si="144"/>
        <v/>
      </c>
      <c r="AH51" s="29" t="str">
        <f t="shared" ca="1" si="145"/>
        <v/>
      </c>
      <c r="AI51" s="29" t="str">
        <f t="shared" ca="1" si="146"/>
        <v/>
      </c>
      <c r="AJ51" s="29" t="str">
        <f t="shared" ca="1" si="147"/>
        <v/>
      </c>
      <c r="AK51" s="29" t="str">
        <f t="shared" ca="1" si="148"/>
        <v/>
      </c>
      <c r="AL51" s="29" t="str">
        <f t="shared" ca="1" si="149"/>
        <v/>
      </c>
      <c r="AM51" s="29" t="str">
        <f t="shared" ca="1" si="150"/>
        <v/>
      </c>
      <c r="AN51" s="29" t="str">
        <f t="shared" ca="1" si="151"/>
        <v/>
      </c>
      <c r="AO51" s="29" t="str">
        <f t="shared" ca="1" si="152"/>
        <v/>
      </c>
      <c r="AP51" s="29" t="str">
        <f t="shared" ca="1" si="153"/>
        <v/>
      </c>
      <c r="AQ51" s="29" t="str">
        <f t="shared" ca="1" si="154"/>
        <v/>
      </c>
      <c r="AR51" s="29" t="str">
        <f t="shared" ca="1" si="155"/>
        <v/>
      </c>
      <c r="AS51" s="29" t="str">
        <f t="shared" ca="1" si="156"/>
        <v/>
      </c>
      <c r="AT51" s="29" t="str">
        <f t="shared" ca="1" si="157"/>
        <v/>
      </c>
      <c r="AU51" s="29" t="str">
        <f t="shared" ca="1" si="158"/>
        <v/>
      </c>
      <c r="AV51" s="29" t="str">
        <f t="shared" ca="1" si="159"/>
        <v/>
      </c>
      <c r="AW51" s="29" t="str">
        <f t="shared" ca="1" si="160"/>
        <v/>
      </c>
      <c r="AX51" s="29" t="str">
        <f t="shared" ca="1" si="161"/>
        <v/>
      </c>
      <c r="AY51" s="29" t="str">
        <f t="shared" ca="1" si="162"/>
        <v/>
      </c>
      <c r="AZ51" s="29" t="str">
        <f t="shared" ca="1" si="163"/>
        <v/>
      </c>
      <c r="BA51" s="29" t="str">
        <f t="shared" ca="1" si="164"/>
        <v/>
      </c>
      <c r="BB51" s="29" t="str">
        <f t="shared" ca="1" si="165"/>
        <v/>
      </c>
      <c r="BC51" s="39" t="str">
        <f t="shared" si="112"/>
        <v/>
      </c>
      <c r="BD51" s="39" t="str">
        <f t="shared" si="166"/>
        <v/>
      </c>
      <c r="BE51" s="39" t="str">
        <f t="shared" si="113"/>
        <v/>
      </c>
      <c r="BF51" s="39" t="str">
        <f t="shared" si="114"/>
        <v/>
      </c>
      <c r="BH51" s="82" t="str">
        <f t="shared" ca="1" si="55"/>
        <v/>
      </c>
      <c r="BI51" s="82" t="str">
        <f t="shared" ca="1" si="56"/>
        <v/>
      </c>
      <c r="BJ51" s="82" t="str">
        <f t="shared" ca="1" si="57"/>
        <v/>
      </c>
      <c r="BK51" s="82" t="str">
        <f t="shared" ca="1" si="58"/>
        <v/>
      </c>
      <c r="BL51" s="82" t="str">
        <f t="shared" ca="1" si="59"/>
        <v/>
      </c>
      <c r="BM51" s="82" t="str">
        <f t="shared" ca="1" si="60"/>
        <v/>
      </c>
      <c r="BN51" s="82" t="str">
        <f t="shared" ca="1" si="61"/>
        <v/>
      </c>
      <c r="BO51" s="82" t="str">
        <f t="shared" ca="1" si="62"/>
        <v/>
      </c>
      <c r="BP51" s="82" t="str">
        <f t="shared" ca="1" si="63"/>
        <v/>
      </c>
      <c r="BQ51" s="82" t="str">
        <f t="shared" ca="1" si="64"/>
        <v/>
      </c>
      <c r="BR51" s="82" t="str">
        <f t="shared" ca="1" si="65"/>
        <v/>
      </c>
      <c r="BS51" s="82" t="str">
        <f t="shared" ca="1" si="66"/>
        <v/>
      </c>
      <c r="BT51" s="82" t="str">
        <f t="shared" ca="1" si="67"/>
        <v/>
      </c>
      <c r="BU51" s="82" t="str">
        <f t="shared" ca="1" si="68"/>
        <v/>
      </c>
      <c r="BV51" s="82" t="str">
        <f t="shared" ca="1" si="69"/>
        <v/>
      </c>
      <c r="BW51" s="82" t="str">
        <f t="shared" ca="1" si="70"/>
        <v/>
      </c>
      <c r="BX51" s="82" t="str">
        <f t="shared" ca="1" si="71"/>
        <v/>
      </c>
      <c r="BY51" s="82" t="str">
        <f t="shared" ca="1" si="72"/>
        <v/>
      </c>
      <c r="BZ51" s="82" t="str">
        <f t="shared" ca="1" si="73"/>
        <v/>
      </c>
      <c r="CA51" s="82" t="str">
        <f t="shared" ca="1" si="74"/>
        <v/>
      </c>
      <c r="CB51" s="82" t="str">
        <f t="shared" ca="1" si="75"/>
        <v/>
      </c>
      <c r="CC51" s="82" t="str">
        <f t="shared" ca="1" si="76"/>
        <v/>
      </c>
      <c r="CD51" s="82" t="str">
        <f t="shared" ca="1" si="77"/>
        <v/>
      </c>
      <c r="CE51" s="82" t="str">
        <f t="shared" ca="1" si="78"/>
        <v/>
      </c>
      <c r="CF51" s="82" t="str">
        <f t="shared" ca="1" si="79"/>
        <v/>
      </c>
      <c r="CG51" s="82" t="str">
        <f t="shared" ca="1" si="80"/>
        <v/>
      </c>
      <c r="CH51" s="82" t="str">
        <f t="shared" ca="1" si="81"/>
        <v/>
      </c>
      <c r="CI51" s="82" t="str">
        <f t="shared" ca="1" si="82"/>
        <v/>
      </c>
      <c r="CJ51" s="82" t="str">
        <f t="shared" ca="1" si="83"/>
        <v/>
      </c>
      <c r="CK51" s="82" t="str">
        <f t="shared" ca="1" si="84"/>
        <v/>
      </c>
      <c r="CL51" s="82" t="str">
        <f t="shared" ca="1" si="85"/>
        <v/>
      </c>
      <c r="CM51" s="82" t="str">
        <f t="shared" ca="1" si="86"/>
        <v/>
      </c>
      <c r="CN51" s="82" t="str">
        <f t="shared" ca="1" si="87"/>
        <v/>
      </c>
      <c r="CO51" s="82" t="str">
        <f t="shared" ca="1" si="88"/>
        <v/>
      </c>
      <c r="CP51" s="82" t="str">
        <f t="shared" ca="1" si="89"/>
        <v/>
      </c>
      <c r="CQ51" s="82" t="str">
        <f t="shared" ca="1" si="90"/>
        <v/>
      </c>
      <c r="CR51" s="82" t="str">
        <f t="shared" ca="1" si="91"/>
        <v/>
      </c>
      <c r="CS51" s="82" t="str">
        <f t="shared" ca="1" si="92"/>
        <v/>
      </c>
      <c r="CT51" s="82" t="str">
        <f t="shared" ca="1" si="93"/>
        <v/>
      </c>
      <c r="CU51" s="82" t="str">
        <f t="shared" ca="1" si="94"/>
        <v/>
      </c>
      <c r="CV51" s="82" t="str">
        <f t="shared" ca="1" si="95"/>
        <v/>
      </c>
      <c r="CW51" s="82" t="str">
        <f t="shared" ca="1" si="96"/>
        <v/>
      </c>
      <c r="CX51" s="82" t="str">
        <f t="shared" ca="1" si="97"/>
        <v/>
      </c>
      <c r="CY51" s="82" t="str">
        <f t="shared" ca="1" si="98"/>
        <v/>
      </c>
      <c r="CZ51" s="82" t="str">
        <f t="shared" ca="1" si="99"/>
        <v/>
      </c>
      <c r="DA51" s="82" t="str">
        <f t="shared" ca="1" si="100"/>
        <v/>
      </c>
      <c r="DB51" s="82" t="str">
        <f t="shared" ca="1" si="101"/>
        <v/>
      </c>
      <c r="DC51" s="82" t="str">
        <f t="shared" ca="1" si="102"/>
        <v/>
      </c>
      <c r="DD51" s="82" t="str">
        <f t="shared" ca="1" si="103"/>
        <v/>
      </c>
      <c r="DE51" s="82" t="str">
        <f t="shared" ca="1" si="104"/>
        <v/>
      </c>
    </row>
    <row r="52" spans="1:109" ht="15" customHeight="1">
      <c r="A52" s="34">
        <f t="shared" si="111"/>
        <v>46</v>
      </c>
      <c r="B52" s="31">
        <f>Data!B65</f>
        <v>0</v>
      </c>
      <c r="C52" s="42" t="str">
        <f>IF(Data!D65="","",Data!D65)</f>
        <v/>
      </c>
      <c r="D52" s="37" t="str">
        <f t="shared" si="115"/>
        <v/>
      </c>
      <c r="E52" s="29" t="str">
        <f t="shared" ca="1" si="116"/>
        <v/>
      </c>
      <c r="F52" s="29" t="str">
        <f t="shared" ca="1" si="117"/>
        <v/>
      </c>
      <c r="G52" s="29" t="str">
        <f t="shared" ca="1" si="118"/>
        <v/>
      </c>
      <c r="H52" s="29" t="str">
        <f t="shared" ca="1" si="119"/>
        <v/>
      </c>
      <c r="I52" s="29" t="str">
        <f t="shared" ca="1" si="120"/>
        <v/>
      </c>
      <c r="J52" s="29" t="str">
        <f t="shared" ca="1" si="121"/>
        <v/>
      </c>
      <c r="K52" s="29" t="str">
        <f t="shared" ca="1" si="122"/>
        <v/>
      </c>
      <c r="L52" s="29" t="str">
        <f t="shared" ca="1" si="123"/>
        <v/>
      </c>
      <c r="M52" s="29" t="str">
        <f t="shared" ca="1" si="124"/>
        <v/>
      </c>
      <c r="N52" s="29" t="str">
        <f t="shared" ca="1" si="125"/>
        <v/>
      </c>
      <c r="O52" s="29" t="str">
        <f t="shared" ca="1" si="126"/>
        <v/>
      </c>
      <c r="P52" s="29" t="str">
        <f t="shared" ca="1" si="127"/>
        <v/>
      </c>
      <c r="Q52" s="29" t="str">
        <f t="shared" ca="1" si="128"/>
        <v/>
      </c>
      <c r="R52" s="29" t="str">
        <f t="shared" ca="1" si="129"/>
        <v/>
      </c>
      <c r="S52" s="29" t="str">
        <f t="shared" ca="1" si="130"/>
        <v/>
      </c>
      <c r="T52" s="29" t="str">
        <f t="shared" ca="1" si="131"/>
        <v/>
      </c>
      <c r="U52" s="29" t="str">
        <f t="shared" ca="1" si="132"/>
        <v/>
      </c>
      <c r="V52" s="29" t="str">
        <f t="shared" ca="1" si="133"/>
        <v/>
      </c>
      <c r="W52" s="29" t="str">
        <f t="shared" ca="1" si="134"/>
        <v/>
      </c>
      <c r="X52" s="29" t="str">
        <f t="shared" ca="1" si="135"/>
        <v/>
      </c>
      <c r="Y52" s="29" t="str">
        <f t="shared" ca="1" si="136"/>
        <v/>
      </c>
      <c r="Z52" s="29" t="str">
        <f t="shared" ca="1" si="137"/>
        <v/>
      </c>
      <c r="AA52" s="29" t="str">
        <f t="shared" ca="1" si="138"/>
        <v/>
      </c>
      <c r="AB52" s="29" t="str">
        <f t="shared" ca="1" si="139"/>
        <v/>
      </c>
      <c r="AC52" s="29" t="str">
        <f t="shared" ca="1" si="140"/>
        <v/>
      </c>
      <c r="AD52" s="29" t="str">
        <f t="shared" ca="1" si="141"/>
        <v/>
      </c>
      <c r="AE52" s="29" t="str">
        <f t="shared" ca="1" si="142"/>
        <v/>
      </c>
      <c r="AF52" s="29" t="str">
        <f t="shared" ca="1" si="143"/>
        <v/>
      </c>
      <c r="AG52" s="29" t="str">
        <f t="shared" ca="1" si="144"/>
        <v/>
      </c>
      <c r="AH52" s="29" t="str">
        <f t="shared" ca="1" si="145"/>
        <v/>
      </c>
      <c r="AI52" s="29" t="str">
        <f t="shared" ca="1" si="146"/>
        <v/>
      </c>
      <c r="AJ52" s="29" t="str">
        <f t="shared" ca="1" si="147"/>
        <v/>
      </c>
      <c r="AK52" s="29" t="str">
        <f t="shared" ca="1" si="148"/>
        <v/>
      </c>
      <c r="AL52" s="29" t="str">
        <f t="shared" ca="1" si="149"/>
        <v/>
      </c>
      <c r="AM52" s="29" t="str">
        <f t="shared" ca="1" si="150"/>
        <v/>
      </c>
      <c r="AN52" s="29" t="str">
        <f t="shared" ca="1" si="151"/>
        <v/>
      </c>
      <c r="AO52" s="29" t="str">
        <f t="shared" ca="1" si="152"/>
        <v/>
      </c>
      <c r="AP52" s="29" t="str">
        <f t="shared" ca="1" si="153"/>
        <v/>
      </c>
      <c r="AQ52" s="29" t="str">
        <f t="shared" ca="1" si="154"/>
        <v/>
      </c>
      <c r="AR52" s="29" t="str">
        <f t="shared" ca="1" si="155"/>
        <v/>
      </c>
      <c r="AS52" s="29" t="str">
        <f t="shared" ca="1" si="156"/>
        <v/>
      </c>
      <c r="AT52" s="29" t="str">
        <f t="shared" ca="1" si="157"/>
        <v/>
      </c>
      <c r="AU52" s="29" t="str">
        <f t="shared" ca="1" si="158"/>
        <v/>
      </c>
      <c r="AV52" s="29" t="str">
        <f t="shared" ca="1" si="159"/>
        <v/>
      </c>
      <c r="AW52" s="29" t="str">
        <f t="shared" ca="1" si="160"/>
        <v/>
      </c>
      <c r="AX52" s="29" t="str">
        <f t="shared" ca="1" si="161"/>
        <v/>
      </c>
      <c r="AY52" s="29" t="str">
        <f t="shared" ca="1" si="162"/>
        <v/>
      </c>
      <c r="AZ52" s="29" t="str">
        <f t="shared" ca="1" si="163"/>
        <v/>
      </c>
      <c r="BA52" s="29" t="str">
        <f t="shared" ca="1" si="164"/>
        <v/>
      </c>
      <c r="BB52" s="29" t="str">
        <f t="shared" ca="1" si="165"/>
        <v/>
      </c>
      <c r="BC52" s="39" t="str">
        <f t="shared" si="112"/>
        <v/>
      </c>
      <c r="BD52" s="39" t="str">
        <f t="shared" si="166"/>
        <v/>
      </c>
      <c r="BE52" s="39" t="str">
        <f t="shared" si="113"/>
        <v/>
      </c>
      <c r="BF52" s="39" t="str">
        <f t="shared" si="114"/>
        <v/>
      </c>
      <c r="BH52" s="82" t="str">
        <f t="shared" ca="1" si="55"/>
        <v/>
      </c>
      <c r="BI52" s="82" t="str">
        <f t="shared" ca="1" si="56"/>
        <v/>
      </c>
      <c r="BJ52" s="82" t="str">
        <f t="shared" ca="1" si="57"/>
        <v/>
      </c>
      <c r="BK52" s="82" t="str">
        <f t="shared" ca="1" si="58"/>
        <v/>
      </c>
      <c r="BL52" s="82" t="str">
        <f t="shared" ca="1" si="59"/>
        <v/>
      </c>
      <c r="BM52" s="82" t="str">
        <f t="shared" ca="1" si="60"/>
        <v/>
      </c>
      <c r="BN52" s="82" t="str">
        <f t="shared" ca="1" si="61"/>
        <v/>
      </c>
      <c r="BO52" s="82" t="str">
        <f t="shared" ca="1" si="62"/>
        <v/>
      </c>
      <c r="BP52" s="82" t="str">
        <f t="shared" ca="1" si="63"/>
        <v/>
      </c>
      <c r="BQ52" s="82" t="str">
        <f t="shared" ca="1" si="64"/>
        <v/>
      </c>
      <c r="BR52" s="82" t="str">
        <f t="shared" ca="1" si="65"/>
        <v/>
      </c>
      <c r="BS52" s="82" t="str">
        <f t="shared" ca="1" si="66"/>
        <v/>
      </c>
      <c r="BT52" s="82" t="str">
        <f t="shared" ca="1" si="67"/>
        <v/>
      </c>
      <c r="BU52" s="82" t="str">
        <f t="shared" ca="1" si="68"/>
        <v/>
      </c>
      <c r="BV52" s="82" t="str">
        <f t="shared" ca="1" si="69"/>
        <v/>
      </c>
      <c r="BW52" s="82" t="str">
        <f t="shared" ca="1" si="70"/>
        <v/>
      </c>
      <c r="BX52" s="82" t="str">
        <f t="shared" ca="1" si="71"/>
        <v/>
      </c>
      <c r="BY52" s="82" t="str">
        <f t="shared" ca="1" si="72"/>
        <v/>
      </c>
      <c r="BZ52" s="82" t="str">
        <f t="shared" ca="1" si="73"/>
        <v/>
      </c>
      <c r="CA52" s="82" t="str">
        <f t="shared" ca="1" si="74"/>
        <v/>
      </c>
      <c r="CB52" s="82" t="str">
        <f t="shared" ca="1" si="75"/>
        <v/>
      </c>
      <c r="CC52" s="82" t="str">
        <f t="shared" ca="1" si="76"/>
        <v/>
      </c>
      <c r="CD52" s="82" t="str">
        <f t="shared" ca="1" si="77"/>
        <v/>
      </c>
      <c r="CE52" s="82" t="str">
        <f t="shared" ca="1" si="78"/>
        <v/>
      </c>
      <c r="CF52" s="82" t="str">
        <f t="shared" ca="1" si="79"/>
        <v/>
      </c>
      <c r="CG52" s="82" t="str">
        <f t="shared" ca="1" si="80"/>
        <v/>
      </c>
      <c r="CH52" s="82" t="str">
        <f t="shared" ca="1" si="81"/>
        <v/>
      </c>
      <c r="CI52" s="82" t="str">
        <f t="shared" ca="1" si="82"/>
        <v/>
      </c>
      <c r="CJ52" s="82" t="str">
        <f t="shared" ca="1" si="83"/>
        <v/>
      </c>
      <c r="CK52" s="82" t="str">
        <f t="shared" ca="1" si="84"/>
        <v/>
      </c>
      <c r="CL52" s="82" t="str">
        <f t="shared" ca="1" si="85"/>
        <v/>
      </c>
      <c r="CM52" s="82" t="str">
        <f t="shared" ca="1" si="86"/>
        <v/>
      </c>
      <c r="CN52" s="82" t="str">
        <f t="shared" ca="1" si="87"/>
        <v/>
      </c>
      <c r="CO52" s="82" t="str">
        <f t="shared" ca="1" si="88"/>
        <v/>
      </c>
      <c r="CP52" s="82" t="str">
        <f t="shared" ca="1" si="89"/>
        <v/>
      </c>
      <c r="CQ52" s="82" t="str">
        <f t="shared" ca="1" si="90"/>
        <v/>
      </c>
      <c r="CR52" s="82" t="str">
        <f t="shared" ca="1" si="91"/>
        <v/>
      </c>
      <c r="CS52" s="82" t="str">
        <f t="shared" ca="1" si="92"/>
        <v/>
      </c>
      <c r="CT52" s="82" t="str">
        <f t="shared" ca="1" si="93"/>
        <v/>
      </c>
      <c r="CU52" s="82" t="str">
        <f t="shared" ca="1" si="94"/>
        <v/>
      </c>
      <c r="CV52" s="82" t="str">
        <f t="shared" ca="1" si="95"/>
        <v/>
      </c>
      <c r="CW52" s="82" t="str">
        <f t="shared" ca="1" si="96"/>
        <v/>
      </c>
      <c r="CX52" s="82" t="str">
        <f t="shared" ca="1" si="97"/>
        <v/>
      </c>
      <c r="CY52" s="82" t="str">
        <f t="shared" ca="1" si="98"/>
        <v/>
      </c>
      <c r="CZ52" s="82" t="str">
        <f t="shared" ca="1" si="99"/>
        <v/>
      </c>
      <c r="DA52" s="82" t="str">
        <f t="shared" ca="1" si="100"/>
        <v/>
      </c>
      <c r="DB52" s="82" t="str">
        <f t="shared" ca="1" si="101"/>
        <v/>
      </c>
      <c r="DC52" s="82" t="str">
        <f t="shared" ca="1" si="102"/>
        <v/>
      </c>
      <c r="DD52" s="82" t="str">
        <f t="shared" ca="1" si="103"/>
        <v/>
      </c>
      <c r="DE52" s="82" t="str">
        <f t="shared" ca="1" si="104"/>
        <v/>
      </c>
    </row>
    <row r="53" spans="1:109" ht="15" customHeight="1">
      <c r="A53" s="34">
        <f t="shared" si="111"/>
        <v>47</v>
      </c>
      <c r="B53" s="31">
        <f>Data!B66</f>
        <v>0</v>
      </c>
      <c r="C53" s="42" t="str">
        <f>IF(Data!D66="","",Data!D66)</f>
        <v/>
      </c>
      <c r="D53" s="37" t="str">
        <f t="shared" si="115"/>
        <v/>
      </c>
      <c r="E53" s="29" t="str">
        <f t="shared" ca="1" si="116"/>
        <v/>
      </c>
      <c r="F53" s="29" t="str">
        <f t="shared" ca="1" si="117"/>
        <v/>
      </c>
      <c r="G53" s="29" t="str">
        <f t="shared" ca="1" si="118"/>
        <v/>
      </c>
      <c r="H53" s="29" t="str">
        <f t="shared" ca="1" si="119"/>
        <v/>
      </c>
      <c r="I53" s="29" t="str">
        <f t="shared" ca="1" si="120"/>
        <v/>
      </c>
      <c r="J53" s="29" t="str">
        <f t="shared" ca="1" si="121"/>
        <v/>
      </c>
      <c r="K53" s="29" t="str">
        <f t="shared" ca="1" si="122"/>
        <v/>
      </c>
      <c r="L53" s="29" t="str">
        <f t="shared" ca="1" si="123"/>
        <v/>
      </c>
      <c r="M53" s="29" t="str">
        <f t="shared" ca="1" si="124"/>
        <v/>
      </c>
      <c r="N53" s="29" t="str">
        <f t="shared" ca="1" si="125"/>
        <v/>
      </c>
      <c r="O53" s="29" t="str">
        <f t="shared" ca="1" si="126"/>
        <v/>
      </c>
      <c r="P53" s="29" t="str">
        <f t="shared" ca="1" si="127"/>
        <v/>
      </c>
      <c r="Q53" s="29" t="str">
        <f t="shared" ca="1" si="128"/>
        <v/>
      </c>
      <c r="R53" s="29" t="str">
        <f t="shared" ca="1" si="129"/>
        <v/>
      </c>
      <c r="S53" s="29" t="str">
        <f t="shared" ca="1" si="130"/>
        <v/>
      </c>
      <c r="T53" s="29" t="str">
        <f t="shared" ca="1" si="131"/>
        <v/>
      </c>
      <c r="U53" s="29" t="str">
        <f t="shared" ca="1" si="132"/>
        <v/>
      </c>
      <c r="V53" s="29" t="str">
        <f t="shared" ca="1" si="133"/>
        <v/>
      </c>
      <c r="W53" s="29" t="str">
        <f t="shared" ca="1" si="134"/>
        <v/>
      </c>
      <c r="X53" s="29" t="str">
        <f t="shared" ca="1" si="135"/>
        <v/>
      </c>
      <c r="Y53" s="29" t="str">
        <f t="shared" ca="1" si="136"/>
        <v/>
      </c>
      <c r="Z53" s="29" t="str">
        <f t="shared" ca="1" si="137"/>
        <v/>
      </c>
      <c r="AA53" s="29" t="str">
        <f t="shared" ca="1" si="138"/>
        <v/>
      </c>
      <c r="AB53" s="29" t="str">
        <f t="shared" ca="1" si="139"/>
        <v/>
      </c>
      <c r="AC53" s="29" t="str">
        <f t="shared" ca="1" si="140"/>
        <v/>
      </c>
      <c r="AD53" s="29" t="str">
        <f t="shared" ca="1" si="141"/>
        <v/>
      </c>
      <c r="AE53" s="29" t="str">
        <f t="shared" ca="1" si="142"/>
        <v/>
      </c>
      <c r="AF53" s="29" t="str">
        <f t="shared" ca="1" si="143"/>
        <v/>
      </c>
      <c r="AG53" s="29" t="str">
        <f t="shared" ca="1" si="144"/>
        <v/>
      </c>
      <c r="AH53" s="29" t="str">
        <f t="shared" ca="1" si="145"/>
        <v/>
      </c>
      <c r="AI53" s="29" t="str">
        <f t="shared" ca="1" si="146"/>
        <v/>
      </c>
      <c r="AJ53" s="29" t="str">
        <f t="shared" ca="1" si="147"/>
        <v/>
      </c>
      <c r="AK53" s="29" t="str">
        <f t="shared" ca="1" si="148"/>
        <v/>
      </c>
      <c r="AL53" s="29" t="str">
        <f t="shared" ca="1" si="149"/>
        <v/>
      </c>
      <c r="AM53" s="29" t="str">
        <f t="shared" ca="1" si="150"/>
        <v/>
      </c>
      <c r="AN53" s="29" t="str">
        <f t="shared" ca="1" si="151"/>
        <v/>
      </c>
      <c r="AO53" s="29" t="str">
        <f t="shared" ca="1" si="152"/>
        <v/>
      </c>
      <c r="AP53" s="29" t="str">
        <f t="shared" ca="1" si="153"/>
        <v/>
      </c>
      <c r="AQ53" s="29" t="str">
        <f t="shared" ca="1" si="154"/>
        <v/>
      </c>
      <c r="AR53" s="29" t="str">
        <f t="shared" ca="1" si="155"/>
        <v/>
      </c>
      <c r="AS53" s="29" t="str">
        <f t="shared" ca="1" si="156"/>
        <v/>
      </c>
      <c r="AT53" s="29" t="str">
        <f t="shared" ca="1" si="157"/>
        <v/>
      </c>
      <c r="AU53" s="29" t="str">
        <f t="shared" ca="1" si="158"/>
        <v/>
      </c>
      <c r="AV53" s="29" t="str">
        <f t="shared" ca="1" si="159"/>
        <v/>
      </c>
      <c r="AW53" s="29" t="str">
        <f t="shared" ca="1" si="160"/>
        <v/>
      </c>
      <c r="AX53" s="29" t="str">
        <f t="shared" ca="1" si="161"/>
        <v/>
      </c>
      <c r="AY53" s="29" t="str">
        <f t="shared" ca="1" si="162"/>
        <v/>
      </c>
      <c r="AZ53" s="29" t="str">
        <f t="shared" ca="1" si="163"/>
        <v/>
      </c>
      <c r="BA53" s="29" t="str">
        <f t="shared" ca="1" si="164"/>
        <v/>
      </c>
      <c r="BB53" s="29" t="str">
        <f t="shared" ca="1" si="165"/>
        <v/>
      </c>
      <c r="BC53" s="39" t="str">
        <f t="shared" si="112"/>
        <v/>
      </c>
      <c r="BD53" s="39" t="str">
        <f t="shared" si="166"/>
        <v/>
      </c>
      <c r="BE53" s="39" t="str">
        <f t="shared" si="113"/>
        <v/>
      </c>
      <c r="BF53" s="39" t="str">
        <f t="shared" si="114"/>
        <v/>
      </c>
      <c r="BH53" s="82" t="str">
        <f t="shared" ca="1" si="55"/>
        <v/>
      </c>
      <c r="BI53" s="82" t="str">
        <f t="shared" ca="1" si="56"/>
        <v/>
      </c>
      <c r="BJ53" s="82" t="str">
        <f t="shared" ca="1" si="57"/>
        <v/>
      </c>
      <c r="BK53" s="82" t="str">
        <f t="shared" ca="1" si="58"/>
        <v/>
      </c>
      <c r="BL53" s="82" t="str">
        <f t="shared" ca="1" si="59"/>
        <v/>
      </c>
      <c r="BM53" s="82" t="str">
        <f t="shared" ca="1" si="60"/>
        <v/>
      </c>
      <c r="BN53" s="82" t="str">
        <f t="shared" ca="1" si="61"/>
        <v/>
      </c>
      <c r="BO53" s="82" t="str">
        <f t="shared" ca="1" si="62"/>
        <v/>
      </c>
      <c r="BP53" s="82" t="str">
        <f t="shared" ca="1" si="63"/>
        <v/>
      </c>
      <c r="BQ53" s="82" t="str">
        <f t="shared" ca="1" si="64"/>
        <v/>
      </c>
      <c r="BR53" s="82" t="str">
        <f t="shared" ca="1" si="65"/>
        <v/>
      </c>
      <c r="BS53" s="82" t="str">
        <f t="shared" ca="1" si="66"/>
        <v/>
      </c>
      <c r="BT53" s="82" t="str">
        <f t="shared" ca="1" si="67"/>
        <v/>
      </c>
      <c r="BU53" s="82" t="str">
        <f t="shared" ca="1" si="68"/>
        <v/>
      </c>
      <c r="BV53" s="82" t="str">
        <f t="shared" ca="1" si="69"/>
        <v/>
      </c>
      <c r="BW53" s="82" t="str">
        <f t="shared" ca="1" si="70"/>
        <v/>
      </c>
      <c r="BX53" s="82" t="str">
        <f t="shared" ca="1" si="71"/>
        <v/>
      </c>
      <c r="BY53" s="82" t="str">
        <f t="shared" ca="1" si="72"/>
        <v/>
      </c>
      <c r="BZ53" s="82" t="str">
        <f t="shared" ca="1" si="73"/>
        <v/>
      </c>
      <c r="CA53" s="82" t="str">
        <f t="shared" ca="1" si="74"/>
        <v/>
      </c>
      <c r="CB53" s="82" t="str">
        <f t="shared" ca="1" si="75"/>
        <v/>
      </c>
      <c r="CC53" s="82" t="str">
        <f t="shared" ca="1" si="76"/>
        <v/>
      </c>
      <c r="CD53" s="82" t="str">
        <f t="shared" ca="1" si="77"/>
        <v/>
      </c>
      <c r="CE53" s="82" t="str">
        <f t="shared" ca="1" si="78"/>
        <v/>
      </c>
      <c r="CF53" s="82" t="str">
        <f t="shared" ca="1" si="79"/>
        <v/>
      </c>
      <c r="CG53" s="82" t="str">
        <f t="shared" ca="1" si="80"/>
        <v/>
      </c>
      <c r="CH53" s="82" t="str">
        <f t="shared" ca="1" si="81"/>
        <v/>
      </c>
      <c r="CI53" s="82" t="str">
        <f t="shared" ca="1" si="82"/>
        <v/>
      </c>
      <c r="CJ53" s="82" t="str">
        <f t="shared" ca="1" si="83"/>
        <v/>
      </c>
      <c r="CK53" s="82" t="str">
        <f t="shared" ca="1" si="84"/>
        <v/>
      </c>
      <c r="CL53" s="82" t="str">
        <f t="shared" ca="1" si="85"/>
        <v/>
      </c>
      <c r="CM53" s="82" t="str">
        <f t="shared" ca="1" si="86"/>
        <v/>
      </c>
      <c r="CN53" s="82" t="str">
        <f t="shared" ca="1" si="87"/>
        <v/>
      </c>
      <c r="CO53" s="82" t="str">
        <f t="shared" ca="1" si="88"/>
        <v/>
      </c>
      <c r="CP53" s="82" t="str">
        <f t="shared" ca="1" si="89"/>
        <v/>
      </c>
      <c r="CQ53" s="82" t="str">
        <f t="shared" ca="1" si="90"/>
        <v/>
      </c>
      <c r="CR53" s="82" t="str">
        <f t="shared" ca="1" si="91"/>
        <v/>
      </c>
      <c r="CS53" s="82" t="str">
        <f t="shared" ca="1" si="92"/>
        <v/>
      </c>
      <c r="CT53" s="82" t="str">
        <f t="shared" ca="1" si="93"/>
        <v/>
      </c>
      <c r="CU53" s="82" t="str">
        <f t="shared" ca="1" si="94"/>
        <v/>
      </c>
      <c r="CV53" s="82" t="str">
        <f t="shared" ca="1" si="95"/>
        <v/>
      </c>
      <c r="CW53" s="82" t="str">
        <f t="shared" ca="1" si="96"/>
        <v/>
      </c>
      <c r="CX53" s="82" t="str">
        <f t="shared" ca="1" si="97"/>
        <v/>
      </c>
      <c r="CY53" s="82" t="str">
        <f t="shared" ca="1" si="98"/>
        <v/>
      </c>
      <c r="CZ53" s="82" t="str">
        <f t="shared" ca="1" si="99"/>
        <v/>
      </c>
      <c r="DA53" s="82" t="str">
        <f t="shared" ca="1" si="100"/>
        <v/>
      </c>
      <c r="DB53" s="82" t="str">
        <f t="shared" ca="1" si="101"/>
        <v/>
      </c>
      <c r="DC53" s="82" t="str">
        <f t="shared" ca="1" si="102"/>
        <v/>
      </c>
      <c r="DD53" s="82" t="str">
        <f t="shared" ca="1" si="103"/>
        <v/>
      </c>
      <c r="DE53" s="82" t="str">
        <f t="shared" ca="1" si="104"/>
        <v/>
      </c>
    </row>
    <row r="54" spans="1:109" ht="15" customHeight="1">
      <c r="A54" s="34">
        <f t="shared" si="111"/>
        <v>48</v>
      </c>
      <c r="B54" s="31">
        <f>Data!B67</f>
        <v>0</v>
      </c>
      <c r="C54" s="42" t="str">
        <f>IF(Data!D67="","",Data!D67)</f>
        <v/>
      </c>
      <c r="D54" s="37" t="str">
        <f t="shared" si="115"/>
        <v/>
      </c>
      <c r="E54" s="29" t="str">
        <f t="shared" ca="1" si="116"/>
        <v/>
      </c>
      <c r="F54" s="29" t="str">
        <f t="shared" ca="1" si="117"/>
        <v/>
      </c>
      <c r="G54" s="29" t="str">
        <f t="shared" ca="1" si="118"/>
        <v/>
      </c>
      <c r="H54" s="29" t="str">
        <f t="shared" ca="1" si="119"/>
        <v/>
      </c>
      <c r="I54" s="29" t="str">
        <f t="shared" ca="1" si="120"/>
        <v/>
      </c>
      <c r="J54" s="29" t="str">
        <f t="shared" ca="1" si="121"/>
        <v/>
      </c>
      <c r="K54" s="29" t="str">
        <f t="shared" ca="1" si="122"/>
        <v/>
      </c>
      <c r="L54" s="29" t="str">
        <f t="shared" ca="1" si="123"/>
        <v/>
      </c>
      <c r="M54" s="29" t="str">
        <f t="shared" ca="1" si="124"/>
        <v/>
      </c>
      <c r="N54" s="29" t="str">
        <f t="shared" ca="1" si="125"/>
        <v/>
      </c>
      <c r="O54" s="29" t="str">
        <f t="shared" ca="1" si="126"/>
        <v/>
      </c>
      <c r="P54" s="29" t="str">
        <f t="shared" ca="1" si="127"/>
        <v/>
      </c>
      <c r="Q54" s="29" t="str">
        <f t="shared" ca="1" si="128"/>
        <v/>
      </c>
      <c r="R54" s="29" t="str">
        <f t="shared" ca="1" si="129"/>
        <v/>
      </c>
      <c r="S54" s="29" t="str">
        <f t="shared" ca="1" si="130"/>
        <v/>
      </c>
      <c r="T54" s="29" t="str">
        <f t="shared" ca="1" si="131"/>
        <v/>
      </c>
      <c r="U54" s="29" t="str">
        <f t="shared" ca="1" si="132"/>
        <v/>
      </c>
      <c r="V54" s="29" t="str">
        <f t="shared" ca="1" si="133"/>
        <v/>
      </c>
      <c r="W54" s="29" t="str">
        <f t="shared" ca="1" si="134"/>
        <v/>
      </c>
      <c r="X54" s="29" t="str">
        <f t="shared" ca="1" si="135"/>
        <v/>
      </c>
      <c r="Y54" s="29" t="str">
        <f t="shared" ca="1" si="136"/>
        <v/>
      </c>
      <c r="Z54" s="29" t="str">
        <f t="shared" ca="1" si="137"/>
        <v/>
      </c>
      <c r="AA54" s="29" t="str">
        <f t="shared" ca="1" si="138"/>
        <v/>
      </c>
      <c r="AB54" s="29" t="str">
        <f t="shared" ca="1" si="139"/>
        <v/>
      </c>
      <c r="AC54" s="29" t="str">
        <f t="shared" ca="1" si="140"/>
        <v/>
      </c>
      <c r="AD54" s="29" t="str">
        <f t="shared" ca="1" si="141"/>
        <v/>
      </c>
      <c r="AE54" s="29" t="str">
        <f t="shared" ca="1" si="142"/>
        <v/>
      </c>
      <c r="AF54" s="29" t="str">
        <f t="shared" ca="1" si="143"/>
        <v/>
      </c>
      <c r="AG54" s="29" t="str">
        <f t="shared" ca="1" si="144"/>
        <v/>
      </c>
      <c r="AH54" s="29" t="str">
        <f t="shared" ca="1" si="145"/>
        <v/>
      </c>
      <c r="AI54" s="29" t="str">
        <f t="shared" ca="1" si="146"/>
        <v/>
      </c>
      <c r="AJ54" s="29" t="str">
        <f t="shared" ca="1" si="147"/>
        <v/>
      </c>
      <c r="AK54" s="29" t="str">
        <f t="shared" ca="1" si="148"/>
        <v/>
      </c>
      <c r="AL54" s="29" t="str">
        <f t="shared" ca="1" si="149"/>
        <v/>
      </c>
      <c r="AM54" s="29" t="str">
        <f t="shared" ca="1" si="150"/>
        <v/>
      </c>
      <c r="AN54" s="29" t="str">
        <f t="shared" ca="1" si="151"/>
        <v/>
      </c>
      <c r="AO54" s="29" t="str">
        <f t="shared" ca="1" si="152"/>
        <v/>
      </c>
      <c r="AP54" s="29" t="str">
        <f t="shared" ca="1" si="153"/>
        <v/>
      </c>
      <c r="AQ54" s="29" t="str">
        <f t="shared" ca="1" si="154"/>
        <v/>
      </c>
      <c r="AR54" s="29" t="str">
        <f t="shared" ca="1" si="155"/>
        <v/>
      </c>
      <c r="AS54" s="29" t="str">
        <f t="shared" ca="1" si="156"/>
        <v/>
      </c>
      <c r="AT54" s="29" t="str">
        <f t="shared" ca="1" si="157"/>
        <v/>
      </c>
      <c r="AU54" s="29" t="str">
        <f t="shared" ca="1" si="158"/>
        <v/>
      </c>
      <c r="AV54" s="29" t="str">
        <f t="shared" ca="1" si="159"/>
        <v/>
      </c>
      <c r="AW54" s="29" t="str">
        <f t="shared" ca="1" si="160"/>
        <v/>
      </c>
      <c r="AX54" s="29" t="str">
        <f t="shared" ca="1" si="161"/>
        <v/>
      </c>
      <c r="AY54" s="29" t="str">
        <f t="shared" ca="1" si="162"/>
        <v/>
      </c>
      <c r="AZ54" s="29" t="str">
        <f t="shared" ca="1" si="163"/>
        <v/>
      </c>
      <c r="BA54" s="29" t="str">
        <f t="shared" ca="1" si="164"/>
        <v/>
      </c>
      <c r="BB54" s="29" t="str">
        <f t="shared" ca="1" si="165"/>
        <v/>
      </c>
      <c r="BC54" s="39" t="str">
        <f t="shared" si="112"/>
        <v/>
      </c>
      <c r="BD54" s="39" t="str">
        <f t="shared" si="166"/>
        <v/>
      </c>
      <c r="BE54" s="39" t="str">
        <f t="shared" si="113"/>
        <v/>
      </c>
      <c r="BF54" s="39" t="str">
        <f t="shared" si="114"/>
        <v/>
      </c>
      <c r="BH54" s="82" t="str">
        <f t="shared" ca="1" si="55"/>
        <v/>
      </c>
      <c r="BI54" s="82" t="str">
        <f t="shared" ca="1" si="56"/>
        <v/>
      </c>
      <c r="BJ54" s="82" t="str">
        <f t="shared" ca="1" si="57"/>
        <v/>
      </c>
      <c r="BK54" s="82" t="str">
        <f t="shared" ca="1" si="58"/>
        <v/>
      </c>
      <c r="BL54" s="82" t="str">
        <f t="shared" ca="1" si="59"/>
        <v/>
      </c>
      <c r="BM54" s="82" t="str">
        <f t="shared" ca="1" si="60"/>
        <v/>
      </c>
      <c r="BN54" s="82" t="str">
        <f t="shared" ca="1" si="61"/>
        <v/>
      </c>
      <c r="BO54" s="82" t="str">
        <f t="shared" ca="1" si="62"/>
        <v/>
      </c>
      <c r="BP54" s="82" t="str">
        <f t="shared" ca="1" si="63"/>
        <v/>
      </c>
      <c r="BQ54" s="82" t="str">
        <f t="shared" ca="1" si="64"/>
        <v/>
      </c>
      <c r="BR54" s="82" t="str">
        <f t="shared" ca="1" si="65"/>
        <v/>
      </c>
      <c r="BS54" s="82" t="str">
        <f t="shared" ca="1" si="66"/>
        <v/>
      </c>
      <c r="BT54" s="82" t="str">
        <f t="shared" ca="1" si="67"/>
        <v/>
      </c>
      <c r="BU54" s="82" t="str">
        <f t="shared" ca="1" si="68"/>
        <v/>
      </c>
      <c r="BV54" s="82" t="str">
        <f t="shared" ca="1" si="69"/>
        <v/>
      </c>
      <c r="BW54" s="82" t="str">
        <f t="shared" ca="1" si="70"/>
        <v/>
      </c>
      <c r="BX54" s="82" t="str">
        <f t="shared" ca="1" si="71"/>
        <v/>
      </c>
      <c r="BY54" s="82" t="str">
        <f t="shared" ca="1" si="72"/>
        <v/>
      </c>
      <c r="BZ54" s="82" t="str">
        <f t="shared" ca="1" si="73"/>
        <v/>
      </c>
      <c r="CA54" s="82" t="str">
        <f t="shared" ca="1" si="74"/>
        <v/>
      </c>
      <c r="CB54" s="82" t="str">
        <f t="shared" ca="1" si="75"/>
        <v/>
      </c>
      <c r="CC54" s="82" t="str">
        <f t="shared" ca="1" si="76"/>
        <v/>
      </c>
      <c r="CD54" s="82" t="str">
        <f t="shared" ca="1" si="77"/>
        <v/>
      </c>
      <c r="CE54" s="82" t="str">
        <f t="shared" ca="1" si="78"/>
        <v/>
      </c>
      <c r="CF54" s="82" t="str">
        <f t="shared" ca="1" si="79"/>
        <v/>
      </c>
      <c r="CG54" s="82" t="str">
        <f t="shared" ca="1" si="80"/>
        <v/>
      </c>
      <c r="CH54" s="82" t="str">
        <f t="shared" ca="1" si="81"/>
        <v/>
      </c>
      <c r="CI54" s="82" t="str">
        <f t="shared" ca="1" si="82"/>
        <v/>
      </c>
      <c r="CJ54" s="82" t="str">
        <f t="shared" ca="1" si="83"/>
        <v/>
      </c>
      <c r="CK54" s="82" t="str">
        <f t="shared" ca="1" si="84"/>
        <v/>
      </c>
      <c r="CL54" s="82" t="str">
        <f t="shared" ca="1" si="85"/>
        <v/>
      </c>
      <c r="CM54" s="82" t="str">
        <f t="shared" ca="1" si="86"/>
        <v/>
      </c>
      <c r="CN54" s="82" t="str">
        <f t="shared" ca="1" si="87"/>
        <v/>
      </c>
      <c r="CO54" s="82" t="str">
        <f t="shared" ca="1" si="88"/>
        <v/>
      </c>
      <c r="CP54" s="82" t="str">
        <f t="shared" ca="1" si="89"/>
        <v/>
      </c>
      <c r="CQ54" s="82" t="str">
        <f t="shared" ca="1" si="90"/>
        <v/>
      </c>
      <c r="CR54" s="82" t="str">
        <f t="shared" ca="1" si="91"/>
        <v/>
      </c>
      <c r="CS54" s="82" t="str">
        <f t="shared" ca="1" si="92"/>
        <v/>
      </c>
      <c r="CT54" s="82" t="str">
        <f t="shared" ca="1" si="93"/>
        <v/>
      </c>
      <c r="CU54" s="82" t="str">
        <f t="shared" ca="1" si="94"/>
        <v/>
      </c>
      <c r="CV54" s="82" t="str">
        <f t="shared" ca="1" si="95"/>
        <v/>
      </c>
      <c r="CW54" s="82" t="str">
        <f t="shared" ca="1" si="96"/>
        <v/>
      </c>
      <c r="CX54" s="82" t="str">
        <f t="shared" ca="1" si="97"/>
        <v/>
      </c>
      <c r="CY54" s="82" t="str">
        <f t="shared" ca="1" si="98"/>
        <v/>
      </c>
      <c r="CZ54" s="82" t="str">
        <f t="shared" ca="1" si="99"/>
        <v/>
      </c>
      <c r="DA54" s="82" t="str">
        <f t="shared" ca="1" si="100"/>
        <v/>
      </c>
      <c r="DB54" s="82" t="str">
        <f t="shared" ca="1" si="101"/>
        <v/>
      </c>
      <c r="DC54" s="82" t="str">
        <f t="shared" ca="1" si="102"/>
        <v/>
      </c>
      <c r="DD54" s="82" t="str">
        <f t="shared" ca="1" si="103"/>
        <v/>
      </c>
      <c r="DE54" s="82" t="str">
        <f t="shared" ca="1" si="104"/>
        <v/>
      </c>
    </row>
    <row r="55" spans="1:109" ht="15" customHeight="1">
      <c r="A55" s="34">
        <f t="shared" si="111"/>
        <v>49</v>
      </c>
      <c r="B55" s="31">
        <f>Data!B68</f>
        <v>0</v>
      </c>
      <c r="C55" s="42" t="str">
        <f>IF(Data!D68="","",Data!D68)</f>
        <v/>
      </c>
      <c r="D55" s="37" t="str">
        <f t="shared" si="115"/>
        <v/>
      </c>
      <c r="E55" s="29" t="str">
        <f t="shared" ca="1" si="116"/>
        <v/>
      </c>
      <c r="F55" s="29" t="str">
        <f t="shared" ca="1" si="117"/>
        <v/>
      </c>
      <c r="G55" s="29" t="str">
        <f t="shared" ca="1" si="118"/>
        <v/>
      </c>
      <c r="H55" s="29" t="str">
        <f t="shared" ca="1" si="119"/>
        <v/>
      </c>
      <c r="I55" s="29" t="str">
        <f t="shared" ca="1" si="120"/>
        <v/>
      </c>
      <c r="J55" s="29" t="str">
        <f t="shared" ca="1" si="121"/>
        <v/>
      </c>
      <c r="K55" s="29" t="str">
        <f t="shared" ca="1" si="122"/>
        <v/>
      </c>
      <c r="L55" s="29" t="str">
        <f t="shared" ca="1" si="123"/>
        <v/>
      </c>
      <c r="M55" s="29" t="str">
        <f t="shared" ca="1" si="124"/>
        <v/>
      </c>
      <c r="N55" s="29" t="str">
        <f t="shared" ca="1" si="125"/>
        <v/>
      </c>
      <c r="O55" s="29" t="str">
        <f t="shared" ca="1" si="126"/>
        <v/>
      </c>
      <c r="P55" s="29" t="str">
        <f t="shared" ca="1" si="127"/>
        <v/>
      </c>
      <c r="Q55" s="29" t="str">
        <f t="shared" ca="1" si="128"/>
        <v/>
      </c>
      <c r="R55" s="29" t="str">
        <f t="shared" ca="1" si="129"/>
        <v/>
      </c>
      <c r="S55" s="29" t="str">
        <f t="shared" ca="1" si="130"/>
        <v/>
      </c>
      <c r="T55" s="29" t="str">
        <f t="shared" ca="1" si="131"/>
        <v/>
      </c>
      <c r="U55" s="29" t="str">
        <f t="shared" ca="1" si="132"/>
        <v/>
      </c>
      <c r="V55" s="29" t="str">
        <f t="shared" ca="1" si="133"/>
        <v/>
      </c>
      <c r="W55" s="29" t="str">
        <f t="shared" ca="1" si="134"/>
        <v/>
      </c>
      <c r="X55" s="29" t="str">
        <f t="shared" ca="1" si="135"/>
        <v/>
      </c>
      <c r="Y55" s="29" t="str">
        <f t="shared" ca="1" si="136"/>
        <v/>
      </c>
      <c r="Z55" s="29" t="str">
        <f t="shared" ca="1" si="137"/>
        <v/>
      </c>
      <c r="AA55" s="29" t="str">
        <f t="shared" ca="1" si="138"/>
        <v/>
      </c>
      <c r="AB55" s="29" t="str">
        <f t="shared" ca="1" si="139"/>
        <v/>
      </c>
      <c r="AC55" s="29" t="str">
        <f t="shared" ca="1" si="140"/>
        <v/>
      </c>
      <c r="AD55" s="29" t="str">
        <f t="shared" ca="1" si="141"/>
        <v/>
      </c>
      <c r="AE55" s="29" t="str">
        <f t="shared" ca="1" si="142"/>
        <v/>
      </c>
      <c r="AF55" s="29" t="str">
        <f t="shared" ca="1" si="143"/>
        <v/>
      </c>
      <c r="AG55" s="29" t="str">
        <f t="shared" ca="1" si="144"/>
        <v/>
      </c>
      <c r="AH55" s="29" t="str">
        <f t="shared" ca="1" si="145"/>
        <v/>
      </c>
      <c r="AI55" s="29" t="str">
        <f t="shared" ca="1" si="146"/>
        <v/>
      </c>
      <c r="AJ55" s="29" t="str">
        <f t="shared" ca="1" si="147"/>
        <v/>
      </c>
      <c r="AK55" s="29" t="str">
        <f t="shared" ca="1" si="148"/>
        <v/>
      </c>
      <c r="AL55" s="29" t="str">
        <f t="shared" ca="1" si="149"/>
        <v/>
      </c>
      <c r="AM55" s="29" t="str">
        <f t="shared" ca="1" si="150"/>
        <v/>
      </c>
      <c r="AN55" s="29" t="str">
        <f t="shared" ca="1" si="151"/>
        <v/>
      </c>
      <c r="AO55" s="29" t="str">
        <f t="shared" ca="1" si="152"/>
        <v/>
      </c>
      <c r="AP55" s="29" t="str">
        <f t="shared" ca="1" si="153"/>
        <v/>
      </c>
      <c r="AQ55" s="29" t="str">
        <f t="shared" ca="1" si="154"/>
        <v/>
      </c>
      <c r="AR55" s="29" t="str">
        <f t="shared" ca="1" si="155"/>
        <v/>
      </c>
      <c r="AS55" s="29" t="str">
        <f t="shared" ca="1" si="156"/>
        <v/>
      </c>
      <c r="AT55" s="29" t="str">
        <f t="shared" ca="1" si="157"/>
        <v/>
      </c>
      <c r="AU55" s="29" t="str">
        <f t="shared" ca="1" si="158"/>
        <v/>
      </c>
      <c r="AV55" s="29" t="str">
        <f t="shared" ca="1" si="159"/>
        <v/>
      </c>
      <c r="AW55" s="29" t="str">
        <f t="shared" ca="1" si="160"/>
        <v/>
      </c>
      <c r="AX55" s="29" t="str">
        <f t="shared" ca="1" si="161"/>
        <v/>
      </c>
      <c r="AY55" s="29" t="str">
        <f t="shared" ca="1" si="162"/>
        <v/>
      </c>
      <c r="AZ55" s="29" t="str">
        <f t="shared" ca="1" si="163"/>
        <v/>
      </c>
      <c r="BA55" s="29" t="str">
        <f t="shared" ca="1" si="164"/>
        <v/>
      </c>
      <c r="BB55" s="29" t="str">
        <f t="shared" ca="1" si="165"/>
        <v/>
      </c>
      <c r="BC55" s="39" t="str">
        <f t="shared" si="112"/>
        <v/>
      </c>
      <c r="BD55" s="39" t="str">
        <f t="shared" si="166"/>
        <v/>
      </c>
      <c r="BE55" s="39" t="str">
        <f t="shared" si="113"/>
        <v/>
      </c>
      <c r="BF55" s="39" t="str">
        <f t="shared" si="114"/>
        <v/>
      </c>
      <c r="BH55" s="82" t="str">
        <f t="shared" ca="1" si="55"/>
        <v/>
      </c>
      <c r="BI55" s="82" t="str">
        <f t="shared" ca="1" si="56"/>
        <v/>
      </c>
      <c r="BJ55" s="82" t="str">
        <f t="shared" ca="1" si="57"/>
        <v/>
      </c>
      <c r="BK55" s="82" t="str">
        <f t="shared" ca="1" si="58"/>
        <v/>
      </c>
      <c r="BL55" s="82" t="str">
        <f t="shared" ca="1" si="59"/>
        <v/>
      </c>
      <c r="BM55" s="82" t="str">
        <f t="shared" ca="1" si="60"/>
        <v/>
      </c>
      <c r="BN55" s="82" t="str">
        <f t="shared" ca="1" si="61"/>
        <v/>
      </c>
      <c r="BO55" s="82" t="str">
        <f t="shared" ca="1" si="62"/>
        <v/>
      </c>
      <c r="BP55" s="82" t="str">
        <f t="shared" ca="1" si="63"/>
        <v/>
      </c>
      <c r="BQ55" s="82" t="str">
        <f t="shared" ca="1" si="64"/>
        <v/>
      </c>
      <c r="BR55" s="82" t="str">
        <f t="shared" ca="1" si="65"/>
        <v/>
      </c>
      <c r="BS55" s="82" t="str">
        <f t="shared" ca="1" si="66"/>
        <v/>
      </c>
      <c r="BT55" s="82" t="str">
        <f t="shared" ca="1" si="67"/>
        <v/>
      </c>
      <c r="BU55" s="82" t="str">
        <f t="shared" ca="1" si="68"/>
        <v/>
      </c>
      <c r="BV55" s="82" t="str">
        <f t="shared" ca="1" si="69"/>
        <v/>
      </c>
      <c r="BW55" s="82" t="str">
        <f t="shared" ca="1" si="70"/>
        <v/>
      </c>
      <c r="BX55" s="82" t="str">
        <f t="shared" ca="1" si="71"/>
        <v/>
      </c>
      <c r="BY55" s="82" t="str">
        <f t="shared" ca="1" si="72"/>
        <v/>
      </c>
      <c r="BZ55" s="82" t="str">
        <f t="shared" ca="1" si="73"/>
        <v/>
      </c>
      <c r="CA55" s="82" t="str">
        <f t="shared" ca="1" si="74"/>
        <v/>
      </c>
      <c r="CB55" s="82" t="str">
        <f t="shared" ca="1" si="75"/>
        <v/>
      </c>
      <c r="CC55" s="82" t="str">
        <f t="shared" ca="1" si="76"/>
        <v/>
      </c>
      <c r="CD55" s="82" t="str">
        <f t="shared" ca="1" si="77"/>
        <v/>
      </c>
      <c r="CE55" s="82" t="str">
        <f t="shared" ca="1" si="78"/>
        <v/>
      </c>
      <c r="CF55" s="82" t="str">
        <f t="shared" ca="1" si="79"/>
        <v/>
      </c>
      <c r="CG55" s="82" t="str">
        <f t="shared" ca="1" si="80"/>
        <v/>
      </c>
      <c r="CH55" s="82" t="str">
        <f t="shared" ca="1" si="81"/>
        <v/>
      </c>
      <c r="CI55" s="82" t="str">
        <f t="shared" ca="1" si="82"/>
        <v/>
      </c>
      <c r="CJ55" s="82" t="str">
        <f t="shared" ca="1" si="83"/>
        <v/>
      </c>
      <c r="CK55" s="82" t="str">
        <f t="shared" ca="1" si="84"/>
        <v/>
      </c>
      <c r="CL55" s="82" t="str">
        <f t="shared" ca="1" si="85"/>
        <v/>
      </c>
      <c r="CM55" s="82" t="str">
        <f t="shared" ca="1" si="86"/>
        <v/>
      </c>
      <c r="CN55" s="82" t="str">
        <f t="shared" ca="1" si="87"/>
        <v/>
      </c>
      <c r="CO55" s="82" t="str">
        <f t="shared" ca="1" si="88"/>
        <v/>
      </c>
      <c r="CP55" s="82" t="str">
        <f t="shared" ca="1" si="89"/>
        <v/>
      </c>
      <c r="CQ55" s="82" t="str">
        <f t="shared" ca="1" si="90"/>
        <v/>
      </c>
      <c r="CR55" s="82" t="str">
        <f t="shared" ca="1" si="91"/>
        <v/>
      </c>
      <c r="CS55" s="82" t="str">
        <f t="shared" ca="1" si="92"/>
        <v/>
      </c>
      <c r="CT55" s="82" t="str">
        <f t="shared" ca="1" si="93"/>
        <v/>
      </c>
      <c r="CU55" s="82" t="str">
        <f t="shared" ca="1" si="94"/>
        <v/>
      </c>
      <c r="CV55" s="82" t="str">
        <f t="shared" ca="1" si="95"/>
        <v/>
      </c>
      <c r="CW55" s="82" t="str">
        <f t="shared" ca="1" si="96"/>
        <v/>
      </c>
      <c r="CX55" s="82" t="str">
        <f t="shared" ca="1" si="97"/>
        <v/>
      </c>
      <c r="CY55" s="82" t="str">
        <f t="shared" ca="1" si="98"/>
        <v/>
      </c>
      <c r="CZ55" s="82" t="str">
        <f t="shared" ca="1" si="99"/>
        <v/>
      </c>
      <c r="DA55" s="82" t="str">
        <f t="shared" ca="1" si="100"/>
        <v/>
      </c>
      <c r="DB55" s="82" t="str">
        <f t="shared" ca="1" si="101"/>
        <v/>
      </c>
      <c r="DC55" s="82" t="str">
        <f t="shared" ca="1" si="102"/>
        <v/>
      </c>
      <c r="DD55" s="82" t="str">
        <f t="shared" ca="1" si="103"/>
        <v/>
      </c>
      <c r="DE55" s="82" t="str">
        <f t="shared" ca="1" si="104"/>
        <v/>
      </c>
    </row>
    <row r="56" spans="1:109" ht="15" customHeight="1" thickBot="1">
      <c r="A56" s="32">
        <f t="shared" si="111"/>
        <v>50</v>
      </c>
      <c r="B56" s="35"/>
      <c r="C56" s="43" t="str">
        <f>IF(Data!D69="","",Data!D69)</f>
        <v/>
      </c>
      <c r="D56" s="38" t="str">
        <f t="shared" si="115"/>
        <v/>
      </c>
      <c r="E56" s="30" t="str">
        <f t="shared" ca="1" si="116"/>
        <v/>
      </c>
      <c r="F56" s="30" t="str">
        <f t="shared" ca="1" si="117"/>
        <v/>
      </c>
      <c r="G56" s="30" t="str">
        <f t="shared" ca="1" si="118"/>
        <v/>
      </c>
      <c r="H56" s="30" t="str">
        <f t="shared" ca="1" si="119"/>
        <v/>
      </c>
      <c r="I56" s="30" t="str">
        <f t="shared" ca="1" si="120"/>
        <v/>
      </c>
      <c r="J56" s="30" t="str">
        <f t="shared" ca="1" si="121"/>
        <v/>
      </c>
      <c r="K56" s="30" t="str">
        <f t="shared" ca="1" si="122"/>
        <v/>
      </c>
      <c r="L56" s="30" t="str">
        <f t="shared" ca="1" si="123"/>
        <v/>
      </c>
      <c r="M56" s="30" t="str">
        <f t="shared" ca="1" si="124"/>
        <v/>
      </c>
      <c r="N56" s="30" t="str">
        <f t="shared" ca="1" si="125"/>
        <v/>
      </c>
      <c r="O56" s="30" t="str">
        <f t="shared" ca="1" si="126"/>
        <v/>
      </c>
      <c r="P56" s="30" t="str">
        <f t="shared" ca="1" si="127"/>
        <v/>
      </c>
      <c r="Q56" s="30" t="str">
        <f t="shared" ca="1" si="128"/>
        <v/>
      </c>
      <c r="R56" s="30" t="str">
        <f t="shared" ca="1" si="129"/>
        <v/>
      </c>
      <c r="S56" s="30" t="str">
        <f t="shared" ca="1" si="130"/>
        <v/>
      </c>
      <c r="T56" s="30" t="str">
        <f t="shared" ca="1" si="131"/>
        <v/>
      </c>
      <c r="U56" s="30" t="str">
        <f t="shared" ca="1" si="132"/>
        <v/>
      </c>
      <c r="V56" s="30" t="str">
        <f t="shared" ca="1" si="133"/>
        <v/>
      </c>
      <c r="W56" s="30" t="str">
        <f t="shared" ca="1" si="134"/>
        <v/>
      </c>
      <c r="X56" s="30" t="str">
        <f t="shared" ca="1" si="135"/>
        <v/>
      </c>
      <c r="Y56" s="30" t="str">
        <f t="shared" ca="1" si="136"/>
        <v/>
      </c>
      <c r="Z56" s="30" t="str">
        <f t="shared" ca="1" si="137"/>
        <v/>
      </c>
      <c r="AA56" s="30" t="str">
        <f t="shared" ca="1" si="138"/>
        <v/>
      </c>
      <c r="AB56" s="30" t="str">
        <f t="shared" ca="1" si="139"/>
        <v/>
      </c>
      <c r="AC56" s="30" t="str">
        <f t="shared" ca="1" si="140"/>
        <v/>
      </c>
      <c r="AD56" s="30" t="str">
        <f t="shared" ca="1" si="141"/>
        <v/>
      </c>
      <c r="AE56" s="30" t="str">
        <f t="shared" ca="1" si="142"/>
        <v/>
      </c>
      <c r="AF56" s="30" t="str">
        <f t="shared" ca="1" si="143"/>
        <v/>
      </c>
      <c r="AG56" s="30" t="str">
        <f t="shared" ca="1" si="144"/>
        <v/>
      </c>
      <c r="AH56" s="30" t="str">
        <f t="shared" ca="1" si="145"/>
        <v/>
      </c>
      <c r="AI56" s="30" t="str">
        <f t="shared" ca="1" si="146"/>
        <v/>
      </c>
      <c r="AJ56" s="30" t="str">
        <f t="shared" ca="1" si="147"/>
        <v/>
      </c>
      <c r="AK56" s="30" t="str">
        <f t="shared" ca="1" si="148"/>
        <v/>
      </c>
      <c r="AL56" s="30" t="str">
        <f t="shared" ca="1" si="149"/>
        <v/>
      </c>
      <c r="AM56" s="30" t="str">
        <f t="shared" ca="1" si="150"/>
        <v/>
      </c>
      <c r="AN56" s="30" t="str">
        <f t="shared" ca="1" si="151"/>
        <v/>
      </c>
      <c r="AO56" s="30" t="str">
        <f t="shared" ca="1" si="152"/>
        <v/>
      </c>
      <c r="AP56" s="30" t="str">
        <f t="shared" ca="1" si="153"/>
        <v/>
      </c>
      <c r="AQ56" s="30" t="str">
        <f t="shared" ca="1" si="154"/>
        <v/>
      </c>
      <c r="AR56" s="30" t="str">
        <f t="shared" ca="1" si="155"/>
        <v/>
      </c>
      <c r="AS56" s="30" t="str">
        <f t="shared" ca="1" si="156"/>
        <v/>
      </c>
      <c r="AT56" s="30" t="str">
        <f t="shared" ca="1" si="157"/>
        <v/>
      </c>
      <c r="AU56" s="30" t="str">
        <f t="shared" ca="1" si="158"/>
        <v/>
      </c>
      <c r="AV56" s="30" t="str">
        <f t="shared" ca="1" si="159"/>
        <v/>
      </c>
      <c r="AW56" s="30" t="str">
        <f t="shared" ca="1" si="160"/>
        <v/>
      </c>
      <c r="AX56" s="30" t="str">
        <f t="shared" ca="1" si="161"/>
        <v/>
      </c>
      <c r="AY56" s="30" t="str">
        <f t="shared" ca="1" si="162"/>
        <v/>
      </c>
      <c r="AZ56" s="30" t="str">
        <f t="shared" ca="1" si="163"/>
        <v/>
      </c>
      <c r="BA56" s="30" t="str">
        <f t="shared" ca="1" si="164"/>
        <v/>
      </c>
      <c r="BB56" s="30" t="str">
        <f t="shared" ca="1" si="165"/>
        <v/>
      </c>
      <c r="BC56" s="40" t="str">
        <f t="shared" si="112"/>
        <v/>
      </c>
      <c r="BD56" s="40" t="str">
        <f t="shared" si="166"/>
        <v/>
      </c>
      <c r="BE56" s="40" t="str">
        <f t="shared" si="113"/>
        <v/>
      </c>
      <c r="BF56" s="40" t="str">
        <f>IF(BE56="","",(BE56/$D$2)*$B$68)</f>
        <v/>
      </c>
      <c r="BH56" s="147" t="str">
        <f t="shared" ca="1" si="55"/>
        <v/>
      </c>
      <c r="BI56" s="147" t="str">
        <f t="shared" ca="1" si="56"/>
        <v/>
      </c>
      <c r="BJ56" s="147" t="str">
        <f t="shared" ca="1" si="57"/>
        <v/>
      </c>
      <c r="BK56" s="147" t="str">
        <f t="shared" ca="1" si="58"/>
        <v/>
      </c>
      <c r="BL56" s="147" t="str">
        <f t="shared" ca="1" si="59"/>
        <v/>
      </c>
      <c r="BM56" s="147" t="str">
        <f t="shared" ca="1" si="60"/>
        <v/>
      </c>
      <c r="BN56" s="147" t="str">
        <f t="shared" ca="1" si="61"/>
        <v/>
      </c>
      <c r="BO56" s="147" t="str">
        <f t="shared" ca="1" si="62"/>
        <v/>
      </c>
      <c r="BP56" s="147" t="str">
        <f t="shared" ca="1" si="63"/>
        <v/>
      </c>
      <c r="BQ56" s="147" t="str">
        <f t="shared" ca="1" si="64"/>
        <v/>
      </c>
      <c r="BR56" s="147" t="str">
        <f t="shared" ca="1" si="65"/>
        <v/>
      </c>
      <c r="BS56" s="147" t="str">
        <f t="shared" ca="1" si="66"/>
        <v/>
      </c>
      <c r="BT56" s="147" t="str">
        <f t="shared" ca="1" si="67"/>
        <v/>
      </c>
      <c r="BU56" s="147" t="str">
        <f t="shared" ca="1" si="68"/>
        <v/>
      </c>
      <c r="BV56" s="147" t="str">
        <f t="shared" ca="1" si="69"/>
        <v/>
      </c>
      <c r="BW56" s="147" t="str">
        <f t="shared" ca="1" si="70"/>
        <v/>
      </c>
      <c r="BX56" s="147" t="str">
        <f t="shared" ca="1" si="71"/>
        <v/>
      </c>
      <c r="BY56" s="147" t="str">
        <f t="shared" ca="1" si="72"/>
        <v/>
      </c>
      <c r="BZ56" s="147" t="str">
        <f t="shared" ca="1" si="73"/>
        <v/>
      </c>
      <c r="CA56" s="147" t="str">
        <f t="shared" ca="1" si="74"/>
        <v/>
      </c>
      <c r="CB56" s="147" t="str">
        <f t="shared" ca="1" si="75"/>
        <v/>
      </c>
      <c r="CC56" s="147" t="str">
        <f t="shared" ca="1" si="76"/>
        <v/>
      </c>
      <c r="CD56" s="147" t="str">
        <f t="shared" ca="1" si="77"/>
        <v/>
      </c>
      <c r="CE56" s="147" t="str">
        <f t="shared" ca="1" si="78"/>
        <v/>
      </c>
      <c r="CF56" s="147" t="str">
        <f t="shared" ca="1" si="79"/>
        <v/>
      </c>
      <c r="CG56" s="147" t="str">
        <f t="shared" ca="1" si="80"/>
        <v/>
      </c>
      <c r="CH56" s="147" t="str">
        <f t="shared" ca="1" si="81"/>
        <v/>
      </c>
      <c r="CI56" s="147" t="str">
        <f t="shared" ca="1" si="82"/>
        <v/>
      </c>
      <c r="CJ56" s="147" t="str">
        <f t="shared" ca="1" si="83"/>
        <v/>
      </c>
      <c r="CK56" s="147" t="str">
        <f t="shared" ca="1" si="84"/>
        <v/>
      </c>
      <c r="CL56" s="147" t="str">
        <f t="shared" ca="1" si="85"/>
        <v/>
      </c>
      <c r="CM56" s="147" t="str">
        <f t="shared" ca="1" si="86"/>
        <v/>
      </c>
      <c r="CN56" s="147" t="str">
        <f t="shared" ca="1" si="87"/>
        <v/>
      </c>
      <c r="CO56" s="147" t="str">
        <f t="shared" ca="1" si="88"/>
        <v/>
      </c>
      <c r="CP56" s="147" t="str">
        <f t="shared" ca="1" si="89"/>
        <v/>
      </c>
      <c r="CQ56" s="147" t="str">
        <f t="shared" ca="1" si="90"/>
        <v/>
      </c>
      <c r="CR56" s="147" t="str">
        <f t="shared" ca="1" si="91"/>
        <v/>
      </c>
      <c r="CS56" s="147" t="str">
        <f t="shared" ca="1" si="92"/>
        <v/>
      </c>
      <c r="CT56" s="147" t="str">
        <f t="shared" ca="1" si="93"/>
        <v/>
      </c>
      <c r="CU56" s="147" t="str">
        <f t="shared" ca="1" si="94"/>
        <v/>
      </c>
      <c r="CV56" s="147" t="str">
        <f t="shared" ca="1" si="95"/>
        <v/>
      </c>
      <c r="CW56" s="147" t="str">
        <f t="shared" ca="1" si="96"/>
        <v/>
      </c>
      <c r="CX56" s="147" t="str">
        <f t="shared" ca="1" si="97"/>
        <v/>
      </c>
      <c r="CY56" s="147" t="str">
        <f t="shared" ca="1" si="98"/>
        <v/>
      </c>
      <c r="CZ56" s="147" t="str">
        <f t="shared" ca="1" si="99"/>
        <v/>
      </c>
      <c r="DA56" s="147" t="str">
        <f t="shared" ca="1" si="100"/>
        <v/>
      </c>
      <c r="DB56" s="147" t="str">
        <f t="shared" ca="1" si="101"/>
        <v/>
      </c>
      <c r="DC56" s="147" t="str">
        <f t="shared" ca="1" si="102"/>
        <v/>
      </c>
      <c r="DD56" s="147" t="str">
        <f t="shared" ca="1" si="103"/>
        <v/>
      </c>
      <c r="DE56" s="147" t="str">
        <f t="shared" ca="1" si="104"/>
        <v/>
      </c>
    </row>
    <row r="57" spans="1:109" ht="15" customHeight="1">
      <c r="A57" s="27"/>
      <c r="B57" s="20"/>
      <c r="C57" s="367" t="s">
        <v>18</v>
      </c>
      <c r="D57" s="367"/>
      <c r="E57" s="28">
        <f ca="1">IF(SUM(E7:E56)=$E$2,SUM(E7:E56)-1,SUM(E7:E56))</f>
        <v>10</v>
      </c>
      <c r="F57" s="28">
        <f t="shared" ref="F57:BB57" ca="1" si="167">IF(SUM(F7:F56)=$E$2,SUM(F7:F56)-1,SUM(F7:F56))</f>
        <v>27</v>
      </c>
      <c r="G57" s="28">
        <f t="shared" ca="1" si="167"/>
        <v>7</v>
      </c>
      <c r="H57" s="28">
        <f t="shared" ca="1" si="167"/>
        <v>14</v>
      </c>
      <c r="I57" s="28">
        <f t="shared" ca="1" si="167"/>
        <v>19</v>
      </c>
      <c r="J57" s="28">
        <f t="shared" ca="1" si="167"/>
        <v>2</v>
      </c>
      <c r="K57" s="28">
        <f t="shared" ca="1" si="167"/>
        <v>25</v>
      </c>
      <c r="L57" s="28">
        <f t="shared" ca="1" si="167"/>
        <v>9</v>
      </c>
      <c r="M57" s="28">
        <f t="shared" ca="1" si="167"/>
        <v>9</v>
      </c>
      <c r="N57" s="28">
        <f t="shared" ca="1" si="167"/>
        <v>21</v>
      </c>
      <c r="O57" s="28">
        <f t="shared" ca="1" si="167"/>
        <v>19</v>
      </c>
      <c r="P57" s="28">
        <f t="shared" ca="1" si="167"/>
        <v>17</v>
      </c>
      <c r="Q57" s="28">
        <f t="shared" ca="1" si="167"/>
        <v>23</v>
      </c>
      <c r="R57" s="28">
        <f t="shared" ca="1" si="167"/>
        <v>1</v>
      </c>
      <c r="S57" s="28">
        <f t="shared" ca="1" si="167"/>
        <v>6</v>
      </c>
      <c r="T57" s="28">
        <f t="shared" ca="1" si="167"/>
        <v>3</v>
      </c>
      <c r="U57" s="28">
        <f t="shared" ca="1" si="167"/>
        <v>18</v>
      </c>
      <c r="V57" s="28">
        <f t="shared" ca="1" si="167"/>
        <v>11</v>
      </c>
      <c r="W57" s="28">
        <f t="shared" ca="1" si="167"/>
        <v>8</v>
      </c>
      <c r="X57" s="28">
        <f t="shared" ca="1" si="167"/>
        <v>8</v>
      </c>
      <c r="Y57" s="28">
        <f t="shared" ca="1" si="167"/>
        <v>0</v>
      </c>
      <c r="Z57" s="28">
        <f t="shared" ca="1" si="167"/>
        <v>0</v>
      </c>
      <c r="AA57" s="28">
        <f t="shared" ca="1" si="167"/>
        <v>0</v>
      </c>
      <c r="AB57" s="28">
        <f t="shared" ca="1" si="167"/>
        <v>0</v>
      </c>
      <c r="AC57" s="28">
        <f t="shared" ca="1" si="167"/>
        <v>0</v>
      </c>
      <c r="AD57" s="28">
        <f t="shared" ca="1" si="167"/>
        <v>0</v>
      </c>
      <c r="AE57" s="28">
        <f t="shared" ca="1" si="167"/>
        <v>0</v>
      </c>
      <c r="AF57" s="28">
        <f t="shared" ca="1" si="167"/>
        <v>0</v>
      </c>
      <c r="AG57" s="28">
        <f t="shared" ca="1" si="167"/>
        <v>0</v>
      </c>
      <c r="AH57" s="28">
        <f t="shared" ca="1" si="167"/>
        <v>0</v>
      </c>
      <c r="AI57" s="28">
        <f t="shared" ca="1" si="167"/>
        <v>0</v>
      </c>
      <c r="AJ57" s="28">
        <f t="shared" ca="1" si="167"/>
        <v>0</v>
      </c>
      <c r="AK57" s="28">
        <f t="shared" ca="1" si="167"/>
        <v>0</v>
      </c>
      <c r="AL57" s="28">
        <f t="shared" ca="1" si="167"/>
        <v>0</v>
      </c>
      <c r="AM57" s="28">
        <f t="shared" ca="1" si="167"/>
        <v>0</v>
      </c>
      <c r="AN57" s="28">
        <f t="shared" ca="1" si="167"/>
        <v>0</v>
      </c>
      <c r="AO57" s="28">
        <f t="shared" ca="1" si="167"/>
        <v>0</v>
      </c>
      <c r="AP57" s="28">
        <f t="shared" ca="1" si="167"/>
        <v>0</v>
      </c>
      <c r="AQ57" s="28">
        <f t="shared" ca="1" si="167"/>
        <v>0</v>
      </c>
      <c r="AR57" s="28">
        <f t="shared" ca="1" si="167"/>
        <v>0</v>
      </c>
      <c r="AS57" s="28">
        <f t="shared" ca="1" si="167"/>
        <v>0</v>
      </c>
      <c r="AT57" s="28">
        <f t="shared" ca="1" si="167"/>
        <v>0</v>
      </c>
      <c r="AU57" s="28">
        <f t="shared" ca="1" si="167"/>
        <v>0</v>
      </c>
      <c r="AV57" s="28">
        <f t="shared" ca="1" si="167"/>
        <v>0</v>
      </c>
      <c r="AW57" s="28">
        <f t="shared" ca="1" si="167"/>
        <v>0</v>
      </c>
      <c r="AX57" s="28">
        <f t="shared" ca="1" si="167"/>
        <v>0</v>
      </c>
      <c r="AY57" s="28">
        <f t="shared" ca="1" si="167"/>
        <v>0</v>
      </c>
      <c r="AZ57" s="28">
        <f t="shared" ca="1" si="167"/>
        <v>0</v>
      </c>
      <c r="BA57" s="28">
        <f t="shared" ca="1" si="167"/>
        <v>0</v>
      </c>
      <c r="BB57" s="28">
        <f t="shared" ca="1" si="167"/>
        <v>0</v>
      </c>
      <c r="BC57" s="28">
        <f ca="1">SUM(BC7:BC56)</f>
        <v>257</v>
      </c>
      <c r="BD57" s="28">
        <f ca="1">SUM(BD7:BD56)</f>
        <v>443</v>
      </c>
      <c r="BE57" s="19">
        <f ca="1">SUM(BE7:BE56)</f>
        <v>257</v>
      </c>
      <c r="BF57" s="41"/>
      <c r="BG57" s="146" t="s">
        <v>129</v>
      </c>
      <c r="BH57" s="28">
        <f t="shared" ref="BH57:CM57" ca="1" si="168">IF(CELL("col",BG65)-58&gt;$D$2,"",AVERAGE(BH7:BH56))</f>
        <v>7.5</v>
      </c>
      <c r="BI57" s="28">
        <f t="shared" ca="1" si="168"/>
        <v>8.2222222222222214</v>
      </c>
      <c r="BJ57" s="28">
        <f t="shared" ca="1" si="168"/>
        <v>9.4285714285714288</v>
      </c>
      <c r="BK57" s="28">
        <f t="shared" ca="1" si="168"/>
        <v>8.5714285714285712</v>
      </c>
      <c r="BL57" s="28">
        <f t="shared" ca="1" si="168"/>
        <v>8.7368421052631575</v>
      </c>
      <c r="BM57" s="28">
        <f t="shared" ca="1" si="168"/>
        <v>7.5</v>
      </c>
      <c r="BN57" s="28">
        <f t="shared" ca="1" si="168"/>
        <v>8.24</v>
      </c>
      <c r="BO57" s="28">
        <f t="shared" ca="1" si="168"/>
        <v>8.5555555555555554</v>
      </c>
      <c r="BP57" s="28">
        <f t="shared" ca="1" si="168"/>
        <v>7.8888888888888893</v>
      </c>
      <c r="BQ57" s="28">
        <f t="shared" ca="1" si="168"/>
        <v>8.1904761904761898</v>
      </c>
      <c r="BR57" s="28">
        <f t="shared" ca="1" si="168"/>
        <v>8.526315789473685</v>
      </c>
      <c r="BS57" s="28">
        <f t="shared" ca="1" si="168"/>
        <v>7.3529411764705879</v>
      </c>
      <c r="BT57" s="28">
        <f t="shared" ca="1" si="168"/>
        <v>7.7826086956521738</v>
      </c>
      <c r="BU57" s="28">
        <f t="shared" ca="1" si="168"/>
        <v>5</v>
      </c>
      <c r="BV57" s="28">
        <f t="shared" ca="1" si="168"/>
        <v>10.5</v>
      </c>
      <c r="BW57" s="28">
        <f t="shared" ca="1" si="168"/>
        <v>8.6666666666666661</v>
      </c>
      <c r="BX57" s="28">
        <f t="shared" ca="1" si="168"/>
        <v>8.7777777777777786</v>
      </c>
      <c r="BY57" s="28">
        <f t="shared" ca="1" si="168"/>
        <v>9.1818181818181817</v>
      </c>
      <c r="BZ57" s="28">
        <f t="shared" ca="1" si="168"/>
        <v>8.125</v>
      </c>
      <c r="CA57" s="28">
        <f t="shared" ca="1" si="168"/>
        <v>7.875</v>
      </c>
      <c r="CB57" s="28" t="str">
        <f t="shared" ca="1" si="168"/>
        <v/>
      </c>
      <c r="CC57" s="28" t="str">
        <f t="shared" ca="1" si="168"/>
        <v/>
      </c>
      <c r="CD57" s="28" t="str">
        <f t="shared" ca="1" si="168"/>
        <v/>
      </c>
      <c r="CE57" s="28" t="str">
        <f t="shared" ca="1" si="168"/>
        <v/>
      </c>
      <c r="CF57" s="28" t="str">
        <f t="shared" ca="1" si="168"/>
        <v/>
      </c>
      <c r="CG57" s="28" t="str">
        <f t="shared" ca="1" si="168"/>
        <v/>
      </c>
      <c r="CH57" s="28" t="str">
        <f t="shared" ca="1" si="168"/>
        <v/>
      </c>
      <c r="CI57" s="28" t="str">
        <f t="shared" ca="1" si="168"/>
        <v/>
      </c>
      <c r="CJ57" s="28" t="str">
        <f t="shared" ca="1" si="168"/>
        <v/>
      </c>
      <c r="CK57" s="28" t="str">
        <f t="shared" ca="1" si="168"/>
        <v/>
      </c>
      <c r="CL57" s="28" t="str">
        <f t="shared" ca="1" si="168"/>
        <v/>
      </c>
      <c r="CM57" s="28" t="str">
        <f t="shared" ca="1" si="168"/>
        <v/>
      </c>
      <c r="CN57" s="28" t="str">
        <f t="shared" ref="CN57:DE57" ca="1" si="169">IF(CELL("col",CM65)-58&gt;$D$2,"",AVERAGE(CN7:CN56))</f>
        <v/>
      </c>
      <c r="CO57" s="28" t="str">
        <f t="shared" ca="1" si="169"/>
        <v/>
      </c>
      <c r="CP57" s="28" t="str">
        <f t="shared" ca="1" si="169"/>
        <v/>
      </c>
      <c r="CQ57" s="28" t="str">
        <f t="shared" ca="1" si="169"/>
        <v/>
      </c>
      <c r="CR57" s="28" t="str">
        <f t="shared" ca="1" si="169"/>
        <v/>
      </c>
      <c r="CS57" s="28" t="str">
        <f t="shared" ca="1" si="169"/>
        <v/>
      </c>
      <c r="CT57" s="28" t="str">
        <f t="shared" ca="1" si="169"/>
        <v/>
      </c>
      <c r="CU57" s="28" t="str">
        <f t="shared" ca="1" si="169"/>
        <v/>
      </c>
      <c r="CV57" s="28" t="str">
        <f t="shared" ca="1" si="169"/>
        <v/>
      </c>
      <c r="CW57" s="28" t="str">
        <f t="shared" ca="1" si="169"/>
        <v/>
      </c>
      <c r="CX57" s="28" t="str">
        <f t="shared" ca="1" si="169"/>
        <v/>
      </c>
      <c r="CY57" s="28" t="str">
        <f t="shared" ca="1" si="169"/>
        <v/>
      </c>
      <c r="CZ57" s="28" t="str">
        <f t="shared" ca="1" si="169"/>
        <v/>
      </c>
      <c r="DA57" s="28" t="str">
        <f t="shared" ca="1" si="169"/>
        <v/>
      </c>
      <c r="DB57" s="28" t="str">
        <f t="shared" ca="1" si="169"/>
        <v/>
      </c>
      <c r="DC57" s="28" t="str">
        <f t="shared" ca="1" si="169"/>
        <v/>
      </c>
      <c r="DD57" s="28" t="str">
        <f t="shared" ca="1" si="169"/>
        <v/>
      </c>
      <c r="DE57" s="28" t="str">
        <f t="shared" ca="1" si="169"/>
        <v/>
      </c>
    </row>
    <row r="58" spans="1:109" ht="15" customHeight="1">
      <c r="A58" s="15"/>
      <c r="B58" s="10"/>
      <c r="C58" s="377" t="s">
        <v>19</v>
      </c>
      <c r="D58" s="377"/>
      <c r="E58" s="1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2"/>
      <c r="BD58" s="152"/>
      <c r="BE58" s="153">
        <f ca="1">MIN(BE7:BE57)</f>
        <v>1</v>
      </c>
      <c r="BF58" s="154"/>
      <c r="BG58" s="146" t="s">
        <v>130</v>
      </c>
      <c r="BH58" s="148">
        <f t="shared" ref="BH58:CM58" ca="1" si="170">IF(CELL("col",BG65)-58&gt;$D$2,"",E57/$E$2)</f>
        <v>0.2857142857142857</v>
      </c>
      <c r="BI58" s="148">
        <f t="shared" ca="1" si="170"/>
        <v>0.77142857142857146</v>
      </c>
      <c r="BJ58" s="148">
        <f t="shared" ca="1" si="170"/>
        <v>0.2</v>
      </c>
      <c r="BK58" s="148">
        <f t="shared" ca="1" si="170"/>
        <v>0.4</v>
      </c>
      <c r="BL58" s="148">
        <f t="shared" ca="1" si="170"/>
        <v>0.54285714285714282</v>
      </c>
      <c r="BM58" s="148">
        <f t="shared" ca="1" si="170"/>
        <v>5.7142857142857141E-2</v>
      </c>
      <c r="BN58" s="148">
        <f t="shared" ca="1" si="170"/>
        <v>0.7142857142857143</v>
      </c>
      <c r="BO58" s="148">
        <f t="shared" ca="1" si="170"/>
        <v>0.25714285714285712</v>
      </c>
      <c r="BP58" s="148">
        <f t="shared" ca="1" si="170"/>
        <v>0.25714285714285712</v>
      </c>
      <c r="BQ58" s="148">
        <f t="shared" ca="1" si="170"/>
        <v>0.6</v>
      </c>
      <c r="BR58" s="148">
        <f t="shared" ca="1" si="170"/>
        <v>0.54285714285714282</v>
      </c>
      <c r="BS58" s="148">
        <f t="shared" ca="1" si="170"/>
        <v>0.48571428571428571</v>
      </c>
      <c r="BT58" s="148">
        <f t="shared" ca="1" si="170"/>
        <v>0.65714285714285714</v>
      </c>
      <c r="BU58" s="148">
        <f t="shared" ca="1" si="170"/>
        <v>2.8571428571428571E-2</v>
      </c>
      <c r="BV58" s="148">
        <f t="shared" ca="1" si="170"/>
        <v>0.17142857142857143</v>
      </c>
      <c r="BW58" s="148">
        <f t="shared" ca="1" si="170"/>
        <v>8.5714285714285715E-2</v>
      </c>
      <c r="BX58" s="148">
        <f t="shared" ca="1" si="170"/>
        <v>0.51428571428571423</v>
      </c>
      <c r="BY58" s="148">
        <f t="shared" ca="1" si="170"/>
        <v>0.31428571428571428</v>
      </c>
      <c r="BZ58" s="148">
        <f t="shared" ca="1" si="170"/>
        <v>0.22857142857142856</v>
      </c>
      <c r="CA58" s="148">
        <f t="shared" ca="1" si="170"/>
        <v>0.22857142857142856</v>
      </c>
      <c r="CB58" s="148" t="str">
        <f t="shared" ca="1" si="170"/>
        <v/>
      </c>
      <c r="CC58" s="148" t="str">
        <f t="shared" ca="1" si="170"/>
        <v/>
      </c>
      <c r="CD58" s="148" t="str">
        <f t="shared" ca="1" si="170"/>
        <v/>
      </c>
      <c r="CE58" s="148" t="str">
        <f t="shared" ca="1" si="170"/>
        <v/>
      </c>
      <c r="CF58" s="148" t="str">
        <f t="shared" ca="1" si="170"/>
        <v/>
      </c>
      <c r="CG58" s="148" t="str">
        <f t="shared" ca="1" si="170"/>
        <v/>
      </c>
      <c r="CH58" s="148" t="str">
        <f t="shared" ca="1" si="170"/>
        <v/>
      </c>
      <c r="CI58" s="148" t="str">
        <f t="shared" ca="1" si="170"/>
        <v/>
      </c>
      <c r="CJ58" s="148" t="str">
        <f t="shared" ca="1" si="170"/>
        <v/>
      </c>
      <c r="CK58" s="148" t="str">
        <f t="shared" ca="1" si="170"/>
        <v/>
      </c>
      <c r="CL58" s="148" t="str">
        <f t="shared" ca="1" si="170"/>
        <v/>
      </c>
      <c r="CM58" s="148" t="str">
        <f t="shared" ca="1" si="170"/>
        <v/>
      </c>
      <c r="CN58" s="148" t="str">
        <f t="shared" ref="CN58:DE58" ca="1" si="171">IF(CELL("col",CM65)-58&gt;$D$2,"",AK57/$E$2)</f>
        <v/>
      </c>
      <c r="CO58" s="148" t="str">
        <f t="shared" ca="1" si="171"/>
        <v/>
      </c>
      <c r="CP58" s="148" t="str">
        <f t="shared" ca="1" si="171"/>
        <v/>
      </c>
      <c r="CQ58" s="148" t="str">
        <f t="shared" ca="1" si="171"/>
        <v/>
      </c>
      <c r="CR58" s="148" t="str">
        <f t="shared" ca="1" si="171"/>
        <v/>
      </c>
      <c r="CS58" s="148" t="str">
        <f t="shared" ca="1" si="171"/>
        <v/>
      </c>
      <c r="CT58" s="148" t="str">
        <f t="shared" ca="1" si="171"/>
        <v/>
      </c>
      <c r="CU58" s="148" t="str">
        <f t="shared" ca="1" si="171"/>
        <v/>
      </c>
      <c r="CV58" s="148" t="str">
        <f t="shared" ca="1" si="171"/>
        <v/>
      </c>
      <c r="CW58" s="148" t="str">
        <f t="shared" ca="1" si="171"/>
        <v/>
      </c>
      <c r="CX58" s="148" t="str">
        <f t="shared" ca="1" si="171"/>
        <v/>
      </c>
      <c r="CY58" s="148" t="str">
        <f t="shared" ca="1" si="171"/>
        <v/>
      </c>
      <c r="CZ58" s="148" t="str">
        <f t="shared" ca="1" si="171"/>
        <v/>
      </c>
      <c r="DA58" s="148" t="str">
        <f t="shared" ca="1" si="171"/>
        <v/>
      </c>
      <c r="DB58" s="148" t="str">
        <f t="shared" ca="1" si="171"/>
        <v/>
      </c>
      <c r="DC58" s="148" t="str">
        <f t="shared" ca="1" si="171"/>
        <v/>
      </c>
      <c r="DD58" s="148" t="str">
        <f t="shared" ca="1" si="171"/>
        <v/>
      </c>
      <c r="DE58" s="148" t="str">
        <f t="shared" ca="1" si="171"/>
        <v/>
      </c>
    </row>
    <row r="59" spans="1:109" ht="15" customHeight="1">
      <c r="A59" s="15"/>
      <c r="B59" s="10"/>
      <c r="C59" s="377" t="s">
        <v>20</v>
      </c>
      <c r="D59" s="377"/>
      <c r="E59" s="1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2"/>
      <c r="BD59" s="152"/>
      <c r="BE59" s="153">
        <f ca="1">MAX(BE7:BE56)</f>
        <v>13</v>
      </c>
      <c r="BF59" s="154"/>
      <c r="BG59" s="146" t="s">
        <v>131</v>
      </c>
      <c r="BH59" s="82">
        <f t="shared" ref="BH59:CM59" ca="1" si="172">IF(CELL("col",BG65)-58&gt;$D$2,"",1-BH58)</f>
        <v>0.7142857142857143</v>
      </c>
      <c r="BI59" s="82">
        <f t="shared" ca="1" si="172"/>
        <v>0.22857142857142854</v>
      </c>
      <c r="BJ59" s="82">
        <f t="shared" ca="1" si="172"/>
        <v>0.8</v>
      </c>
      <c r="BK59" s="82">
        <f t="shared" ca="1" si="172"/>
        <v>0.6</v>
      </c>
      <c r="BL59" s="82">
        <f t="shared" ca="1" si="172"/>
        <v>0.45714285714285718</v>
      </c>
      <c r="BM59" s="82">
        <f t="shared" ca="1" si="172"/>
        <v>0.94285714285714284</v>
      </c>
      <c r="BN59" s="82">
        <f t="shared" ca="1" si="172"/>
        <v>0.2857142857142857</v>
      </c>
      <c r="BO59" s="82">
        <f t="shared" ca="1" si="172"/>
        <v>0.74285714285714288</v>
      </c>
      <c r="BP59" s="82">
        <f t="shared" ca="1" si="172"/>
        <v>0.74285714285714288</v>
      </c>
      <c r="BQ59" s="82">
        <f t="shared" ca="1" si="172"/>
        <v>0.4</v>
      </c>
      <c r="BR59" s="82">
        <f t="shared" ca="1" si="172"/>
        <v>0.45714285714285718</v>
      </c>
      <c r="BS59" s="82">
        <f t="shared" ca="1" si="172"/>
        <v>0.51428571428571423</v>
      </c>
      <c r="BT59" s="82">
        <f t="shared" ca="1" si="172"/>
        <v>0.34285714285714286</v>
      </c>
      <c r="BU59" s="82">
        <f t="shared" ca="1" si="172"/>
        <v>0.97142857142857142</v>
      </c>
      <c r="BV59" s="82">
        <f t="shared" ca="1" si="172"/>
        <v>0.82857142857142851</v>
      </c>
      <c r="BW59" s="82">
        <f t="shared" ca="1" si="172"/>
        <v>0.91428571428571426</v>
      </c>
      <c r="BX59" s="82">
        <f t="shared" ca="1" si="172"/>
        <v>0.48571428571428577</v>
      </c>
      <c r="BY59" s="82">
        <f t="shared" ca="1" si="172"/>
        <v>0.68571428571428572</v>
      </c>
      <c r="BZ59" s="82">
        <f t="shared" ca="1" si="172"/>
        <v>0.77142857142857146</v>
      </c>
      <c r="CA59" s="82">
        <f t="shared" ca="1" si="172"/>
        <v>0.77142857142857146</v>
      </c>
      <c r="CB59" s="82" t="str">
        <f t="shared" ca="1" si="172"/>
        <v/>
      </c>
      <c r="CC59" s="82" t="str">
        <f t="shared" ca="1" si="172"/>
        <v/>
      </c>
      <c r="CD59" s="82" t="str">
        <f t="shared" ca="1" si="172"/>
        <v/>
      </c>
      <c r="CE59" s="82" t="str">
        <f t="shared" ca="1" si="172"/>
        <v/>
      </c>
      <c r="CF59" s="82" t="str">
        <f t="shared" ca="1" si="172"/>
        <v/>
      </c>
      <c r="CG59" s="82" t="str">
        <f t="shared" ca="1" si="172"/>
        <v/>
      </c>
      <c r="CH59" s="82" t="str">
        <f t="shared" ca="1" si="172"/>
        <v/>
      </c>
      <c r="CI59" s="82" t="str">
        <f t="shared" ca="1" si="172"/>
        <v/>
      </c>
      <c r="CJ59" s="82" t="str">
        <f t="shared" ca="1" si="172"/>
        <v/>
      </c>
      <c r="CK59" s="82" t="str">
        <f t="shared" ca="1" si="172"/>
        <v/>
      </c>
      <c r="CL59" s="82" t="str">
        <f t="shared" ca="1" si="172"/>
        <v/>
      </c>
      <c r="CM59" s="82" t="str">
        <f t="shared" ca="1" si="172"/>
        <v/>
      </c>
      <c r="CN59" s="82" t="str">
        <f t="shared" ref="CN59:DE59" ca="1" si="173">IF(CELL("col",CM65)-58&gt;$D$2,"",1-CN58)</f>
        <v/>
      </c>
      <c r="CO59" s="82" t="str">
        <f t="shared" ca="1" si="173"/>
        <v/>
      </c>
      <c r="CP59" s="82" t="str">
        <f t="shared" ca="1" si="173"/>
        <v/>
      </c>
      <c r="CQ59" s="82" t="str">
        <f t="shared" ca="1" si="173"/>
        <v/>
      </c>
      <c r="CR59" s="82" t="str">
        <f t="shared" ca="1" si="173"/>
        <v/>
      </c>
      <c r="CS59" s="82" t="str">
        <f t="shared" ca="1" si="173"/>
        <v/>
      </c>
      <c r="CT59" s="82" t="str">
        <f t="shared" ca="1" si="173"/>
        <v/>
      </c>
      <c r="CU59" s="82" t="str">
        <f t="shared" ca="1" si="173"/>
        <v/>
      </c>
      <c r="CV59" s="82" t="str">
        <f t="shared" ca="1" si="173"/>
        <v/>
      </c>
      <c r="CW59" s="82" t="str">
        <f t="shared" ca="1" si="173"/>
        <v/>
      </c>
      <c r="CX59" s="82" t="str">
        <f t="shared" ca="1" si="173"/>
        <v/>
      </c>
      <c r="CY59" s="82" t="str">
        <f t="shared" ca="1" si="173"/>
        <v/>
      </c>
      <c r="CZ59" s="82" t="str">
        <f t="shared" ca="1" si="173"/>
        <v/>
      </c>
      <c r="DA59" s="82" t="str">
        <f t="shared" ca="1" si="173"/>
        <v/>
      </c>
      <c r="DB59" s="82" t="str">
        <f t="shared" ca="1" si="173"/>
        <v/>
      </c>
      <c r="DC59" s="82" t="str">
        <f t="shared" ca="1" si="173"/>
        <v/>
      </c>
      <c r="DD59" s="82" t="str">
        <f t="shared" ca="1" si="173"/>
        <v/>
      </c>
      <c r="DE59" s="82" t="str">
        <f t="shared" ca="1" si="173"/>
        <v/>
      </c>
    </row>
    <row r="60" spans="1:109" ht="15" customHeight="1">
      <c r="A60" s="15"/>
      <c r="B60" s="10"/>
      <c r="C60" s="377" t="s">
        <v>17</v>
      </c>
      <c r="D60" s="377"/>
      <c r="E60" s="1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2"/>
      <c r="BD60" s="152"/>
      <c r="BE60" s="159">
        <f ca="1">AVERAGE(BE7:BE56)</f>
        <v>7.3428571428571425</v>
      </c>
      <c r="BF60" s="154"/>
      <c r="BG60" s="149" t="s">
        <v>132</v>
      </c>
      <c r="BH60" s="150">
        <f t="shared" ref="BH60:CM60" ca="1" si="174">IF(CELL("col",BG65)-58&gt;$D$2,"",SQRT(BH58/BH59))</f>
        <v>0.63245553203367588</v>
      </c>
      <c r="BI60" s="150">
        <f t="shared" ca="1" si="174"/>
        <v>1.8371173070873839</v>
      </c>
      <c r="BJ60" s="150">
        <f t="shared" ca="1" si="174"/>
        <v>0.5</v>
      </c>
      <c r="BK60" s="150">
        <f t="shared" ca="1" si="174"/>
        <v>0.81649658092772603</v>
      </c>
      <c r="BL60" s="150">
        <f t="shared" ca="1" si="174"/>
        <v>1.0897247358851683</v>
      </c>
      <c r="BM60" s="150">
        <f t="shared" ca="1" si="174"/>
        <v>0.24618298195866548</v>
      </c>
      <c r="BN60" s="150">
        <f t="shared" ca="1" si="174"/>
        <v>1.5811388300841898</v>
      </c>
      <c r="BO60" s="150">
        <f t="shared" ca="1" si="174"/>
        <v>0.58834840541455202</v>
      </c>
      <c r="BP60" s="150">
        <f t="shared" ca="1" si="174"/>
        <v>0.58834840541455202</v>
      </c>
      <c r="BQ60" s="150">
        <f t="shared" ca="1" si="174"/>
        <v>1.2247448713915889</v>
      </c>
      <c r="BR60" s="150">
        <f t="shared" ca="1" si="174"/>
        <v>1.0897247358851683</v>
      </c>
      <c r="BS60" s="150">
        <f t="shared" ca="1" si="174"/>
        <v>0.97182531580755016</v>
      </c>
      <c r="BT60" s="150">
        <f t="shared" ca="1" si="174"/>
        <v>1.3844373104863459</v>
      </c>
      <c r="BU60" s="150">
        <f t="shared" ca="1" si="174"/>
        <v>0.17149858514250885</v>
      </c>
      <c r="BV60" s="150">
        <f t="shared" ca="1" si="174"/>
        <v>0.45485882614734208</v>
      </c>
      <c r="BW60" s="150">
        <f t="shared" ca="1" si="174"/>
        <v>0.30618621784789724</v>
      </c>
      <c r="BX60" s="150">
        <f t="shared" ca="1" si="174"/>
        <v>1.0289915108550529</v>
      </c>
      <c r="BY60" s="150">
        <f t="shared" ca="1" si="174"/>
        <v>0.67700320038633</v>
      </c>
      <c r="BZ60" s="150">
        <f t="shared" ca="1" si="174"/>
        <v>0.54433105395181736</v>
      </c>
      <c r="CA60" s="150">
        <f t="shared" ca="1" si="174"/>
        <v>0.54433105395181736</v>
      </c>
      <c r="CB60" s="150" t="str">
        <f t="shared" ca="1" si="174"/>
        <v/>
      </c>
      <c r="CC60" s="150" t="str">
        <f t="shared" ca="1" si="174"/>
        <v/>
      </c>
      <c r="CD60" s="150" t="str">
        <f t="shared" ca="1" si="174"/>
        <v/>
      </c>
      <c r="CE60" s="150" t="str">
        <f t="shared" ca="1" si="174"/>
        <v/>
      </c>
      <c r="CF60" s="150" t="str">
        <f t="shared" ca="1" si="174"/>
        <v/>
      </c>
      <c r="CG60" s="150" t="str">
        <f t="shared" ca="1" si="174"/>
        <v/>
      </c>
      <c r="CH60" s="150" t="str">
        <f t="shared" ca="1" si="174"/>
        <v/>
      </c>
      <c r="CI60" s="150" t="str">
        <f t="shared" ca="1" si="174"/>
        <v/>
      </c>
      <c r="CJ60" s="150" t="str">
        <f t="shared" ca="1" si="174"/>
        <v/>
      </c>
      <c r="CK60" s="150" t="str">
        <f t="shared" ca="1" si="174"/>
        <v/>
      </c>
      <c r="CL60" s="150" t="str">
        <f t="shared" ca="1" si="174"/>
        <v/>
      </c>
      <c r="CM60" s="150" t="str">
        <f t="shared" ca="1" si="174"/>
        <v/>
      </c>
      <c r="CN60" s="150" t="str">
        <f t="shared" ref="CN60:DE60" ca="1" si="175">IF(CELL("col",CM65)-58&gt;$D$2,"",SQRT(CN58/CN59))</f>
        <v/>
      </c>
      <c r="CO60" s="150" t="str">
        <f t="shared" ca="1" si="175"/>
        <v/>
      </c>
      <c r="CP60" s="150" t="str">
        <f t="shared" ca="1" si="175"/>
        <v/>
      </c>
      <c r="CQ60" s="150" t="str">
        <f t="shared" ca="1" si="175"/>
        <v/>
      </c>
      <c r="CR60" s="150" t="str">
        <f t="shared" ca="1" si="175"/>
        <v/>
      </c>
      <c r="CS60" s="150" t="str">
        <f t="shared" ca="1" si="175"/>
        <v/>
      </c>
      <c r="CT60" s="150" t="str">
        <f t="shared" ca="1" si="175"/>
        <v/>
      </c>
      <c r="CU60" s="150" t="str">
        <f t="shared" ca="1" si="175"/>
        <v/>
      </c>
      <c r="CV60" s="150" t="str">
        <f t="shared" ca="1" si="175"/>
        <v/>
      </c>
      <c r="CW60" s="150" t="str">
        <f t="shared" ca="1" si="175"/>
        <v/>
      </c>
      <c r="CX60" s="150" t="str">
        <f t="shared" ca="1" si="175"/>
        <v/>
      </c>
      <c r="CY60" s="150" t="str">
        <f t="shared" ca="1" si="175"/>
        <v/>
      </c>
      <c r="CZ60" s="150" t="str">
        <f t="shared" ca="1" si="175"/>
        <v/>
      </c>
      <c r="DA60" s="150" t="str">
        <f t="shared" ca="1" si="175"/>
        <v/>
      </c>
      <c r="DB60" s="150" t="str">
        <f t="shared" ca="1" si="175"/>
        <v/>
      </c>
      <c r="DC60" s="150" t="str">
        <f t="shared" ca="1" si="175"/>
        <v/>
      </c>
      <c r="DD60" s="150" t="str">
        <f t="shared" ca="1" si="175"/>
        <v/>
      </c>
      <c r="DE60" s="150" t="str">
        <f t="shared" ca="1" si="175"/>
        <v/>
      </c>
    </row>
    <row r="61" spans="1:109" ht="15" customHeight="1" thickBot="1">
      <c r="A61" s="16"/>
      <c r="B61" s="17"/>
      <c r="C61" s="378" t="s">
        <v>21</v>
      </c>
      <c r="D61" s="378"/>
      <c r="E61" s="18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6"/>
      <c r="BD61" s="156"/>
      <c r="BE61" s="158">
        <f ca="1">STDEV(BE7:BE56)</f>
        <v>2.7110108505745187</v>
      </c>
      <c r="BF61" s="157"/>
      <c r="BG61" s="146" t="s">
        <v>133</v>
      </c>
      <c r="BH61" s="161">
        <f t="shared" ref="BH61:CM61" ca="1" si="176">IF(CELL("col",BG65)-58&gt;$D$2,"",((BH57-$BE$60)/$BE$61)*BH60)</f>
        <v>3.6660078029018564E-2</v>
      </c>
      <c r="BI61" s="150">
        <f t="shared" ca="1" si="176"/>
        <v>0.59590200688702533</v>
      </c>
      <c r="BJ61" s="150">
        <f t="shared" ca="1" si="176"/>
        <v>0.38467464733169193</v>
      </c>
      <c r="BK61" s="150">
        <f t="shared" ca="1" si="176"/>
        <v>0.37001857467353216</v>
      </c>
      <c r="BL61" s="150">
        <f t="shared" ca="1" si="176"/>
        <v>0.56032969940488109</v>
      </c>
      <c r="BM61" s="150">
        <f t="shared" ca="1" si="176"/>
        <v>1.4269916019235E-2</v>
      </c>
      <c r="BN61" s="150">
        <f t="shared" ca="1" si="176"/>
        <v>0.52323929550508241</v>
      </c>
      <c r="BO61" s="150">
        <f t="shared" ca="1" si="176"/>
        <v>0.26318197037413793</v>
      </c>
      <c r="BP61" s="150">
        <f t="shared" ca="1" si="176"/>
        <v>0.11850078247212509</v>
      </c>
      <c r="BQ61" s="150">
        <f t="shared" ca="1" si="176"/>
        <v>0.38292619937144584</v>
      </c>
      <c r="BR61" s="150">
        <f t="shared" ca="1" si="176"/>
        <v>0.47570601233186816</v>
      </c>
      <c r="BS61" s="150">
        <f t="shared" ca="1" si="176"/>
        <v>3.6148579593193687E-3</v>
      </c>
      <c r="BT61" s="150">
        <f t="shared" ca="1" si="176"/>
        <v>0.2245688013032956</v>
      </c>
      <c r="BU61" s="150">
        <f t="shared" ca="1" si="176"/>
        <v>-0.14820917633209463</v>
      </c>
      <c r="BV61" s="150">
        <f t="shared" ca="1" si="176"/>
        <v>0.52971174706849167</v>
      </c>
      <c r="BW61" s="150">
        <f t="shared" ca="1" si="176"/>
        <v>0.14951331941750276</v>
      </c>
      <c r="BX61" s="150">
        <f t="shared" ca="1" si="176"/>
        <v>0.5446385992041205</v>
      </c>
      <c r="BY61" s="150">
        <f t="shared" ca="1" si="176"/>
        <v>0.45923184280083451</v>
      </c>
      <c r="BZ61" s="150">
        <f t="shared" ca="1" si="176"/>
        <v>0.15704276715795265</v>
      </c>
      <c r="CA61" s="150">
        <f t="shared" ca="1" si="176"/>
        <v>0.10684644888828744</v>
      </c>
      <c r="CB61" s="150" t="str">
        <f t="shared" ca="1" si="176"/>
        <v/>
      </c>
      <c r="CC61" s="150" t="str">
        <f t="shared" ca="1" si="176"/>
        <v/>
      </c>
      <c r="CD61" s="150" t="str">
        <f t="shared" ca="1" si="176"/>
        <v/>
      </c>
      <c r="CE61" s="150" t="str">
        <f t="shared" ca="1" si="176"/>
        <v/>
      </c>
      <c r="CF61" s="150" t="str">
        <f t="shared" ca="1" si="176"/>
        <v/>
      </c>
      <c r="CG61" s="150" t="str">
        <f t="shared" ca="1" si="176"/>
        <v/>
      </c>
      <c r="CH61" s="150" t="str">
        <f t="shared" ca="1" si="176"/>
        <v/>
      </c>
      <c r="CI61" s="150" t="str">
        <f t="shared" ca="1" si="176"/>
        <v/>
      </c>
      <c r="CJ61" s="150" t="str">
        <f t="shared" ca="1" si="176"/>
        <v/>
      </c>
      <c r="CK61" s="150" t="str">
        <f t="shared" ca="1" si="176"/>
        <v/>
      </c>
      <c r="CL61" s="150" t="str">
        <f t="shared" ca="1" si="176"/>
        <v/>
      </c>
      <c r="CM61" s="150" t="str">
        <f t="shared" ca="1" si="176"/>
        <v/>
      </c>
      <c r="CN61" s="150" t="str">
        <f t="shared" ref="CN61:DE61" ca="1" si="177">IF(CELL("col",CM65)-58&gt;$D$2,"",((CN57-$BE$60)/$BE$61)*CN60)</f>
        <v/>
      </c>
      <c r="CO61" s="150" t="str">
        <f t="shared" ca="1" si="177"/>
        <v/>
      </c>
      <c r="CP61" s="150" t="str">
        <f t="shared" ca="1" si="177"/>
        <v/>
      </c>
      <c r="CQ61" s="150" t="str">
        <f t="shared" ca="1" si="177"/>
        <v/>
      </c>
      <c r="CR61" s="150" t="str">
        <f t="shared" ca="1" si="177"/>
        <v/>
      </c>
      <c r="CS61" s="150" t="str">
        <f t="shared" ca="1" si="177"/>
        <v/>
      </c>
      <c r="CT61" s="150" t="str">
        <f t="shared" ca="1" si="177"/>
        <v/>
      </c>
      <c r="CU61" s="150" t="str">
        <f t="shared" ca="1" si="177"/>
        <v/>
      </c>
      <c r="CV61" s="150" t="str">
        <f t="shared" ca="1" si="177"/>
        <v/>
      </c>
      <c r="CW61" s="150" t="str">
        <f t="shared" ca="1" si="177"/>
        <v/>
      </c>
      <c r="CX61" s="150" t="str">
        <f t="shared" ca="1" si="177"/>
        <v/>
      </c>
      <c r="CY61" s="150" t="str">
        <f t="shared" ca="1" si="177"/>
        <v/>
      </c>
      <c r="CZ61" s="150" t="str">
        <f t="shared" ca="1" si="177"/>
        <v/>
      </c>
      <c r="DA61" s="150" t="str">
        <f t="shared" ca="1" si="177"/>
        <v/>
      </c>
      <c r="DB61" s="150" t="str">
        <f t="shared" ca="1" si="177"/>
        <v/>
      </c>
      <c r="DC61" s="150" t="str">
        <f t="shared" ca="1" si="177"/>
        <v/>
      </c>
      <c r="DD61" s="150" t="str">
        <f t="shared" ca="1" si="177"/>
        <v/>
      </c>
      <c r="DE61" s="150" t="str">
        <f t="shared" ca="1" si="177"/>
        <v/>
      </c>
    </row>
    <row r="62" spans="1:109" ht="3" customHeight="1">
      <c r="A62" s="24"/>
      <c r="B62" s="23"/>
    </row>
    <row r="63" spans="1:109" ht="24.95" customHeight="1">
      <c r="A63" s="25"/>
      <c r="B63" s="45" t="s">
        <v>24</v>
      </c>
      <c r="C63" s="26"/>
      <c r="BG63" s="160" t="s">
        <v>134</v>
      </c>
      <c r="BH63" s="82">
        <f ca="1">IF(BH58="","",(1/SQRT(2*PI()))*EXP(-0.5*BH58))</f>
        <v>0.34583424615594199</v>
      </c>
      <c r="BI63" s="82">
        <f t="shared" ref="BI63:DE63" ca="1" si="178">IF(BI58="","",(1/SQRT(2*PI()))*EXP(-0.5*BI58))</f>
        <v>0.27126669736420778</v>
      </c>
      <c r="BJ63" s="82">
        <f t="shared" ca="1" si="178"/>
        <v>0.36097790294381016</v>
      </c>
      <c r="BK63" s="82">
        <f t="shared" ca="1" si="178"/>
        <v>0.32662631366771239</v>
      </c>
      <c r="BL63" s="82">
        <f t="shared" ca="1" si="178"/>
        <v>0.30410960352793837</v>
      </c>
      <c r="BM63" s="82">
        <f t="shared" ca="1" si="178"/>
        <v>0.38770522333473806</v>
      </c>
      <c r="BN63" s="82">
        <f t="shared" ca="1" si="178"/>
        <v>0.27912895759469114</v>
      </c>
      <c r="BO63" s="82">
        <f t="shared" ca="1" si="178"/>
        <v>0.35081019324125945</v>
      </c>
      <c r="BP63" s="82">
        <f t="shared" ca="1" si="178"/>
        <v>0.35081019324125945</v>
      </c>
      <c r="BQ63" s="82">
        <f t="shared" ca="1" si="178"/>
        <v>0.29554371032169635</v>
      </c>
      <c r="BR63" s="82">
        <f t="shared" ca="1" si="178"/>
        <v>0.30410960352793837</v>
      </c>
      <c r="BS63" s="82">
        <f t="shared" ca="1" si="178"/>
        <v>0.31292376636015506</v>
      </c>
      <c r="BT63" s="82">
        <f t="shared" ca="1" si="178"/>
        <v>0.28721909369984866</v>
      </c>
      <c r="BU63" s="82">
        <f t="shared" ca="1" si="178"/>
        <v>0.3932836202039276</v>
      </c>
      <c r="BV63" s="82">
        <f t="shared" ca="1" si="178"/>
        <v>0.36617174063912999</v>
      </c>
      <c r="BW63" s="82">
        <f t="shared" ca="1" si="178"/>
        <v>0.38220595132616197</v>
      </c>
      <c r="BX63" s="82">
        <f t="shared" ca="1" si="178"/>
        <v>0.30848520632642329</v>
      </c>
      <c r="BY63" s="82">
        <f t="shared" ca="1" si="178"/>
        <v>0.34092887868852884</v>
      </c>
      <c r="BZ63" s="82">
        <f t="shared" ca="1" si="178"/>
        <v>0.35585773546115679</v>
      </c>
      <c r="CA63" s="82">
        <f t="shared" ca="1" si="178"/>
        <v>0.35585773546115679</v>
      </c>
      <c r="CB63" s="82" t="str">
        <f t="shared" ca="1" si="178"/>
        <v/>
      </c>
      <c r="CC63" s="82" t="str">
        <f t="shared" ca="1" si="178"/>
        <v/>
      </c>
      <c r="CD63" s="82" t="str">
        <f t="shared" ca="1" si="178"/>
        <v/>
      </c>
      <c r="CE63" s="82" t="str">
        <f t="shared" ca="1" si="178"/>
        <v/>
      </c>
      <c r="CF63" s="82" t="str">
        <f t="shared" ca="1" si="178"/>
        <v/>
      </c>
      <c r="CG63" s="82" t="str">
        <f t="shared" ca="1" si="178"/>
        <v/>
      </c>
      <c r="CH63" s="82" t="str">
        <f t="shared" ca="1" si="178"/>
        <v/>
      </c>
      <c r="CI63" s="82" t="str">
        <f t="shared" ca="1" si="178"/>
        <v/>
      </c>
      <c r="CJ63" s="82" t="str">
        <f t="shared" ca="1" si="178"/>
        <v/>
      </c>
      <c r="CK63" s="82" t="str">
        <f t="shared" ca="1" si="178"/>
        <v/>
      </c>
      <c r="CL63" s="82" t="str">
        <f t="shared" ca="1" si="178"/>
        <v/>
      </c>
      <c r="CM63" s="82" t="str">
        <f t="shared" ca="1" si="178"/>
        <v/>
      </c>
      <c r="CN63" s="82" t="str">
        <f t="shared" ca="1" si="178"/>
        <v/>
      </c>
      <c r="CO63" s="82" t="str">
        <f t="shared" ca="1" si="178"/>
        <v/>
      </c>
      <c r="CP63" s="82" t="str">
        <f t="shared" ca="1" si="178"/>
        <v/>
      </c>
      <c r="CQ63" s="82" t="str">
        <f t="shared" ca="1" si="178"/>
        <v/>
      </c>
      <c r="CR63" s="82" t="str">
        <f t="shared" ca="1" si="178"/>
        <v/>
      </c>
      <c r="CS63" s="82" t="str">
        <f t="shared" ca="1" si="178"/>
        <v/>
      </c>
      <c r="CT63" s="82" t="str">
        <f t="shared" ca="1" si="178"/>
        <v/>
      </c>
      <c r="CU63" s="82" t="str">
        <f t="shared" ca="1" si="178"/>
        <v/>
      </c>
      <c r="CV63" s="82" t="str">
        <f t="shared" ca="1" si="178"/>
        <v/>
      </c>
      <c r="CW63" s="82" t="str">
        <f t="shared" ca="1" si="178"/>
        <v/>
      </c>
      <c r="CX63" s="82" t="str">
        <f t="shared" ca="1" si="178"/>
        <v/>
      </c>
      <c r="CY63" s="82" t="str">
        <f t="shared" ca="1" si="178"/>
        <v/>
      </c>
      <c r="CZ63" s="82" t="str">
        <f t="shared" ca="1" si="178"/>
        <v/>
      </c>
      <c r="DA63" s="82" t="str">
        <f t="shared" ca="1" si="178"/>
        <v/>
      </c>
      <c r="DB63" s="82" t="str">
        <f t="shared" ca="1" si="178"/>
        <v/>
      </c>
      <c r="DC63" s="82" t="str">
        <f t="shared" ca="1" si="178"/>
        <v/>
      </c>
      <c r="DD63" s="82" t="str">
        <f t="shared" ca="1" si="178"/>
        <v/>
      </c>
      <c r="DE63" s="82" t="str">
        <f t="shared" ca="1" si="178"/>
        <v/>
      </c>
    </row>
    <row r="64" spans="1:109" ht="15.95" customHeight="1">
      <c r="A64" s="25"/>
      <c r="B64" s="11">
        <f>Data!G14</f>
        <v>1</v>
      </c>
      <c r="C64" s="26"/>
      <c r="BG64" s="160" t="s">
        <v>135</v>
      </c>
      <c r="BH64" s="161">
        <f t="shared" ref="BH64:CM64" ca="1" si="179">IF(CELL("col",BH65)-59&gt;$D$2,"-",((BH57-$BE$60)/$BE$61)*(BH58/BH63))</f>
        <v>4.7888071508982243E-2</v>
      </c>
      <c r="BI64" s="161">
        <f t="shared" ca="1" si="179"/>
        <v>0.92243802938894759</v>
      </c>
      <c r="BJ64" s="161">
        <f t="shared" ca="1" si="179"/>
        <v>0.42625838777901087</v>
      </c>
      <c r="BK64" s="161">
        <f t="shared" ca="1" si="179"/>
        <v>0.5549808238806716</v>
      </c>
      <c r="BL64" s="161">
        <f t="shared" ca="1" si="179"/>
        <v>0.91787228079657635</v>
      </c>
      <c r="BM64" s="161">
        <f t="shared" ca="1" si="179"/>
        <v>8.5432612786193723E-3</v>
      </c>
      <c r="BN64" s="161">
        <f t="shared" ca="1" si="179"/>
        <v>0.84683230767815088</v>
      </c>
      <c r="BO64" s="161">
        <f t="shared" ca="1" si="179"/>
        <v>0.32788671035172906</v>
      </c>
      <c r="BP64" s="161">
        <f t="shared" ca="1" si="179"/>
        <v>0.14763485387564784</v>
      </c>
      <c r="BQ64" s="161">
        <f t="shared" ca="1" si="179"/>
        <v>0.63474455036267075</v>
      </c>
      <c r="BR64" s="161">
        <f t="shared" ca="1" si="179"/>
        <v>0.77925079286613408</v>
      </c>
      <c r="BS64" s="161">
        <f t="shared" ca="1" si="179"/>
        <v>5.7735822495767856E-3</v>
      </c>
      <c r="BT64" s="161">
        <f t="shared" ca="1" si="179"/>
        <v>0.3711270504325499</v>
      </c>
      <c r="BU64" s="161">
        <f t="shared" ca="1" si="179"/>
        <v>-6.2782795430285754E-2</v>
      </c>
      <c r="BV64" s="161">
        <f t="shared" ca="1" si="179"/>
        <v>0.54520691991428394</v>
      </c>
      <c r="BW64" s="161">
        <f t="shared" ca="1" si="179"/>
        <v>0.10950904978306041</v>
      </c>
      <c r="BX64" s="161">
        <f t="shared" ca="1" si="179"/>
        <v>0.88240252884738091</v>
      </c>
      <c r="BY64" s="161">
        <f t="shared" ca="1" si="179"/>
        <v>0.62531971760667127</v>
      </c>
      <c r="BZ64" s="161">
        <f t="shared" ca="1" si="179"/>
        <v>0.18531064154444815</v>
      </c>
      <c r="CA64" s="161">
        <f t="shared" ca="1" si="179"/>
        <v>0.12607892963526382</v>
      </c>
      <c r="CB64" s="161" t="str">
        <f t="shared" ca="1" si="179"/>
        <v>-</v>
      </c>
      <c r="CC64" s="161" t="str">
        <f t="shared" ca="1" si="179"/>
        <v>-</v>
      </c>
      <c r="CD64" s="161" t="str">
        <f t="shared" ca="1" si="179"/>
        <v>-</v>
      </c>
      <c r="CE64" s="161" t="str">
        <f t="shared" ca="1" si="179"/>
        <v>-</v>
      </c>
      <c r="CF64" s="161" t="str">
        <f t="shared" ca="1" si="179"/>
        <v>-</v>
      </c>
      <c r="CG64" s="161" t="str">
        <f t="shared" ca="1" si="179"/>
        <v>-</v>
      </c>
      <c r="CH64" s="161" t="str">
        <f t="shared" ca="1" si="179"/>
        <v>-</v>
      </c>
      <c r="CI64" s="161" t="str">
        <f t="shared" ca="1" si="179"/>
        <v>-</v>
      </c>
      <c r="CJ64" s="161" t="str">
        <f t="shared" ca="1" si="179"/>
        <v>-</v>
      </c>
      <c r="CK64" s="161" t="str">
        <f t="shared" ca="1" si="179"/>
        <v>-</v>
      </c>
      <c r="CL64" s="161" t="str">
        <f t="shared" ca="1" si="179"/>
        <v>-</v>
      </c>
      <c r="CM64" s="161" t="str">
        <f t="shared" ca="1" si="179"/>
        <v>-</v>
      </c>
      <c r="CN64" s="161" t="str">
        <f t="shared" ref="CN64:DE64" ca="1" si="180">IF(CELL("col",CN65)-59&gt;$D$2,"-",((CN57-$BE$60)/$BE$61)*(CN58/CN63))</f>
        <v>-</v>
      </c>
      <c r="CO64" s="161" t="str">
        <f t="shared" ca="1" si="180"/>
        <v>-</v>
      </c>
      <c r="CP64" s="161" t="str">
        <f t="shared" ca="1" si="180"/>
        <v>-</v>
      </c>
      <c r="CQ64" s="161" t="str">
        <f t="shared" ca="1" si="180"/>
        <v>-</v>
      </c>
      <c r="CR64" s="161" t="str">
        <f t="shared" ca="1" si="180"/>
        <v>-</v>
      </c>
      <c r="CS64" s="161" t="str">
        <f t="shared" ca="1" si="180"/>
        <v>-</v>
      </c>
      <c r="CT64" s="161" t="str">
        <f t="shared" ca="1" si="180"/>
        <v>-</v>
      </c>
      <c r="CU64" s="161" t="str">
        <f t="shared" ca="1" si="180"/>
        <v>-</v>
      </c>
      <c r="CV64" s="161" t="str">
        <f t="shared" ca="1" si="180"/>
        <v>-</v>
      </c>
      <c r="CW64" s="161" t="str">
        <f t="shared" ca="1" si="180"/>
        <v>-</v>
      </c>
      <c r="CX64" s="161" t="str">
        <f t="shared" ca="1" si="180"/>
        <v>-</v>
      </c>
      <c r="CY64" s="161" t="str">
        <f t="shared" ca="1" si="180"/>
        <v>-</v>
      </c>
      <c r="CZ64" s="161" t="str">
        <f t="shared" ca="1" si="180"/>
        <v>-</v>
      </c>
      <c r="DA64" s="161" t="str">
        <f t="shared" ca="1" si="180"/>
        <v>-</v>
      </c>
      <c r="DB64" s="161" t="str">
        <f t="shared" ca="1" si="180"/>
        <v>-</v>
      </c>
      <c r="DC64" s="161" t="str">
        <f t="shared" ca="1" si="180"/>
        <v>-</v>
      </c>
      <c r="DD64" s="161" t="str">
        <f t="shared" ca="1" si="180"/>
        <v>-</v>
      </c>
      <c r="DE64" s="161" t="str">
        <f t="shared" ca="1" si="180"/>
        <v>-</v>
      </c>
    </row>
    <row r="65" spans="1:54" ht="24.95" customHeight="1">
      <c r="B65" s="45" t="s">
        <v>25</v>
      </c>
    </row>
    <row r="66" spans="1:54" ht="15.95" customHeight="1">
      <c r="B66" s="11">
        <f>Data!H14</f>
        <v>0</v>
      </c>
    </row>
    <row r="67" spans="1:54" ht="24.95" customHeight="1">
      <c r="B67" s="45" t="s">
        <v>29</v>
      </c>
    </row>
    <row r="68" spans="1:54" ht="15.95" customHeight="1">
      <c r="B68" s="11">
        <f>Data!I14</f>
        <v>100</v>
      </c>
    </row>
    <row r="69" spans="1:54" ht="24.95" customHeight="1">
      <c r="B69" s="45" t="s">
        <v>189</v>
      </c>
    </row>
    <row r="70" spans="1:54" ht="15.95" customHeight="1">
      <c r="B70" s="11">
        <f>D2*B64</f>
        <v>20</v>
      </c>
    </row>
    <row r="71" spans="1:54" ht="14.1" customHeight="1">
      <c r="A71" s="90"/>
      <c r="D71" s="94" t="s">
        <v>47</v>
      </c>
      <c r="E71" s="84" t="s">
        <v>53</v>
      </c>
      <c r="F71" s="84" t="s">
        <v>54</v>
      </c>
      <c r="G71" s="84" t="s">
        <v>55</v>
      </c>
      <c r="H71" s="84" t="s">
        <v>56</v>
      </c>
      <c r="I71" s="84" t="s">
        <v>57</v>
      </c>
      <c r="J71" s="84" t="s">
        <v>58</v>
      </c>
      <c r="K71" s="84" t="s">
        <v>59</v>
      </c>
      <c r="L71" s="84" t="s">
        <v>60</v>
      </c>
      <c r="M71" s="84" t="s">
        <v>61</v>
      </c>
      <c r="N71" s="84" t="s">
        <v>62</v>
      </c>
      <c r="O71" s="84" t="s">
        <v>63</v>
      </c>
      <c r="P71" s="84" t="s">
        <v>64</v>
      </c>
      <c r="Q71" s="84" t="s">
        <v>65</v>
      </c>
      <c r="R71" s="84" t="s">
        <v>66</v>
      </c>
      <c r="S71" s="84" t="s">
        <v>67</v>
      </c>
      <c r="T71" s="84" t="s">
        <v>68</v>
      </c>
      <c r="U71" s="84" t="s">
        <v>69</v>
      </c>
      <c r="V71" s="84" t="s">
        <v>70</v>
      </c>
      <c r="W71" s="84" t="s">
        <v>71</v>
      </c>
      <c r="X71" s="84" t="s">
        <v>72</v>
      </c>
      <c r="Y71" s="84" t="s">
        <v>73</v>
      </c>
      <c r="Z71" s="84" t="s">
        <v>74</v>
      </c>
      <c r="AA71" s="84" t="s">
        <v>75</v>
      </c>
      <c r="AB71" s="84" t="s">
        <v>76</v>
      </c>
      <c r="AC71" s="84" t="s">
        <v>77</v>
      </c>
      <c r="AD71" s="84" t="s">
        <v>78</v>
      </c>
      <c r="AE71" s="84" t="s">
        <v>79</v>
      </c>
      <c r="AF71" s="84" t="s">
        <v>80</v>
      </c>
      <c r="AG71" s="84" t="s">
        <v>81</v>
      </c>
      <c r="AH71" s="84" t="s">
        <v>82</v>
      </c>
      <c r="AI71" s="84" t="s">
        <v>83</v>
      </c>
      <c r="AJ71" s="84" t="s">
        <v>84</v>
      </c>
      <c r="AK71" s="84" t="s">
        <v>85</v>
      </c>
      <c r="AL71" s="84" t="s">
        <v>86</v>
      </c>
      <c r="AM71" s="84" t="s">
        <v>87</v>
      </c>
      <c r="AN71" s="84" t="s">
        <v>88</v>
      </c>
      <c r="AO71" s="84" t="s">
        <v>89</v>
      </c>
      <c r="AP71" s="84" t="s">
        <v>90</v>
      </c>
      <c r="AQ71" s="84" t="s">
        <v>91</v>
      </c>
      <c r="AR71" s="84" t="s">
        <v>92</v>
      </c>
      <c r="AS71" s="84" t="s">
        <v>93</v>
      </c>
      <c r="AT71" s="84" t="s">
        <v>94</v>
      </c>
      <c r="AU71" s="84" t="s">
        <v>95</v>
      </c>
      <c r="AV71" s="84" t="s">
        <v>96</v>
      </c>
      <c r="AW71" s="84" t="s">
        <v>97</v>
      </c>
      <c r="AX71" s="84" t="s">
        <v>98</v>
      </c>
      <c r="AY71" s="84" t="s">
        <v>99</v>
      </c>
      <c r="AZ71" s="84" t="s">
        <v>100</v>
      </c>
      <c r="BA71" s="84" t="s">
        <v>101</v>
      </c>
      <c r="BB71" s="95" t="s">
        <v>102</v>
      </c>
    </row>
    <row r="72" spans="1:54">
      <c r="A72" s="91"/>
      <c r="B72" s="222" t="s">
        <v>171</v>
      </c>
      <c r="C72" s="223" t="s">
        <v>172</v>
      </c>
      <c r="D72" s="105">
        <v>1</v>
      </c>
      <c r="E72" s="83">
        <f t="shared" ref="E72:AJ72" ca="1" si="181">IF($C7="","",IF(CELL("col",E8)-4&gt;$D$2,"",CODE(MID($C7,CELL("col",E8)-4,1))))</f>
        <v>66</v>
      </c>
      <c r="F72" s="83">
        <f t="shared" ca="1" si="181"/>
        <v>69</v>
      </c>
      <c r="G72" s="83">
        <f t="shared" ca="1" si="181"/>
        <v>67</v>
      </c>
      <c r="H72" s="83">
        <f t="shared" ca="1" si="181"/>
        <v>69</v>
      </c>
      <c r="I72" s="83">
        <f t="shared" ca="1" si="181"/>
        <v>67</v>
      </c>
      <c r="J72" s="83">
        <f t="shared" ca="1" si="181"/>
        <v>67</v>
      </c>
      <c r="K72" s="83">
        <f t="shared" ca="1" si="181"/>
        <v>65</v>
      </c>
      <c r="L72" s="83">
        <f t="shared" ca="1" si="181"/>
        <v>69</v>
      </c>
      <c r="M72" s="83">
        <f t="shared" ca="1" si="181"/>
        <v>66</v>
      </c>
      <c r="N72" s="83">
        <f t="shared" ca="1" si="181"/>
        <v>65</v>
      </c>
      <c r="O72" s="83">
        <f t="shared" ca="1" si="181"/>
        <v>68</v>
      </c>
      <c r="P72" s="83">
        <f t="shared" ca="1" si="181"/>
        <v>69</v>
      </c>
      <c r="Q72" s="83">
        <f t="shared" ca="1" si="181"/>
        <v>67</v>
      </c>
      <c r="R72" s="83">
        <f t="shared" ca="1" si="181"/>
        <v>69</v>
      </c>
      <c r="S72" s="83">
        <f t="shared" ca="1" si="181"/>
        <v>66</v>
      </c>
      <c r="T72" s="83">
        <f t="shared" ca="1" si="181"/>
        <v>65</v>
      </c>
      <c r="U72" s="83">
        <f t="shared" ca="1" si="181"/>
        <v>65</v>
      </c>
      <c r="V72" s="83">
        <f t="shared" ca="1" si="181"/>
        <v>66</v>
      </c>
      <c r="W72" s="83">
        <f t="shared" ca="1" si="181"/>
        <v>67</v>
      </c>
      <c r="X72" s="83">
        <f t="shared" ca="1" si="181"/>
        <v>69</v>
      </c>
      <c r="Y72" s="83" t="str">
        <f t="shared" ca="1" si="181"/>
        <v/>
      </c>
      <c r="Z72" s="83" t="str">
        <f t="shared" ca="1" si="181"/>
        <v/>
      </c>
      <c r="AA72" s="83" t="str">
        <f t="shared" ca="1" si="181"/>
        <v/>
      </c>
      <c r="AB72" s="83" t="str">
        <f t="shared" ca="1" si="181"/>
        <v/>
      </c>
      <c r="AC72" s="83" t="str">
        <f t="shared" ca="1" si="181"/>
        <v/>
      </c>
      <c r="AD72" s="83" t="str">
        <f t="shared" ca="1" si="181"/>
        <v/>
      </c>
      <c r="AE72" s="83" t="str">
        <f t="shared" ca="1" si="181"/>
        <v/>
      </c>
      <c r="AF72" s="83" t="str">
        <f t="shared" ca="1" si="181"/>
        <v/>
      </c>
      <c r="AG72" s="83" t="str">
        <f t="shared" ca="1" si="181"/>
        <v/>
      </c>
      <c r="AH72" s="83" t="str">
        <f t="shared" ca="1" si="181"/>
        <v/>
      </c>
      <c r="AI72" s="83" t="str">
        <f t="shared" ca="1" si="181"/>
        <v/>
      </c>
      <c r="AJ72" s="83" t="str">
        <f t="shared" ca="1" si="181"/>
        <v/>
      </c>
      <c r="AK72" s="83" t="str">
        <f t="shared" ref="AK72:BB72" ca="1" si="182">IF($C7="","",IF(CELL("col",AK8)-4&gt;$D$2,"",CODE(MID($C7,CELL("col",AK8)-4,1))))</f>
        <v/>
      </c>
      <c r="AL72" s="83" t="str">
        <f t="shared" ca="1" si="182"/>
        <v/>
      </c>
      <c r="AM72" s="83" t="str">
        <f t="shared" ca="1" si="182"/>
        <v/>
      </c>
      <c r="AN72" s="83" t="str">
        <f t="shared" ca="1" si="182"/>
        <v/>
      </c>
      <c r="AO72" s="83" t="str">
        <f t="shared" ca="1" si="182"/>
        <v/>
      </c>
      <c r="AP72" s="83" t="str">
        <f t="shared" ca="1" si="182"/>
        <v/>
      </c>
      <c r="AQ72" s="83" t="str">
        <f t="shared" ca="1" si="182"/>
        <v/>
      </c>
      <c r="AR72" s="83" t="str">
        <f t="shared" ca="1" si="182"/>
        <v/>
      </c>
      <c r="AS72" s="83" t="str">
        <f t="shared" ca="1" si="182"/>
        <v/>
      </c>
      <c r="AT72" s="83" t="str">
        <f t="shared" ca="1" si="182"/>
        <v/>
      </c>
      <c r="AU72" s="83" t="str">
        <f t="shared" ca="1" si="182"/>
        <v/>
      </c>
      <c r="AV72" s="83" t="str">
        <f t="shared" ca="1" si="182"/>
        <v/>
      </c>
      <c r="AW72" s="83" t="str">
        <f t="shared" ca="1" si="182"/>
        <v/>
      </c>
      <c r="AX72" s="83" t="str">
        <f t="shared" ca="1" si="182"/>
        <v/>
      </c>
      <c r="AY72" s="83" t="str">
        <f t="shared" ca="1" si="182"/>
        <v/>
      </c>
      <c r="AZ72" s="83" t="str">
        <f t="shared" ca="1" si="182"/>
        <v/>
      </c>
      <c r="BA72" s="83" t="str">
        <f t="shared" ca="1" si="182"/>
        <v/>
      </c>
      <c r="BB72" s="96" t="str">
        <f t="shared" ca="1" si="182"/>
        <v/>
      </c>
    </row>
    <row r="73" spans="1:54">
      <c r="A73" s="91"/>
      <c r="B73" s="225">
        <v>1</v>
      </c>
      <c r="C73" s="224" t="s">
        <v>173</v>
      </c>
      <c r="D73" s="105">
        <f>D72+1</f>
        <v>2</v>
      </c>
      <c r="E73" s="83">
        <f t="shared" ref="E73:AJ73" ca="1" si="183">IF($C8="","",IF(CELL("col",E9)-4&gt;$D$2,"",CODE(MID($C8,CELL("col",E9)-4,1))))</f>
        <v>65</v>
      </c>
      <c r="F73" s="83">
        <f t="shared" ca="1" si="183"/>
        <v>66</v>
      </c>
      <c r="G73" s="83">
        <f t="shared" ca="1" si="183"/>
        <v>69</v>
      </c>
      <c r="H73" s="83">
        <f t="shared" ca="1" si="183"/>
        <v>65</v>
      </c>
      <c r="I73" s="83">
        <f t="shared" ca="1" si="183"/>
        <v>68</v>
      </c>
      <c r="J73" s="83">
        <f t="shared" ca="1" si="183"/>
        <v>69</v>
      </c>
      <c r="K73" s="83">
        <f t="shared" ca="1" si="183"/>
        <v>67</v>
      </c>
      <c r="L73" s="83">
        <f t="shared" ca="1" si="183"/>
        <v>65</v>
      </c>
      <c r="M73" s="83">
        <f t="shared" ca="1" si="183"/>
        <v>67</v>
      </c>
      <c r="N73" s="83">
        <f t="shared" ca="1" si="183"/>
        <v>65</v>
      </c>
      <c r="O73" s="83">
        <f t="shared" ca="1" si="183"/>
        <v>68</v>
      </c>
      <c r="P73" s="83">
        <f t="shared" ca="1" si="183"/>
        <v>66</v>
      </c>
      <c r="Q73" s="83">
        <f t="shared" ca="1" si="183"/>
        <v>65</v>
      </c>
      <c r="R73" s="83">
        <f t="shared" ca="1" si="183"/>
        <v>65</v>
      </c>
      <c r="S73" s="83">
        <f t="shared" ca="1" si="183"/>
        <v>69</v>
      </c>
      <c r="T73" s="83">
        <f t="shared" ca="1" si="183"/>
        <v>67</v>
      </c>
      <c r="U73" s="83">
        <f t="shared" ca="1" si="183"/>
        <v>66</v>
      </c>
      <c r="V73" s="83">
        <f t="shared" ca="1" si="183"/>
        <v>67</v>
      </c>
      <c r="W73" s="83">
        <f t="shared" ca="1" si="183"/>
        <v>67</v>
      </c>
      <c r="X73" s="83">
        <f t="shared" ca="1" si="183"/>
        <v>66</v>
      </c>
      <c r="Y73" s="83" t="str">
        <f t="shared" ca="1" si="183"/>
        <v/>
      </c>
      <c r="Z73" s="83" t="str">
        <f t="shared" ca="1" si="183"/>
        <v/>
      </c>
      <c r="AA73" s="83" t="str">
        <f t="shared" ca="1" si="183"/>
        <v/>
      </c>
      <c r="AB73" s="83" t="str">
        <f t="shared" ca="1" si="183"/>
        <v/>
      </c>
      <c r="AC73" s="83" t="str">
        <f t="shared" ca="1" si="183"/>
        <v/>
      </c>
      <c r="AD73" s="83" t="str">
        <f t="shared" ca="1" si="183"/>
        <v/>
      </c>
      <c r="AE73" s="83" t="str">
        <f t="shared" ca="1" si="183"/>
        <v/>
      </c>
      <c r="AF73" s="83" t="str">
        <f t="shared" ca="1" si="183"/>
        <v/>
      </c>
      <c r="AG73" s="83" t="str">
        <f t="shared" ca="1" si="183"/>
        <v/>
      </c>
      <c r="AH73" s="83" t="str">
        <f t="shared" ca="1" si="183"/>
        <v/>
      </c>
      <c r="AI73" s="83" t="str">
        <f t="shared" ca="1" si="183"/>
        <v/>
      </c>
      <c r="AJ73" s="83" t="str">
        <f t="shared" ca="1" si="183"/>
        <v/>
      </c>
      <c r="AK73" s="83" t="str">
        <f t="shared" ref="AK73:BB73" ca="1" si="184">IF($C8="","",IF(CELL("col",AK9)-4&gt;$D$2,"",CODE(MID($C8,CELL("col",AK9)-4,1))))</f>
        <v/>
      </c>
      <c r="AL73" s="83" t="str">
        <f t="shared" ca="1" si="184"/>
        <v/>
      </c>
      <c r="AM73" s="83" t="str">
        <f t="shared" ca="1" si="184"/>
        <v/>
      </c>
      <c r="AN73" s="83" t="str">
        <f t="shared" ca="1" si="184"/>
        <v/>
      </c>
      <c r="AO73" s="83" t="str">
        <f t="shared" ca="1" si="184"/>
        <v/>
      </c>
      <c r="AP73" s="83" t="str">
        <f t="shared" ca="1" si="184"/>
        <v/>
      </c>
      <c r="AQ73" s="83" t="str">
        <f t="shared" ca="1" si="184"/>
        <v/>
      </c>
      <c r="AR73" s="83" t="str">
        <f t="shared" ca="1" si="184"/>
        <v/>
      </c>
      <c r="AS73" s="83" t="str">
        <f t="shared" ca="1" si="184"/>
        <v/>
      </c>
      <c r="AT73" s="83" t="str">
        <f t="shared" ca="1" si="184"/>
        <v/>
      </c>
      <c r="AU73" s="83" t="str">
        <f t="shared" ca="1" si="184"/>
        <v/>
      </c>
      <c r="AV73" s="83" t="str">
        <f t="shared" ca="1" si="184"/>
        <v/>
      </c>
      <c r="AW73" s="83" t="str">
        <f t="shared" ca="1" si="184"/>
        <v/>
      </c>
      <c r="AX73" s="83" t="str">
        <f t="shared" ca="1" si="184"/>
        <v/>
      </c>
      <c r="AY73" s="83" t="str">
        <f t="shared" ca="1" si="184"/>
        <v/>
      </c>
      <c r="AZ73" s="83" t="str">
        <f t="shared" ca="1" si="184"/>
        <v/>
      </c>
      <c r="BA73" s="83" t="str">
        <f t="shared" ca="1" si="184"/>
        <v/>
      </c>
      <c r="BB73" s="96" t="str">
        <f t="shared" ca="1" si="184"/>
        <v/>
      </c>
    </row>
    <row r="74" spans="1:54">
      <c r="A74" s="91"/>
      <c r="B74" s="225">
        <v>2</v>
      </c>
      <c r="C74" s="224" t="s">
        <v>174</v>
      </c>
      <c r="D74" s="105">
        <f t="shared" ref="D74:D121" si="185">D73+1</f>
        <v>3</v>
      </c>
      <c r="E74" s="83">
        <f t="shared" ref="E74:AJ74" ca="1" si="186">IF($C9="","",IF(CELL("col",E10)-4&gt;$D$2,"",CODE(MID($C9,CELL("col",E10)-4,1))))</f>
        <v>67</v>
      </c>
      <c r="F74" s="83">
        <f t="shared" ca="1" si="186"/>
        <v>66</v>
      </c>
      <c r="G74" s="83">
        <f t="shared" ca="1" si="186"/>
        <v>69</v>
      </c>
      <c r="H74" s="83">
        <f t="shared" ca="1" si="186"/>
        <v>69</v>
      </c>
      <c r="I74" s="83">
        <f t="shared" ca="1" si="186"/>
        <v>67</v>
      </c>
      <c r="J74" s="83">
        <f t="shared" ca="1" si="186"/>
        <v>67</v>
      </c>
      <c r="K74" s="83">
        <f t="shared" ca="1" si="186"/>
        <v>65</v>
      </c>
      <c r="L74" s="83">
        <f t="shared" ca="1" si="186"/>
        <v>69</v>
      </c>
      <c r="M74" s="83">
        <f t="shared" ca="1" si="186"/>
        <v>69</v>
      </c>
      <c r="N74" s="83">
        <f t="shared" ca="1" si="186"/>
        <v>65</v>
      </c>
      <c r="O74" s="83">
        <f t="shared" ca="1" si="186"/>
        <v>68</v>
      </c>
      <c r="P74" s="83">
        <f t="shared" ca="1" si="186"/>
        <v>66</v>
      </c>
      <c r="Q74" s="83">
        <f t="shared" ca="1" si="186"/>
        <v>67</v>
      </c>
      <c r="R74" s="83">
        <f t="shared" ca="1" si="186"/>
        <v>65</v>
      </c>
      <c r="S74" s="83">
        <f t="shared" ca="1" si="186"/>
        <v>65</v>
      </c>
      <c r="T74" s="83">
        <f t="shared" ca="1" si="186"/>
        <v>66</v>
      </c>
      <c r="U74" s="83">
        <f t="shared" ca="1" si="186"/>
        <v>65</v>
      </c>
      <c r="V74" s="83">
        <f t="shared" ca="1" si="186"/>
        <v>65</v>
      </c>
      <c r="W74" s="83">
        <f t="shared" ca="1" si="186"/>
        <v>66</v>
      </c>
      <c r="X74" s="83">
        <f t="shared" ca="1" si="186"/>
        <v>66</v>
      </c>
      <c r="Y74" s="83" t="str">
        <f t="shared" ca="1" si="186"/>
        <v/>
      </c>
      <c r="Z74" s="83" t="str">
        <f t="shared" ca="1" si="186"/>
        <v/>
      </c>
      <c r="AA74" s="83" t="str">
        <f t="shared" ca="1" si="186"/>
        <v/>
      </c>
      <c r="AB74" s="83" t="str">
        <f t="shared" ca="1" si="186"/>
        <v/>
      </c>
      <c r="AC74" s="83" t="str">
        <f t="shared" ca="1" si="186"/>
        <v/>
      </c>
      <c r="AD74" s="83" t="str">
        <f t="shared" ca="1" si="186"/>
        <v/>
      </c>
      <c r="AE74" s="83" t="str">
        <f t="shared" ca="1" si="186"/>
        <v/>
      </c>
      <c r="AF74" s="83" t="str">
        <f t="shared" ca="1" si="186"/>
        <v/>
      </c>
      <c r="AG74" s="83" t="str">
        <f t="shared" ca="1" si="186"/>
        <v/>
      </c>
      <c r="AH74" s="83" t="str">
        <f t="shared" ca="1" si="186"/>
        <v/>
      </c>
      <c r="AI74" s="83" t="str">
        <f t="shared" ca="1" si="186"/>
        <v/>
      </c>
      <c r="AJ74" s="83" t="str">
        <f t="shared" ca="1" si="186"/>
        <v/>
      </c>
      <c r="AK74" s="83" t="str">
        <f t="shared" ref="AK74:BB74" ca="1" si="187">IF($C9="","",IF(CELL("col",AK10)-4&gt;$D$2,"",CODE(MID($C9,CELL("col",AK10)-4,1))))</f>
        <v/>
      </c>
      <c r="AL74" s="83" t="str">
        <f t="shared" ca="1" si="187"/>
        <v/>
      </c>
      <c r="AM74" s="83" t="str">
        <f t="shared" ca="1" si="187"/>
        <v/>
      </c>
      <c r="AN74" s="83" t="str">
        <f t="shared" ca="1" si="187"/>
        <v/>
      </c>
      <c r="AO74" s="83" t="str">
        <f t="shared" ca="1" si="187"/>
        <v/>
      </c>
      <c r="AP74" s="83" t="str">
        <f t="shared" ca="1" si="187"/>
        <v/>
      </c>
      <c r="AQ74" s="83" t="str">
        <f t="shared" ca="1" si="187"/>
        <v/>
      </c>
      <c r="AR74" s="83" t="str">
        <f t="shared" ca="1" si="187"/>
        <v/>
      </c>
      <c r="AS74" s="83" t="str">
        <f t="shared" ca="1" si="187"/>
        <v/>
      </c>
      <c r="AT74" s="83" t="str">
        <f t="shared" ca="1" si="187"/>
        <v/>
      </c>
      <c r="AU74" s="83" t="str">
        <f t="shared" ca="1" si="187"/>
        <v/>
      </c>
      <c r="AV74" s="83" t="str">
        <f t="shared" ca="1" si="187"/>
        <v/>
      </c>
      <c r="AW74" s="83" t="str">
        <f t="shared" ca="1" si="187"/>
        <v/>
      </c>
      <c r="AX74" s="83" t="str">
        <f t="shared" ca="1" si="187"/>
        <v/>
      </c>
      <c r="AY74" s="83" t="str">
        <f t="shared" ca="1" si="187"/>
        <v/>
      </c>
      <c r="AZ74" s="83" t="str">
        <f t="shared" ca="1" si="187"/>
        <v/>
      </c>
      <c r="BA74" s="83" t="str">
        <f t="shared" ca="1" si="187"/>
        <v/>
      </c>
      <c r="BB74" s="96" t="str">
        <f t="shared" ca="1" si="187"/>
        <v/>
      </c>
    </row>
    <row r="75" spans="1:54">
      <c r="A75" s="91"/>
      <c r="B75" s="225">
        <v>3</v>
      </c>
      <c r="C75" s="224" t="s">
        <v>175</v>
      </c>
      <c r="D75" s="105">
        <f t="shared" si="185"/>
        <v>4</v>
      </c>
      <c r="E75" s="83">
        <f t="shared" ref="E75:AJ75" ca="1" si="188">IF($C10="","",IF(CELL("col",E11)-4&gt;$D$2,"",CODE(MID($C10,CELL("col",E11)-4,1))))</f>
        <v>67</v>
      </c>
      <c r="F75" s="83">
        <f t="shared" ca="1" si="188"/>
        <v>66</v>
      </c>
      <c r="G75" s="83">
        <f t="shared" ca="1" si="188"/>
        <v>65</v>
      </c>
      <c r="H75" s="83">
        <f t="shared" ca="1" si="188"/>
        <v>66</v>
      </c>
      <c r="I75" s="83">
        <f t="shared" ca="1" si="188"/>
        <v>65</v>
      </c>
      <c r="J75" s="83">
        <f t="shared" ca="1" si="188"/>
        <v>68</v>
      </c>
      <c r="K75" s="83">
        <f t="shared" ca="1" si="188"/>
        <v>65</v>
      </c>
      <c r="L75" s="83">
        <f t="shared" ca="1" si="188"/>
        <v>66</v>
      </c>
      <c r="M75" s="83">
        <f t="shared" ca="1" si="188"/>
        <v>68</v>
      </c>
      <c r="N75" s="83">
        <f t="shared" ca="1" si="188"/>
        <v>65</v>
      </c>
      <c r="O75" s="83">
        <f t="shared" ca="1" si="188"/>
        <v>66</v>
      </c>
      <c r="P75" s="83">
        <f t="shared" ca="1" si="188"/>
        <v>69</v>
      </c>
      <c r="Q75" s="83">
        <f t="shared" ca="1" si="188"/>
        <v>67</v>
      </c>
      <c r="R75" s="83">
        <f t="shared" ca="1" si="188"/>
        <v>65</v>
      </c>
      <c r="S75" s="83">
        <f t="shared" ca="1" si="188"/>
        <v>68</v>
      </c>
      <c r="T75" s="83">
        <f t="shared" ca="1" si="188"/>
        <v>67</v>
      </c>
      <c r="U75" s="83">
        <f t="shared" ca="1" si="188"/>
        <v>67</v>
      </c>
      <c r="V75" s="83">
        <f t="shared" ca="1" si="188"/>
        <v>66</v>
      </c>
      <c r="W75" s="83">
        <f t="shared" ca="1" si="188"/>
        <v>67</v>
      </c>
      <c r="X75" s="83">
        <f t="shared" ca="1" si="188"/>
        <v>65</v>
      </c>
      <c r="Y75" s="83" t="str">
        <f t="shared" ca="1" si="188"/>
        <v/>
      </c>
      <c r="Z75" s="83" t="str">
        <f t="shared" ca="1" si="188"/>
        <v/>
      </c>
      <c r="AA75" s="83" t="str">
        <f t="shared" ca="1" si="188"/>
        <v/>
      </c>
      <c r="AB75" s="83" t="str">
        <f t="shared" ca="1" si="188"/>
        <v/>
      </c>
      <c r="AC75" s="83" t="str">
        <f t="shared" ca="1" si="188"/>
        <v/>
      </c>
      <c r="AD75" s="83" t="str">
        <f t="shared" ca="1" si="188"/>
        <v/>
      </c>
      <c r="AE75" s="83" t="str">
        <f t="shared" ca="1" si="188"/>
        <v/>
      </c>
      <c r="AF75" s="83" t="str">
        <f t="shared" ca="1" si="188"/>
        <v/>
      </c>
      <c r="AG75" s="83" t="str">
        <f t="shared" ca="1" si="188"/>
        <v/>
      </c>
      <c r="AH75" s="83" t="str">
        <f t="shared" ca="1" si="188"/>
        <v/>
      </c>
      <c r="AI75" s="83" t="str">
        <f t="shared" ca="1" si="188"/>
        <v/>
      </c>
      <c r="AJ75" s="83" t="str">
        <f t="shared" ca="1" si="188"/>
        <v/>
      </c>
      <c r="AK75" s="83" t="str">
        <f t="shared" ref="AK75:BB75" ca="1" si="189">IF($C10="","",IF(CELL("col",AK11)-4&gt;$D$2,"",CODE(MID($C10,CELL("col",AK11)-4,1))))</f>
        <v/>
      </c>
      <c r="AL75" s="83" t="str">
        <f t="shared" ca="1" si="189"/>
        <v/>
      </c>
      <c r="AM75" s="83" t="str">
        <f t="shared" ca="1" si="189"/>
        <v/>
      </c>
      <c r="AN75" s="83" t="str">
        <f t="shared" ca="1" si="189"/>
        <v/>
      </c>
      <c r="AO75" s="83" t="str">
        <f t="shared" ca="1" si="189"/>
        <v/>
      </c>
      <c r="AP75" s="83" t="str">
        <f t="shared" ca="1" si="189"/>
        <v/>
      </c>
      <c r="AQ75" s="83" t="str">
        <f t="shared" ca="1" si="189"/>
        <v/>
      </c>
      <c r="AR75" s="83" t="str">
        <f t="shared" ca="1" si="189"/>
        <v/>
      </c>
      <c r="AS75" s="83" t="str">
        <f t="shared" ca="1" si="189"/>
        <v/>
      </c>
      <c r="AT75" s="83" t="str">
        <f t="shared" ca="1" si="189"/>
        <v/>
      </c>
      <c r="AU75" s="83" t="str">
        <f t="shared" ca="1" si="189"/>
        <v/>
      </c>
      <c r="AV75" s="83" t="str">
        <f t="shared" ca="1" si="189"/>
        <v/>
      </c>
      <c r="AW75" s="83" t="str">
        <f t="shared" ca="1" si="189"/>
        <v/>
      </c>
      <c r="AX75" s="83" t="str">
        <f t="shared" ca="1" si="189"/>
        <v/>
      </c>
      <c r="AY75" s="83" t="str">
        <f t="shared" ca="1" si="189"/>
        <v/>
      </c>
      <c r="AZ75" s="83" t="str">
        <f t="shared" ca="1" si="189"/>
        <v/>
      </c>
      <c r="BA75" s="83" t="str">
        <f t="shared" ca="1" si="189"/>
        <v/>
      </c>
      <c r="BB75" s="96" t="str">
        <f t="shared" ca="1" si="189"/>
        <v/>
      </c>
    </row>
    <row r="76" spans="1:54">
      <c r="A76" s="91"/>
      <c r="B76" s="225">
        <v>4</v>
      </c>
      <c r="C76" s="224" t="s">
        <v>176</v>
      </c>
      <c r="D76" s="105">
        <f t="shared" si="185"/>
        <v>5</v>
      </c>
      <c r="E76" s="83">
        <f t="shared" ref="E76:AJ76" ca="1" si="190">IF($C11="","",IF(CELL("col",E12)-4&gt;$D$2,"",CODE(MID($C11,CELL("col",E12)-4,1))))</f>
        <v>65</v>
      </c>
      <c r="F76" s="83">
        <f t="shared" ca="1" si="190"/>
        <v>66</v>
      </c>
      <c r="G76" s="83">
        <f t="shared" ca="1" si="190"/>
        <v>65</v>
      </c>
      <c r="H76" s="83">
        <f t="shared" ca="1" si="190"/>
        <v>66</v>
      </c>
      <c r="I76" s="83">
        <f t="shared" ca="1" si="190"/>
        <v>67</v>
      </c>
      <c r="J76" s="83">
        <f t="shared" ca="1" si="190"/>
        <v>69</v>
      </c>
      <c r="K76" s="83">
        <f t="shared" ca="1" si="190"/>
        <v>65</v>
      </c>
      <c r="L76" s="83">
        <f t="shared" ca="1" si="190"/>
        <v>66</v>
      </c>
      <c r="M76" s="83">
        <f t="shared" ca="1" si="190"/>
        <v>67</v>
      </c>
      <c r="N76" s="83">
        <f t="shared" ca="1" si="190"/>
        <v>68</v>
      </c>
      <c r="O76" s="83">
        <f t="shared" ca="1" si="190"/>
        <v>68</v>
      </c>
      <c r="P76" s="83">
        <f t="shared" ca="1" si="190"/>
        <v>68</v>
      </c>
      <c r="Q76" s="83">
        <f t="shared" ca="1" si="190"/>
        <v>67</v>
      </c>
      <c r="R76" s="83">
        <f t="shared" ca="1" si="190"/>
        <v>66</v>
      </c>
      <c r="S76" s="83">
        <f t="shared" ca="1" si="190"/>
        <v>66</v>
      </c>
      <c r="T76" s="83">
        <f t="shared" ca="1" si="190"/>
        <v>69</v>
      </c>
      <c r="U76" s="83">
        <f t="shared" ca="1" si="190"/>
        <v>67</v>
      </c>
      <c r="V76" s="83">
        <f t="shared" ca="1" si="190"/>
        <v>65</v>
      </c>
      <c r="W76" s="83">
        <f t="shared" ca="1" si="190"/>
        <v>68</v>
      </c>
      <c r="X76" s="83">
        <f t="shared" ca="1" si="190"/>
        <v>69</v>
      </c>
      <c r="Y76" s="83" t="str">
        <f t="shared" ca="1" si="190"/>
        <v/>
      </c>
      <c r="Z76" s="83" t="str">
        <f t="shared" ca="1" si="190"/>
        <v/>
      </c>
      <c r="AA76" s="83" t="str">
        <f t="shared" ca="1" si="190"/>
        <v/>
      </c>
      <c r="AB76" s="83" t="str">
        <f t="shared" ca="1" si="190"/>
        <v/>
      </c>
      <c r="AC76" s="83" t="str">
        <f t="shared" ca="1" si="190"/>
        <v/>
      </c>
      <c r="AD76" s="83" t="str">
        <f t="shared" ca="1" si="190"/>
        <v/>
      </c>
      <c r="AE76" s="83" t="str">
        <f t="shared" ca="1" si="190"/>
        <v/>
      </c>
      <c r="AF76" s="83" t="str">
        <f t="shared" ca="1" si="190"/>
        <v/>
      </c>
      <c r="AG76" s="83" t="str">
        <f t="shared" ca="1" si="190"/>
        <v/>
      </c>
      <c r="AH76" s="83" t="str">
        <f t="shared" ca="1" si="190"/>
        <v/>
      </c>
      <c r="AI76" s="83" t="str">
        <f t="shared" ca="1" si="190"/>
        <v/>
      </c>
      <c r="AJ76" s="83" t="str">
        <f t="shared" ca="1" si="190"/>
        <v/>
      </c>
      <c r="AK76" s="83" t="str">
        <f t="shared" ref="AK76:BB76" ca="1" si="191">IF($C11="","",IF(CELL("col",AK12)-4&gt;$D$2,"",CODE(MID($C11,CELL("col",AK12)-4,1))))</f>
        <v/>
      </c>
      <c r="AL76" s="83" t="str">
        <f t="shared" ca="1" si="191"/>
        <v/>
      </c>
      <c r="AM76" s="83" t="str">
        <f t="shared" ca="1" si="191"/>
        <v/>
      </c>
      <c r="AN76" s="83" t="str">
        <f t="shared" ca="1" si="191"/>
        <v/>
      </c>
      <c r="AO76" s="83" t="str">
        <f t="shared" ca="1" si="191"/>
        <v/>
      </c>
      <c r="AP76" s="83" t="str">
        <f t="shared" ca="1" si="191"/>
        <v/>
      </c>
      <c r="AQ76" s="83" t="str">
        <f t="shared" ca="1" si="191"/>
        <v/>
      </c>
      <c r="AR76" s="83" t="str">
        <f t="shared" ca="1" si="191"/>
        <v/>
      </c>
      <c r="AS76" s="83" t="str">
        <f t="shared" ca="1" si="191"/>
        <v/>
      </c>
      <c r="AT76" s="83" t="str">
        <f t="shared" ca="1" si="191"/>
        <v/>
      </c>
      <c r="AU76" s="83" t="str">
        <f t="shared" ca="1" si="191"/>
        <v/>
      </c>
      <c r="AV76" s="83" t="str">
        <f t="shared" ca="1" si="191"/>
        <v/>
      </c>
      <c r="AW76" s="83" t="str">
        <f t="shared" ca="1" si="191"/>
        <v/>
      </c>
      <c r="AX76" s="83" t="str">
        <f t="shared" ca="1" si="191"/>
        <v/>
      </c>
      <c r="AY76" s="83" t="str">
        <f t="shared" ca="1" si="191"/>
        <v/>
      </c>
      <c r="AZ76" s="83" t="str">
        <f t="shared" ca="1" si="191"/>
        <v/>
      </c>
      <c r="BA76" s="83" t="str">
        <f t="shared" ca="1" si="191"/>
        <v/>
      </c>
      <c r="BB76" s="96" t="str">
        <f t="shared" ca="1" si="191"/>
        <v/>
      </c>
    </row>
    <row r="77" spans="1:54">
      <c r="A77" s="91"/>
      <c r="B77" s="225">
        <v>5</v>
      </c>
      <c r="C77" s="224" t="s">
        <v>177</v>
      </c>
      <c r="D77" s="105">
        <f t="shared" si="185"/>
        <v>6</v>
      </c>
      <c r="E77" s="83">
        <f t="shared" ref="E77:AJ77" ca="1" si="192">IF($C12="","",IF(CELL("col",E13)-4&gt;$D$2,"",CODE(MID($C12,CELL("col",E13)-4,1))))</f>
        <v>67</v>
      </c>
      <c r="F77" s="83">
        <f t="shared" ca="1" si="192"/>
        <v>66</v>
      </c>
      <c r="G77" s="83">
        <f t="shared" ca="1" si="192"/>
        <v>65</v>
      </c>
      <c r="H77" s="83">
        <f t="shared" ca="1" si="192"/>
        <v>66</v>
      </c>
      <c r="I77" s="83">
        <f t="shared" ca="1" si="192"/>
        <v>65</v>
      </c>
      <c r="J77" s="83">
        <f t="shared" ca="1" si="192"/>
        <v>69</v>
      </c>
      <c r="K77" s="83">
        <f t="shared" ca="1" si="192"/>
        <v>65</v>
      </c>
      <c r="L77" s="83">
        <f t="shared" ca="1" si="192"/>
        <v>66</v>
      </c>
      <c r="M77" s="83">
        <f t="shared" ca="1" si="192"/>
        <v>69</v>
      </c>
      <c r="N77" s="83">
        <f t="shared" ca="1" si="192"/>
        <v>65</v>
      </c>
      <c r="O77" s="83">
        <f t="shared" ca="1" si="192"/>
        <v>68</v>
      </c>
      <c r="P77" s="83">
        <f t="shared" ca="1" si="192"/>
        <v>69</v>
      </c>
      <c r="Q77" s="83">
        <f t="shared" ca="1" si="192"/>
        <v>67</v>
      </c>
      <c r="R77" s="83">
        <f t="shared" ca="1" si="192"/>
        <v>66</v>
      </c>
      <c r="S77" s="83">
        <f t="shared" ca="1" si="192"/>
        <v>66</v>
      </c>
      <c r="T77" s="83">
        <f t="shared" ca="1" si="192"/>
        <v>69</v>
      </c>
      <c r="U77" s="83">
        <f t="shared" ca="1" si="192"/>
        <v>65</v>
      </c>
      <c r="V77" s="83">
        <f t="shared" ca="1" si="192"/>
        <v>65</v>
      </c>
      <c r="W77" s="83">
        <f t="shared" ca="1" si="192"/>
        <v>67</v>
      </c>
      <c r="X77" s="83">
        <f t="shared" ca="1" si="192"/>
        <v>65</v>
      </c>
      <c r="Y77" s="83" t="str">
        <f t="shared" ca="1" si="192"/>
        <v/>
      </c>
      <c r="Z77" s="83" t="str">
        <f t="shared" ca="1" si="192"/>
        <v/>
      </c>
      <c r="AA77" s="83" t="str">
        <f t="shared" ca="1" si="192"/>
        <v/>
      </c>
      <c r="AB77" s="83" t="str">
        <f t="shared" ca="1" si="192"/>
        <v/>
      </c>
      <c r="AC77" s="83" t="str">
        <f t="shared" ca="1" si="192"/>
        <v/>
      </c>
      <c r="AD77" s="83" t="str">
        <f t="shared" ca="1" si="192"/>
        <v/>
      </c>
      <c r="AE77" s="83" t="str">
        <f t="shared" ca="1" si="192"/>
        <v/>
      </c>
      <c r="AF77" s="83" t="str">
        <f t="shared" ca="1" si="192"/>
        <v/>
      </c>
      <c r="AG77" s="83" t="str">
        <f t="shared" ca="1" si="192"/>
        <v/>
      </c>
      <c r="AH77" s="83" t="str">
        <f t="shared" ca="1" si="192"/>
        <v/>
      </c>
      <c r="AI77" s="83" t="str">
        <f t="shared" ca="1" si="192"/>
        <v/>
      </c>
      <c r="AJ77" s="83" t="str">
        <f t="shared" ca="1" si="192"/>
        <v/>
      </c>
      <c r="AK77" s="83" t="str">
        <f t="shared" ref="AK77:BB77" ca="1" si="193">IF($C12="","",IF(CELL("col",AK13)-4&gt;$D$2,"",CODE(MID($C12,CELL("col",AK13)-4,1))))</f>
        <v/>
      </c>
      <c r="AL77" s="83" t="str">
        <f t="shared" ca="1" si="193"/>
        <v/>
      </c>
      <c r="AM77" s="83" t="str">
        <f t="shared" ca="1" si="193"/>
        <v/>
      </c>
      <c r="AN77" s="83" t="str">
        <f t="shared" ca="1" si="193"/>
        <v/>
      </c>
      <c r="AO77" s="83" t="str">
        <f t="shared" ca="1" si="193"/>
        <v/>
      </c>
      <c r="AP77" s="83" t="str">
        <f t="shared" ca="1" si="193"/>
        <v/>
      </c>
      <c r="AQ77" s="83" t="str">
        <f t="shared" ca="1" si="193"/>
        <v/>
      </c>
      <c r="AR77" s="83" t="str">
        <f t="shared" ca="1" si="193"/>
        <v/>
      </c>
      <c r="AS77" s="83" t="str">
        <f t="shared" ca="1" si="193"/>
        <v/>
      </c>
      <c r="AT77" s="83" t="str">
        <f t="shared" ca="1" si="193"/>
        <v/>
      </c>
      <c r="AU77" s="83" t="str">
        <f t="shared" ca="1" si="193"/>
        <v/>
      </c>
      <c r="AV77" s="83" t="str">
        <f t="shared" ca="1" si="193"/>
        <v/>
      </c>
      <c r="AW77" s="83" t="str">
        <f t="shared" ca="1" si="193"/>
        <v/>
      </c>
      <c r="AX77" s="83" t="str">
        <f t="shared" ca="1" si="193"/>
        <v/>
      </c>
      <c r="AY77" s="83" t="str">
        <f t="shared" ca="1" si="193"/>
        <v/>
      </c>
      <c r="AZ77" s="83" t="str">
        <f t="shared" ca="1" si="193"/>
        <v/>
      </c>
      <c r="BA77" s="83" t="str">
        <f t="shared" ca="1" si="193"/>
        <v/>
      </c>
      <c r="BB77" s="96" t="str">
        <f t="shared" ca="1" si="193"/>
        <v/>
      </c>
    </row>
    <row r="78" spans="1:54">
      <c r="A78" s="91"/>
      <c r="B78" s="225">
        <v>6</v>
      </c>
      <c r="C78" s="224" t="s">
        <v>178</v>
      </c>
      <c r="D78" s="105">
        <f t="shared" si="185"/>
        <v>7</v>
      </c>
      <c r="E78" s="83">
        <f t="shared" ref="E78:AJ78" ca="1" si="194">IF($C13="","",IF(CELL("col",E14)-4&gt;$D$2,"",CODE(MID($C13,CELL("col",E14)-4,1))))</f>
        <v>67</v>
      </c>
      <c r="F78" s="83">
        <f t="shared" ca="1" si="194"/>
        <v>66</v>
      </c>
      <c r="G78" s="83">
        <f t="shared" ca="1" si="194"/>
        <v>68</v>
      </c>
      <c r="H78" s="83">
        <f t="shared" ca="1" si="194"/>
        <v>66</v>
      </c>
      <c r="I78" s="83">
        <f t="shared" ca="1" si="194"/>
        <v>65</v>
      </c>
      <c r="J78" s="83">
        <f t="shared" ca="1" si="194"/>
        <v>67</v>
      </c>
      <c r="K78" s="83">
        <f t="shared" ca="1" si="194"/>
        <v>65</v>
      </c>
      <c r="L78" s="83">
        <f t="shared" ca="1" si="194"/>
        <v>66</v>
      </c>
      <c r="M78" s="83">
        <f t="shared" ca="1" si="194"/>
        <v>66</v>
      </c>
      <c r="N78" s="83">
        <f t="shared" ca="1" si="194"/>
        <v>65</v>
      </c>
      <c r="O78" s="83">
        <f t="shared" ca="1" si="194"/>
        <v>68</v>
      </c>
      <c r="P78" s="83">
        <f t="shared" ca="1" si="194"/>
        <v>69</v>
      </c>
      <c r="Q78" s="83">
        <f t="shared" ca="1" si="194"/>
        <v>65</v>
      </c>
      <c r="R78" s="83">
        <f t="shared" ca="1" si="194"/>
        <v>65</v>
      </c>
      <c r="S78" s="83">
        <f t="shared" ca="1" si="194"/>
        <v>65</v>
      </c>
      <c r="T78" s="83">
        <f t="shared" ca="1" si="194"/>
        <v>69</v>
      </c>
      <c r="U78" s="83">
        <f t="shared" ca="1" si="194"/>
        <v>66</v>
      </c>
      <c r="V78" s="83">
        <f t="shared" ca="1" si="194"/>
        <v>65</v>
      </c>
      <c r="W78" s="83">
        <f t="shared" ca="1" si="194"/>
        <v>65</v>
      </c>
      <c r="X78" s="83">
        <f t="shared" ca="1" si="194"/>
        <v>66</v>
      </c>
      <c r="Y78" s="83" t="str">
        <f t="shared" ca="1" si="194"/>
        <v/>
      </c>
      <c r="Z78" s="83" t="str">
        <f t="shared" ca="1" si="194"/>
        <v/>
      </c>
      <c r="AA78" s="83" t="str">
        <f t="shared" ca="1" si="194"/>
        <v/>
      </c>
      <c r="AB78" s="83" t="str">
        <f t="shared" ca="1" si="194"/>
        <v/>
      </c>
      <c r="AC78" s="83" t="str">
        <f t="shared" ca="1" si="194"/>
        <v/>
      </c>
      <c r="AD78" s="83" t="str">
        <f t="shared" ca="1" si="194"/>
        <v/>
      </c>
      <c r="AE78" s="83" t="str">
        <f t="shared" ca="1" si="194"/>
        <v/>
      </c>
      <c r="AF78" s="83" t="str">
        <f t="shared" ca="1" si="194"/>
        <v/>
      </c>
      <c r="AG78" s="83" t="str">
        <f t="shared" ca="1" si="194"/>
        <v/>
      </c>
      <c r="AH78" s="83" t="str">
        <f t="shared" ca="1" si="194"/>
        <v/>
      </c>
      <c r="AI78" s="83" t="str">
        <f t="shared" ca="1" si="194"/>
        <v/>
      </c>
      <c r="AJ78" s="83" t="str">
        <f t="shared" ca="1" si="194"/>
        <v/>
      </c>
      <c r="AK78" s="83" t="str">
        <f t="shared" ref="AK78:BB78" ca="1" si="195">IF($C13="","",IF(CELL("col",AK14)-4&gt;$D$2,"",CODE(MID($C13,CELL("col",AK14)-4,1))))</f>
        <v/>
      </c>
      <c r="AL78" s="83" t="str">
        <f t="shared" ca="1" si="195"/>
        <v/>
      </c>
      <c r="AM78" s="83" t="str">
        <f t="shared" ca="1" si="195"/>
        <v/>
      </c>
      <c r="AN78" s="83" t="str">
        <f t="shared" ca="1" si="195"/>
        <v/>
      </c>
      <c r="AO78" s="83" t="str">
        <f t="shared" ca="1" si="195"/>
        <v/>
      </c>
      <c r="AP78" s="83" t="str">
        <f t="shared" ca="1" si="195"/>
        <v/>
      </c>
      <c r="AQ78" s="83" t="str">
        <f t="shared" ca="1" si="195"/>
        <v/>
      </c>
      <c r="AR78" s="83" t="str">
        <f t="shared" ca="1" si="195"/>
        <v/>
      </c>
      <c r="AS78" s="83" t="str">
        <f t="shared" ca="1" si="195"/>
        <v/>
      </c>
      <c r="AT78" s="83" t="str">
        <f t="shared" ca="1" si="195"/>
        <v/>
      </c>
      <c r="AU78" s="83" t="str">
        <f t="shared" ca="1" si="195"/>
        <v/>
      </c>
      <c r="AV78" s="83" t="str">
        <f t="shared" ca="1" si="195"/>
        <v/>
      </c>
      <c r="AW78" s="83" t="str">
        <f t="shared" ca="1" si="195"/>
        <v/>
      </c>
      <c r="AX78" s="83" t="str">
        <f t="shared" ca="1" si="195"/>
        <v/>
      </c>
      <c r="AY78" s="83" t="str">
        <f t="shared" ca="1" si="195"/>
        <v/>
      </c>
      <c r="AZ78" s="83" t="str">
        <f t="shared" ca="1" si="195"/>
        <v/>
      </c>
      <c r="BA78" s="83" t="str">
        <f t="shared" ca="1" si="195"/>
        <v/>
      </c>
      <c r="BB78" s="96" t="str">
        <f t="shared" ca="1" si="195"/>
        <v/>
      </c>
    </row>
    <row r="79" spans="1:54">
      <c r="A79" s="91"/>
      <c r="B79" s="225">
        <v>7</v>
      </c>
      <c r="C79" s="224" t="s">
        <v>179</v>
      </c>
      <c r="D79" s="105">
        <f t="shared" si="185"/>
        <v>8</v>
      </c>
      <c r="E79" s="83">
        <f t="shared" ref="E79:AJ79" ca="1" si="196">IF($C14="","",IF(CELL("col",E15)-4&gt;$D$2,"",CODE(MID($C14,CELL("col",E15)-4,1))))</f>
        <v>69</v>
      </c>
      <c r="F79" s="83">
        <f t="shared" ca="1" si="196"/>
        <v>68</v>
      </c>
      <c r="G79" s="83">
        <f t="shared" ca="1" si="196"/>
        <v>67</v>
      </c>
      <c r="H79" s="83">
        <f t="shared" ca="1" si="196"/>
        <v>68</v>
      </c>
      <c r="I79" s="83">
        <f t="shared" ca="1" si="196"/>
        <v>68</v>
      </c>
      <c r="J79" s="83">
        <f t="shared" ca="1" si="196"/>
        <v>69</v>
      </c>
      <c r="K79" s="83">
        <f t="shared" ca="1" si="196"/>
        <v>66</v>
      </c>
      <c r="L79" s="83">
        <f t="shared" ca="1" si="196"/>
        <v>65</v>
      </c>
      <c r="M79" s="83">
        <f t="shared" ca="1" si="196"/>
        <v>65</v>
      </c>
      <c r="N79" s="83">
        <f t="shared" ca="1" si="196"/>
        <v>67</v>
      </c>
      <c r="O79" s="83">
        <f t="shared" ca="1" si="196"/>
        <v>66</v>
      </c>
      <c r="P79" s="83">
        <f t="shared" ca="1" si="196"/>
        <v>69</v>
      </c>
      <c r="Q79" s="83">
        <f t="shared" ca="1" si="196"/>
        <v>65</v>
      </c>
      <c r="R79" s="83">
        <f t="shared" ca="1" si="196"/>
        <v>65</v>
      </c>
      <c r="S79" s="83">
        <f t="shared" ca="1" si="196"/>
        <v>67</v>
      </c>
      <c r="T79" s="83">
        <f t="shared" ca="1" si="196"/>
        <v>69</v>
      </c>
      <c r="U79" s="83">
        <f t="shared" ca="1" si="196"/>
        <v>68</v>
      </c>
      <c r="V79" s="83">
        <f t="shared" ca="1" si="196"/>
        <v>65</v>
      </c>
      <c r="W79" s="83">
        <f t="shared" ca="1" si="196"/>
        <v>65</v>
      </c>
      <c r="X79" s="83">
        <f t="shared" ca="1" si="196"/>
        <v>66</v>
      </c>
      <c r="Y79" s="83" t="str">
        <f t="shared" ca="1" si="196"/>
        <v/>
      </c>
      <c r="Z79" s="83" t="str">
        <f t="shared" ca="1" si="196"/>
        <v/>
      </c>
      <c r="AA79" s="83" t="str">
        <f t="shared" ca="1" si="196"/>
        <v/>
      </c>
      <c r="AB79" s="83" t="str">
        <f t="shared" ca="1" si="196"/>
        <v/>
      </c>
      <c r="AC79" s="83" t="str">
        <f t="shared" ca="1" si="196"/>
        <v/>
      </c>
      <c r="AD79" s="83" t="str">
        <f t="shared" ca="1" si="196"/>
        <v/>
      </c>
      <c r="AE79" s="83" t="str">
        <f t="shared" ca="1" si="196"/>
        <v/>
      </c>
      <c r="AF79" s="83" t="str">
        <f t="shared" ca="1" si="196"/>
        <v/>
      </c>
      <c r="AG79" s="83" t="str">
        <f t="shared" ca="1" si="196"/>
        <v/>
      </c>
      <c r="AH79" s="83" t="str">
        <f t="shared" ca="1" si="196"/>
        <v/>
      </c>
      <c r="AI79" s="83" t="str">
        <f t="shared" ca="1" si="196"/>
        <v/>
      </c>
      <c r="AJ79" s="83" t="str">
        <f t="shared" ca="1" si="196"/>
        <v/>
      </c>
      <c r="AK79" s="83" t="str">
        <f t="shared" ref="AK79:BB79" ca="1" si="197">IF($C14="","",IF(CELL("col",AK15)-4&gt;$D$2,"",CODE(MID($C14,CELL("col",AK15)-4,1))))</f>
        <v/>
      </c>
      <c r="AL79" s="83" t="str">
        <f t="shared" ca="1" si="197"/>
        <v/>
      </c>
      <c r="AM79" s="83" t="str">
        <f t="shared" ca="1" si="197"/>
        <v/>
      </c>
      <c r="AN79" s="83" t="str">
        <f t="shared" ca="1" si="197"/>
        <v/>
      </c>
      <c r="AO79" s="83" t="str">
        <f t="shared" ca="1" si="197"/>
        <v/>
      </c>
      <c r="AP79" s="83" t="str">
        <f t="shared" ca="1" si="197"/>
        <v/>
      </c>
      <c r="AQ79" s="83" t="str">
        <f t="shared" ca="1" si="197"/>
        <v/>
      </c>
      <c r="AR79" s="83" t="str">
        <f t="shared" ca="1" si="197"/>
        <v/>
      </c>
      <c r="AS79" s="83" t="str">
        <f t="shared" ca="1" si="197"/>
        <v/>
      </c>
      <c r="AT79" s="83" t="str">
        <f t="shared" ca="1" si="197"/>
        <v/>
      </c>
      <c r="AU79" s="83" t="str">
        <f t="shared" ca="1" si="197"/>
        <v/>
      </c>
      <c r="AV79" s="83" t="str">
        <f t="shared" ca="1" si="197"/>
        <v/>
      </c>
      <c r="AW79" s="83" t="str">
        <f t="shared" ca="1" si="197"/>
        <v/>
      </c>
      <c r="AX79" s="83" t="str">
        <f t="shared" ca="1" si="197"/>
        <v/>
      </c>
      <c r="AY79" s="83" t="str">
        <f t="shared" ca="1" si="197"/>
        <v/>
      </c>
      <c r="AZ79" s="83" t="str">
        <f t="shared" ca="1" si="197"/>
        <v/>
      </c>
      <c r="BA79" s="83" t="str">
        <f t="shared" ca="1" si="197"/>
        <v/>
      </c>
      <c r="BB79" s="96" t="str">
        <f t="shared" ca="1" si="197"/>
        <v/>
      </c>
    </row>
    <row r="80" spans="1:54">
      <c r="A80" s="91"/>
      <c r="B80" s="225">
        <v>8</v>
      </c>
      <c r="C80" s="224" t="s">
        <v>180</v>
      </c>
      <c r="D80" s="105">
        <f t="shared" si="185"/>
        <v>9</v>
      </c>
      <c r="E80" s="83">
        <f t="shared" ref="E80:AJ80" ca="1" si="198">IF($C15="","",IF(CELL("col",E16)-4&gt;$D$2,"",CODE(MID($C15,CELL("col",E16)-4,1))))</f>
        <v>68</v>
      </c>
      <c r="F80" s="83">
        <f t="shared" ca="1" si="198"/>
        <v>66</v>
      </c>
      <c r="G80" s="83">
        <f t="shared" ca="1" si="198"/>
        <v>69</v>
      </c>
      <c r="H80" s="83">
        <f t="shared" ca="1" si="198"/>
        <v>67</v>
      </c>
      <c r="I80" s="83">
        <f t="shared" ca="1" si="198"/>
        <v>67</v>
      </c>
      <c r="J80" s="83">
        <f t="shared" ca="1" si="198"/>
        <v>67</v>
      </c>
      <c r="K80" s="83">
        <f t="shared" ca="1" si="198"/>
        <v>65</v>
      </c>
      <c r="L80" s="83">
        <f t="shared" ca="1" si="198"/>
        <v>69</v>
      </c>
      <c r="M80" s="83">
        <f t="shared" ca="1" si="198"/>
        <v>67</v>
      </c>
      <c r="N80" s="83">
        <f t="shared" ca="1" si="198"/>
        <v>65</v>
      </c>
      <c r="O80" s="83">
        <f t="shared" ca="1" si="198"/>
        <v>68</v>
      </c>
      <c r="P80" s="83">
        <f t="shared" ca="1" si="198"/>
        <v>69</v>
      </c>
      <c r="Q80" s="83">
        <f t="shared" ca="1" si="198"/>
        <v>67</v>
      </c>
      <c r="R80" s="83">
        <f t="shared" ca="1" si="198"/>
        <v>65</v>
      </c>
      <c r="S80" s="83">
        <f t="shared" ca="1" si="198"/>
        <v>65</v>
      </c>
      <c r="T80" s="83">
        <f t="shared" ca="1" si="198"/>
        <v>69</v>
      </c>
      <c r="U80" s="83">
        <f t="shared" ca="1" si="198"/>
        <v>65</v>
      </c>
      <c r="V80" s="83">
        <f t="shared" ca="1" si="198"/>
        <v>65</v>
      </c>
      <c r="W80" s="83">
        <f t="shared" ca="1" si="198"/>
        <v>66</v>
      </c>
      <c r="X80" s="83">
        <f t="shared" ca="1" si="198"/>
        <v>68</v>
      </c>
      <c r="Y80" s="83" t="str">
        <f t="shared" ca="1" si="198"/>
        <v/>
      </c>
      <c r="Z80" s="83" t="str">
        <f t="shared" ca="1" si="198"/>
        <v/>
      </c>
      <c r="AA80" s="83" t="str">
        <f t="shared" ca="1" si="198"/>
        <v/>
      </c>
      <c r="AB80" s="83" t="str">
        <f t="shared" ca="1" si="198"/>
        <v/>
      </c>
      <c r="AC80" s="83" t="str">
        <f t="shared" ca="1" si="198"/>
        <v/>
      </c>
      <c r="AD80" s="83" t="str">
        <f t="shared" ca="1" si="198"/>
        <v/>
      </c>
      <c r="AE80" s="83" t="str">
        <f t="shared" ca="1" si="198"/>
        <v/>
      </c>
      <c r="AF80" s="83" t="str">
        <f t="shared" ca="1" si="198"/>
        <v/>
      </c>
      <c r="AG80" s="83" t="str">
        <f t="shared" ca="1" si="198"/>
        <v/>
      </c>
      <c r="AH80" s="83" t="str">
        <f t="shared" ca="1" si="198"/>
        <v/>
      </c>
      <c r="AI80" s="83" t="str">
        <f t="shared" ca="1" si="198"/>
        <v/>
      </c>
      <c r="AJ80" s="83" t="str">
        <f t="shared" ca="1" si="198"/>
        <v/>
      </c>
      <c r="AK80" s="83" t="str">
        <f t="shared" ref="AK80:BB80" ca="1" si="199">IF($C15="","",IF(CELL("col",AK16)-4&gt;$D$2,"",CODE(MID($C15,CELL("col",AK16)-4,1))))</f>
        <v/>
      </c>
      <c r="AL80" s="83" t="str">
        <f t="shared" ca="1" si="199"/>
        <v/>
      </c>
      <c r="AM80" s="83" t="str">
        <f t="shared" ca="1" si="199"/>
        <v/>
      </c>
      <c r="AN80" s="83" t="str">
        <f t="shared" ca="1" si="199"/>
        <v/>
      </c>
      <c r="AO80" s="83" t="str">
        <f t="shared" ca="1" si="199"/>
        <v/>
      </c>
      <c r="AP80" s="83" t="str">
        <f t="shared" ca="1" si="199"/>
        <v/>
      </c>
      <c r="AQ80" s="83" t="str">
        <f t="shared" ca="1" si="199"/>
        <v/>
      </c>
      <c r="AR80" s="83" t="str">
        <f t="shared" ca="1" si="199"/>
        <v/>
      </c>
      <c r="AS80" s="83" t="str">
        <f t="shared" ca="1" si="199"/>
        <v/>
      </c>
      <c r="AT80" s="83" t="str">
        <f t="shared" ca="1" si="199"/>
        <v/>
      </c>
      <c r="AU80" s="83" t="str">
        <f t="shared" ca="1" si="199"/>
        <v/>
      </c>
      <c r="AV80" s="83" t="str">
        <f t="shared" ca="1" si="199"/>
        <v/>
      </c>
      <c r="AW80" s="83" t="str">
        <f t="shared" ca="1" si="199"/>
        <v/>
      </c>
      <c r="AX80" s="83" t="str">
        <f t="shared" ca="1" si="199"/>
        <v/>
      </c>
      <c r="AY80" s="83" t="str">
        <f t="shared" ca="1" si="199"/>
        <v/>
      </c>
      <c r="AZ80" s="83" t="str">
        <f t="shared" ca="1" si="199"/>
        <v/>
      </c>
      <c r="BA80" s="83" t="str">
        <f t="shared" ca="1" si="199"/>
        <v/>
      </c>
      <c r="BB80" s="96" t="str">
        <f t="shared" ca="1" si="199"/>
        <v/>
      </c>
    </row>
    <row r="81" spans="1:54">
      <c r="A81" s="91"/>
      <c r="B81" s="225">
        <v>9</v>
      </c>
      <c r="C81" s="224" t="s">
        <v>181</v>
      </c>
      <c r="D81" s="105">
        <f t="shared" si="185"/>
        <v>10</v>
      </c>
      <c r="E81" s="83">
        <f t="shared" ref="E81:AJ81" ca="1" si="200">IF($C16="","",IF(CELL("col",E17)-4&gt;$D$2,"",CODE(MID($C16,CELL("col",E17)-4,1))))</f>
        <v>65</v>
      </c>
      <c r="F81" s="83">
        <f t="shared" ca="1" si="200"/>
        <v>66</v>
      </c>
      <c r="G81" s="83">
        <f t="shared" ca="1" si="200"/>
        <v>68</v>
      </c>
      <c r="H81" s="83">
        <f t="shared" ca="1" si="200"/>
        <v>69</v>
      </c>
      <c r="I81" s="83">
        <f t="shared" ca="1" si="200"/>
        <v>67</v>
      </c>
      <c r="J81" s="83">
        <f t="shared" ca="1" si="200"/>
        <v>69</v>
      </c>
      <c r="K81" s="83">
        <f t="shared" ca="1" si="200"/>
        <v>65</v>
      </c>
      <c r="L81" s="83">
        <f t="shared" ca="1" si="200"/>
        <v>66</v>
      </c>
      <c r="M81" s="83">
        <f t="shared" ca="1" si="200"/>
        <v>66</v>
      </c>
      <c r="N81" s="83">
        <f t="shared" ca="1" si="200"/>
        <v>65</v>
      </c>
      <c r="O81" s="83">
        <f t="shared" ca="1" si="200"/>
        <v>67</v>
      </c>
      <c r="P81" s="83">
        <f t="shared" ca="1" si="200"/>
        <v>69</v>
      </c>
      <c r="Q81" s="83">
        <f t="shared" ca="1" si="200"/>
        <v>65</v>
      </c>
      <c r="R81" s="83">
        <f t="shared" ca="1" si="200"/>
        <v>65</v>
      </c>
      <c r="S81" s="83">
        <f t="shared" ca="1" si="200"/>
        <v>67</v>
      </c>
      <c r="T81" s="83">
        <f t="shared" ca="1" si="200"/>
        <v>68</v>
      </c>
      <c r="U81" s="83">
        <f t="shared" ca="1" si="200"/>
        <v>66</v>
      </c>
      <c r="V81" s="83">
        <f t="shared" ca="1" si="200"/>
        <v>69</v>
      </c>
      <c r="W81" s="83">
        <f t="shared" ca="1" si="200"/>
        <v>67</v>
      </c>
      <c r="X81" s="83">
        <f t="shared" ca="1" si="200"/>
        <v>68</v>
      </c>
      <c r="Y81" s="83" t="str">
        <f t="shared" ca="1" si="200"/>
        <v/>
      </c>
      <c r="Z81" s="83" t="str">
        <f t="shared" ca="1" si="200"/>
        <v/>
      </c>
      <c r="AA81" s="83" t="str">
        <f t="shared" ca="1" si="200"/>
        <v/>
      </c>
      <c r="AB81" s="83" t="str">
        <f t="shared" ca="1" si="200"/>
        <v/>
      </c>
      <c r="AC81" s="83" t="str">
        <f t="shared" ca="1" si="200"/>
        <v/>
      </c>
      <c r="AD81" s="83" t="str">
        <f t="shared" ca="1" si="200"/>
        <v/>
      </c>
      <c r="AE81" s="83" t="str">
        <f t="shared" ca="1" si="200"/>
        <v/>
      </c>
      <c r="AF81" s="83" t="str">
        <f t="shared" ca="1" si="200"/>
        <v/>
      </c>
      <c r="AG81" s="83" t="str">
        <f t="shared" ca="1" si="200"/>
        <v/>
      </c>
      <c r="AH81" s="83" t="str">
        <f t="shared" ca="1" si="200"/>
        <v/>
      </c>
      <c r="AI81" s="83" t="str">
        <f t="shared" ca="1" si="200"/>
        <v/>
      </c>
      <c r="AJ81" s="83" t="str">
        <f t="shared" ca="1" si="200"/>
        <v/>
      </c>
      <c r="AK81" s="83" t="str">
        <f t="shared" ref="AK81:BB81" ca="1" si="201">IF($C16="","",IF(CELL("col",AK17)-4&gt;$D$2,"",CODE(MID($C16,CELL("col",AK17)-4,1))))</f>
        <v/>
      </c>
      <c r="AL81" s="83" t="str">
        <f t="shared" ca="1" si="201"/>
        <v/>
      </c>
      <c r="AM81" s="83" t="str">
        <f t="shared" ca="1" si="201"/>
        <v/>
      </c>
      <c r="AN81" s="83" t="str">
        <f t="shared" ca="1" si="201"/>
        <v/>
      </c>
      <c r="AO81" s="83" t="str">
        <f t="shared" ca="1" si="201"/>
        <v/>
      </c>
      <c r="AP81" s="83" t="str">
        <f t="shared" ca="1" si="201"/>
        <v/>
      </c>
      <c r="AQ81" s="83" t="str">
        <f t="shared" ca="1" si="201"/>
        <v/>
      </c>
      <c r="AR81" s="83" t="str">
        <f t="shared" ca="1" si="201"/>
        <v/>
      </c>
      <c r="AS81" s="83" t="str">
        <f t="shared" ca="1" si="201"/>
        <v/>
      </c>
      <c r="AT81" s="83" t="str">
        <f t="shared" ca="1" si="201"/>
        <v/>
      </c>
      <c r="AU81" s="83" t="str">
        <f t="shared" ca="1" si="201"/>
        <v/>
      </c>
      <c r="AV81" s="83" t="str">
        <f t="shared" ca="1" si="201"/>
        <v/>
      </c>
      <c r="AW81" s="83" t="str">
        <f t="shared" ca="1" si="201"/>
        <v/>
      </c>
      <c r="AX81" s="83" t="str">
        <f t="shared" ca="1" si="201"/>
        <v/>
      </c>
      <c r="AY81" s="83" t="str">
        <f t="shared" ca="1" si="201"/>
        <v/>
      </c>
      <c r="AZ81" s="83" t="str">
        <f t="shared" ca="1" si="201"/>
        <v/>
      </c>
      <c r="BA81" s="83" t="str">
        <f t="shared" ca="1" si="201"/>
        <v/>
      </c>
      <c r="BB81" s="96" t="str">
        <f t="shared" ca="1" si="201"/>
        <v/>
      </c>
    </row>
    <row r="82" spans="1:54">
      <c r="A82" s="91"/>
      <c r="B82" s="225">
        <v>10</v>
      </c>
      <c r="C82" s="224" t="s">
        <v>182</v>
      </c>
      <c r="D82" s="105">
        <f t="shared" si="185"/>
        <v>11</v>
      </c>
      <c r="E82" s="83">
        <f t="shared" ref="E82:AJ82" ca="1" si="202">IF($C17="","",IF(CELL("col",E18)-4&gt;$D$2,"",CODE(MID($C17,CELL("col",E18)-4,1))))</f>
        <v>67</v>
      </c>
      <c r="F82" s="83">
        <f t="shared" ca="1" si="202"/>
        <v>66</v>
      </c>
      <c r="G82" s="83">
        <f t="shared" ca="1" si="202"/>
        <v>65</v>
      </c>
      <c r="H82" s="83">
        <f t="shared" ca="1" si="202"/>
        <v>69</v>
      </c>
      <c r="I82" s="83">
        <f t="shared" ca="1" si="202"/>
        <v>67</v>
      </c>
      <c r="J82" s="83">
        <f t="shared" ca="1" si="202"/>
        <v>69</v>
      </c>
      <c r="K82" s="83">
        <f t="shared" ca="1" si="202"/>
        <v>65</v>
      </c>
      <c r="L82" s="83">
        <f t="shared" ca="1" si="202"/>
        <v>66</v>
      </c>
      <c r="M82" s="83">
        <f t="shared" ca="1" si="202"/>
        <v>67</v>
      </c>
      <c r="N82" s="83">
        <f t="shared" ca="1" si="202"/>
        <v>65</v>
      </c>
      <c r="O82" s="83">
        <f t="shared" ca="1" si="202"/>
        <v>68</v>
      </c>
      <c r="P82" s="83">
        <f t="shared" ca="1" si="202"/>
        <v>67</v>
      </c>
      <c r="Q82" s="83">
        <f t="shared" ca="1" si="202"/>
        <v>67</v>
      </c>
      <c r="R82" s="83">
        <f t="shared" ca="1" si="202"/>
        <v>66</v>
      </c>
      <c r="S82" s="83">
        <f t="shared" ca="1" si="202"/>
        <v>65</v>
      </c>
      <c r="T82" s="83">
        <f t="shared" ca="1" si="202"/>
        <v>69</v>
      </c>
      <c r="U82" s="83">
        <f t="shared" ca="1" si="202"/>
        <v>65</v>
      </c>
      <c r="V82" s="83">
        <f t="shared" ca="1" si="202"/>
        <v>65</v>
      </c>
      <c r="W82" s="83">
        <f t="shared" ca="1" si="202"/>
        <v>67</v>
      </c>
      <c r="X82" s="83">
        <f t="shared" ca="1" si="202"/>
        <v>69</v>
      </c>
      <c r="Y82" s="83" t="str">
        <f t="shared" ca="1" si="202"/>
        <v/>
      </c>
      <c r="Z82" s="83" t="str">
        <f t="shared" ca="1" si="202"/>
        <v/>
      </c>
      <c r="AA82" s="83" t="str">
        <f t="shared" ca="1" si="202"/>
        <v/>
      </c>
      <c r="AB82" s="83" t="str">
        <f t="shared" ca="1" si="202"/>
        <v/>
      </c>
      <c r="AC82" s="83" t="str">
        <f t="shared" ca="1" si="202"/>
        <v/>
      </c>
      <c r="AD82" s="83" t="str">
        <f t="shared" ca="1" si="202"/>
        <v/>
      </c>
      <c r="AE82" s="83" t="str">
        <f t="shared" ca="1" si="202"/>
        <v/>
      </c>
      <c r="AF82" s="83" t="str">
        <f t="shared" ca="1" si="202"/>
        <v/>
      </c>
      <c r="AG82" s="83" t="str">
        <f t="shared" ca="1" si="202"/>
        <v/>
      </c>
      <c r="AH82" s="83" t="str">
        <f t="shared" ca="1" si="202"/>
        <v/>
      </c>
      <c r="AI82" s="83" t="str">
        <f t="shared" ca="1" si="202"/>
        <v/>
      </c>
      <c r="AJ82" s="83" t="str">
        <f t="shared" ca="1" si="202"/>
        <v/>
      </c>
      <c r="AK82" s="83" t="str">
        <f t="shared" ref="AK82:BB82" ca="1" si="203">IF($C17="","",IF(CELL("col",AK18)-4&gt;$D$2,"",CODE(MID($C17,CELL("col",AK18)-4,1))))</f>
        <v/>
      </c>
      <c r="AL82" s="83" t="str">
        <f t="shared" ca="1" si="203"/>
        <v/>
      </c>
      <c r="AM82" s="83" t="str">
        <f t="shared" ca="1" si="203"/>
        <v/>
      </c>
      <c r="AN82" s="83" t="str">
        <f t="shared" ca="1" si="203"/>
        <v/>
      </c>
      <c r="AO82" s="83" t="str">
        <f t="shared" ca="1" si="203"/>
        <v/>
      </c>
      <c r="AP82" s="83" t="str">
        <f t="shared" ca="1" si="203"/>
        <v/>
      </c>
      <c r="AQ82" s="83" t="str">
        <f t="shared" ca="1" si="203"/>
        <v/>
      </c>
      <c r="AR82" s="83" t="str">
        <f t="shared" ca="1" si="203"/>
        <v/>
      </c>
      <c r="AS82" s="83" t="str">
        <f t="shared" ca="1" si="203"/>
        <v/>
      </c>
      <c r="AT82" s="83" t="str">
        <f t="shared" ca="1" si="203"/>
        <v/>
      </c>
      <c r="AU82" s="83" t="str">
        <f t="shared" ca="1" si="203"/>
        <v/>
      </c>
      <c r="AV82" s="83" t="str">
        <f t="shared" ca="1" si="203"/>
        <v/>
      </c>
      <c r="AW82" s="83" t="str">
        <f t="shared" ca="1" si="203"/>
        <v/>
      </c>
      <c r="AX82" s="83" t="str">
        <f t="shared" ca="1" si="203"/>
        <v/>
      </c>
      <c r="AY82" s="83" t="str">
        <f t="shared" ca="1" si="203"/>
        <v/>
      </c>
      <c r="AZ82" s="83" t="str">
        <f t="shared" ca="1" si="203"/>
        <v/>
      </c>
      <c r="BA82" s="83" t="str">
        <f t="shared" ca="1" si="203"/>
        <v/>
      </c>
      <c r="BB82" s="96" t="str">
        <f t="shared" ca="1" si="203"/>
        <v/>
      </c>
    </row>
    <row r="83" spans="1:54">
      <c r="A83" s="91"/>
      <c r="B83" s="225">
        <v>11</v>
      </c>
      <c r="C83" s="224" t="s">
        <v>183</v>
      </c>
      <c r="D83" s="105">
        <f t="shared" si="185"/>
        <v>12</v>
      </c>
      <c r="E83" s="83">
        <f t="shared" ref="E83:AJ83" ca="1" si="204">IF($C18="","",IF(CELL("col",E19)-4&gt;$D$2,"",CODE(MID($C18,CELL("col",E19)-4,1))))</f>
        <v>67</v>
      </c>
      <c r="F83" s="83">
        <f t="shared" ca="1" si="204"/>
        <v>66</v>
      </c>
      <c r="G83" s="83">
        <f t="shared" ca="1" si="204"/>
        <v>65</v>
      </c>
      <c r="H83" s="83">
        <f t="shared" ca="1" si="204"/>
        <v>66</v>
      </c>
      <c r="I83" s="83">
        <f t="shared" ca="1" si="204"/>
        <v>67</v>
      </c>
      <c r="J83" s="83">
        <f t="shared" ca="1" si="204"/>
        <v>67</v>
      </c>
      <c r="K83" s="83">
        <f t="shared" ca="1" si="204"/>
        <v>65</v>
      </c>
      <c r="L83" s="83">
        <f t="shared" ca="1" si="204"/>
        <v>69</v>
      </c>
      <c r="M83" s="83">
        <f t="shared" ca="1" si="204"/>
        <v>66</v>
      </c>
      <c r="N83" s="83">
        <f t="shared" ca="1" si="204"/>
        <v>65</v>
      </c>
      <c r="O83" s="83">
        <f t="shared" ca="1" si="204"/>
        <v>68</v>
      </c>
      <c r="P83" s="83">
        <f t="shared" ca="1" si="204"/>
        <v>65</v>
      </c>
      <c r="Q83" s="83">
        <f t="shared" ca="1" si="204"/>
        <v>67</v>
      </c>
      <c r="R83" s="83">
        <f t="shared" ca="1" si="204"/>
        <v>65</v>
      </c>
      <c r="S83" s="83">
        <f t="shared" ca="1" si="204"/>
        <v>65</v>
      </c>
      <c r="T83" s="83">
        <f t="shared" ca="1" si="204"/>
        <v>67</v>
      </c>
      <c r="U83" s="83">
        <f t="shared" ca="1" si="204"/>
        <v>65</v>
      </c>
      <c r="V83" s="83">
        <f t="shared" ca="1" si="204"/>
        <v>65</v>
      </c>
      <c r="W83" s="83">
        <f t="shared" ca="1" si="204"/>
        <v>68</v>
      </c>
      <c r="X83" s="83">
        <f t="shared" ca="1" si="204"/>
        <v>68</v>
      </c>
      <c r="Y83" s="83" t="str">
        <f t="shared" ca="1" si="204"/>
        <v/>
      </c>
      <c r="Z83" s="83" t="str">
        <f t="shared" ca="1" si="204"/>
        <v/>
      </c>
      <c r="AA83" s="83" t="str">
        <f t="shared" ca="1" si="204"/>
        <v/>
      </c>
      <c r="AB83" s="83" t="str">
        <f t="shared" ca="1" si="204"/>
        <v/>
      </c>
      <c r="AC83" s="83" t="str">
        <f t="shared" ca="1" si="204"/>
        <v/>
      </c>
      <c r="AD83" s="83" t="str">
        <f t="shared" ca="1" si="204"/>
        <v/>
      </c>
      <c r="AE83" s="83" t="str">
        <f t="shared" ca="1" si="204"/>
        <v/>
      </c>
      <c r="AF83" s="83" t="str">
        <f t="shared" ca="1" si="204"/>
        <v/>
      </c>
      <c r="AG83" s="83" t="str">
        <f t="shared" ca="1" si="204"/>
        <v/>
      </c>
      <c r="AH83" s="83" t="str">
        <f t="shared" ca="1" si="204"/>
        <v/>
      </c>
      <c r="AI83" s="83" t="str">
        <f t="shared" ca="1" si="204"/>
        <v/>
      </c>
      <c r="AJ83" s="83" t="str">
        <f t="shared" ca="1" si="204"/>
        <v/>
      </c>
      <c r="AK83" s="83" t="str">
        <f t="shared" ref="AK83:BB83" ca="1" si="205">IF($C18="","",IF(CELL("col",AK19)-4&gt;$D$2,"",CODE(MID($C18,CELL("col",AK19)-4,1))))</f>
        <v/>
      </c>
      <c r="AL83" s="83" t="str">
        <f t="shared" ca="1" si="205"/>
        <v/>
      </c>
      <c r="AM83" s="83" t="str">
        <f t="shared" ca="1" si="205"/>
        <v/>
      </c>
      <c r="AN83" s="83" t="str">
        <f t="shared" ca="1" si="205"/>
        <v/>
      </c>
      <c r="AO83" s="83" t="str">
        <f t="shared" ca="1" si="205"/>
        <v/>
      </c>
      <c r="AP83" s="83" t="str">
        <f t="shared" ca="1" si="205"/>
        <v/>
      </c>
      <c r="AQ83" s="83" t="str">
        <f t="shared" ca="1" si="205"/>
        <v/>
      </c>
      <c r="AR83" s="83" t="str">
        <f t="shared" ca="1" si="205"/>
        <v/>
      </c>
      <c r="AS83" s="83" t="str">
        <f t="shared" ca="1" si="205"/>
        <v/>
      </c>
      <c r="AT83" s="83" t="str">
        <f t="shared" ca="1" si="205"/>
        <v/>
      </c>
      <c r="AU83" s="83" t="str">
        <f t="shared" ca="1" si="205"/>
        <v/>
      </c>
      <c r="AV83" s="83" t="str">
        <f t="shared" ca="1" si="205"/>
        <v/>
      </c>
      <c r="AW83" s="83" t="str">
        <f t="shared" ca="1" si="205"/>
        <v/>
      </c>
      <c r="AX83" s="83" t="str">
        <f t="shared" ca="1" si="205"/>
        <v/>
      </c>
      <c r="AY83" s="83" t="str">
        <f t="shared" ca="1" si="205"/>
        <v/>
      </c>
      <c r="AZ83" s="83" t="str">
        <f t="shared" ca="1" si="205"/>
        <v/>
      </c>
      <c r="BA83" s="83" t="str">
        <f t="shared" ca="1" si="205"/>
        <v/>
      </c>
      <c r="BB83" s="96" t="str">
        <f t="shared" ca="1" si="205"/>
        <v/>
      </c>
    </row>
    <row r="84" spans="1:54">
      <c r="A84" s="91"/>
      <c r="B84" s="225">
        <v>12</v>
      </c>
      <c r="C84" s="224" t="s">
        <v>184</v>
      </c>
      <c r="D84" s="105">
        <f t="shared" si="185"/>
        <v>13</v>
      </c>
      <c r="E84" s="83">
        <f t="shared" ref="E84:AJ84" ca="1" si="206">IF($C19="","",IF(CELL("col",E20)-4&gt;$D$2,"",CODE(MID($C19,CELL("col",E20)-4,1))))</f>
        <v>67</v>
      </c>
      <c r="F84" s="83">
        <f t="shared" ca="1" si="206"/>
        <v>67</v>
      </c>
      <c r="G84" s="83">
        <f t="shared" ca="1" si="206"/>
        <v>67</v>
      </c>
      <c r="H84" s="83">
        <f t="shared" ca="1" si="206"/>
        <v>65</v>
      </c>
      <c r="I84" s="83">
        <f t="shared" ca="1" si="206"/>
        <v>66</v>
      </c>
      <c r="J84" s="83">
        <f t="shared" ca="1" si="206"/>
        <v>67</v>
      </c>
      <c r="K84" s="83">
        <f t="shared" ca="1" si="206"/>
        <v>65</v>
      </c>
      <c r="L84" s="83">
        <f t="shared" ca="1" si="206"/>
        <v>67</v>
      </c>
      <c r="M84" s="83">
        <f t="shared" ca="1" si="206"/>
        <v>69</v>
      </c>
      <c r="N84" s="83">
        <f t="shared" ca="1" si="206"/>
        <v>68</v>
      </c>
      <c r="O84" s="83">
        <f t="shared" ca="1" si="206"/>
        <v>66</v>
      </c>
      <c r="P84" s="83">
        <f t="shared" ca="1" si="206"/>
        <v>67</v>
      </c>
      <c r="Q84" s="83">
        <f t="shared" ca="1" si="206"/>
        <v>67</v>
      </c>
      <c r="R84" s="83">
        <f t="shared" ca="1" si="206"/>
        <v>67</v>
      </c>
      <c r="S84" s="83">
        <f t="shared" ca="1" si="206"/>
        <v>67</v>
      </c>
      <c r="T84" s="83">
        <f t="shared" ca="1" si="206"/>
        <v>69</v>
      </c>
      <c r="U84" s="83">
        <f t="shared" ca="1" si="206"/>
        <v>65</v>
      </c>
      <c r="V84" s="83">
        <f t="shared" ca="1" si="206"/>
        <v>66</v>
      </c>
      <c r="W84" s="83">
        <f t="shared" ca="1" si="206"/>
        <v>68</v>
      </c>
      <c r="X84" s="83">
        <f t="shared" ca="1" si="206"/>
        <v>69</v>
      </c>
      <c r="Y84" s="83" t="str">
        <f t="shared" ca="1" si="206"/>
        <v/>
      </c>
      <c r="Z84" s="83" t="str">
        <f t="shared" ca="1" si="206"/>
        <v/>
      </c>
      <c r="AA84" s="83" t="str">
        <f t="shared" ca="1" si="206"/>
        <v/>
      </c>
      <c r="AB84" s="83" t="str">
        <f t="shared" ca="1" si="206"/>
        <v/>
      </c>
      <c r="AC84" s="83" t="str">
        <f t="shared" ca="1" si="206"/>
        <v/>
      </c>
      <c r="AD84" s="83" t="str">
        <f t="shared" ca="1" si="206"/>
        <v/>
      </c>
      <c r="AE84" s="83" t="str">
        <f t="shared" ca="1" si="206"/>
        <v/>
      </c>
      <c r="AF84" s="83" t="str">
        <f t="shared" ca="1" si="206"/>
        <v/>
      </c>
      <c r="AG84" s="83" t="str">
        <f t="shared" ca="1" si="206"/>
        <v/>
      </c>
      <c r="AH84" s="83" t="str">
        <f t="shared" ca="1" si="206"/>
        <v/>
      </c>
      <c r="AI84" s="83" t="str">
        <f t="shared" ca="1" si="206"/>
        <v/>
      </c>
      <c r="AJ84" s="83" t="str">
        <f t="shared" ca="1" si="206"/>
        <v/>
      </c>
      <c r="AK84" s="83" t="str">
        <f t="shared" ref="AK84:BB84" ca="1" si="207">IF($C19="","",IF(CELL("col",AK20)-4&gt;$D$2,"",CODE(MID($C19,CELL("col",AK20)-4,1))))</f>
        <v/>
      </c>
      <c r="AL84" s="83" t="str">
        <f t="shared" ca="1" si="207"/>
        <v/>
      </c>
      <c r="AM84" s="83" t="str">
        <f t="shared" ca="1" si="207"/>
        <v/>
      </c>
      <c r="AN84" s="83" t="str">
        <f t="shared" ca="1" si="207"/>
        <v/>
      </c>
      <c r="AO84" s="83" t="str">
        <f t="shared" ca="1" si="207"/>
        <v/>
      </c>
      <c r="AP84" s="83" t="str">
        <f t="shared" ca="1" si="207"/>
        <v/>
      </c>
      <c r="AQ84" s="83" t="str">
        <f t="shared" ca="1" si="207"/>
        <v/>
      </c>
      <c r="AR84" s="83" t="str">
        <f t="shared" ca="1" si="207"/>
        <v/>
      </c>
      <c r="AS84" s="83" t="str">
        <f t="shared" ca="1" si="207"/>
        <v/>
      </c>
      <c r="AT84" s="83" t="str">
        <f t="shared" ca="1" si="207"/>
        <v/>
      </c>
      <c r="AU84" s="83" t="str">
        <f t="shared" ca="1" si="207"/>
        <v/>
      </c>
      <c r="AV84" s="83" t="str">
        <f t="shared" ca="1" si="207"/>
        <v/>
      </c>
      <c r="AW84" s="83" t="str">
        <f t="shared" ca="1" si="207"/>
        <v/>
      </c>
      <c r="AX84" s="83" t="str">
        <f t="shared" ca="1" si="207"/>
        <v/>
      </c>
      <c r="AY84" s="83" t="str">
        <f t="shared" ca="1" si="207"/>
        <v/>
      </c>
      <c r="AZ84" s="83" t="str">
        <f t="shared" ca="1" si="207"/>
        <v/>
      </c>
      <c r="BA84" s="83" t="str">
        <f t="shared" ca="1" si="207"/>
        <v/>
      </c>
      <c r="BB84" s="96" t="str">
        <f t="shared" ca="1" si="207"/>
        <v/>
      </c>
    </row>
    <row r="85" spans="1:54">
      <c r="A85" s="91"/>
      <c r="B85" s="92"/>
      <c r="C85" s="92"/>
      <c r="D85" s="105">
        <f t="shared" si="185"/>
        <v>14</v>
      </c>
      <c r="E85" s="83">
        <f t="shared" ref="E85:AJ85" ca="1" si="208">IF($C20="","",IF(CELL("col",E21)-4&gt;$D$2,"",CODE(MID($C20,CELL("col",E21)-4,1))))</f>
        <v>69</v>
      </c>
      <c r="F85" s="83">
        <f t="shared" ca="1" si="208"/>
        <v>66</v>
      </c>
      <c r="G85" s="83">
        <f t="shared" ca="1" si="208"/>
        <v>65</v>
      </c>
      <c r="H85" s="83">
        <f t="shared" ca="1" si="208"/>
        <v>67</v>
      </c>
      <c r="I85" s="83">
        <f t="shared" ca="1" si="208"/>
        <v>66</v>
      </c>
      <c r="J85" s="83">
        <f t="shared" ca="1" si="208"/>
        <v>69</v>
      </c>
      <c r="K85" s="83">
        <f t="shared" ca="1" si="208"/>
        <v>68</v>
      </c>
      <c r="L85" s="83">
        <f t="shared" ca="1" si="208"/>
        <v>66</v>
      </c>
      <c r="M85" s="83">
        <f t="shared" ca="1" si="208"/>
        <v>65</v>
      </c>
      <c r="N85" s="83">
        <f t="shared" ca="1" si="208"/>
        <v>68</v>
      </c>
      <c r="O85" s="83">
        <f t="shared" ca="1" si="208"/>
        <v>66</v>
      </c>
      <c r="P85" s="83">
        <f t="shared" ca="1" si="208"/>
        <v>69</v>
      </c>
      <c r="Q85" s="83">
        <f t="shared" ca="1" si="208"/>
        <v>67</v>
      </c>
      <c r="R85" s="83">
        <f t="shared" ca="1" si="208"/>
        <v>69</v>
      </c>
      <c r="S85" s="83">
        <f t="shared" ca="1" si="208"/>
        <v>67</v>
      </c>
      <c r="T85" s="83">
        <f t="shared" ca="1" si="208"/>
        <v>66</v>
      </c>
      <c r="U85" s="83">
        <f t="shared" ca="1" si="208"/>
        <v>65</v>
      </c>
      <c r="V85" s="83">
        <f t="shared" ca="1" si="208"/>
        <v>67</v>
      </c>
      <c r="W85" s="83">
        <f t="shared" ca="1" si="208"/>
        <v>68</v>
      </c>
      <c r="X85" s="83">
        <f t="shared" ca="1" si="208"/>
        <v>65</v>
      </c>
      <c r="Y85" s="83" t="str">
        <f t="shared" ca="1" si="208"/>
        <v/>
      </c>
      <c r="Z85" s="83" t="str">
        <f t="shared" ca="1" si="208"/>
        <v/>
      </c>
      <c r="AA85" s="83" t="str">
        <f t="shared" ca="1" si="208"/>
        <v/>
      </c>
      <c r="AB85" s="83" t="str">
        <f t="shared" ca="1" si="208"/>
        <v/>
      </c>
      <c r="AC85" s="83" t="str">
        <f t="shared" ca="1" si="208"/>
        <v/>
      </c>
      <c r="AD85" s="83" t="str">
        <f t="shared" ca="1" si="208"/>
        <v/>
      </c>
      <c r="AE85" s="83" t="str">
        <f t="shared" ca="1" si="208"/>
        <v/>
      </c>
      <c r="AF85" s="83" t="str">
        <f t="shared" ca="1" si="208"/>
        <v/>
      </c>
      <c r="AG85" s="83" t="str">
        <f t="shared" ca="1" si="208"/>
        <v/>
      </c>
      <c r="AH85" s="83" t="str">
        <f t="shared" ca="1" si="208"/>
        <v/>
      </c>
      <c r="AI85" s="83" t="str">
        <f t="shared" ca="1" si="208"/>
        <v/>
      </c>
      <c r="AJ85" s="83" t="str">
        <f t="shared" ca="1" si="208"/>
        <v/>
      </c>
      <c r="AK85" s="83" t="str">
        <f t="shared" ref="AK85:BB85" ca="1" si="209">IF($C20="","",IF(CELL("col",AK21)-4&gt;$D$2,"",CODE(MID($C20,CELL("col",AK21)-4,1))))</f>
        <v/>
      </c>
      <c r="AL85" s="83" t="str">
        <f t="shared" ca="1" si="209"/>
        <v/>
      </c>
      <c r="AM85" s="83" t="str">
        <f t="shared" ca="1" si="209"/>
        <v/>
      </c>
      <c r="AN85" s="83" t="str">
        <f t="shared" ca="1" si="209"/>
        <v/>
      </c>
      <c r="AO85" s="83" t="str">
        <f t="shared" ca="1" si="209"/>
        <v/>
      </c>
      <c r="AP85" s="83" t="str">
        <f t="shared" ca="1" si="209"/>
        <v/>
      </c>
      <c r="AQ85" s="83" t="str">
        <f t="shared" ca="1" si="209"/>
        <v/>
      </c>
      <c r="AR85" s="83" t="str">
        <f t="shared" ca="1" si="209"/>
        <v/>
      </c>
      <c r="AS85" s="83" t="str">
        <f t="shared" ca="1" si="209"/>
        <v/>
      </c>
      <c r="AT85" s="83" t="str">
        <f t="shared" ca="1" si="209"/>
        <v/>
      </c>
      <c r="AU85" s="83" t="str">
        <f t="shared" ca="1" si="209"/>
        <v/>
      </c>
      <c r="AV85" s="83" t="str">
        <f t="shared" ca="1" si="209"/>
        <v/>
      </c>
      <c r="AW85" s="83" t="str">
        <f t="shared" ca="1" si="209"/>
        <v/>
      </c>
      <c r="AX85" s="83" t="str">
        <f t="shared" ca="1" si="209"/>
        <v/>
      </c>
      <c r="AY85" s="83" t="str">
        <f t="shared" ca="1" si="209"/>
        <v/>
      </c>
      <c r="AZ85" s="83" t="str">
        <f t="shared" ca="1" si="209"/>
        <v/>
      </c>
      <c r="BA85" s="83" t="str">
        <f t="shared" ca="1" si="209"/>
        <v/>
      </c>
      <c r="BB85" s="96" t="str">
        <f t="shared" ca="1" si="209"/>
        <v/>
      </c>
    </row>
    <row r="86" spans="1:54">
      <c r="A86" s="91"/>
      <c r="B86" s="92"/>
      <c r="C86" s="92"/>
      <c r="D86" s="105">
        <f t="shared" si="185"/>
        <v>15</v>
      </c>
      <c r="E86" s="83">
        <f t="shared" ref="E86:AJ86" ca="1" si="210">IF($C21="","",IF(CELL("col",E22)-4&gt;$D$2,"",CODE(MID($C21,CELL("col",E22)-4,1))))</f>
        <v>67</v>
      </c>
      <c r="F86" s="83">
        <f t="shared" ca="1" si="210"/>
        <v>32</v>
      </c>
      <c r="G86" s="83">
        <f t="shared" ca="1" si="210"/>
        <v>68</v>
      </c>
      <c r="H86" s="83">
        <f t="shared" ca="1" si="210"/>
        <v>69</v>
      </c>
      <c r="I86" s="83">
        <f t="shared" ca="1" si="210"/>
        <v>32</v>
      </c>
      <c r="J86" s="83">
        <f t="shared" ca="1" si="210"/>
        <v>67</v>
      </c>
      <c r="K86" s="83">
        <f t="shared" ca="1" si="210"/>
        <v>69</v>
      </c>
      <c r="L86" s="83">
        <f t="shared" ca="1" si="210"/>
        <v>67</v>
      </c>
      <c r="M86" s="83">
        <f t="shared" ca="1" si="210"/>
        <v>67</v>
      </c>
      <c r="N86" s="83">
        <f t="shared" ca="1" si="210"/>
        <v>69</v>
      </c>
      <c r="O86" s="83">
        <f t="shared" ca="1" si="210"/>
        <v>68</v>
      </c>
      <c r="P86" s="83">
        <f t="shared" ca="1" si="210"/>
        <v>69</v>
      </c>
      <c r="Q86" s="83">
        <f t="shared" ca="1" si="210"/>
        <v>65</v>
      </c>
      <c r="R86" s="83">
        <f t="shared" ca="1" si="210"/>
        <v>69</v>
      </c>
      <c r="S86" s="83">
        <f t="shared" ca="1" si="210"/>
        <v>66</v>
      </c>
      <c r="T86" s="83">
        <f t="shared" ca="1" si="210"/>
        <v>68</v>
      </c>
      <c r="U86" s="83">
        <f t="shared" ca="1" si="210"/>
        <v>67</v>
      </c>
      <c r="V86" s="83">
        <f t="shared" ca="1" si="210"/>
        <v>67</v>
      </c>
      <c r="W86" s="83">
        <f t="shared" ca="1" si="210"/>
        <v>68</v>
      </c>
      <c r="X86" s="83">
        <f t="shared" ca="1" si="210"/>
        <v>69</v>
      </c>
      <c r="Y86" s="83" t="str">
        <f t="shared" ca="1" si="210"/>
        <v/>
      </c>
      <c r="Z86" s="83" t="str">
        <f t="shared" ca="1" si="210"/>
        <v/>
      </c>
      <c r="AA86" s="83" t="str">
        <f t="shared" ca="1" si="210"/>
        <v/>
      </c>
      <c r="AB86" s="83" t="str">
        <f t="shared" ca="1" si="210"/>
        <v/>
      </c>
      <c r="AC86" s="83" t="str">
        <f t="shared" ca="1" si="210"/>
        <v/>
      </c>
      <c r="AD86" s="83" t="str">
        <f t="shared" ca="1" si="210"/>
        <v/>
      </c>
      <c r="AE86" s="83" t="str">
        <f t="shared" ca="1" si="210"/>
        <v/>
      </c>
      <c r="AF86" s="83" t="str">
        <f t="shared" ca="1" si="210"/>
        <v/>
      </c>
      <c r="AG86" s="83" t="str">
        <f t="shared" ca="1" si="210"/>
        <v/>
      </c>
      <c r="AH86" s="83" t="str">
        <f t="shared" ca="1" si="210"/>
        <v/>
      </c>
      <c r="AI86" s="83" t="str">
        <f t="shared" ca="1" si="210"/>
        <v/>
      </c>
      <c r="AJ86" s="83" t="str">
        <f t="shared" ca="1" si="210"/>
        <v/>
      </c>
      <c r="AK86" s="83" t="str">
        <f t="shared" ref="AK86:BB86" ca="1" si="211">IF($C21="","",IF(CELL("col",AK22)-4&gt;$D$2,"",CODE(MID($C21,CELL("col",AK22)-4,1))))</f>
        <v/>
      </c>
      <c r="AL86" s="83" t="str">
        <f t="shared" ca="1" si="211"/>
        <v/>
      </c>
      <c r="AM86" s="83" t="str">
        <f t="shared" ca="1" si="211"/>
        <v/>
      </c>
      <c r="AN86" s="83" t="str">
        <f t="shared" ca="1" si="211"/>
        <v/>
      </c>
      <c r="AO86" s="83" t="str">
        <f t="shared" ca="1" si="211"/>
        <v/>
      </c>
      <c r="AP86" s="83" t="str">
        <f t="shared" ca="1" si="211"/>
        <v/>
      </c>
      <c r="AQ86" s="83" t="str">
        <f t="shared" ca="1" si="211"/>
        <v/>
      </c>
      <c r="AR86" s="83" t="str">
        <f t="shared" ca="1" si="211"/>
        <v/>
      </c>
      <c r="AS86" s="83" t="str">
        <f t="shared" ca="1" si="211"/>
        <v/>
      </c>
      <c r="AT86" s="83" t="str">
        <f t="shared" ca="1" si="211"/>
        <v/>
      </c>
      <c r="AU86" s="83" t="str">
        <f t="shared" ca="1" si="211"/>
        <v/>
      </c>
      <c r="AV86" s="83" t="str">
        <f t="shared" ca="1" si="211"/>
        <v/>
      </c>
      <c r="AW86" s="83" t="str">
        <f t="shared" ca="1" si="211"/>
        <v/>
      </c>
      <c r="AX86" s="83" t="str">
        <f t="shared" ca="1" si="211"/>
        <v/>
      </c>
      <c r="AY86" s="83" t="str">
        <f t="shared" ca="1" si="211"/>
        <v/>
      </c>
      <c r="AZ86" s="83" t="str">
        <f t="shared" ca="1" si="211"/>
        <v/>
      </c>
      <c r="BA86" s="83" t="str">
        <f t="shared" ca="1" si="211"/>
        <v/>
      </c>
      <c r="BB86" s="96" t="str">
        <f t="shared" ca="1" si="211"/>
        <v/>
      </c>
    </row>
    <row r="87" spans="1:54">
      <c r="A87" s="91"/>
      <c r="B87" s="92"/>
      <c r="C87" s="92"/>
      <c r="D87" s="105">
        <f t="shared" si="185"/>
        <v>16</v>
      </c>
      <c r="E87" s="83">
        <f t="shared" ref="E87:AJ87" ca="1" si="212">IF($C22="","",IF(CELL("col",E23)-4&gt;$D$2,"",CODE(MID($C22,CELL("col",E23)-4,1))))</f>
        <v>67</v>
      </c>
      <c r="F87" s="83">
        <f t="shared" ca="1" si="212"/>
        <v>66</v>
      </c>
      <c r="G87" s="83">
        <f t="shared" ca="1" si="212"/>
        <v>69</v>
      </c>
      <c r="H87" s="83">
        <f t="shared" ca="1" si="212"/>
        <v>69</v>
      </c>
      <c r="I87" s="83">
        <f t="shared" ca="1" si="212"/>
        <v>67</v>
      </c>
      <c r="J87" s="83">
        <f t="shared" ca="1" si="212"/>
        <v>68</v>
      </c>
      <c r="K87" s="83">
        <f t="shared" ca="1" si="212"/>
        <v>66</v>
      </c>
      <c r="L87" s="83">
        <f t="shared" ca="1" si="212"/>
        <v>69</v>
      </c>
      <c r="M87" s="83">
        <f t="shared" ca="1" si="212"/>
        <v>69</v>
      </c>
      <c r="N87" s="83">
        <f t="shared" ca="1" si="212"/>
        <v>68</v>
      </c>
      <c r="O87" s="83">
        <f t="shared" ca="1" si="212"/>
        <v>66</v>
      </c>
      <c r="P87" s="83">
        <f t="shared" ca="1" si="212"/>
        <v>66</v>
      </c>
      <c r="Q87" s="83">
        <f t="shared" ca="1" si="212"/>
        <v>67</v>
      </c>
      <c r="R87" s="83">
        <f t="shared" ca="1" si="212"/>
        <v>65</v>
      </c>
      <c r="S87" s="83">
        <f t="shared" ca="1" si="212"/>
        <v>68</v>
      </c>
      <c r="T87" s="83">
        <f t="shared" ca="1" si="212"/>
        <v>69</v>
      </c>
      <c r="U87" s="83">
        <f t="shared" ca="1" si="212"/>
        <v>65</v>
      </c>
      <c r="V87" s="83">
        <f t="shared" ca="1" si="212"/>
        <v>65</v>
      </c>
      <c r="W87" s="83">
        <f t="shared" ca="1" si="212"/>
        <v>69</v>
      </c>
      <c r="X87" s="83">
        <f t="shared" ca="1" si="212"/>
        <v>67</v>
      </c>
      <c r="Y87" s="83" t="str">
        <f t="shared" ca="1" si="212"/>
        <v/>
      </c>
      <c r="Z87" s="83" t="str">
        <f t="shared" ca="1" si="212"/>
        <v/>
      </c>
      <c r="AA87" s="83" t="str">
        <f t="shared" ca="1" si="212"/>
        <v/>
      </c>
      <c r="AB87" s="83" t="str">
        <f t="shared" ca="1" si="212"/>
        <v/>
      </c>
      <c r="AC87" s="83" t="str">
        <f t="shared" ca="1" si="212"/>
        <v/>
      </c>
      <c r="AD87" s="83" t="str">
        <f t="shared" ca="1" si="212"/>
        <v/>
      </c>
      <c r="AE87" s="83" t="str">
        <f t="shared" ca="1" si="212"/>
        <v/>
      </c>
      <c r="AF87" s="83" t="str">
        <f t="shared" ca="1" si="212"/>
        <v/>
      </c>
      <c r="AG87" s="83" t="str">
        <f t="shared" ca="1" si="212"/>
        <v/>
      </c>
      <c r="AH87" s="83" t="str">
        <f t="shared" ca="1" si="212"/>
        <v/>
      </c>
      <c r="AI87" s="83" t="str">
        <f t="shared" ca="1" si="212"/>
        <v/>
      </c>
      <c r="AJ87" s="83" t="str">
        <f t="shared" ca="1" si="212"/>
        <v/>
      </c>
      <c r="AK87" s="83" t="str">
        <f t="shared" ref="AK87:BB87" ca="1" si="213">IF($C22="","",IF(CELL("col",AK23)-4&gt;$D$2,"",CODE(MID($C22,CELL("col",AK23)-4,1))))</f>
        <v/>
      </c>
      <c r="AL87" s="83" t="str">
        <f t="shared" ca="1" si="213"/>
        <v/>
      </c>
      <c r="AM87" s="83" t="str">
        <f t="shared" ca="1" si="213"/>
        <v/>
      </c>
      <c r="AN87" s="83" t="str">
        <f t="shared" ca="1" si="213"/>
        <v/>
      </c>
      <c r="AO87" s="83" t="str">
        <f t="shared" ca="1" si="213"/>
        <v/>
      </c>
      <c r="AP87" s="83" t="str">
        <f t="shared" ca="1" si="213"/>
        <v/>
      </c>
      <c r="AQ87" s="83" t="str">
        <f t="shared" ca="1" si="213"/>
        <v/>
      </c>
      <c r="AR87" s="83" t="str">
        <f t="shared" ca="1" si="213"/>
        <v/>
      </c>
      <c r="AS87" s="83" t="str">
        <f t="shared" ca="1" si="213"/>
        <v/>
      </c>
      <c r="AT87" s="83" t="str">
        <f t="shared" ca="1" si="213"/>
        <v/>
      </c>
      <c r="AU87" s="83" t="str">
        <f t="shared" ca="1" si="213"/>
        <v/>
      </c>
      <c r="AV87" s="83" t="str">
        <f t="shared" ca="1" si="213"/>
        <v/>
      </c>
      <c r="AW87" s="83" t="str">
        <f t="shared" ca="1" si="213"/>
        <v/>
      </c>
      <c r="AX87" s="83" t="str">
        <f t="shared" ca="1" si="213"/>
        <v/>
      </c>
      <c r="AY87" s="83" t="str">
        <f t="shared" ca="1" si="213"/>
        <v/>
      </c>
      <c r="AZ87" s="83" t="str">
        <f t="shared" ca="1" si="213"/>
        <v/>
      </c>
      <c r="BA87" s="83" t="str">
        <f t="shared" ca="1" si="213"/>
        <v/>
      </c>
      <c r="BB87" s="96" t="str">
        <f t="shared" ca="1" si="213"/>
        <v/>
      </c>
    </row>
    <row r="88" spans="1:54">
      <c r="A88" s="91"/>
      <c r="B88" s="92"/>
      <c r="C88" s="92"/>
      <c r="D88" s="105">
        <f t="shared" si="185"/>
        <v>17</v>
      </c>
      <c r="E88" s="83">
        <f t="shared" ref="E88:AJ88" ca="1" si="214">IF($C23="","",IF(CELL("col",E24)-4&gt;$D$2,"",CODE(MID($C23,CELL("col",E24)-4,1))))</f>
        <v>69</v>
      </c>
      <c r="F88" s="83">
        <f t="shared" ca="1" si="214"/>
        <v>66</v>
      </c>
      <c r="G88" s="83">
        <f t="shared" ca="1" si="214"/>
        <v>68</v>
      </c>
      <c r="H88" s="83">
        <f t="shared" ca="1" si="214"/>
        <v>67</v>
      </c>
      <c r="I88" s="83">
        <f t="shared" ca="1" si="214"/>
        <v>67</v>
      </c>
      <c r="J88" s="83">
        <f t="shared" ca="1" si="214"/>
        <v>69</v>
      </c>
      <c r="K88" s="83">
        <f t="shared" ca="1" si="214"/>
        <v>65</v>
      </c>
      <c r="L88" s="83">
        <f t="shared" ca="1" si="214"/>
        <v>66</v>
      </c>
      <c r="M88" s="83">
        <f t="shared" ca="1" si="214"/>
        <v>66</v>
      </c>
      <c r="N88" s="83">
        <f t="shared" ca="1" si="214"/>
        <v>68</v>
      </c>
      <c r="O88" s="83">
        <f t="shared" ca="1" si="214"/>
        <v>66</v>
      </c>
      <c r="P88" s="83">
        <f t="shared" ca="1" si="214"/>
        <v>67</v>
      </c>
      <c r="Q88" s="83">
        <f t="shared" ca="1" si="214"/>
        <v>65</v>
      </c>
      <c r="R88" s="83">
        <f t="shared" ca="1" si="214"/>
        <v>65</v>
      </c>
      <c r="S88" s="83">
        <f t="shared" ca="1" si="214"/>
        <v>65</v>
      </c>
      <c r="T88" s="83">
        <f t="shared" ca="1" si="214"/>
        <v>68</v>
      </c>
      <c r="U88" s="83">
        <f t="shared" ca="1" si="214"/>
        <v>65</v>
      </c>
      <c r="V88" s="83">
        <f t="shared" ca="1" si="214"/>
        <v>67</v>
      </c>
      <c r="W88" s="83">
        <f t="shared" ca="1" si="214"/>
        <v>65</v>
      </c>
      <c r="X88" s="83">
        <f t="shared" ca="1" si="214"/>
        <v>69</v>
      </c>
      <c r="Y88" s="83" t="str">
        <f t="shared" ca="1" si="214"/>
        <v/>
      </c>
      <c r="Z88" s="83" t="str">
        <f t="shared" ca="1" si="214"/>
        <v/>
      </c>
      <c r="AA88" s="83" t="str">
        <f t="shared" ca="1" si="214"/>
        <v/>
      </c>
      <c r="AB88" s="83" t="str">
        <f t="shared" ca="1" si="214"/>
        <v/>
      </c>
      <c r="AC88" s="83" t="str">
        <f t="shared" ca="1" si="214"/>
        <v/>
      </c>
      <c r="AD88" s="83" t="str">
        <f t="shared" ca="1" si="214"/>
        <v/>
      </c>
      <c r="AE88" s="83" t="str">
        <f t="shared" ca="1" si="214"/>
        <v/>
      </c>
      <c r="AF88" s="83" t="str">
        <f t="shared" ca="1" si="214"/>
        <v/>
      </c>
      <c r="AG88" s="83" t="str">
        <f t="shared" ca="1" si="214"/>
        <v/>
      </c>
      <c r="AH88" s="83" t="str">
        <f t="shared" ca="1" si="214"/>
        <v/>
      </c>
      <c r="AI88" s="83" t="str">
        <f t="shared" ca="1" si="214"/>
        <v/>
      </c>
      <c r="AJ88" s="83" t="str">
        <f t="shared" ca="1" si="214"/>
        <v/>
      </c>
      <c r="AK88" s="83" t="str">
        <f t="shared" ref="AK88:BB88" ca="1" si="215">IF($C23="","",IF(CELL("col",AK24)-4&gt;$D$2,"",CODE(MID($C23,CELL("col",AK24)-4,1))))</f>
        <v/>
      </c>
      <c r="AL88" s="83" t="str">
        <f t="shared" ca="1" si="215"/>
        <v/>
      </c>
      <c r="AM88" s="83" t="str">
        <f t="shared" ca="1" si="215"/>
        <v/>
      </c>
      <c r="AN88" s="83" t="str">
        <f t="shared" ca="1" si="215"/>
        <v/>
      </c>
      <c r="AO88" s="83" t="str">
        <f t="shared" ca="1" si="215"/>
        <v/>
      </c>
      <c r="AP88" s="83" t="str">
        <f t="shared" ca="1" si="215"/>
        <v/>
      </c>
      <c r="AQ88" s="83" t="str">
        <f t="shared" ca="1" si="215"/>
        <v/>
      </c>
      <c r="AR88" s="83" t="str">
        <f t="shared" ca="1" si="215"/>
        <v/>
      </c>
      <c r="AS88" s="83" t="str">
        <f t="shared" ca="1" si="215"/>
        <v/>
      </c>
      <c r="AT88" s="83" t="str">
        <f t="shared" ca="1" si="215"/>
        <v/>
      </c>
      <c r="AU88" s="83" t="str">
        <f t="shared" ca="1" si="215"/>
        <v/>
      </c>
      <c r="AV88" s="83" t="str">
        <f t="shared" ca="1" si="215"/>
        <v/>
      </c>
      <c r="AW88" s="83" t="str">
        <f t="shared" ca="1" si="215"/>
        <v/>
      </c>
      <c r="AX88" s="83" t="str">
        <f t="shared" ca="1" si="215"/>
        <v/>
      </c>
      <c r="AY88" s="83" t="str">
        <f t="shared" ca="1" si="215"/>
        <v/>
      </c>
      <c r="AZ88" s="83" t="str">
        <f t="shared" ca="1" si="215"/>
        <v/>
      </c>
      <c r="BA88" s="83" t="str">
        <f t="shared" ca="1" si="215"/>
        <v/>
      </c>
      <c r="BB88" s="96" t="str">
        <f t="shared" ca="1" si="215"/>
        <v/>
      </c>
    </row>
    <row r="89" spans="1:54">
      <c r="A89" s="91"/>
      <c r="B89" s="92"/>
      <c r="C89" s="92"/>
      <c r="D89" s="105">
        <f t="shared" si="185"/>
        <v>18</v>
      </c>
      <c r="E89" s="83">
        <f t="shared" ref="E89:AJ89" ca="1" si="216">IF($C24="","",IF(CELL("col",E25)-4&gt;$D$2,"",CODE(MID($C24,CELL("col",E25)-4,1))))</f>
        <v>67</v>
      </c>
      <c r="F89" s="83">
        <f t="shared" ca="1" si="216"/>
        <v>69</v>
      </c>
      <c r="G89" s="83">
        <f t="shared" ca="1" si="216"/>
        <v>66</v>
      </c>
      <c r="H89" s="83">
        <f t="shared" ca="1" si="216"/>
        <v>68</v>
      </c>
      <c r="I89" s="83">
        <f t="shared" ca="1" si="216"/>
        <v>69</v>
      </c>
      <c r="J89" s="83">
        <f t="shared" ca="1" si="216"/>
        <v>67</v>
      </c>
      <c r="K89" s="83">
        <f t="shared" ca="1" si="216"/>
        <v>66</v>
      </c>
      <c r="L89" s="83">
        <f t="shared" ca="1" si="216"/>
        <v>32</v>
      </c>
      <c r="M89" s="83">
        <f t="shared" ca="1" si="216"/>
        <v>67</v>
      </c>
      <c r="N89" s="83">
        <f t="shared" ca="1" si="216"/>
        <v>65</v>
      </c>
      <c r="O89" s="83">
        <f t="shared" ca="1" si="216"/>
        <v>68</v>
      </c>
      <c r="P89" s="83">
        <f t="shared" ca="1" si="216"/>
        <v>65</v>
      </c>
      <c r="Q89" s="83">
        <f t="shared" ca="1" si="216"/>
        <v>67</v>
      </c>
      <c r="R89" s="83">
        <f t="shared" ca="1" si="216"/>
        <v>65</v>
      </c>
      <c r="S89" s="83">
        <f t="shared" ca="1" si="216"/>
        <v>66</v>
      </c>
      <c r="T89" s="83">
        <f t="shared" ca="1" si="216"/>
        <v>69</v>
      </c>
      <c r="U89" s="83">
        <f t="shared" ca="1" si="216"/>
        <v>67</v>
      </c>
      <c r="V89" s="83">
        <f t="shared" ca="1" si="216"/>
        <v>66</v>
      </c>
      <c r="W89" s="83">
        <f t="shared" ca="1" si="216"/>
        <v>65</v>
      </c>
      <c r="X89" s="83">
        <f t="shared" ca="1" si="216"/>
        <v>65</v>
      </c>
      <c r="Y89" s="83" t="str">
        <f t="shared" ca="1" si="216"/>
        <v/>
      </c>
      <c r="Z89" s="83" t="str">
        <f t="shared" ca="1" si="216"/>
        <v/>
      </c>
      <c r="AA89" s="83" t="str">
        <f t="shared" ca="1" si="216"/>
        <v/>
      </c>
      <c r="AB89" s="83" t="str">
        <f t="shared" ca="1" si="216"/>
        <v/>
      </c>
      <c r="AC89" s="83" t="str">
        <f t="shared" ca="1" si="216"/>
        <v/>
      </c>
      <c r="AD89" s="83" t="str">
        <f t="shared" ca="1" si="216"/>
        <v/>
      </c>
      <c r="AE89" s="83" t="str">
        <f t="shared" ca="1" si="216"/>
        <v/>
      </c>
      <c r="AF89" s="83" t="str">
        <f t="shared" ca="1" si="216"/>
        <v/>
      </c>
      <c r="AG89" s="83" t="str">
        <f t="shared" ca="1" si="216"/>
        <v/>
      </c>
      <c r="AH89" s="83" t="str">
        <f t="shared" ca="1" si="216"/>
        <v/>
      </c>
      <c r="AI89" s="83" t="str">
        <f t="shared" ca="1" si="216"/>
        <v/>
      </c>
      <c r="AJ89" s="83" t="str">
        <f t="shared" ca="1" si="216"/>
        <v/>
      </c>
      <c r="AK89" s="83" t="str">
        <f t="shared" ref="AK89:BB89" ca="1" si="217">IF($C24="","",IF(CELL("col",AK25)-4&gt;$D$2,"",CODE(MID($C24,CELL("col",AK25)-4,1))))</f>
        <v/>
      </c>
      <c r="AL89" s="83" t="str">
        <f t="shared" ca="1" si="217"/>
        <v/>
      </c>
      <c r="AM89" s="83" t="str">
        <f t="shared" ca="1" si="217"/>
        <v/>
      </c>
      <c r="AN89" s="83" t="str">
        <f t="shared" ca="1" si="217"/>
        <v/>
      </c>
      <c r="AO89" s="83" t="str">
        <f t="shared" ca="1" si="217"/>
        <v/>
      </c>
      <c r="AP89" s="83" t="str">
        <f t="shared" ca="1" si="217"/>
        <v/>
      </c>
      <c r="AQ89" s="83" t="str">
        <f t="shared" ca="1" si="217"/>
        <v/>
      </c>
      <c r="AR89" s="83" t="str">
        <f t="shared" ca="1" si="217"/>
        <v/>
      </c>
      <c r="AS89" s="83" t="str">
        <f t="shared" ca="1" si="217"/>
        <v/>
      </c>
      <c r="AT89" s="83" t="str">
        <f t="shared" ca="1" si="217"/>
        <v/>
      </c>
      <c r="AU89" s="83" t="str">
        <f t="shared" ca="1" si="217"/>
        <v/>
      </c>
      <c r="AV89" s="83" t="str">
        <f t="shared" ca="1" si="217"/>
        <v/>
      </c>
      <c r="AW89" s="83" t="str">
        <f t="shared" ca="1" si="217"/>
        <v/>
      </c>
      <c r="AX89" s="83" t="str">
        <f t="shared" ca="1" si="217"/>
        <v/>
      </c>
      <c r="AY89" s="83" t="str">
        <f t="shared" ca="1" si="217"/>
        <v/>
      </c>
      <c r="AZ89" s="83" t="str">
        <f t="shared" ca="1" si="217"/>
        <v/>
      </c>
      <c r="BA89" s="83" t="str">
        <f t="shared" ca="1" si="217"/>
        <v/>
      </c>
      <c r="BB89" s="96" t="str">
        <f t="shared" ca="1" si="217"/>
        <v/>
      </c>
    </row>
    <row r="90" spans="1:54">
      <c r="A90" s="91"/>
      <c r="B90" s="92"/>
      <c r="C90" s="92"/>
      <c r="D90" s="105">
        <f t="shared" si="185"/>
        <v>19</v>
      </c>
      <c r="E90" s="83">
        <f t="shared" ref="E90:AJ90" ca="1" si="218">IF($C25="","",IF(CELL("col",E26)-4&gt;$D$2,"",CODE(MID($C25,CELL("col",E26)-4,1))))</f>
        <v>69</v>
      </c>
      <c r="F90" s="83">
        <f t="shared" ca="1" si="218"/>
        <v>66</v>
      </c>
      <c r="G90" s="83">
        <f t="shared" ca="1" si="218"/>
        <v>69</v>
      </c>
      <c r="H90" s="83">
        <f t="shared" ca="1" si="218"/>
        <v>66</v>
      </c>
      <c r="I90" s="83">
        <f t="shared" ca="1" si="218"/>
        <v>67</v>
      </c>
      <c r="J90" s="83">
        <f t="shared" ca="1" si="218"/>
        <v>69</v>
      </c>
      <c r="K90" s="83">
        <f t="shared" ca="1" si="218"/>
        <v>65</v>
      </c>
      <c r="L90" s="83">
        <f t="shared" ca="1" si="218"/>
        <v>66</v>
      </c>
      <c r="M90" s="83">
        <f t="shared" ca="1" si="218"/>
        <v>67</v>
      </c>
      <c r="N90" s="83">
        <f t="shared" ca="1" si="218"/>
        <v>65</v>
      </c>
      <c r="O90" s="83">
        <f t="shared" ca="1" si="218"/>
        <v>68</v>
      </c>
      <c r="P90" s="83">
        <f t="shared" ca="1" si="218"/>
        <v>65</v>
      </c>
      <c r="Q90" s="83">
        <f t="shared" ca="1" si="218"/>
        <v>67</v>
      </c>
      <c r="R90" s="83">
        <f t="shared" ca="1" si="218"/>
        <v>69</v>
      </c>
      <c r="S90" s="83">
        <f t="shared" ca="1" si="218"/>
        <v>68</v>
      </c>
      <c r="T90" s="83">
        <f t="shared" ca="1" si="218"/>
        <v>65</v>
      </c>
      <c r="U90" s="83">
        <f t="shared" ca="1" si="218"/>
        <v>65</v>
      </c>
      <c r="V90" s="83">
        <f t="shared" ca="1" si="218"/>
        <v>67</v>
      </c>
      <c r="W90" s="83">
        <f t="shared" ca="1" si="218"/>
        <v>68</v>
      </c>
      <c r="X90" s="83">
        <f t="shared" ca="1" si="218"/>
        <v>68</v>
      </c>
      <c r="Y90" s="83" t="str">
        <f t="shared" ca="1" si="218"/>
        <v/>
      </c>
      <c r="Z90" s="83" t="str">
        <f t="shared" ca="1" si="218"/>
        <v/>
      </c>
      <c r="AA90" s="83" t="str">
        <f t="shared" ca="1" si="218"/>
        <v/>
      </c>
      <c r="AB90" s="83" t="str">
        <f t="shared" ca="1" si="218"/>
        <v/>
      </c>
      <c r="AC90" s="83" t="str">
        <f t="shared" ca="1" si="218"/>
        <v/>
      </c>
      <c r="AD90" s="83" t="str">
        <f t="shared" ca="1" si="218"/>
        <v/>
      </c>
      <c r="AE90" s="83" t="str">
        <f t="shared" ca="1" si="218"/>
        <v/>
      </c>
      <c r="AF90" s="83" t="str">
        <f t="shared" ca="1" si="218"/>
        <v/>
      </c>
      <c r="AG90" s="83" t="str">
        <f t="shared" ca="1" si="218"/>
        <v/>
      </c>
      <c r="AH90" s="83" t="str">
        <f t="shared" ca="1" si="218"/>
        <v/>
      </c>
      <c r="AI90" s="83" t="str">
        <f t="shared" ca="1" si="218"/>
        <v/>
      </c>
      <c r="AJ90" s="83" t="str">
        <f t="shared" ca="1" si="218"/>
        <v/>
      </c>
      <c r="AK90" s="83" t="str">
        <f t="shared" ref="AK90:BB90" ca="1" si="219">IF($C25="","",IF(CELL("col",AK26)-4&gt;$D$2,"",CODE(MID($C25,CELL("col",AK26)-4,1))))</f>
        <v/>
      </c>
      <c r="AL90" s="83" t="str">
        <f t="shared" ca="1" si="219"/>
        <v/>
      </c>
      <c r="AM90" s="83" t="str">
        <f t="shared" ca="1" si="219"/>
        <v/>
      </c>
      <c r="AN90" s="83" t="str">
        <f t="shared" ca="1" si="219"/>
        <v/>
      </c>
      <c r="AO90" s="83" t="str">
        <f t="shared" ca="1" si="219"/>
        <v/>
      </c>
      <c r="AP90" s="83" t="str">
        <f t="shared" ca="1" si="219"/>
        <v/>
      </c>
      <c r="AQ90" s="83" t="str">
        <f t="shared" ca="1" si="219"/>
        <v/>
      </c>
      <c r="AR90" s="83" t="str">
        <f t="shared" ca="1" si="219"/>
        <v/>
      </c>
      <c r="AS90" s="83" t="str">
        <f t="shared" ca="1" si="219"/>
        <v/>
      </c>
      <c r="AT90" s="83" t="str">
        <f t="shared" ca="1" si="219"/>
        <v/>
      </c>
      <c r="AU90" s="83" t="str">
        <f t="shared" ca="1" si="219"/>
        <v/>
      </c>
      <c r="AV90" s="83" t="str">
        <f t="shared" ca="1" si="219"/>
        <v/>
      </c>
      <c r="AW90" s="83" t="str">
        <f t="shared" ca="1" si="219"/>
        <v/>
      </c>
      <c r="AX90" s="83" t="str">
        <f t="shared" ca="1" si="219"/>
        <v/>
      </c>
      <c r="AY90" s="83" t="str">
        <f t="shared" ca="1" si="219"/>
        <v/>
      </c>
      <c r="AZ90" s="83" t="str">
        <f t="shared" ca="1" si="219"/>
        <v/>
      </c>
      <c r="BA90" s="83" t="str">
        <f t="shared" ca="1" si="219"/>
        <v/>
      </c>
      <c r="BB90" s="96" t="str">
        <f t="shared" ca="1" si="219"/>
        <v/>
      </c>
    </row>
    <row r="91" spans="1:54">
      <c r="A91" s="91"/>
      <c r="B91" s="92"/>
      <c r="C91" s="92"/>
      <c r="D91" s="105">
        <f t="shared" si="185"/>
        <v>20</v>
      </c>
      <c r="E91" s="83">
        <f t="shared" ref="E91:AJ91" ca="1" si="220">IF($C26="","",IF(CELL("col",E27)-4&gt;$D$2,"",CODE(MID($C26,CELL("col",E27)-4,1))))</f>
        <v>69</v>
      </c>
      <c r="F91" s="83">
        <f t="shared" ca="1" si="220"/>
        <v>66</v>
      </c>
      <c r="G91" s="83">
        <f t="shared" ca="1" si="220"/>
        <v>65</v>
      </c>
      <c r="H91" s="83">
        <f t="shared" ca="1" si="220"/>
        <v>66</v>
      </c>
      <c r="I91" s="83">
        <f t="shared" ca="1" si="220"/>
        <v>67</v>
      </c>
      <c r="J91" s="83">
        <f t="shared" ca="1" si="220"/>
        <v>65</v>
      </c>
      <c r="K91" s="83">
        <f t="shared" ca="1" si="220"/>
        <v>65</v>
      </c>
      <c r="L91" s="83">
        <f t="shared" ca="1" si="220"/>
        <v>66</v>
      </c>
      <c r="M91" s="83">
        <f t="shared" ca="1" si="220"/>
        <v>66</v>
      </c>
      <c r="N91" s="83">
        <f t="shared" ca="1" si="220"/>
        <v>65</v>
      </c>
      <c r="O91" s="83">
        <f t="shared" ca="1" si="220"/>
        <v>66</v>
      </c>
      <c r="P91" s="83">
        <f t="shared" ca="1" si="220"/>
        <v>69</v>
      </c>
      <c r="Q91" s="83">
        <f t="shared" ca="1" si="220"/>
        <v>67</v>
      </c>
      <c r="R91" s="83">
        <f t="shared" ca="1" si="220"/>
        <v>65</v>
      </c>
      <c r="S91" s="83">
        <f t="shared" ca="1" si="220"/>
        <v>69</v>
      </c>
      <c r="T91" s="83">
        <f t="shared" ca="1" si="220"/>
        <v>65</v>
      </c>
      <c r="U91" s="83">
        <f t="shared" ca="1" si="220"/>
        <v>65</v>
      </c>
      <c r="V91" s="83">
        <f t="shared" ca="1" si="220"/>
        <v>66</v>
      </c>
      <c r="W91" s="83">
        <f t="shared" ca="1" si="220"/>
        <v>67</v>
      </c>
      <c r="X91" s="83">
        <f t="shared" ca="1" si="220"/>
        <v>67</v>
      </c>
      <c r="Y91" s="83" t="str">
        <f t="shared" ca="1" si="220"/>
        <v/>
      </c>
      <c r="Z91" s="83" t="str">
        <f t="shared" ca="1" si="220"/>
        <v/>
      </c>
      <c r="AA91" s="83" t="str">
        <f t="shared" ca="1" si="220"/>
        <v/>
      </c>
      <c r="AB91" s="83" t="str">
        <f t="shared" ca="1" si="220"/>
        <v/>
      </c>
      <c r="AC91" s="83" t="str">
        <f t="shared" ca="1" si="220"/>
        <v/>
      </c>
      <c r="AD91" s="83" t="str">
        <f t="shared" ca="1" si="220"/>
        <v/>
      </c>
      <c r="AE91" s="83" t="str">
        <f t="shared" ca="1" si="220"/>
        <v/>
      </c>
      <c r="AF91" s="83" t="str">
        <f t="shared" ca="1" si="220"/>
        <v/>
      </c>
      <c r="AG91" s="83" t="str">
        <f t="shared" ca="1" si="220"/>
        <v/>
      </c>
      <c r="AH91" s="83" t="str">
        <f t="shared" ca="1" si="220"/>
        <v/>
      </c>
      <c r="AI91" s="83" t="str">
        <f t="shared" ca="1" si="220"/>
        <v/>
      </c>
      <c r="AJ91" s="83" t="str">
        <f t="shared" ca="1" si="220"/>
        <v/>
      </c>
      <c r="AK91" s="83" t="str">
        <f t="shared" ref="AK91:BB91" ca="1" si="221">IF($C26="","",IF(CELL("col",AK27)-4&gt;$D$2,"",CODE(MID($C26,CELL("col",AK27)-4,1))))</f>
        <v/>
      </c>
      <c r="AL91" s="83" t="str">
        <f t="shared" ca="1" si="221"/>
        <v/>
      </c>
      <c r="AM91" s="83" t="str">
        <f t="shared" ca="1" si="221"/>
        <v/>
      </c>
      <c r="AN91" s="83" t="str">
        <f t="shared" ca="1" si="221"/>
        <v/>
      </c>
      <c r="AO91" s="83" t="str">
        <f t="shared" ca="1" si="221"/>
        <v/>
      </c>
      <c r="AP91" s="83" t="str">
        <f t="shared" ca="1" si="221"/>
        <v/>
      </c>
      <c r="AQ91" s="83" t="str">
        <f t="shared" ca="1" si="221"/>
        <v/>
      </c>
      <c r="AR91" s="83" t="str">
        <f t="shared" ca="1" si="221"/>
        <v/>
      </c>
      <c r="AS91" s="83" t="str">
        <f t="shared" ca="1" si="221"/>
        <v/>
      </c>
      <c r="AT91" s="83" t="str">
        <f t="shared" ca="1" si="221"/>
        <v/>
      </c>
      <c r="AU91" s="83" t="str">
        <f t="shared" ca="1" si="221"/>
        <v/>
      </c>
      <c r="AV91" s="83" t="str">
        <f t="shared" ca="1" si="221"/>
        <v/>
      </c>
      <c r="AW91" s="83" t="str">
        <f t="shared" ca="1" si="221"/>
        <v/>
      </c>
      <c r="AX91" s="83" t="str">
        <f t="shared" ca="1" si="221"/>
        <v/>
      </c>
      <c r="AY91" s="83" t="str">
        <f t="shared" ca="1" si="221"/>
        <v/>
      </c>
      <c r="AZ91" s="83" t="str">
        <f t="shared" ca="1" si="221"/>
        <v/>
      </c>
      <c r="BA91" s="83" t="str">
        <f t="shared" ca="1" si="221"/>
        <v/>
      </c>
      <c r="BB91" s="96" t="str">
        <f t="shared" ca="1" si="221"/>
        <v/>
      </c>
    </row>
    <row r="92" spans="1:54">
      <c r="A92" s="91"/>
      <c r="B92" s="92"/>
      <c r="C92" s="92"/>
      <c r="D92" s="105">
        <f t="shared" si="185"/>
        <v>21</v>
      </c>
      <c r="E92" s="83">
        <f t="shared" ref="E92:AJ92" ca="1" si="222">IF($C27="","",IF(CELL("col",E28)-4&gt;$D$2,"",CODE(MID($C27,CELL("col",E28)-4,1))))</f>
        <v>69</v>
      </c>
      <c r="F92" s="83">
        <f t="shared" ca="1" si="222"/>
        <v>66</v>
      </c>
      <c r="G92" s="83">
        <f t="shared" ca="1" si="222"/>
        <v>65</v>
      </c>
      <c r="H92" s="83">
        <f t="shared" ca="1" si="222"/>
        <v>66</v>
      </c>
      <c r="I92" s="83">
        <f t="shared" ca="1" si="222"/>
        <v>67</v>
      </c>
      <c r="J92" s="83">
        <f t="shared" ca="1" si="222"/>
        <v>69</v>
      </c>
      <c r="K92" s="83">
        <f t="shared" ca="1" si="222"/>
        <v>65</v>
      </c>
      <c r="L92" s="83">
        <f t="shared" ca="1" si="222"/>
        <v>66</v>
      </c>
      <c r="M92" s="83">
        <f t="shared" ca="1" si="222"/>
        <v>69</v>
      </c>
      <c r="N92" s="83">
        <f t="shared" ca="1" si="222"/>
        <v>65</v>
      </c>
      <c r="O92" s="83">
        <f t="shared" ca="1" si="222"/>
        <v>68</v>
      </c>
      <c r="P92" s="83">
        <f t="shared" ca="1" si="222"/>
        <v>69</v>
      </c>
      <c r="Q92" s="83">
        <f t="shared" ca="1" si="222"/>
        <v>66</v>
      </c>
      <c r="R92" s="83">
        <f t="shared" ca="1" si="222"/>
        <v>65</v>
      </c>
      <c r="S92" s="83">
        <f t="shared" ca="1" si="222"/>
        <v>69</v>
      </c>
      <c r="T92" s="83">
        <f t="shared" ca="1" si="222"/>
        <v>65</v>
      </c>
      <c r="U92" s="83">
        <f t="shared" ca="1" si="222"/>
        <v>65</v>
      </c>
      <c r="V92" s="83">
        <f t="shared" ca="1" si="222"/>
        <v>69</v>
      </c>
      <c r="W92" s="83">
        <f t="shared" ca="1" si="222"/>
        <v>69</v>
      </c>
      <c r="X92" s="83">
        <f t="shared" ca="1" si="222"/>
        <v>65</v>
      </c>
      <c r="Y92" s="83" t="str">
        <f t="shared" ca="1" si="222"/>
        <v/>
      </c>
      <c r="Z92" s="83" t="str">
        <f t="shared" ca="1" si="222"/>
        <v/>
      </c>
      <c r="AA92" s="83" t="str">
        <f t="shared" ca="1" si="222"/>
        <v/>
      </c>
      <c r="AB92" s="83" t="str">
        <f t="shared" ca="1" si="222"/>
        <v/>
      </c>
      <c r="AC92" s="83" t="str">
        <f t="shared" ca="1" si="222"/>
        <v/>
      </c>
      <c r="AD92" s="83" t="str">
        <f t="shared" ca="1" si="222"/>
        <v/>
      </c>
      <c r="AE92" s="83" t="str">
        <f t="shared" ca="1" si="222"/>
        <v/>
      </c>
      <c r="AF92" s="83" t="str">
        <f t="shared" ca="1" si="222"/>
        <v/>
      </c>
      <c r="AG92" s="83" t="str">
        <f t="shared" ca="1" si="222"/>
        <v/>
      </c>
      <c r="AH92" s="83" t="str">
        <f t="shared" ca="1" si="222"/>
        <v/>
      </c>
      <c r="AI92" s="83" t="str">
        <f t="shared" ca="1" si="222"/>
        <v/>
      </c>
      <c r="AJ92" s="83" t="str">
        <f t="shared" ca="1" si="222"/>
        <v/>
      </c>
      <c r="AK92" s="83" t="str">
        <f t="shared" ref="AK92:BB92" ca="1" si="223">IF($C27="","",IF(CELL("col",AK28)-4&gt;$D$2,"",CODE(MID($C27,CELL("col",AK28)-4,1))))</f>
        <v/>
      </c>
      <c r="AL92" s="83" t="str">
        <f t="shared" ca="1" si="223"/>
        <v/>
      </c>
      <c r="AM92" s="83" t="str">
        <f t="shared" ca="1" si="223"/>
        <v/>
      </c>
      <c r="AN92" s="83" t="str">
        <f t="shared" ca="1" si="223"/>
        <v/>
      </c>
      <c r="AO92" s="83" t="str">
        <f t="shared" ca="1" si="223"/>
        <v/>
      </c>
      <c r="AP92" s="83" t="str">
        <f t="shared" ca="1" si="223"/>
        <v/>
      </c>
      <c r="AQ92" s="83" t="str">
        <f t="shared" ca="1" si="223"/>
        <v/>
      </c>
      <c r="AR92" s="83" t="str">
        <f t="shared" ca="1" si="223"/>
        <v/>
      </c>
      <c r="AS92" s="83" t="str">
        <f t="shared" ca="1" si="223"/>
        <v/>
      </c>
      <c r="AT92" s="83" t="str">
        <f t="shared" ca="1" si="223"/>
        <v/>
      </c>
      <c r="AU92" s="83" t="str">
        <f t="shared" ca="1" si="223"/>
        <v/>
      </c>
      <c r="AV92" s="83" t="str">
        <f t="shared" ca="1" si="223"/>
        <v/>
      </c>
      <c r="AW92" s="83" t="str">
        <f t="shared" ca="1" si="223"/>
        <v/>
      </c>
      <c r="AX92" s="83" t="str">
        <f t="shared" ca="1" si="223"/>
        <v/>
      </c>
      <c r="AY92" s="83" t="str">
        <f t="shared" ca="1" si="223"/>
        <v/>
      </c>
      <c r="AZ92" s="83" t="str">
        <f t="shared" ca="1" si="223"/>
        <v/>
      </c>
      <c r="BA92" s="83" t="str">
        <f t="shared" ca="1" si="223"/>
        <v/>
      </c>
      <c r="BB92" s="96" t="str">
        <f t="shared" ca="1" si="223"/>
        <v/>
      </c>
    </row>
    <row r="93" spans="1:54">
      <c r="A93" s="91"/>
      <c r="B93" s="92"/>
      <c r="C93" s="92"/>
      <c r="D93" s="105">
        <f t="shared" si="185"/>
        <v>22</v>
      </c>
      <c r="E93" s="83">
        <f t="shared" ref="E93:AJ93" ca="1" si="224">IF($C28="","",IF(CELL("col",E29)-4&gt;$D$2,"",CODE(MID($C28,CELL("col",E29)-4,1))))</f>
        <v>69</v>
      </c>
      <c r="F93" s="83">
        <f t="shared" ca="1" si="224"/>
        <v>66</v>
      </c>
      <c r="G93" s="83">
        <f t="shared" ca="1" si="224"/>
        <v>65</v>
      </c>
      <c r="H93" s="83">
        <f t="shared" ca="1" si="224"/>
        <v>66</v>
      </c>
      <c r="I93" s="83">
        <f t="shared" ca="1" si="224"/>
        <v>67</v>
      </c>
      <c r="J93" s="83">
        <f t="shared" ca="1" si="224"/>
        <v>69</v>
      </c>
      <c r="K93" s="83">
        <f t="shared" ca="1" si="224"/>
        <v>65</v>
      </c>
      <c r="L93" s="83">
        <f t="shared" ca="1" si="224"/>
        <v>66</v>
      </c>
      <c r="M93" s="83">
        <f t="shared" ca="1" si="224"/>
        <v>69</v>
      </c>
      <c r="N93" s="83">
        <f t="shared" ca="1" si="224"/>
        <v>68</v>
      </c>
      <c r="O93" s="83">
        <f t="shared" ca="1" si="224"/>
        <v>68</v>
      </c>
      <c r="P93" s="83">
        <f t="shared" ca="1" si="224"/>
        <v>69</v>
      </c>
      <c r="Q93" s="83">
        <f t="shared" ca="1" si="224"/>
        <v>66</v>
      </c>
      <c r="R93" s="83">
        <f t="shared" ca="1" si="224"/>
        <v>65</v>
      </c>
      <c r="S93" s="83">
        <f t="shared" ca="1" si="224"/>
        <v>69</v>
      </c>
      <c r="T93" s="83">
        <f t="shared" ca="1" si="224"/>
        <v>65</v>
      </c>
      <c r="U93" s="83">
        <f t="shared" ca="1" si="224"/>
        <v>65</v>
      </c>
      <c r="V93" s="83">
        <f t="shared" ca="1" si="224"/>
        <v>66</v>
      </c>
      <c r="W93" s="83">
        <f t="shared" ca="1" si="224"/>
        <v>68</v>
      </c>
      <c r="X93" s="83">
        <f t="shared" ca="1" si="224"/>
        <v>68</v>
      </c>
      <c r="Y93" s="83" t="str">
        <f t="shared" ca="1" si="224"/>
        <v/>
      </c>
      <c r="Z93" s="83" t="str">
        <f t="shared" ca="1" si="224"/>
        <v/>
      </c>
      <c r="AA93" s="83" t="str">
        <f t="shared" ca="1" si="224"/>
        <v/>
      </c>
      <c r="AB93" s="83" t="str">
        <f t="shared" ca="1" si="224"/>
        <v/>
      </c>
      <c r="AC93" s="83" t="str">
        <f t="shared" ca="1" si="224"/>
        <v/>
      </c>
      <c r="AD93" s="83" t="str">
        <f t="shared" ca="1" si="224"/>
        <v/>
      </c>
      <c r="AE93" s="83" t="str">
        <f t="shared" ca="1" si="224"/>
        <v/>
      </c>
      <c r="AF93" s="83" t="str">
        <f t="shared" ca="1" si="224"/>
        <v/>
      </c>
      <c r="AG93" s="83" t="str">
        <f t="shared" ca="1" si="224"/>
        <v/>
      </c>
      <c r="AH93" s="83" t="str">
        <f t="shared" ca="1" si="224"/>
        <v/>
      </c>
      <c r="AI93" s="83" t="str">
        <f t="shared" ca="1" si="224"/>
        <v/>
      </c>
      <c r="AJ93" s="83" t="str">
        <f t="shared" ca="1" si="224"/>
        <v/>
      </c>
      <c r="AK93" s="83" t="str">
        <f t="shared" ref="AK93:BB93" ca="1" si="225">IF($C28="","",IF(CELL("col",AK29)-4&gt;$D$2,"",CODE(MID($C28,CELL("col",AK29)-4,1))))</f>
        <v/>
      </c>
      <c r="AL93" s="83" t="str">
        <f t="shared" ca="1" si="225"/>
        <v/>
      </c>
      <c r="AM93" s="83" t="str">
        <f t="shared" ca="1" si="225"/>
        <v/>
      </c>
      <c r="AN93" s="83" t="str">
        <f t="shared" ca="1" si="225"/>
        <v/>
      </c>
      <c r="AO93" s="83" t="str">
        <f t="shared" ca="1" si="225"/>
        <v/>
      </c>
      <c r="AP93" s="83" t="str">
        <f t="shared" ca="1" si="225"/>
        <v/>
      </c>
      <c r="AQ93" s="83" t="str">
        <f t="shared" ca="1" si="225"/>
        <v/>
      </c>
      <c r="AR93" s="83" t="str">
        <f t="shared" ca="1" si="225"/>
        <v/>
      </c>
      <c r="AS93" s="83" t="str">
        <f t="shared" ca="1" si="225"/>
        <v/>
      </c>
      <c r="AT93" s="83" t="str">
        <f t="shared" ca="1" si="225"/>
        <v/>
      </c>
      <c r="AU93" s="83" t="str">
        <f t="shared" ca="1" si="225"/>
        <v/>
      </c>
      <c r="AV93" s="83" t="str">
        <f t="shared" ca="1" si="225"/>
        <v/>
      </c>
      <c r="AW93" s="83" t="str">
        <f t="shared" ca="1" si="225"/>
        <v/>
      </c>
      <c r="AX93" s="83" t="str">
        <f t="shared" ca="1" si="225"/>
        <v/>
      </c>
      <c r="AY93" s="83" t="str">
        <f t="shared" ca="1" si="225"/>
        <v/>
      </c>
      <c r="AZ93" s="83" t="str">
        <f t="shared" ca="1" si="225"/>
        <v/>
      </c>
      <c r="BA93" s="83" t="str">
        <f t="shared" ca="1" si="225"/>
        <v/>
      </c>
      <c r="BB93" s="96" t="str">
        <f t="shared" ca="1" si="225"/>
        <v/>
      </c>
    </row>
    <row r="94" spans="1:54">
      <c r="A94" s="91"/>
      <c r="B94" s="92"/>
      <c r="C94" s="92"/>
      <c r="D94" s="105">
        <f t="shared" si="185"/>
        <v>23</v>
      </c>
      <c r="E94" s="83">
        <f t="shared" ref="E94:AJ94" ca="1" si="226">IF($C29="","",IF(CELL("col",E30)-4&gt;$D$2,"",CODE(MID($C29,CELL("col",E30)-4,1))))</f>
        <v>67</v>
      </c>
      <c r="F94" s="83">
        <f t="shared" ca="1" si="226"/>
        <v>66</v>
      </c>
      <c r="G94" s="83">
        <f t="shared" ca="1" si="226"/>
        <v>65</v>
      </c>
      <c r="H94" s="83">
        <f t="shared" ca="1" si="226"/>
        <v>66</v>
      </c>
      <c r="I94" s="83">
        <f t="shared" ca="1" si="226"/>
        <v>67</v>
      </c>
      <c r="J94" s="83">
        <f t="shared" ca="1" si="226"/>
        <v>69</v>
      </c>
      <c r="K94" s="83">
        <f t="shared" ca="1" si="226"/>
        <v>65</v>
      </c>
      <c r="L94" s="83">
        <f t="shared" ca="1" si="226"/>
        <v>66</v>
      </c>
      <c r="M94" s="83">
        <f t="shared" ca="1" si="226"/>
        <v>69</v>
      </c>
      <c r="N94" s="83">
        <f t="shared" ca="1" si="226"/>
        <v>68</v>
      </c>
      <c r="O94" s="83">
        <f t="shared" ca="1" si="226"/>
        <v>68</v>
      </c>
      <c r="P94" s="83">
        <f t="shared" ca="1" si="226"/>
        <v>69</v>
      </c>
      <c r="Q94" s="83">
        <f t="shared" ca="1" si="226"/>
        <v>68</v>
      </c>
      <c r="R94" s="83">
        <f t="shared" ca="1" si="226"/>
        <v>65</v>
      </c>
      <c r="S94" s="83">
        <f t="shared" ca="1" si="226"/>
        <v>69</v>
      </c>
      <c r="T94" s="83">
        <f t="shared" ca="1" si="226"/>
        <v>65</v>
      </c>
      <c r="U94" s="83">
        <f t="shared" ca="1" si="226"/>
        <v>67</v>
      </c>
      <c r="V94" s="83">
        <f t="shared" ca="1" si="226"/>
        <v>69</v>
      </c>
      <c r="W94" s="83">
        <f t="shared" ca="1" si="226"/>
        <v>67</v>
      </c>
      <c r="X94" s="83">
        <f t="shared" ca="1" si="226"/>
        <v>66</v>
      </c>
      <c r="Y94" s="83" t="str">
        <f t="shared" ca="1" si="226"/>
        <v/>
      </c>
      <c r="Z94" s="83" t="str">
        <f t="shared" ca="1" si="226"/>
        <v/>
      </c>
      <c r="AA94" s="83" t="str">
        <f t="shared" ca="1" si="226"/>
        <v/>
      </c>
      <c r="AB94" s="83" t="str">
        <f t="shared" ca="1" si="226"/>
        <v/>
      </c>
      <c r="AC94" s="83" t="str">
        <f t="shared" ca="1" si="226"/>
        <v/>
      </c>
      <c r="AD94" s="83" t="str">
        <f t="shared" ca="1" si="226"/>
        <v/>
      </c>
      <c r="AE94" s="83" t="str">
        <f t="shared" ca="1" si="226"/>
        <v/>
      </c>
      <c r="AF94" s="83" t="str">
        <f t="shared" ca="1" si="226"/>
        <v/>
      </c>
      <c r="AG94" s="83" t="str">
        <f t="shared" ca="1" si="226"/>
        <v/>
      </c>
      <c r="AH94" s="83" t="str">
        <f t="shared" ca="1" si="226"/>
        <v/>
      </c>
      <c r="AI94" s="83" t="str">
        <f t="shared" ca="1" si="226"/>
        <v/>
      </c>
      <c r="AJ94" s="83" t="str">
        <f t="shared" ca="1" si="226"/>
        <v/>
      </c>
      <c r="AK94" s="83" t="str">
        <f t="shared" ref="AK94:BB94" ca="1" si="227">IF($C29="","",IF(CELL("col",AK30)-4&gt;$D$2,"",CODE(MID($C29,CELL("col",AK30)-4,1))))</f>
        <v/>
      </c>
      <c r="AL94" s="83" t="str">
        <f t="shared" ca="1" si="227"/>
        <v/>
      </c>
      <c r="AM94" s="83" t="str">
        <f t="shared" ca="1" si="227"/>
        <v/>
      </c>
      <c r="AN94" s="83" t="str">
        <f t="shared" ca="1" si="227"/>
        <v/>
      </c>
      <c r="AO94" s="83" t="str">
        <f t="shared" ca="1" si="227"/>
        <v/>
      </c>
      <c r="AP94" s="83" t="str">
        <f t="shared" ca="1" si="227"/>
        <v/>
      </c>
      <c r="AQ94" s="83" t="str">
        <f t="shared" ca="1" si="227"/>
        <v/>
      </c>
      <c r="AR94" s="83" t="str">
        <f t="shared" ca="1" si="227"/>
        <v/>
      </c>
      <c r="AS94" s="83" t="str">
        <f t="shared" ca="1" si="227"/>
        <v/>
      </c>
      <c r="AT94" s="83" t="str">
        <f t="shared" ca="1" si="227"/>
        <v/>
      </c>
      <c r="AU94" s="83" t="str">
        <f t="shared" ca="1" si="227"/>
        <v/>
      </c>
      <c r="AV94" s="83" t="str">
        <f t="shared" ca="1" si="227"/>
        <v/>
      </c>
      <c r="AW94" s="83" t="str">
        <f t="shared" ca="1" si="227"/>
        <v/>
      </c>
      <c r="AX94" s="83" t="str">
        <f t="shared" ca="1" si="227"/>
        <v/>
      </c>
      <c r="AY94" s="83" t="str">
        <f t="shared" ca="1" si="227"/>
        <v/>
      </c>
      <c r="AZ94" s="83" t="str">
        <f t="shared" ca="1" si="227"/>
        <v/>
      </c>
      <c r="BA94" s="83" t="str">
        <f t="shared" ca="1" si="227"/>
        <v/>
      </c>
      <c r="BB94" s="96" t="str">
        <f t="shared" ca="1" si="227"/>
        <v/>
      </c>
    </row>
    <row r="95" spans="1:54">
      <c r="A95" s="91"/>
      <c r="B95" s="92"/>
      <c r="C95" s="92"/>
      <c r="D95" s="105">
        <f t="shared" si="185"/>
        <v>24</v>
      </c>
      <c r="E95" s="83">
        <f t="shared" ref="E95:AJ95" ca="1" si="228">IF($C30="","",IF(CELL("col",E31)-4&gt;$D$2,"",CODE(MID($C30,CELL("col",E31)-4,1))))</f>
        <v>67</v>
      </c>
      <c r="F95" s="83">
        <f t="shared" ca="1" si="228"/>
        <v>66</v>
      </c>
      <c r="G95" s="83">
        <f t="shared" ca="1" si="228"/>
        <v>65</v>
      </c>
      <c r="H95" s="83">
        <f t="shared" ca="1" si="228"/>
        <v>66</v>
      </c>
      <c r="I95" s="83">
        <f t="shared" ca="1" si="228"/>
        <v>67</v>
      </c>
      <c r="J95" s="83">
        <f t="shared" ca="1" si="228"/>
        <v>69</v>
      </c>
      <c r="K95" s="83">
        <f t="shared" ca="1" si="228"/>
        <v>65</v>
      </c>
      <c r="L95" s="83">
        <f t="shared" ca="1" si="228"/>
        <v>66</v>
      </c>
      <c r="M95" s="83">
        <f t="shared" ca="1" si="228"/>
        <v>69</v>
      </c>
      <c r="N95" s="83">
        <f t="shared" ca="1" si="228"/>
        <v>65</v>
      </c>
      <c r="O95" s="83">
        <f t="shared" ca="1" si="228"/>
        <v>69</v>
      </c>
      <c r="P95" s="83">
        <f t="shared" ca="1" si="228"/>
        <v>65</v>
      </c>
      <c r="Q95" s="83">
        <f t="shared" ca="1" si="228"/>
        <v>66</v>
      </c>
      <c r="R95" s="83">
        <f t="shared" ca="1" si="228"/>
        <v>65</v>
      </c>
      <c r="S95" s="83">
        <f t="shared" ca="1" si="228"/>
        <v>69</v>
      </c>
      <c r="T95" s="83">
        <f t="shared" ca="1" si="228"/>
        <v>65</v>
      </c>
      <c r="U95" s="83">
        <f t="shared" ca="1" si="228"/>
        <v>65</v>
      </c>
      <c r="V95" s="83">
        <f t="shared" ca="1" si="228"/>
        <v>66</v>
      </c>
      <c r="W95" s="83">
        <f t="shared" ca="1" si="228"/>
        <v>69</v>
      </c>
      <c r="X95" s="83">
        <f t="shared" ca="1" si="228"/>
        <v>65</v>
      </c>
      <c r="Y95" s="83" t="str">
        <f t="shared" ca="1" si="228"/>
        <v/>
      </c>
      <c r="Z95" s="83" t="str">
        <f t="shared" ca="1" si="228"/>
        <v/>
      </c>
      <c r="AA95" s="83" t="str">
        <f t="shared" ca="1" si="228"/>
        <v/>
      </c>
      <c r="AB95" s="83" t="str">
        <f t="shared" ca="1" si="228"/>
        <v/>
      </c>
      <c r="AC95" s="83" t="str">
        <f t="shared" ca="1" si="228"/>
        <v/>
      </c>
      <c r="AD95" s="83" t="str">
        <f t="shared" ca="1" si="228"/>
        <v/>
      </c>
      <c r="AE95" s="83" t="str">
        <f t="shared" ca="1" si="228"/>
        <v/>
      </c>
      <c r="AF95" s="83" t="str">
        <f t="shared" ca="1" si="228"/>
        <v/>
      </c>
      <c r="AG95" s="83" t="str">
        <f t="shared" ca="1" si="228"/>
        <v/>
      </c>
      <c r="AH95" s="83" t="str">
        <f t="shared" ca="1" si="228"/>
        <v/>
      </c>
      <c r="AI95" s="83" t="str">
        <f t="shared" ca="1" si="228"/>
        <v/>
      </c>
      <c r="AJ95" s="83" t="str">
        <f t="shared" ca="1" si="228"/>
        <v/>
      </c>
      <c r="AK95" s="83" t="str">
        <f t="shared" ref="AK95:BB95" ca="1" si="229">IF($C30="","",IF(CELL("col",AK31)-4&gt;$D$2,"",CODE(MID($C30,CELL("col",AK31)-4,1))))</f>
        <v/>
      </c>
      <c r="AL95" s="83" t="str">
        <f t="shared" ca="1" si="229"/>
        <v/>
      </c>
      <c r="AM95" s="83" t="str">
        <f t="shared" ca="1" si="229"/>
        <v/>
      </c>
      <c r="AN95" s="83" t="str">
        <f t="shared" ca="1" si="229"/>
        <v/>
      </c>
      <c r="AO95" s="83" t="str">
        <f t="shared" ca="1" si="229"/>
        <v/>
      </c>
      <c r="AP95" s="83" t="str">
        <f t="shared" ca="1" si="229"/>
        <v/>
      </c>
      <c r="AQ95" s="83" t="str">
        <f t="shared" ca="1" si="229"/>
        <v/>
      </c>
      <c r="AR95" s="83" t="str">
        <f t="shared" ca="1" si="229"/>
        <v/>
      </c>
      <c r="AS95" s="83" t="str">
        <f t="shared" ca="1" si="229"/>
        <v/>
      </c>
      <c r="AT95" s="83" t="str">
        <f t="shared" ca="1" si="229"/>
        <v/>
      </c>
      <c r="AU95" s="83" t="str">
        <f t="shared" ca="1" si="229"/>
        <v/>
      </c>
      <c r="AV95" s="83" t="str">
        <f t="shared" ca="1" si="229"/>
        <v/>
      </c>
      <c r="AW95" s="83" t="str">
        <f t="shared" ca="1" si="229"/>
        <v/>
      </c>
      <c r="AX95" s="83" t="str">
        <f t="shared" ca="1" si="229"/>
        <v/>
      </c>
      <c r="AY95" s="83" t="str">
        <f t="shared" ca="1" si="229"/>
        <v/>
      </c>
      <c r="AZ95" s="83" t="str">
        <f t="shared" ca="1" si="229"/>
        <v/>
      </c>
      <c r="BA95" s="83" t="str">
        <f t="shared" ca="1" si="229"/>
        <v/>
      </c>
      <c r="BB95" s="96" t="str">
        <f t="shared" ca="1" si="229"/>
        <v/>
      </c>
    </row>
    <row r="96" spans="1:54">
      <c r="A96" s="91"/>
      <c r="B96" s="92"/>
      <c r="C96" s="92"/>
      <c r="D96" s="105">
        <f t="shared" si="185"/>
        <v>25</v>
      </c>
      <c r="E96" s="83">
        <f t="shared" ref="E96:AJ96" ca="1" si="230">IF($C31="","",IF(CELL("col",E32)-4&gt;$D$2,"",CODE(MID($C31,CELL("col",E32)-4,1))))</f>
        <v>67</v>
      </c>
      <c r="F96" s="83">
        <f t="shared" ca="1" si="230"/>
        <v>66</v>
      </c>
      <c r="G96" s="83">
        <f t="shared" ca="1" si="230"/>
        <v>65</v>
      </c>
      <c r="H96" s="83">
        <f t="shared" ca="1" si="230"/>
        <v>68</v>
      </c>
      <c r="I96" s="83">
        <f t="shared" ca="1" si="230"/>
        <v>68</v>
      </c>
      <c r="J96" s="83">
        <f t="shared" ca="1" si="230"/>
        <v>67</v>
      </c>
      <c r="K96" s="83">
        <f t="shared" ca="1" si="230"/>
        <v>65</v>
      </c>
      <c r="L96" s="83">
        <f t="shared" ca="1" si="230"/>
        <v>69</v>
      </c>
      <c r="M96" s="83">
        <f t="shared" ca="1" si="230"/>
        <v>66</v>
      </c>
      <c r="N96" s="83">
        <f t="shared" ca="1" si="230"/>
        <v>65</v>
      </c>
      <c r="O96" s="83">
        <f t="shared" ca="1" si="230"/>
        <v>66</v>
      </c>
      <c r="P96" s="83">
        <f t="shared" ca="1" si="230"/>
        <v>65</v>
      </c>
      <c r="Q96" s="83">
        <f t="shared" ca="1" si="230"/>
        <v>67</v>
      </c>
      <c r="R96" s="83">
        <f t="shared" ca="1" si="230"/>
        <v>68</v>
      </c>
      <c r="S96" s="83">
        <f t="shared" ca="1" si="230"/>
        <v>66</v>
      </c>
      <c r="T96" s="83">
        <f t="shared" ca="1" si="230"/>
        <v>69</v>
      </c>
      <c r="U96" s="83">
        <f t="shared" ca="1" si="230"/>
        <v>66</v>
      </c>
      <c r="V96" s="83">
        <f t="shared" ca="1" si="230"/>
        <v>65</v>
      </c>
      <c r="W96" s="83">
        <f t="shared" ca="1" si="230"/>
        <v>67</v>
      </c>
      <c r="X96" s="83">
        <f t="shared" ca="1" si="230"/>
        <v>65</v>
      </c>
      <c r="Y96" s="83" t="str">
        <f t="shared" ca="1" si="230"/>
        <v/>
      </c>
      <c r="Z96" s="83" t="str">
        <f t="shared" ca="1" si="230"/>
        <v/>
      </c>
      <c r="AA96" s="83" t="str">
        <f t="shared" ca="1" si="230"/>
        <v/>
      </c>
      <c r="AB96" s="83" t="str">
        <f t="shared" ca="1" si="230"/>
        <v/>
      </c>
      <c r="AC96" s="83" t="str">
        <f t="shared" ca="1" si="230"/>
        <v/>
      </c>
      <c r="AD96" s="83" t="str">
        <f t="shared" ca="1" si="230"/>
        <v/>
      </c>
      <c r="AE96" s="83" t="str">
        <f t="shared" ca="1" si="230"/>
        <v/>
      </c>
      <c r="AF96" s="83" t="str">
        <f t="shared" ca="1" si="230"/>
        <v/>
      </c>
      <c r="AG96" s="83" t="str">
        <f t="shared" ca="1" si="230"/>
        <v/>
      </c>
      <c r="AH96" s="83" t="str">
        <f t="shared" ca="1" si="230"/>
        <v/>
      </c>
      <c r="AI96" s="83" t="str">
        <f t="shared" ca="1" si="230"/>
        <v/>
      </c>
      <c r="AJ96" s="83" t="str">
        <f t="shared" ca="1" si="230"/>
        <v/>
      </c>
      <c r="AK96" s="83" t="str">
        <f t="shared" ref="AK96:BB96" ca="1" si="231">IF($C31="","",IF(CELL("col",AK32)-4&gt;$D$2,"",CODE(MID($C31,CELL("col",AK32)-4,1))))</f>
        <v/>
      </c>
      <c r="AL96" s="83" t="str">
        <f t="shared" ca="1" si="231"/>
        <v/>
      </c>
      <c r="AM96" s="83" t="str">
        <f t="shared" ca="1" si="231"/>
        <v/>
      </c>
      <c r="AN96" s="83" t="str">
        <f t="shared" ca="1" si="231"/>
        <v/>
      </c>
      <c r="AO96" s="83" t="str">
        <f t="shared" ca="1" si="231"/>
        <v/>
      </c>
      <c r="AP96" s="83" t="str">
        <f t="shared" ca="1" si="231"/>
        <v/>
      </c>
      <c r="AQ96" s="83" t="str">
        <f t="shared" ca="1" si="231"/>
        <v/>
      </c>
      <c r="AR96" s="83" t="str">
        <f t="shared" ca="1" si="231"/>
        <v/>
      </c>
      <c r="AS96" s="83" t="str">
        <f t="shared" ca="1" si="231"/>
        <v/>
      </c>
      <c r="AT96" s="83" t="str">
        <f t="shared" ca="1" si="231"/>
        <v/>
      </c>
      <c r="AU96" s="83" t="str">
        <f t="shared" ca="1" si="231"/>
        <v/>
      </c>
      <c r="AV96" s="83" t="str">
        <f t="shared" ca="1" si="231"/>
        <v/>
      </c>
      <c r="AW96" s="83" t="str">
        <f t="shared" ca="1" si="231"/>
        <v/>
      </c>
      <c r="AX96" s="83" t="str">
        <f t="shared" ca="1" si="231"/>
        <v/>
      </c>
      <c r="AY96" s="83" t="str">
        <f t="shared" ca="1" si="231"/>
        <v/>
      </c>
      <c r="AZ96" s="83" t="str">
        <f t="shared" ca="1" si="231"/>
        <v/>
      </c>
      <c r="BA96" s="83" t="str">
        <f t="shared" ca="1" si="231"/>
        <v/>
      </c>
      <c r="BB96" s="96" t="str">
        <f t="shared" ca="1" si="231"/>
        <v/>
      </c>
    </row>
    <row r="97" spans="1:54">
      <c r="A97" s="91"/>
      <c r="B97" s="92"/>
      <c r="C97" s="92"/>
      <c r="D97" s="105">
        <f t="shared" si="185"/>
        <v>26</v>
      </c>
      <c r="E97" s="83">
        <f t="shared" ref="E97:AJ97" ca="1" si="232">IF($C32="","",IF(CELL("col",E33)-4&gt;$D$2,"",CODE(MID($C32,CELL("col",E33)-4,1))))</f>
        <v>69</v>
      </c>
      <c r="F97" s="83">
        <f t="shared" ca="1" si="232"/>
        <v>65</v>
      </c>
      <c r="G97" s="83">
        <f t="shared" ca="1" si="232"/>
        <v>65</v>
      </c>
      <c r="H97" s="83">
        <f t="shared" ca="1" si="232"/>
        <v>65</v>
      </c>
      <c r="I97" s="83">
        <f t="shared" ca="1" si="232"/>
        <v>68</v>
      </c>
      <c r="J97" s="83">
        <f t="shared" ca="1" si="232"/>
        <v>67</v>
      </c>
      <c r="K97" s="83">
        <f t="shared" ca="1" si="232"/>
        <v>65</v>
      </c>
      <c r="L97" s="83">
        <f t="shared" ca="1" si="232"/>
        <v>67</v>
      </c>
      <c r="M97" s="83">
        <f t="shared" ca="1" si="232"/>
        <v>66</v>
      </c>
      <c r="N97" s="83">
        <f t="shared" ca="1" si="232"/>
        <v>68</v>
      </c>
      <c r="O97" s="83">
        <f t="shared" ca="1" si="232"/>
        <v>68</v>
      </c>
      <c r="P97" s="83">
        <f t="shared" ca="1" si="232"/>
        <v>69</v>
      </c>
      <c r="Q97" s="83">
        <f t="shared" ca="1" si="232"/>
        <v>67</v>
      </c>
      <c r="R97" s="83">
        <f t="shared" ca="1" si="232"/>
        <v>66</v>
      </c>
      <c r="S97" s="83">
        <f t="shared" ca="1" si="232"/>
        <v>67</v>
      </c>
      <c r="T97" s="83">
        <f t="shared" ca="1" si="232"/>
        <v>66</v>
      </c>
      <c r="U97" s="83">
        <f t="shared" ca="1" si="232"/>
        <v>68</v>
      </c>
      <c r="V97" s="83">
        <f t="shared" ca="1" si="232"/>
        <v>66</v>
      </c>
      <c r="W97" s="83">
        <f t="shared" ca="1" si="232"/>
        <v>67</v>
      </c>
      <c r="X97" s="83">
        <f t="shared" ca="1" si="232"/>
        <v>69</v>
      </c>
      <c r="Y97" s="83" t="str">
        <f t="shared" ca="1" si="232"/>
        <v/>
      </c>
      <c r="Z97" s="83" t="str">
        <f t="shared" ca="1" si="232"/>
        <v/>
      </c>
      <c r="AA97" s="83" t="str">
        <f t="shared" ca="1" si="232"/>
        <v/>
      </c>
      <c r="AB97" s="83" t="str">
        <f t="shared" ca="1" si="232"/>
        <v/>
      </c>
      <c r="AC97" s="83" t="str">
        <f t="shared" ca="1" si="232"/>
        <v/>
      </c>
      <c r="AD97" s="83" t="str">
        <f t="shared" ca="1" si="232"/>
        <v/>
      </c>
      <c r="AE97" s="83" t="str">
        <f t="shared" ca="1" si="232"/>
        <v/>
      </c>
      <c r="AF97" s="83" t="str">
        <f t="shared" ca="1" si="232"/>
        <v/>
      </c>
      <c r="AG97" s="83" t="str">
        <f t="shared" ca="1" si="232"/>
        <v/>
      </c>
      <c r="AH97" s="83" t="str">
        <f t="shared" ca="1" si="232"/>
        <v/>
      </c>
      <c r="AI97" s="83" t="str">
        <f t="shared" ca="1" si="232"/>
        <v/>
      </c>
      <c r="AJ97" s="83" t="str">
        <f t="shared" ca="1" si="232"/>
        <v/>
      </c>
      <c r="AK97" s="83" t="str">
        <f t="shared" ref="AK97:BB97" ca="1" si="233">IF($C32="","",IF(CELL("col",AK33)-4&gt;$D$2,"",CODE(MID($C32,CELL("col",AK33)-4,1))))</f>
        <v/>
      </c>
      <c r="AL97" s="83" t="str">
        <f t="shared" ca="1" si="233"/>
        <v/>
      </c>
      <c r="AM97" s="83" t="str">
        <f t="shared" ca="1" si="233"/>
        <v/>
      </c>
      <c r="AN97" s="83" t="str">
        <f t="shared" ca="1" si="233"/>
        <v/>
      </c>
      <c r="AO97" s="83" t="str">
        <f t="shared" ca="1" si="233"/>
        <v/>
      </c>
      <c r="AP97" s="83" t="str">
        <f t="shared" ca="1" si="233"/>
        <v/>
      </c>
      <c r="AQ97" s="83" t="str">
        <f t="shared" ca="1" si="233"/>
        <v/>
      </c>
      <c r="AR97" s="83" t="str">
        <f t="shared" ca="1" si="233"/>
        <v/>
      </c>
      <c r="AS97" s="83" t="str">
        <f t="shared" ca="1" si="233"/>
        <v/>
      </c>
      <c r="AT97" s="83" t="str">
        <f t="shared" ca="1" si="233"/>
        <v/>
      </c>
      <c r="AU97" s="83" t="str">
        <f t="shared" ca="1" si="233"/>
        <v/>
      </c>
      <c r="AV97" s="83" t="str">
        <f t="shared" ca="1" si="233"/>
        <v/>
      </c>
      <c r="AW97" s="83" t="str">
        <f t="shared" ca="1" si="233"/>
        <v/>
      </c>
      <c r="AX97" s="83" t="str">
        <f t="shared" ca="1" si="233"/>
        <v/>
      </c>
      <c r="AY97" s="83" t="str">
        <f t="shared" ca="1" si="233"/>
        <v/>
      </c>
      <c r="AZ97" s="83" t="str">
        <f t="shared" ca="1" si="233"/>
        <v/>
      </c>
      <c r="BA97" s="83" t="str">
        <f t="shared" ca="1" si="233"/>
        <v/>
      </c>
      <c r="BB97" s="96" t="str">
        <f t="shared" ca="1" si="233"/>
        <v/>
      </c>
    </row>
    <row r="98" spans="1:54">
      <c r="A98" s="91"/>
      <c r="B98" s="92"/>
      <c r="C98" s="92"/>
      <c r="D98" s="105">
        <f t="shared" si="185"/>
        <v>27</v>
      </c>
      <c r="E98" s="83">
        <f t="shared" ref="E98:AJ98" ca="1" si="234">IF($C33="","",IF(CELL("col",E34)-4&gt;$D$2,"",CODE(MID($C33,CELL("col",E34)-4,1))))</f>
        <v>66</v>
      </c>
      <c r="F98" s="83">
        <f t="shared" ca="1" si="234"/>
        <v>69</v>
      </c>
      <c r="G98" s="83">
        <f t="shared" ca="1" si="234"/>
        <v>68</v>
      </c>
      <c r="H98" s="83">
        <f t="shared" ca="1" si="234"/>
        <v>67</v>
      </c>
      <c r="I98" s="83">
        <f t="shared" ca="1" si="234"/>
        <v>68</v>
      </c>
      <c r="J98" s="83">
        <f t="shared" ca="1" si="234"/>
        <v>66</v>
      </c>
      <c r="K98" s="83">
        <f t="shared" ca="1" si="234"/>
        <v>67</v>
      </c>
      <c r="L98" s="83">
        <f t="shared" ca="1" si="234"/>
        <v>69</v>
      </c>
      <c r="M98" s="83">
        <f t="shared" ca="1" si="234"/>
        <v>66</v>
      </c>
      <c r="N98" s="83">
        <f t="shared" ca="1" si="234"/>
        <v>67</v>
      </c>
      <c r="O98" s="83">
        <f t="shared" ca="1" si="234"/>
        <v>66</v>
      </c>
      <c r="P98" s="83">
        <f t="shared" ca="1" si="234"/>
        <v>69</v>
      </c>
      <c r="Q98" s="83">
        <f t="shared" ca="1" si="234"/>
        <v>67</v>
      </c>
      <c r="R98" s="83">
        <f t="shared" ca="1" si="234"/>
        <v>68</v>
      </c>
      <c r="S98" s="83">
        <f t="shared" ca="1" si="234"/>
        <v>66</v>
      </c>
      <c r="T98" s="83">
        <f t="shared" ca="1" si="234"/>
        <v>69</v>
      </c>
      <c r="U98" s="83">
        <f t="shared" ca="1" si="234"/>
        <v>68</v>
      </c>
      <c r="V98" s="83">
        <f t="shared" ca="1" si="234"/>
        <v>67</v>
      </c>
      <c r="W98" s="83">
        <f t="shared" ca="1" si="234"/>
        <v>69</v>
      </c>
      <c r="X98" s="83">
        <f t="shared" ca="1" si="234"/>
        <v>67</v>
      </c>
      <c r="Y98" s="83" t="str">
        <f t="shared" ca="1" si="234"/>
        <v/>
      </c>
      <c r="Z98" s="83" t="str">
        <f t="shared" ca="1" si="234"/>
        <v/>
      </c>
      <c r="AA98" s="83" t="str">
        <f t="shared" ca="1" si="234"/>
        <v/>
      </c>
      <c r="AB98" s="83" t="str">
        <f t="shared" ca="1" si="234"/>
        <v/>
      </c>
      <c r="AC98" s="83" t="str">
        <f t="shared" ca="1" si="234"/>
        <v/>
      </c>
      <c r="AD98" s="83" t="str">
        <f t="shared" ca="1" si="234"/>
        <v/>
      </c>
      <c r="AE98" s="83" t="str">
        <f t="shared" ca="1" si="234"/>
        <v/>
      </c>
      <c r="AF98" s="83" t="str">
        <f t="shared" ca="1" si="234"/>
        <v/>
      </c>
      <c r="AG98" s="83" t="str">
        <f t="shared" ca="1" si="234"/>
        <v/>
      </c>
      <c r="AH98" s="83" t="str">
        <f t="shared" ca="1" si="234"/>
        <v/>
      </c>
      <c r="AI98" s="83" t="str">
        <f t="shared" ca="1" si="234"/>
        <v/>
      </c>
      <c r="AJ98" s="83" t="str">
        <f t="shared" ca="1" si="234"/>
        <v/>
      </c>
      <c r="AK98" s="83" t="str">
        <f t="shared" ref="AK98:BB98" ca="1" si="235">IF($C33="","",IF(CELL("col",AK34)-4&gt;$D$2,"",CODE(MID($C33,CELL("col",AK34)-4,1))))</f>
        <v/>
      </c>
      <c r="AL98" s="83" t="str">
        <f t="shared" ca="1" si="235"/>
        <v/>
      </c>
      <c r="AM98" s="83" t="str">
        <f t="shared" ca="1" si="235"/>
        <v/>
      </c>
      <c r="AN98" s="83" t="str">
        <f t="shared" ca="1" si="235"/>
        <v/>
      </c>
      <c r="AO98" s="83" t="str">
        <f t="shared" ca="1" si="235"/>
        <v/>
      </c>
      <c r="AP98" s="83" t="str">
        <f t="shared" ca="1" si="235"/>
        <v/>
      </c>
      <c r="AQ98" s="83" t="str">
        <f t="shared" ca="1" si="235"/>
        <v/>
      </c>
      <c r="AR98" s="83" t="str">
        <f t="shared" ca="1" si="235"/>
        <v/>
      </c>
      <c r="AS98" s="83" t="str">
        <f t="shared" ca="1" si="235"/>
        <v/>
      </c>
      <c r="AT98" s="83" t="str">
        <f t="shared" ca="1" si="235"/>
        <v/>
      </c>
      <c r="AU98" s="83" t="str">
        <f t="shared" ca="1" si="235"/>
        <v/>
      </c>
      <c r="AV98" s="83" t="str">
        <f t="shared" ca="1" si="235"/>
        <v/>
      </c>
      <c r="AW98" s="83" t="str">
        <f t="shared" ca="1" si="235"/>
        <v/>
      </c>
      <c r="AX98" s="83" t="str">
        <f t="shared" ca="1" si="235"/>
        <v/>
      </c>
      <c r="AY98" s="83" t="str">
        <f t="shared" ca="1" si="235"/>
        <v/>
      </c>
      <c r="AZ98" s="83" t="str">
        <f t="shared" ca="1" si="235"/>
        <v/>
      </c>
      <c r="BA98" s="83" t="str">
        <f t="shared" ca="1" si="235"/>
        <v/>
      </c>
      <c r="BB98" s="96" t="str">
        <f t="shared" ca="1" si="235"/>
        <v/>
      </c>
    </row>
    <row r="99" spans="1:54">
      <c r="A99" s="91"/>
      <c r="B99" s="92"/>
      <c r="C99" s="92"/>
      <c r="D99" s="105">
        <f t="shared" si="185"/>
        <v>28</v>
      </c>
      <c r="E99" s="83">
        <f t="shared" ref="E99:AJ99" ca="1" si="236">IF($C34="","",IF(CELL("col",E35)-4&gt;$D$2,"",CODE(MID($C34,CELL("col",E35)-4,1))))</f>
        <v>67</v>
      </c>
      <c r="F99" s="83">
        <f t="shared" ca="1" si="236"/>
        <v>68</v>
      </c>
      <c r="G99" s="83">
        <f t="shared" ca="1" si="236"/>
        <v>68</v>
      </c>
      <c r="H99" s="83">
        <f t="shared" ca="1" si="236"/>
        <v>69</v>
      </c>
      <c r="I99" s="83">
        <f t="shared" ca="1" si="236"/>
        <v>66</v>
      </c>
      <c r="J99" s="83">
        <f t="shared" ca="1" si="236"/>
        <v>66</v>
      </c>
      <c r="K99" s="83">
        <f t="shared" ca="1" si="236"/>
        <v>68</v>
      </c>
      <c r="L99" s="83">
        <f t="shared" ca="1" si="236"/>
        <v>65</v>
      </c>
      <c r="M99" s="83">
        <f t="shared" ca="1" si="236"/>
        <v>66</v>
      </c>
      <c r="N99" s="83">
        <f t="shared" ca="1" si="236"/>
        <v>67</v>
      </c>
      <c r="O99" s="83">
        <f t="shared" ca="1" si="236"/>
        <v>65</v>
      </c>
      <c r="P99" s="83">
        <f t="shared" ca="1" si="236"/>
        <v>65</v>
      </c>
      <c r="Q99" s="83">
        <f t="shared" ca="1" si="236"/>
        <v>67</v>
      </c>
      <c r="R99" s="83">
        <f t="shared" ca="1" si="236"/>
        <v>66</v>
      </c>
      <c r="S99" s="83">
        <f t="shared" ca="1" si="236"/>
        <v>67</v>
      </c>
      <c r="T99" s="83">
        <f t="shared" ca="1" si="236"/>
        <v>68</v>
      </c>
      <c r="U99" s="83">
        <f t="shared" ca="1" si="236"/>
        <v>66</v>
      </c>
      <c r="V99" s="83">
        <f t="shared" ca="1" si="236"/>
        <v>68</v>
      </c>
      <c r="W99" s="83">
        <f t="shared" ca="1" si="236"/>
        <v>67</v>
      </c>
      <c r="X99" s="83">
        <f t="shared" ca="1" si="236"/>
        <v>65</v>
      </c>
      <c r="Y99" s="83" t="str">
        <f t="shared" ca="1" si="236"/>
        <v/>
      </c>
      <c r="Z99" s="83" t="str">
        <f t="shared" ca="1" si="236"/>
        <v/>
      </c>
      <c r="AA99" s="83" t="str">
        <f t="shared" ca="1" si="236"/>
        <v/>
      </c>
      <c r="AB99" s="83" t="str">
        <f t="shared" ca="1" si="236"/>
        <v/>
      </c>
      <c r="AC99" s="83" t="str">
        <f t="shared" ca="1" si="236"/>
        <v/>
      </c>
      <c r="AD99" s="83" t="str">
        <f t="shared" ca="1" si="236"/>
        <v/>
      </c>
      <c r="AE99" s="83" t="str">
        <f t="shared" ca="1" si="236"/>
        <v/>
      </c>
      <c r="AF99" s="83" t="str">
        <f t="shared" ca="1" si="236"/>
        <v/>
      </c>
      <c r="AG99" s="83" t="str">
        <f t="shared" ca="1" si="236"/>
        <v/>
      </c>
      <c r="AH99" s="83" t="str">
        <f t="shared" ca="1" si="236"/>
        <v/>
      </c>
      <c r="AI99" s="83" t="str">
        <f t="shared" ca="1" si="236"/>
        <v/>
      </c>
      <c r="AJ99" s="83" t="str">
        <f t="shared" ca="1" si="236"/>
        <v/>
      </c>
      <c r="AK99" s="83" t="str">
        <f t="shared" ref="AK99:BB99" ca="1" si="237">IF($C34="","",IF(CELL("col",AK35)-4&gt;$D$2,"",CODE(MID($C34,CELL("col",AK35)-4,1))))</f>
        <v/>
      </c>
      <c r="AL99" s="83" t="str">
        <f t="shared" ca="1" si="237"/>
        <v/>
      </c>
      <c r="AM99" s="83" t="str">
        <f t="shared" ca="1" si="237"/>
        <v/>
      </c>
      <c r="AN99" s="83" t="str">
        <f t="shared" ca="1" si="237"/>
        <v/>
      </c>
      <c r="AO99" s="83" t="str">
        <f t="shared" ca="1" si="237"/>
        <v/>
      </c>
      <c r="AP99" s="83" t="str">
        <f t="shared" ca="1" si="237"/>
        <v/>
      </c>
      <c r="AQ99" s="83" t="str">
        <f t="shared" ca="1" si="237"/>
        <v/>
      </c>
      <c r="AR99" s="83" t="str">
        <f t="shared" ca="1" si="237"/>
        <v/>
      </c>
      <c r="AS99" s="83" t="str">
        <f t="shared" ca="1" si="237"/>
        <v/>
      </c>
      <c r="AT99" s="83" t="str">
        <f t="shared" ca="1" si="237"/>
        <v/>
      </c>
      <c r="AU99" s="83" t="str">
        <f t="shared" ca="1" si="237"/>
        <v/>
      </c>
      <c r="AV99" s="83" t="str">
        <f t="shared" ca="1" si="237"/>
        <v/>
      </c>
      <c r="AW99" s="83" t="str">
        <f t="shared" ca="1" si="237"/>
        <v/>
      </c>
      <c r="AX99" s="83" t="str">
        <f t="shared" ca="1" si="237"/>
        <v/>
      </c>
      <c r="AY99" s="83" t="str">
        <f t="shared" ca="1" si="237"/>
        <v/>
      </c>
      <c r="AZ99" s="83" t="str">
        <f t="shared" ca="1" si="237"/>
        <v/>
      </c>
      <c r="BA99" s="83" t="str">
        <f t="shared" ca="1" si="237"/>
        <v/>
      </c>
      <c r="BB99" s="96" t="str">
        <f t="shared" ca="1" si="237"/>
        <v/>
      </c>
    </row>
    <row r="100" spans="1:54">
      <c r="A100" s="91"/>
      <c r="B100" s="92"/>
      <c r="C100" s="92"/>
      <c r="D100" s="105">
        <f t="shared" si="185"/>
        <v>29</v>
      </c>
      <c r="E100" s="83">
        <f t="shared" ref="E100:AJ100" ca="1" si="238">IF($C35="","",IF(CELL("col",E36)-4&gt;$D$2,"",CODE(MID($C35,CELL("col",E36)-4,1))))</f>
        <v>66</v>
      </c>
      <c r="F100" s="83">
        <f t="shared" ca="1" si="238"/>
        <v>66</v>
      </c>
      <c r="G100" s="83">
        <f t="shared" ca="1" si="238"/>
        <v>69</v>
      </c>
      <c r="H100" s="83">
        <f t="shared" ca="1" si="238"/>
        <v>68</v>
      </c>
      <c r="I100" s="83">
        <f t="shared" ca="1" si="238"/>
        <v>68</v>
      </c>
      <c r="J100" s="83">
        <f t="shared" ca="1" si="238"/>
        <v>67</v>
      </c>
      <c r="K100" s="83">
        <f t="shared" ca="1" si="238"/>
        <v>65</v>
      </c>
      <c r="L100" s="83">
        <f t="shared" ca="1" si="238"/>
        <v>69</v>
      </c>
      <c r="M100" s="83">
        <f t="shared" ca="1" si="238"/>
        <v>66</v>
      </c>
      <c r="N100" s="83">
        <f t="shared" ca="1" si="238"/>
        <v>65</v>
      </c>
      <c r="O100" s="83">
        <f t="shared" ca="1" si="238"/>
        <v>66</v>
      </c>
      <c r="P100" s="83">
        <f t="shared" ca="1" si="238"/>
        <v>65</v>
      </c>
      <c r="Q100" s="83">
        <f t="shared" ca="1" si="238"/>
        <v>67</v>
      </c>
      <c r="R100" s="83">
        <f t="shared" ca="1" si="238"/>
        <v>68</v>
      </c>
      <c r="S100" s="83">
        <f t="shared" ca="1" si="238"/>
        <v>67</v>
      </c>
      <c r="T100" s="83">
        <f t="shared" ca="1" si="238"/>
        <v>69</v>
      </c>
      <c r="U100" s="83">
        <f t="shared" ca="1" si="238"/>
        <v>66</v>
      </c>
      <c r="V100" s="83">
        <f t="shared" ca="1" si="238"/>
        <v>67</v>
      </c>
      <c r="W100" s="83">
        <f t="shared" ca="1" si="238"/>
        <v>67</v>
      </c>
      <c r="X100" s="83">
        <f t="shared" ca="1" si="238"/>
        <v>68</v>
      </c>
      <c r="Y100" s="83" t="str">
        <f t="shared" ca="1" si="238"/>
        <v/>
      </c>
      <c r="Z100" s="83" t="str">
        <f t="shared" ca="1" si="238"/>
        <v/>
      </c>
      <c r="AA100" s="83" t="str">
        <f t="shared" ca="1" si="238"/>
        <v/>
      </c>
      <c r="AB100" s="83" t="str">
        <f t="shared" ca="1" si="238"/>
        <v/>
      </c>
      <c r="AC100" s="83" t="str">
        <f t="shared" ca="1" si="238"/>
        <v/>
      </c>
      <c r="AD100" s="83" t="str">
        <f t="shared" ca="1" si="238"/>
        <v/>
      </c>
      <c r="AE100" s="83" t="str">
        <f t="shared" ca="1" si="238"/>
        <v/>
      </c>
      <c r="AF100" s="83" t="str">
        <f t="shared" ca="1" si="238"/>
        <v/>
      </c>
      <c r="AG100" s="83" t="str">
        <f t="shared" ca="1" si="238"/>
        <v/>
      </c>
      <c r="AH100" s="83" t="str">
        <f t="shared" ca="1" si="238"/>
        <v/>
      </c>
      <c r="AI100" s="83" t="str">
        <f t="shared" ca="1" si="238"/>
        <v/>
      </c>
      <c r="AJ100" s="83" t="str">
        <f t="shared" ca="1" si="238"/>
        <v/>
      </c>
      <c r="AK100" s="83" t="str">
        <f t="shared" ref="AK100:BB100" ca="1" si="239">IF($C35="","",IF(CELL("col",AK36)-4&gt;$D$2,"",CODE(MID($C35,CELL("col",AK36)-4,1))))</f>
        <v/>
      </c>
      <c r="AL100" s="83" t="str">
        <f t="shared" ca="1" si="239"/>
        <v/>
      </c>
      <c r="AM100" s="83" t="str">
        <f t="shared" ca="1" si="239"/>
        <v/>
      </c>
      <c r="AN100" s="83" t="str">
        <f t="shared" ca="1" si="239"/>
        <v/>
      </c>
      <c r="AO100" s="83" t="str">
        <f t="shared" ca="1" si="239"/>
        <v/>
      </c>
      <c r="AP100" s="83" t="str">
        <f t="shared" ca="1" si="239"/>
        <v/>
      </c>
      <c r="AQ100" s="83" t="str">
        <f t="shared" ca="1" si="239"/>
        <v/>
      </c>
      <c r="AR100" s="83" t="str">
        <f t="shared" ca="1" si="239"/>
        <v/>
      </c>
      <c r="AS100" s="83" t="str">
        <f t="shared" ca="1" si="239"/>
        <v/>
      </c>
      <c r="AT100" s="83" t="str">
        <f t="shared" ca="1" si="239"/>
        <v/>
      </c>
      <c r="AU100" s="83" t="str">
        <f t="shared" ca="1" si="239"/>
        <v/>
      </c>
      <c r="AV100" s="83" t="str">
        <f t="shared" ca="1" si="239"/>
        <v/>
      </c>
      <c r="AW100" s="83" t="str">
        <f t="shared" ca="1" si="239"/>
        <v/>
      </c>
      <c r="AX100" s="83" t="str">
        <f t="shared" ca="1" si="239"/>
        <v/>
      </c>
      <c r="AY100" s="83" t="str">
        <f t="shared" ca="1" si="239"/>
        <v/>
      </c>
      <c r="AZ100" s="83" t="str">
        <f t="shared" ca="1" si="239"/>
        <v/>
      </c>
      <c r="BA100" s="83" t="str">
        <f t="shared" ca="1" si="239"/>
        <v/>
      </c>
      <c r="BB100" s="96" t="str">
        <f t="shared" ca="1" si="239"/>
        <v/>
      </c>
    </row>
    <row r="101" spans="1:54">
      <c r="A101" s="91"/>
      <c r="B101" s="92"/>
      <c r="C101" s="92"/>
      <c r="D101" s="105">
        <f t="shared" si="185"/>
        <v>30</v>
      </c>
      <c r="E101" s="83">
        <f t="shared" ref="E101:AJ101" ca="1" si="240">IF($C36="","",IF(CELL("col",E37)-4&gt;$D$2,"",CODE(MID($C36,CELL("col",E37)-4,1))))</f>
        <v>69</v>
      </c>
      <c r="F101" s="83">
        <f t="shared" ca="1" si="240"/>
        <v>66</v>
      </c>
      <c r="G101" s="83">
        <f t="shared" ca="1" si="240"/>
        <v>68</v>
      </c>
      <c r="H101" s="83">
        <f t="shared" ca="1" si="240"/>
        <v>66</v>
      </c>
      <c r="I101" s="83">
        <f t="shared" ca="1" si="240"/>
        <v>69</v>
      </c>
      <c r="J101" s="83">
        <f t="shared" ca="1" si="240"/>
        <v>65</v>
      </c>
      <c r="K101" s="83">
        <f t="shared" ca="1" si="240"/>
        <v>68</v>
      </c>
      <c r="L101" s="83">
        <f t="shared" ca="1" si="240"/>
        <v>65</v>
      </c>
      <c r="M101" s="83">
        <f t="shared" ca="1" si="240"/>
        <v>67</v>
      </c>
      <c r="N101" s="83">
        <f t="shared" ca="1" si="240"/>
        <v>65</v>
      </c>
      <c r="O101" s="83">
        <f t="shared" ca="1" si="240"/>
        <v>67</v>
      </c>
      <c r="P101" s="83">
        <f t="shared" ca="1" si="240"/>
        <v>68</v>
      </c>
      <c r="Q101" s="83">
        <f t="shared" ca="1" si="240"/>
        <v>69</v>
      </c>
      <c r="R101" s="83">
        <f t="shared" ca="1" si="240"/>
        <v>65</v>
      </c>
      <c r="S101" s="83">
        <f t="shared" ca="1" si="240"/>
        <v>66</v>
      </c>
      <c r="T101" s="83">
        <f t="shared" ca="1" si="240"/>
        <v>69</v>
      </c>
      <c r="U101" s="83">
        <f t="shared" ca="1" si="240"/>
        <v>65</v>
      </c>
      <c r="V101" s="83">
        <f t="shared" ca="1" si="240"/>
        <v>69</v>
      </c>
      <c r="W101" s="83">
        <f t="shared" ca="1" si="240"/>
        <v>69</v>
      </c>
      <c r="X101" s="83">
        <f t="shared" ca="1" si="240"/>
        <v>65</v>
      </c>
      <c r="Y101" s="83" t="str">
        <f t="shared" ca="1" si="240"/>
        <v/>
      </c>
      <c r="Z101" s="83" t="str">
        <f t="shared" ca="1" si="240"/>
        <v/>
      </c>
      <c r="AA101" s="83" t="str">
        <f t="shared" ca="1" si="240"/>
        <v/>
      </c>
      <c r="AB101" s="83" t="str">
        <f t="shared" ca="1" si="240"/>
        <v/>
      </c>
      <c r="AC101" s="83" t="str">
        <f t="shared" ca="1" si="240"/>
        <v/>
      </c>
      <c r="AD101" s="83" t="str">
        <f t="shared" ca="1" si="240"/>
        <v/>
      </c>
      <c r="AE101" s="83" t="str">
        <f t="shared" ca="1" si="240"/>
        <v/>
      </c>
      <c r="AF101" s="83" t="str">
        <f t="shared" ca="1" si="240"/>
        <v/>
      </c>
      <c r="AG101" s="83" t="str">
        <f t="shared" ca="1" si="240"/>
        <v/>
      </c>
      <c r="AH101" s="83" t="str">
        <f t="shared" ca="1" si="240"/>
        <v/>
      </c>
      <c r="AI101" s="83" t="str">
        <f t="shared" ca="1" si="240"/>
        <v/>
      </c>
      <c r="AJ101" s="83" t="str">
        <f t="shared" ca="1" si="240"/>
        <v/>
      </c>
      <c r="AK101" s="83" t="str">
        <f t="shared" ref="AK101:BB101" ca="1" si="241">IF($C36="","",IF(CELL("col",AK37)-4&gt;$D$2,"",CODE(MID($C36,CELL("col",AK37)-4,1))))</f>
        <v/>
      </c>
      <c r="AL101" s="83" t="str">
        <f t="shared" ca="1" si="241"/>
        <v/>
      </c>
      <c r="AM101" s="83" t="str">
        <f t="shared" ca="1" si="241"/>
        <v/>
      </c>
      <c r="AN101" s="83" t="str">
        <f t="shared" ca="1" si="241"/>
        <v/>
      </c>
      <c r="AO101" s="83" t="str">
        <f t="shared" ca="1" si="241"/>
        <v/>
      </c>
      <c r="AP101" s="83" t="str">
        <f t="shared" ca="1" si="241"/>
        <v/>
      </c>
      <c r="AQ101" s="83" t="str">
        <f t="shared" ca="1" si="241"/>
        <v/>
      </c>
      <c r="AR101" s="83" t="str">
        <f t="shared" ca="1" si="241"/>
        <v/>
      </c>
      <c r="AS101" s="83" t="str">
        <f t="shared" ca="1" si="241"/>
        <v/>
      </c>
      <c r="AT101" s="83" t="str">
        <f t="shared" ca="1" si="241"/>
        <v/>
      </c>
      <c r="AU101" s="83" t="str">
        <f t="shared" ca="1" si="241"/>
        <v/>
      </c>
      <c r="AV101" s="83" t="str">
        <f t="shared" ca="1" si="241"/>
        <v/>
      </c>
      <c r="AW101" s="83" t="str">
        <f t="shared" ca="1" si="241"/>
        <v/>
      </c>
      <c r="AX101" s="83" t="str">
        <f t="shared" ca="1" si="241"/>
        <v/>
      </c>
      <c r="AY101" s="83" t="str">
        <f t="shared" ca="1" si="241"/>
        <v/>
      </c>
      <c r="AZ101" s="83" t="str">
        <f t="shared" ca="1" si="241"/>
        <v/>
      </c>
      <c r="BA101" s="83" t="str">
        <f t="shared" ca="1" si="241"/>
        <v/>
      </c>
      <c r="BB101" s="96" t="str">
        <f t="shared" ca="1" si="241"/>
        <v/>
      </c>
    </row>
    <row r="102" spans="1:54">
      <c r="A102" s="91"/>
      <c r="B102" s="92"/>
      <c r="C102" s="92"/>
      <c r="D102" s="105">
        <f t="shared" si="185"/>
        <v>31</v>
      </c>
      <c r="E102" s="83">
        <f t="shared" ref="E102:AJ102" ca="1" si="242">IF($C37="","",IF(CELL("col",E38)-4&gt;$D$2,"",CODE(MID($C37,CELL("col",E38)-4,1))))</f>
        <v>68</v>
      </c>
      <c r="F102" s="83">
        <f t="shared" ca="1" si="242"/>
        <v>66</v>
      </c>
      <c r="G102" s="83">
        <f t="shared" ca="1" si="242"/>
        <v>65</v>
      </c>
      <c r="H102" s="83">
        <f t="shared" ca="1" si="242"/>
        <v>66</v>
      </c>
      <c r="I102" s="83">
        <f t="shared" ca="1" si="242"/>
        <v>67</v>
      </c>
      <c r="J102" s="83">
        <f t="shared" ca="1" si="242"/>
        <v>69</v>
      </c>
      <c r="K102" s="83">
        <f t="shared" ca="1" si="242"/>
        <v>65</v>
      </c>
      <c r="L102" s="83">
        <f t="shared" ca="1" si="242"/>
        <v>66</v>
      </c>
      <c r="M102" s="83">
        <f t="shared" ca="1" si="242"/>
        <v>66</v>
      </c>
      <c r="N102" s="83">
        <f t="shared" ca="1" si="242"/>
        <v>68</v>
      </c>
      <c r="O102" s="83">
        <f t="shared" ca="1" si="242"/>
        <v>68</v>
      </c>
      <c r="P102" s="83">
        <f t="shared" ca="1" si="242"/>
        <v>69</v>
      </c>
      <c r="Q102" s="83">
        <f t="shared" ca="1" si="242"/>
        <v>67</v>
      </c>
      <c r="R102" s="83">
        <f t="shared" ca="1" si="242"/>
        <v>65</v>
      </c>
      <c r="S102" s="83">
        <f t="shared" ca="1" si="242"/>
        <v>69</v>
      </c>
      <c r="T102" s="83">
        <f t="shared" ca="1" si="242"/>
        <v>65</v>
      </c>
      <c r="U102" s="83">
        <f t="shared" ca="1" si="242"/>
        <v>67</v>
      </c>
      <c r="V102" s="83">
        <f t="shared" ca="1" si="242"/>
        <v>69</v>
      </c>
      <c r="W102" s="83">
        <f t="shared" ca="1" si="242"/>
        <v>67</v>
      </c>
      <c r="X102" s="83">
        <f t="shared" ca="1" si="242"/>
        <v>66</v>
      </c>
      <c r="Y102" s="83" t="str">
        <f t="shared" ca="1" si="242"/>
        <v/>
      </c>
      <c r="Z102" s="83" t="str">
        <f t="shared" ca="1" si="242"/>
        <v/>
      </c>
      <c r="AA102" s="83" t="str">
        <f t="shared" ca="1" si="242"/>
        <v/>
      </c>
      <c r="AB102" s="83" t="str">
        <f t="shared" ca="1" si="242"/>
        <v/>
      </c>
      <c r="AC102" s="83" t="str">
        <f t="shared" ca="1" si="242"/>
        <v/>
      </c>
      <c r="AD102" s="83" t="str">
        <f t="shared" ca="1" si="242"/>
        <v/>
      </c>
      <c r="AE102" s="83" t="str">
        <f t="shared" ca="1" si="242"/>
        <v/>
      </c>
      <c r="AF102" s="83" t="str">
        <f t="shared" ca="1" si="242"/>
        <v/>
      </c>
      <c r="AG102" s="83" t="str">
        <f t="shared" ca="1" si="242"/>
        <v/>
      </c>
      <c r="AH102" s="83" t="str">
        <f t="shared" ca="1" si="242"/>
        <v/>
      </c>
      <c r="AI102" s="83" t="str">
        <f t="shared" ca="1" si="242"/>
        <v/>
      </c>
      <c r="AJ102" s="83" t="str">
        <f t="shared" ca="1" si="242"/>
        <v/>
      </c>
      <c r="AK102" s="83" t="str">
        <f t="shared" ref="AK102:BB102" ca="1" si="243">IF($C37="","",IF(CELL("col",AK38)-4&gt;$D$2,"",CODE(MID($C37,CELL("col",AK38)-4,1))))</f>
        <v/>
      </c>
      <c r="AL102" s="83" t="str">
        <f t="shared" ca="1" si="243"/>
        <v/>
      </c>
      <c r="AM102" s="83" t="str">
        <f t="shared" ca="1" si="243"/>
        <v/>
      </c>
      <c r="AN102" s="83" t="str">
        <f t="shared" ca="1" si="243"/>
        <v/>
      </c>
      <c r="AO102" s="83" t="str">
        <f t="shared" ca="1" si="243"/>
        <v/>
      </c>
      <c r="AP102" s="83" t="str">
        <f t="shared" ca="1" si="243"/>
        <v/>
      </c>
      <c r="AQ102" s="83" t="str">
        <f t="shared" ca="1" si="243"/>
        <v/>
      </c>
      <c r="AR102" s="83" t="str">
        <f t="shared" ca="1" si="243"/>
        <v/>
      </c>
      <c r="AS102" s="83" t="str">
        <f t="shared" ca="1" si="243"/>
        <v/>
      </c>
      <c r="AT102" s="83" t="str">
        <f t="shared" ca="1" si="243"/>
        <v/>
      </c>
      <c r="AU102" s="83" t="str">
        <f t="shared" ca="1" si="243"/>
        <v/>
      </c>
      <c r="AV102" s="83" t="str">
        <f t="shared" ca="1" si="243"/>
        <v/>
      </c>
      <c r="AW102" s="83" t="str">
        <f t="shared" ca="1" si="243"/>
        <v/>
      </c>
      <c r="AX102" s="83" t="str">
        <f t="shared" ca="1" si="243"/>
        <v/>
      </c>
      <c r="AY102" s="83" t="str">
        <f t="shared" ca="1" si="243"/>
        <v/>
      </c>
      <c r="AZ102" s="83" t="str">
        <f t="shared" ca="1" si="243"/>
        <v/>
      </c>
      <c r="BA102" s="83" t="str">
        <f t="shared" ca="1" si="243"/>
        <v/>
      </c>
      <c r="BB102" s="96" t="str">
        <f t="shared" ca="1" si="243"/>
        <v/>
      </c>
    </row>
    <row r="103" spans="1:54">
      <c r="A103" s="91"/>
      <c r="B103" s="92"/>
      <c r="C103" s="92"/>
      <c r="D103" s="105">
        <f t="shared" si="185"/>
        <v>32</v>
      </c>
      <c r="E103" s="83">
        <f t="shared" ref="E103:AJ103" ca="1" si="244">IF($C38="","",IF(CELL("col",E39)-4&gt;$D$2,"",CODE(MID($C38,CELL("col",E39)-4,1))))</f>
        <v>69</v>
      </c>
      <c r="F103" s="83">
        <f t="shared" ca="1" si="244"/>
        <v>66</v>
      </c>
      <c r="G103" s="83">
        <f t="shared" ca="1" si="244"/>
        <v>68</v>
      </c>
      <c r="H103" s="83">
        <f t="shared" ca="1" si="244"/>
        <v>65</v>
      </c>
      <c r="I103" s="83">
        <f t="shared" ca="1" si="244"/>
        <v>67</v>
      </c>
      <c r="J103" s="83">
        <f t="shared" ca="1" si="244"/>
        <v>69</v>
      </c>
      <c r="K103" s="83">
        <f t="shared" ca="1" si="244"/>
        <v>65</v>
      </c>
      <c r="L103" s="83">
        <f t="shared" ca="1" si="244"/>
        <v>68</v>
      </c>
      <c r="M103" s="83">
        <f t="shared" ca="1" si="244"/>
        <v>69</v>
      </c>
      <c r="N103" s="83">
        <f t="shared" ca="1" si="244"/>
        <v>65</v>
      </c>
      <c r="O103" s="83">
        <f t="shared" ca="1" si="244"/>
        <v>68</v>
      </c>
      <c r="P103" s="83">
        <f t="shared" ca="1" si="244"/>
        <v>65</v>
      </c>
      <c r="Q103" s="83">
        <f t="shared" ca="1" si="244"/>
        <v>65</v>
      </c>
      <c r="R103" s="83">
        <f t="shared" ca="1" si="244"/>
        <v>65</v>
      </c>
      <c r="S103" s="83">
        <f t="shared" ca="1" si="244"/>
        <v>66</v>
      </c>
      <c r="T103" s="83">
        <f t="shared" ca="1" si="244"/>
        <v>67</v>
      </c>
      <c r="U103" s="83">
        <f t="shared" ca="1" si="244"/>
        <v>66</v>
      </c>
      <c r="V103" s="83">
        <f t="shared" ca="1" si="244"/>
        <v>68</v>
      </c>
      <c r="W103" s="83">
        <f t="shared" ca="1" si="244"/>
        <v>68</v>
      </c>
      <c r="X103" s="83">
        <f t="shared" ca="1" si="244"/>
        <v>67</v>
      </c>
      <c r="Y103" s="83" t="str">
        <f t="shared" ca="1" si="244"/>
        <v/>
      </c>
      <c r="Z103" s="83" t="str">
        <f t="shared" ca="1" si="244"/>
        <v/>
      </c>
      <c r="AA103" s="83" t="str">
        <f t="shared" ca="1" si="244"/>
        <v/>
      </c>
      <c r="AB103" s="83" t="str">
        <f t="shared" ca="1" si="244"/>
        <v/>
      </c>
      <c r="AC103" s="83" t="str">
        <f t="shared" ca="1" si="244"/>
        <v/>
      </c>
      <c r="AD103" s="83" t="str">
        <f t="shared" ca="1" si="244"/>
        <v/>
      </c>
      <c r="AE103" s="83" t="str">
        <f t="shared" ca="1" si="244"/>
        <v/>
      </c>
      <c r="AF103" s="83" t="str">
        <f t="shared" ca="1" si="244"/>
        <v/>
      </c>
      <c r="AG103" s="83" t="str">
        <f t="shared" ca="1" si="244"/>
        <v/>
      </c>
      <c r="AH103" s="83" t="str">
        <f t="shared" ca="1" si="244"/>
        <v/>
      </c>
      <c r="AI103" s="83" t="str">
        <f t="shared" ca="1" si="244"/>
        <v/>
      </c>
      <c r="AJ103" s="83" t="str">
        <f t="shared" ca="1" si="244"/>
        <v/>
      </c>
      <c r="AK103" s="83" t="str">
        <f t="shared" ref="AK103:BB103" ca="1" si="245">IF($C38="","",IF(CELL("col",AK39)-4&gt;$D$2,"",CODE(MID($C38,CELL("col",AK39)-4,1))))</f>
        <v/>
      </c>
      <c r="AL103" s="83" t="str">
        <f t="shared" ca="1" si="245"/>
        <v/>
      </c>
      <c r="AM103" s="83" t="str">
        <f t="shared" ca="1" si="245"/>
        <v/>
      </c>
      <c r="AN103" s="83" t="str">
        <f t="shared" ca="1" si="245"/>
        <v/>
      </c>
      <c r="AO103" s="83" t="str">
        <f t="shared" ca="1" si="245"/>
        <v/>
      </c>
      <c r="AP103" s="83" t="str">
        <f t="shared" ca="1" si="245"/>
        <v/>
      </c>
      <c r="AQ103" s="83" t="str">
        <f t="shared" ca="1" si="245"/>
        <v/>
      </c>
      <c r="AR103" s="83" t="str">
        <f t="shared" ca="1" si="245"/>
        <v/>
      </c>
      <c r="AS103" s="83" t="str">
        <f t="shared" ca="1" si="245"/>
        <v/>
      </c>
      <c r="AT103" s="83" t="str">
        <f t="shared" ca="1" si="245"/>
        <v/>
      </c>
      <c r="AU103" s="83" t="str">
        <f t="shared" ca="1" si="245"/>
        <v/>
      </c>
      <c r="AV103" s="83" t="str">
        <f t="shared" ca="1" si="245"/>
        <v/>
      </c>
      <c r="AW103" s="83" t="str">
        <f t="shared" ca="1" si="245"/>
        <v/>
      </c>
      <c r="AX103" s="83" t="str">
        <f t="shared" ca="1" si="245"/>
        <v/>
      </c>
      <c r="AY103" s="83" t="str">
        <f t="shared" ca="1" si="245"/>
        <v/>
      </c>
      <c r="AZ103" s="83" t="str">
        <f t="shared" ca="1" si="245"/>
        <v/>
      </c>
      <c r="BA103" s="83" t="str">
        <f t="shared" ca="1" si="245"/>
        <v/>
      </c>
      <c r="BB103" s="96" t="str">
        <f t="shared" ca="1" si="245"/>
        <v/>
      </c>
    </row>
    <row r="104" spans="1:54">
      <c r="A104" s="91"/>
      <c r="B104" s="92"/>
      <c r="C104" s="92"/>
      <c r="D104" s="105">
        <f t="shared" si="185"/>
        <v>33</v>
      </c>
      <c r="E104" s="83">
        <f t="shared" ref="E104:AJ104" ca="1" si="246">IF($C39="","",IF(CELL("col",E40)-4&gt;$D$2,"",CODE(MID($C39,CELL("col",E40)-4,1))))</f>
        <v>67</v>
      </c>
      <c r="F104" s="83">
        <f t="shared" ca="1" si="246"/>
        <v>66</v>
      </c>
      <c r="G104" s="83">
        <f t="shared" ca="1" si="246"/>
        <v>68</v>
      </c>
      <c r="H104" s="83">
        <f t="shared" ca="1" si="246"/>
        <v>69</v>
      </c>
      <c r="I104" s="83">
        <f t="shared" ca="1" si="246"/>
        <v>67</v>
      </c>
      <c r="J104" s="83">
        <f t="shared" ca="1" si="246"/>
        <v>65</v>
      </c>
      <c r="K104" s="83">
        <f t="shared" ca="1" si="246"/>
        <v>65</v>
      </c>
      <c r="L104" s="83">
        <f t="shared" ca="1" si="246"/>
        <v>66</v>
      </c>
      <c r="M104" s="83">
        <f t="shared" ca="1" si="246"/>
        <v>67</v>
      </c>
      <c r="N104" s="83">
        <f t="shared" ca="1" si="246"/>
        <v>65</v>
      </c>
      <c r="O104" s="83">
        <f t="shared" ca="1" si="246"/>
        <v>68</v>
      </c>
      <c r="P104" s="83">
        <f t="shared" ca="1" si="246"/>
        <v>65</v>
      </c>
      <c r="Q104" s="83">
        <f t="shared" ca="1" si="246"/>
        <v>67</v>
      </c>
      <c r="R104" s="83">
        <f t="shared" ca="1" si="246"/>
        <v>69</v>
      </c>
      <c r="S104" s="83">
        <f t="shared" ca="1" si="246"/>
        <v>67</v>
      </c>
      <c r="T104" s="83">
        <f t="shared" ca="1" si="246"/>
        <v>69</v>
      </c>
      <c r="U104" s="83">
        <f t="shared" ca="1" si="246"/>
        <v>68</v>
      </c>
      <c r="V104" s="83">
        <f t="shared" ca="1" si="246"/>
        <v>67</v>
      </c>
      <c r="W104" s="83">
        <f t="shared" ca="1" si="246"/>
        <v>66</v>
      </c>
      <c r="X104" s="83">
        <f t="shared" ca="1" si="246"/>
        <v>67</v>
      </c>
      <c r="Y104" s="83" t="str">
        <f t="shared" ca="1" si="246"/>
        <v/>
      </c>
      <c r="Z104" s="83" t="str">
        <f t="shared" ca="1" si="246"/>
        <v/>
      </c>
      <c r="AA104" s="83" t="str">
        <f t="shared" ca="1" si="246"/>
        <v/>
      </c>
      <c r="AB104" s="83" t="str">
        <f t="shared" ca="1" si="246"/>
        <v/>
      </c>
      <c r="AC104" s="83" t="str">
        <f t="shared" ca="1" si="246"/>
        <v/>
      </c>
      <c r="AD104" s="83" t="str">
        <f t="shared" ca="1" si="246"/>
        <v/>
      </c>
      <c r="AE104" s="83" t="str">
        <f t="shared" ca="1" si="246"/>
        <v/>
      </c>
      <c r="AF104" s="83" t="str">
        <f t="shared" ca="1" si="246"/>
        <v/>
      </c>
      <c r="AG104" s="83" t="str">
        <f t="shared" ca="1" si="246"/>
        <v/>
      </c>
      <c r="AH104" s="83" t="str">
        <f t="shared" ca="1" si="246"/>
        <v/>
      </c>
      <c r="AI104" s="83" t="str">
        <f t="shared" ca="1" si="246"/>
        <v/>
      </c>
      <c r="AJ104" s="83" t="str">
        <f t="shared" ca="1" si="246"/>
        <v/>
      </c>
      <c r="AK104" s="83" t="str">
        <f t="shared" ref="AK104:BB104" ca="1" si="247">IF($C39="","",IF(CELL("col",AK40)-4&gt;$D$2,"",CODE(MID($C39,CELL("col",AK40)-4,1))))</f>
        <v/>
      </c>
      <c r="AL104" s="83" t="str">
        <f t="shared" ca="1" si="247"/>
        <v/>
      </c>
      <c r="AM104" s="83" t="str">
        <f t="shared" ca="1" si="247"/>
        <v/>
      </c>
      <c r="AN104" s="83" t="str">
        <f t="shared" ca="1" si="247"/>
        <v/>
      </c>
      <c r="AO104" s="83" t="str">
        <f t="shared" ca="1" si="247"/>
        <v/>
      </c>
      <c r="AP104" s="83" t="str">
        <f t="shared" ca="1" si="247"/>
        <v/>
      </c>
      <c r="AQ104" s="83" t="str">
        <f t="shared" ca="1" si="247"/>
        <v/>
      </c>
      <c r="AR104" s="83" t="str">
        <f t="shared" ca="1" si="247"/>
        <v/>
      </c>
      <c r="AS104" s="83" t="str">
        <f t="shared" ca="1" si="247"/>
        <v/>
      </c>
      <c r="AT104" s="83" t="str">
        <f t="shared" ca="1" si="247"/>
        <v/>
      </c>
      <c r="AU104" s="83" t="str">
        <f t="shared" ca="1" si="247"/>
        <v/>
      </c>
      <c r="AV104" s="83" t="str">
        <f t="shared" ca="1" si="247"/>
        <v/>
      </c>
      <c r="AW104" s="83" t="str">
        <f t="shared" ca="1" si="247"/>
        <v/>
      </c>
      <c r="AX104" s="83" t="str">
        <f t="shared" ca="1" si="247"/>
        <v/>
      </c>
      <c r="AY104" s="83" t="str">
        <f t="shared" ca="1" si="247"/>
        <v/>
      </c>
      <c r="AZ104" s="83" t="str">
        <f t="shared" ca="1" si="247"/>
        <v/>
      </c>
      <c r="BA104" s="83" t="str">
        <f t="shared" ca="1" si="247"/>
        <v/>
      </c>
      <c r="BB104" s="96" t="str">
        <f t="shared" ca="1" si="247"/>
        <v/>
      </c>
    </row>
    <row r="105" spans="1:54">
      <c r="A105" s="91"/>
      <c r="B105" s="92"/>
      <c r="C105" s="92"/>
      <c r="D105" s="105">
        <f t="shared" si="185"/>
        <v>34</v>
      </c>
      <c r="E105" s="83">
        <f t="shared" ref="E105:AJ105" ca="1" si="248">IF($C40="","",IF(CELL("col",E41)-4&gt;$D$2,"",CODE(MID($C40,CELL("col",E41)-4,1))))</f>
        <v>68</v>
      </c>
      <c r="F105" s="83">
        <f t="shared" ca="1" si="248"/>
        <v>66</v>
      </c>
      <c r="G105" s="83">
        <f t="shared" ca="1" si="248"/>
        <v>67</v>
      </c>
      <c r="H105" s="83">
        <f t="shared" ca="1" si="248"/>
        <v>66</v>
      </c>
      <c r="I105" s="83">
        <f t="shared" ca="1" si="248"/>
        <v>67</v>
      </c>
      <c r="J105" s="83">
        <f t="shared" ca="1" si="248"/>
        <v>66</v>
      </c>
      <c r="K105" s="83">
        <f t="shared" ca="1" si="248"/>
        <v>65</v>
      </c>
      <c r="L105" s="83">
        <f t="shared" ca="1" si="248"/>
        <v>66</v>
      </c>
      <c r="M105" s="83">
        <f t="shared" ca="1" si="248"/>
        <v>68</v>
      </c>
      <c r="N105" s="83">
        <f t="shared" ca="1" si="248"/>
        <v>65</v>
      </c>
      <c r="O105" s="83">
        <f t="shared" ca="1" si="248"/>
        <v>66</v>
      </c>
      <c r="P105" s="83">
        <f t="shared" ca="1" si="248"/>
        <v>65</v>
      </c>
      <c r="Q105" s="83">
        <f t="shared" ca="1" si="248"/>
        <v>67</v>
      </c>
      <c r="R105" s="83">
        <f t="shared" ca="1" si="248"/>
        <v>65</v>
      </c>
      <c r="S105" s="83">
        <f t="shared" ca="1" si="248"/>
        <v>68</v>
      </c>
      <c r="T105" s="83">
        <f t="shared" ca="1" si="248"/>
        <v>69</v>
      </c>
      <c r="U105" s="83">
        <f t="shared" ca="1" si="248"/>
        <v>65</v>
      </c>
      <c r="V105" s="83">
        <f t="shared" ca="1" si="248"/>
        <v>68</v>
      </c>
      <c r="W105" s="83">
        <f t="shared" ca="1" si="248"/>
        <v>67</v>
      </c>
      <c r="X105" s="83">
        <f t="shared" ca="1" si="248"/>
        <v>66</v>
      </c>
      <c r="Y105" s="83" t="str">
        <f t="shared" ca="1" si="248"/>
        <v/>
      </c>
      <c r="Z105" s="83" t="str">
        <f t="shared" ca="1" si="248"/>
        <v/>
      </c>
      <c r="AA105" s="83" t="str">
        <f t="shared" ca="1" si="248"/>
        <v/>
      </c>
      <c r="AB105" s="83" t="str">
        <f t="shared" ca="1" si="248"/>
        <v/>
      </c>
      <c r="AC105" s="83" t="str">
        <f t="shared" ca="1" si="248"/>
        <v/>
      </c>
      <c r="AD105" s="83" t="str">
        <f t="shared" ca="1" si="248"/>
        <v/>
      </c>
      <c r="AE105" s="83" t="str">
        <f t="shared" ca="1" si="248"/>
        <v/>
      </c>
      <c r="AF105" s="83" t="str">
        <f t="shared" ca="1" si="248"/>
        <v/>
      </c>
      <c r="AG105" s="83" t="str">
        <f t="shared" ca="1" si="248"/>
        <v/>
      </c>
      <c r="AH105" s="83" t="str">
        <f t="shared" ca="1" si="248"/>
        <v/>
      </c>
      <c r="AI105" s="83" t="str">
        <f t="shared" ca="1" si="248"/>
        <v/>
      </c>
      <c r="AJ105" s="83" t="str">
        <f t="shared" ca="1" si="248"/>
        <v/>
      </c>
      <c r="AK105" s="83" t="str">
        <f t="shared" ref="AK105:BB105" ca="1" si="249">IF($C40="","",IF(CELL("col",AK41)-4&gt;$D$2,"",CODE(MID($C40,CELL("col",AK41)-4,1))))</f>
        <v/>
      </c>
      <c r="AL105" s="83" t="str">
        <f t="shared" ca="1" si="249"/>
        <v/>
      </c>
      <c r="AM105" s="83" t="str">
        <f t="shared" ca="1" si="249"/>
        <v/>
      </c>
      <c r="AN105" s="83" t="str">
        <f t="shared" ca="1" si="249"/>
        <v/>
      </c>
      <c r="AO105" s="83" t="str">
        <f t="shared" ca="1" si="249"/>
        <v/>
      </c>
      <c r="AP105" s="83" t="str">
        <f t="shared" ca="1" si="249"/>
        <v/>
      </c>
      <c r="AQ105" s="83" t="str">
        <f t="shared" ca="1" si="249"/>
        <v/>
      </c>
      <c r="AR105" s="83" t="str">
        <f t="shared" ca="1" si="249"/>
        <v/>
      </c>
      <c r="AS105" s="83" t="str">
        <f t="shared" ca="1" si="249"/>
        <v/>
      </c>
      <c r="AT105" s="83" t="str">
        <f t="shared" ca="1" si="249"/>
        <v/>
      </c>
      <c r="AU105" s="83" t="str">
        <f t="shared" ca="1" si="249"/>
        <v/>
      </c>
      <c r="AV105" s="83" t="str">
        <f t="shared" ca="1" si="249"/>
        <v/>
      </c>
      <c r="AW105" s="83" t="str">
        <f t="shared" ca="1" si="249"/>
        <v/>
      </c>
      <c r="AX105" s="83" t="str">
        <f t="shared" ca="1" si="249"/>
        <v/>
      </c>
      <c r="AY105" s="83" t="str">
        <f t="shared" ca="1" si="249"/>
        <v/>
      </c>
      <c r="AZ105" s="83" t="str">
        <f t="shared" ca="1" si="249"/>
        <v/>
      </c>
      <c r="BA105" s="83" t="str">
        <f t="shared" ca="1" si="249"/>
        <v/>
      </c>
      <c r="BB105" s="96" t="str">
        <f t="shared" ca="1" si="249"/>
        <v/>
      </c>
    </row>
    <row r="106" spans="1:54">
      <c r="A106" s="91"/>
      <c r="B106" s="92"/>
      <c r="C106" s="92"/>
      <c r="D106" s="105">
        <f t="shared" si="185"/>
        <v>35</v>
      </c>
      <c r="E106" s="83">
        <f t="shared" ref="E106:AJ106" ca="1" si="250">IF($C41="","",IF(CELL("col",E42)-4&gt;$D$2,"",CODE(MID($C41,CELL("col",E42)-4,1))))</f>
        <v>68</v>
      </c>
      <c r="F106" s="83">
        <f t="shared" ca="1" si="250"/>
        <v>66</v>
      </c>
      <c r="G106" s="83">
        <f t="shared" ca="1" si="250"/>
        <v>69</v>
      </c>
      <c r="H106" s="83">
        <f t="shared" ca="1" si="250"/>
        <v>68</v>
      </c>
      <c r="I106" s="83">
        <f t="shared" ca="1" si="250"/>
        <v>68</v>
      </c>
      <c r="J106" s="83">
        <f t="shared" ca="1" si="250"/>
        <v>65</v>
      </c>
      <c r="K106" s="83">
        <f t="shared" ca="1" si="250"/>
        <v>66</v>
      </c>
      <c r="L106" s="83">
        <f t="shared" ca="1" si="250"/>
        <v>69</v>
      </c>
      <c r="M106" s="83">
        <f t="shared" ca="1" si="250"/>
        <v>66</v>
      </c>
      <c r="N106" s="83">
        <f t="shared" ca="1" si="250"/>
        <v>67</v>
      </c>
      <c r="O106" s="83">
        <f t="shared" ca="1" si="250"/>
        <v>66</v>
      </c>
      <c r="P106" s="83">
        <f t="shared" ca="1" si="250"/>
        <v>69</v>
      </c>
      <c r="Q106" s="83">
        <f t="shared" ca="1" si="250"/>
        <v>67</v>
      </c>
      <c r="R106" s="83">
        <f t="shared" ca="1" si="250"/>
        <v>68</v>
      </c>
      <c r="S106" s="83">
        <f t="shared" ca="1" si="250"/>
        <v>66</v>
      </c>
      <c r="T106" s="83">
        <f t="shared" ca="1" si="250"/>
        <v>69</v>
      </c>
      <c r="U106" s="83">
        <f t="shared" ca="1" si="250"/>
        <v>65</v>
      </c>
      <c r="V106" s="83">
        <f t="shared" ca="1" si="250"/>
        <v>65</v>
      </c>
      <c r="W106" s="83">
        <f t="shared" ca="1" si="250"/>
        <v>66</v>
      </c>
      <c r="X106" s="83">
        <f t="shared" ca="1" si="250"/>
        <v>66</v>
      </c>
      <c r="Y106" s="83" t="str">
        <f t="shared" ca="1" si="250"/>
        <v/>
      </c>
      <c r="Z106" s="83" t="str">
        <f t="shared" ca="1" si="250"/>
        <v/>
      </c>
      <c r="AA106" s="83" t="str">
        <f t="shared" ca="1" si="250"/>
        <v/>
      </c>
      <c r="AB106" s="83" t="str">
        <f t="shared" ca="1" si="250"/>
        <v/>
      </c>
      <c r="AC106" s="83" t="str">
        <f t="shared" ca="1" si="250"/>
        <v/>
      </c>
      <c r="AD106" s="83" t="str">
        <f t="shared" ca="1" si="250"/>
        <v/>
      </c>
      <c r="AE106" s="83" t="str">
        <f t="shared" ca="1" si="250"/>
        <v/>
      </c>
      <c r="AF106" s="83" t="str">
        <f t="shared" ca="1" si="250"/>
        <v/>
      </c>
      <c r="AG106" s="83" t="str">
        <f t="shared" ca="1" si="250"/>
        <v/>
      </c>
      <c r="AH106" s="83" t="str">
        <f t="shared" ca="1" si="250"/>
        <v/>
      </c>
      <c r="AI106" s="83" t="str">
        <f t="shared" ca="1" si="250"/>
        <v/>
      </c>
      <c r="AJ106" s="83" t="str">
        <f t="shared" ca="1" si="250"/>
        <v/>
      </c>
      <c r="AK106" s="83" t="str">
        <f t="shared" ref="AK106:BB106" ca="1" si="251">IF($C41="","",IF(CELL("col",AK42)-4&gt;$D$2,"",CODE(MID($C41,CELL("col",AK42)-4,1))))</f>
        <v/>
      </c>
      <c r="AL106" s="83" t="str">
        <f t="shared" ca="1" si="251"/>
        <v/>
      </c>
      <c r="AM106" s="83" t="str">
        <f t="shared" ca="1" si="251"/>
        <v/>
      </c>
      <c r="AN106" s="83" t="str">
        <f t="shared" ca="1" si="251"/>
        <v/>
      </c>
      <c r="AO106" s="83" t="str">
        <f t="shared" ca="1" si="251"/>
        <v/>
      </c>
      <c r="AP106" s="83" t="str">
        <f t="shared" ca="1" si="251"/>
        <v/>
      </c>
      <c r="AQ106" s="83" t="str">
        <f t="shared" ca="1" si="251"/>
        <v/>
      </c>
      <c r="AR106" s="83" t="str">
        <f t="shared" ca="1" si="251"/>
        <v/>
      </c>
      <c r="AS106" s="83" t="str">
        <f t="shared" ca="1" si="251"/>
        <v/>
      </c>
      <c r="AT106" s="83" t="str">
        <f t="shared" ca="1" si="251"/>
        <v/>
      </c>
      <c r="AU106" s="83" t="str">
        <f t="shared" ca="1" si="251"/>
        <v/>
      </c>
      <c r="AV106" s="83" t="str">
        <f t="shared" ca="1" si="251"/>
        <v/>
      </c>
      <c r="AW106" s="83" t="str">
        <f t="shared" ca="1" si="251"/>
        <v/>
      </c>
      <c r="AX106" s="83" t="str">
        <f t="shared" ca="1" si="251"/>
        <v/>
      </c>
      <c r="AY106" s="83" t="str">
        <f t="shared" ca="1" si="251"/>
        <v/>
      </c>
      <c r="AZ106" s="83" t="str">
        <f t="shared" ca="1" si="251"/>
        <v/>
      </c>
      <c r="BA106" s="83" t="str">
        <f t="shared" ca="1" si="251"/>
        <v/>
      </c>
      <c r="BB106" s="96" t="str">
        <f t="shared" ca="1" si="251"/>
        <v/>
      </c>
    </row>
    <row r="107" spans="1:54">
      <c r="A107" s="91"/>
      <c r="B107" s="92"/>
      <c r="C107" s="92"/>
      <c r="D107" s="105">
        <f t="shared" si="185"/>
        <v>36</v>
      </c>
      <c r="E107" s="83" t="str">
        <f t="shared" ref="E107:AJ107" ca="1" si="252">IF($C42="","",IF(CELL("col",E43)-4&gt;$D$2,"",CODE(MID($C42,CELL("col",E43)-4,1))))</f>
        <v/>
      </c>
      <c r="F107" s="83" t="str">
        <f t="shared" ca="1" si="252"/>
        <v/>
      </c>
      <c r="G107" s="83" t="str">
        <f t="shared" ca="1" si="252"/>
        <v/>
      </c>
      <c r="H107" s="83" t="str">
        <f t="shared" ca="1" si="252"/>
        <v/>
      </c>
      <c r="I107" s="83" t="str">
        <f t="shared" ca="1" si="252"/>
        <v/>
      </c>
      <c r="J107" s="83" t="str">
        <f t="shared" ca="1" si="252"/>
        <v/>
      </c>
      <c r="K107" s="83" t="str">
        <f t="shared" ca="1" si="252"/>
        <v/>
      </c>
      <c r="L107" s="83" t="str">
        <f t="shared" ca="1" si="252"/>
        <v/>
      </c>
      <c r="M107" s="83" t="str">
        <f t="shared" ca="1" si="252"/>
        <v/>
      </c>
      <c r="N107" s="83" t="str">
        <f t="shared" ca="1" si="252"/>
        <v/>
      </c>
      <c r="O107" s="83" t="str">
        <f t="shared" ca="1" si="252"/>
        <v/>
      </c>
      <c r="P107" s="83" t="str">
        <f t="shared" ca="1" si="252"/>
        <v/>
      </c>
      <c r="Q107" s="83" t="str">
        <f t="shared" ca="1" si="252"/>
        <v/>
      </c>
      <c r="R107" s="83" t="str">
        <f t="shared" ca="1" si="252"/>
        <v/>
      </c>
      <c r="S107" s="83" t="str">
        <f t="shared" ca="1" si="252"/>
        <v/>
      </c>
      <c r="T107" s="83" t="str">
        <f t="shared" ca="1" si="252"/>
        <v/>
      </c>
      <c r="U107" s="83" t="str">
        <f t="shared" ca="1" si="252"/>
        <v/>
      </c>
      <c r="V107" s="83" t="str">
        <f t="shared" ca="1" si="252"/>
        <v/>
      </c>
      <c r="W107" s="83" t="str">
        <f t="shared" ca="1" si="252"/>
        <v/>
      </c>
      <c r="X107" s="83" t="str">
        <f t="shared" ca="1" si="252"/>
        <v/>
      </c>
      <c r="Y107" s="83" t="str">
        <f t="shared" ca="1" si="252"/>
        <v/>
      </c>
      <c r="Z107" s="83" t="str">
        <f t="shared" ca="1" si="252"/>
        <v/>
      </c>
      <c r="AA107" s="83" t="str">
        <f t="shared" ca="1" si="252"/>
        <v/>
      </c>
      <c r="AB107" s="83" t="str">
        <f t="shared" ca="1" si="252"/>
        <v/>
      </c>
      <c r="AC107" s="83" t="str">
        <f t="shared" ca="1" si="252"/>
        <v/>
      </c>
      <c r="AD107" s="83" t="str">
        <f t="shared" ca="1" si="252"/>
        <v/>
      </c>
      <c r="AE107" s="83" t="str">
        <f t="shared" ca="1" si="252"/>
        <v/>
      </c>
      <c r="AF107" s="83" t="str">
        <f t="shared" ca="1" si="252"/>
        <v/>
      </c>
      <c r="AG107" s="83" t="str">
        <f t="shared" ca="1" si="252"/>
        <v/>
      </c>
      <c r="AH107" s="83" t="str">
        <f t="shared" ca="1" si="252"/>
        <v/>
      </c>
      <c r="AI107" s="83" t="str">
        <f t="shared" ca="1" si="252"/>
        <v/>
      </c>
      <c r="AJ107" s="83" t="str">
        <f t="shared" ca="1" si="252"/>
        <v/>
      </c>
      <c r="AK107" s="83" t="str">
        <f t="shared" ref="AK107:BB107" ca="1" si="253">IF($C42="","",IF(CELL("col",AK43)-4&gt;$D$2,"",CODE(MID($C42,CELL("col",AK43)-4,1))))</f>
        <v/>
      </c>
      <c r="AL107" s="83" t="str">
        <f t="shared" ca="1" si="253"/>
        <v/>
      </c>
      <c r="AM107" s="83" t="str">
        <f t="shared" ca="1" si="253"/>
        <v/>
      </c>
      <c r="AN107" s="83" t="str">
        <f t="shared" ca="1" si="253"/>
        <v/>
      </c>
      <c r="AO107" s="83" t="str">
        <f t="shared" ca="1" si="253"/>
        <v/>
      </c>
      <c r="AP107" s="83" t="str">
        <f t="shared" ca="1" si="253"/>
        <v/>
      </c>
      <c r="AQ107" s="83" t="str">
        <f t="shared" ca="1" si="253"/>
        <v/>
      </c>
      <c r="AR107" s="83" t="str">
        <f t="shared" ca="1" si="253"/>
        <v/>
      </c>
      <c r="AS107" s="83" t="str">
        <f t="shared" ca="1" si="253"/>
        <v/>
      </c>
      <c r="AT107" s="83" t="str">
        <f t="shared" ca="1" si="253"/>
        <v/>
      </c>
      <c r="AU107" s="83" t="str">
        <f t="shared" ca="1" si="253"/>
        <v/>
      </c>
      <c r="AV107" s="83" t="str">
        <f t="shared" ca="1" si="253"/>
        <v/>
      </c>
      <c r="AW107" s="83" t="str">
        <f t="shared" ca="1" si="253"/>
        <v/>
      </c>
      <c r="AX107" s="83" t="str">
        <f t="shared" ca="1" si="253"/>
        <v/>
      </c>
      <c r="AY107" s="83" t="str">
        <f t="shared" ca="1" si="253"/>
        <v/>
      </c>
      <c r="AZ107" s="83" t="str">
        <f t="shared" ca="1" si="253"/>
        <v/>
      </c>
      <c r="BA107" s="83" t="str">
        <f t="shared" ca="1" si="253"/>
        <v/>
      </c>
      <c r="BB107" s="96" t="str">
        <f t="shared" ca="1" si="253"/>
        <v/>
      </c>
    </row>
    <row r="108" spans="1:54">
      <c r="A108" s="91"/>
      <c r="B108" s="92"/>
      <c r="C108" s="92"/>
      <c r="D108" s="105">
        <f t="shared" si="185"/>
        <v>37</v>
      </c>
      <c r="E108" s="83" t="str">
        <f t="shared" ref="E108:AJ108" ca="1" si="254">IF($C43="","",IF(CELL("col",E44)-4&gt;$D$2,"",CODE(MID($C43,CELL("col",E44)-4,1))))</f>
        <v/>
      </c>
      <c r="F108" s="83" t="str">
        <f t="shared" ca="1" si="254"/>
        <v/>
      </c>
      <c r="G108" s="83" t="str">
        <f t="shared" ca="1" si="254"/>
        <v/>
      </c>
      <c r="H108" s="83" t="str">
        <f t="shared" ca="1" si="254"/>
        <v/>
      </c>
      <c r="I108" s="83" t="str">
        <f t="shared" ca="1" si="254"/>
        <v/>
      </c>
      <c r="J108" s="83" t="str">
        <f t="shared" ca="1" si="254"/>
        <v/>
      </c>
      <c r="K108" s="83" t="str">
        <f t="shared" ca="1" si="254"/>
        <v/>
      </c>
      <c r="L108" s="83" t="str">
        <f t="shared" ca="1" si="254"/>
        <v/>
      </c>
      <c r="M108" s="83" t="str">
        <f t="shared" ca="1" si="254"/>
        <v/>
      </c>
      <c r="N108" s="83" t="str">
        <f t="shared" ca="1" si="254"/>
        <v/>
      </c>
      <c r="O108" s="83" t="str">
        <f t="shared" ca="1" si="254"/>
        <v/>
      </c>
      <c r="P108" s="83" t="str">
        <f t="shared" ca="1" si="254"/>
        <v/>
      </c>
      <c r="Q108" s="83" t="str">
        <f t="shared" ca="1" si="254"/>
        <v/>
      </c>
      <c r="R108" s="83" t="str">
        <f t="shared" ca="1" si="254"/>
        <v/>
      </c>
      <c r="S108" s="83" t="str">
        <f t="shared" ca="1" si="254"/>
        <v/>
      </c>
      <c r="T108" s="83" t="str">
        <f t="shared" ca="1" si="254"/>
        <v/>
      </c>
      <c r="U108" s="83" t="str">
        <f t="shared" ca="1" si="254"/>
        <v/>
      </c>
      <c r="V108" s="83" t="str">
        <f t="shared" ca="1" si="254"/>
        <v/>
      </c>
      <c r="W108" s="83" t="str">
        <f t="shared" ca="1" si="254"/>
        <v/>
      </c>
      <c r="X108" s="83" t="str">
        <f t="shared" ca="1" si="254"/>
        <v/>
      </c>
      <c r="Y108" s="83" t="str">
        <f t="shared" ca="1" si="254"/>
        <v/>
      </c>
      <c r="Z108" s="83" t="str">
        <f t="shared" ca="1" si="254"/>
        <v/>
      </c>
      <c r="AA108" s="83" t="str">
        <f t="shared" ca="1" si="254"/>
        <v/>
      </c>
      <c r="AB108" s="83" t="str">
        <f t="shared" ca="1" si="254"/>
        <v/>
      </c>
      <c r="AC108" s="83" t="str">
        <f t="shared" ca="1" si="254"/>
        <v/>
      </c>
      <c r="AD108" s="83" t="str">
        <f t="shared" ca="1" si="254"/>
        <v/>
      </c>
      <c r="AE108" s="83" t="str">
        <f t="shared" ca="1" si="254"/>
        <v/>
      </c>
      <c r="AF108" s="83" t="str">
        <f t="shared" ca="1" si="254"/>
        <v/>
      </c>
      <c r="AG108" s="83" t="str">
        <f t="shared" ca="1" si="254"/>
        <v/>
      </c>
      <c r="AH108" s="83" t="str">
        <f t="shared" ca="1" si="254"/>
        <v/>
      </c>
      <c r="AI108" s="83" t="str">
        <f t="shared" ca="1" si="254"/>
        <v/>
      </c>
      <c r="AJ108" s="83" t="str">
        <f t="shared" ca="1" si="254"/>
        <v/>
      </c>
      <c r="AK108" s="83" t="str">
        <f t="shared" ref="AK108:BB108" ca="1" si="255">IF($C43="","",IF(CELL("col",AK44)-4&gt;$D$2,"",CODE(MID($C43,CELL("col",AK44)-4,1))))</f>
        <v/>
      </c>
      <c r="AL108" s="83" t="str">
        <f t="shared" ca="1" si="255"/>
        <v/>
      </c>
      <c r="AM108" s="83" t="str">
        <f t="shared" ca="1" si="255"/>
        <v/>
      </c>
      <c r="AN108" s="83" t="str">
        <f t="shared" ca="1" si="255"/>
        <v/>
      </c>
      <c r="AO108" s="83" t="str">
        <f t="shared" ca="1" si="255"/>
        <v/>
      </c>
      <c r="AP108" s="83" t="str">
        <f t="shared" ca="1" si="255"/>
        <v/>
      </c>
      <c r="AQ108" s="83" t="str">
        <f t="shared" ca="1" si="255"/>
        <v/>
      </c>
      <c r="AR108" s="83" t="str">
        <f t="shared" ca="1" si="255"/>
        <v/>
      </c>
      <c r="AS108" s="83" t="str">
        <f t="shared" ca="1" si="255"/>
        <v/>
      </c>
      <c r="AT108" s="83" t="str">
        <f t="shared" ca="1" si="255"/>
        <v/>
      </c>
      <c r="AU108" s="83" t="str">
        <f t="shared" ca="1" si="255"/>
        <v/>
      </c>
      <c r="AV108" s="83" t="str">
        <f t="shared" ca="1" si="255"/>
        <v/>
      </c>
      <c r="AW108" s="83" t="str">
        <f t="shared" ca="1" si="255"/>
        <v/>
      </c>
      <c r="AX108" s="83" t="str">
        <f t="shared" ca="1" si="255"/>
        <v/>
      </c>
      <c r="AY108" s="83" t="str">
        <f t="shared" ca="1" si="255"/>
        <v/>
      </c>
      <c r="AZ108" s="83" t="str">
        <f t="shared" ca="1" si="255"/>
        <v/>
      </c>
      <c r="BA108" s="83" t="str">
        <f t="shared" ca="1" si="255"/>
        <v/>
      </c>
      <c r="BB108" s="96" t="str">
        <f t="shared" ca="1" si="255"/>
        <v/>
      </c>
    </row>
    <row r="109" spans="1:54">
      <c r="A109" s="91"/>
      <c r="B109" s="92"/>
      <c r="C109" s="92"/>
      <c r="D109" s="105">
        <f t="shared" si="185"/>
        <v>38</v>
      </c>
      <c r="E109" s="83" t="str">
        <f t="shared" ref="E109:AJ109" ca="1" si="256">IF($C44="","",IF(CELL("col",E45)-4&gt;$D$2,"",CODE(MID($C44,CELL("col",E45)-4,1))))</f>
        <v/>
      </c>
      <c r="F109" s="83" t="str">
        <f t="shared" ca="1" si="256"/>
        <v/>
      </c>
      <c r="G109" s="83" t="str">
        <f t="shared" ca="1" si="256"/>
        <v/>
      </c>
      <c r="H109" s="83" t="str">
        <f t="shared" ca="1" si="256"/>
        <v/>
      </c>
      <c r="I109" s="83" t="str">
        <f t="shared" ca="1" si="256"/>
        <v/>
      </c>
      <c r="J109" s="83" t="str">
        <f t="shared" ca="1" si="256"/>
        <v/>
      </c>
      <c r="K109" s="83" t="str">
        <f t="shared" ca="1" si="256"/>
        <v/>
      </c>
      <c r="L109" s="83" t="str">
        <f t="shared" ca="1" si="256"/>
        <v/>
      </c>
      <c r="M109" s="83" t="str">
        <f t="shared" ca="1" si="256"/>
        <v/>
      </c>
      <c r="N109" s="83" t="str">
        <f t="shared" ca="1" si="256"/>
        <v/>
      </c>
      <c r="O109" s="83" t="str">
        <f t="shared" ca="1" si="256"/>
        <v/>
      </c>
      <c r="P109" s="83" t="str">
        <f t="shared" ca="1" si="256"/>
        <v/>
      </c>
      <c r="Q109" s="83" t="str">
        <f t="shared" ca="1" si="256"/>
        <v/>
      </c>
      <c r="R109" s="83" t="str">
        <f t="shared" ca="1" si="256"/>
        <v/>
      </c>
      <c r="S109" s="83" t="str">
        <f t="shared" ca="1" si="256"/>
        <v/>
      </c>
      <c r="T109" s="83" t="str">
        <f t="shared" ca="1" si="256"/>
        <v/>
      </c>
      <c r="U109" s="83" t="str">
        <f t="shared" ca="1" si="256"/>
        <v/>
      </c>
      <c r="V109" s="83" t="str">
        <f t="shared" ca="1" si="256"/>
        <v/>
      </c>
      <c r="W109" s="83" t="str">
        <f t="shared" ca="1" si="256"/>
        <v/>
      </c>
      <c r="X109" s="83" t="str">
        <f t="shared" ca="1" si="256"/>
        <v/>
      </c>
      <c r="Y109" s="83" t="str">
        <f t="shared" ca="1" si="256"/>
        <v/>
      </c>
      <c r="Z109" s="83" t="str">
        <f t="shared" ca="1" si="256"/>
        <v/>
      </c>
      <c r="AA109" s="83" t="str">
        <f t="shared" ca="1" si="256"/>
        <v/>
      </c>
      <c r="AB109" s="83" t="str">
        <f t="shared" ca="1" si="256"/>
        <v/>
      </c>
      <c r="AC109" s="83" t="str">
        <f t="shared" ca="1" si="256"/>
        <v/>
      </c>
      <c r="AD109" s="83" t="str">
        <f t="shared" ca="1" si="256"/>
        <v/>
      </c>
      <c r="AE109" s="83" t="str">
        <f t="shared" ca="1" si="256"/>
        <v/>
      </c>
      <c r="AF109" s="83" t="str">
        <f t="shared" ca="1" si="256"/>
        <v/>
      </c>
      <c r="AG109" s="83" t="str">
        <f t="shared" ca="1" si="256"/>
        <v/>
      </c>
      <c r="AH109" s="83" t="str">
        <f t="shared" ca="1" si="256"/>
        <v/>
      </c>
      <c r="AI109" s="83" t="str">
        <f t="shared" ca="1" si="256"/>
        <v/>
      </c>
      <c r="AJ109" s="83" t="str">
        <f t="shared" ca="1" si="256"/>
        <v/>
      </c>
      <c r="AK109" s="83" t="str">
        <f t="shared" ref="AK109:BB109" ca="1" si="257">IF($C44="","",IF(CELL("col",AK45)-4&gt;$D$2,"",CODE(MID($C44,CELL("col",AK45)-4,1))))</f>
        <v/>
      </c>
      <c r="AL109" s="83" t="str">
        <f t="shared" ca="1" si="257"/>
        <v/>
      </c>
      <c r="AM109" s="83" t="str">
        <f t="shared" ca="1" si="257"/>
        <v/>
      </c>
      <c r="AN109" s="83" t="str">
        <f t="shared" ca="1" si="257"/>
        <v/>
      </c>
      <c r="AO109" s="83" t="str">
        <f t="shared" ca="1" si="257"/>
        <v/>
      </c>
      <c r="AP109" s="83" t="str">
        <f t="shared" ca="1" si="257"/>
        <v/>
      </c>
      <c r="AQ109" s="83" t="str">
        <f t="shared" ca="1" si="257"/>
        <v/>
      </c>
      <c r="AR109" s="83" t="str">
        <f t="shared" ca="1" si="257"/>
        <v/>
      </c>
      <c r="AS109" s="83" t="str">
        <f t="shared" ca="1" si="257"/>
        <v/>
      </c>
      <c r="AT109" s="83" t="str">
        <f t="shared" ca="1" si="257"/>
        <v/>
      </c>
      <c r="AU109" s="83" t="str">
        <f t="shared" ca="1" si="257"/>
        <v/>
      </c>
      <c r="AV109" s="83" t="str">
        <f t="shared" ca="1" si="257"/>
        <v/>
      </c>
      <c r="AW109" s="83" t="str">
        <f t="shared" ca="1" si="257"/>
        <v/>
      </c>
      <c r="AX109" s="83" t="str">
        <f t="shared" ca="1" si="257"/>
        <v/>
      </c>
      <c r="AY109" s="83" t="str">
        <f t="shared" ca="1" si="257"/>
        <v/>
      </c>
      <c r="AZ109" s="83" t="str">
        <f t="shared" ca="1" si="257"/>
        <v/>
      </c>
      <c r="BA109" s="83" t="str">
        <f t="shared" ca="1" si="257"/>
        <v/>
      </c>
      <c r="BB109" s="96" t="str">
        <f t="shared" ca="1" si="257"/>
        <v/>
      </c>
    </row>
    <row r="110" spans="1:54">
      <c r="A110" s="91"/>
      <c r="B110" s="92"/>
      <c r="C110" s="92"/>
      <c r="D110" s="105">
        <f t="shared" si="185"/>
        <v>39</v>
      </c>
      <c r="E110" s="83" t="str">
        <f t="shared" ref="E110:AJ110" ca="1" si="258">IF($C45="","",IF(CELL("col",E46)-4&gt;$D$2,"",CODE(MID($C45,CELL("col",E46)-4,1))))</f>
        <v/>
      </c>
      <c r="F110" s="83" t="str">
        <f t="shared" ca="1" si="258"/>
        <v/>
      </c>
      <c r="G110" s="83" t="str">
        <f t="shared" ca="1" si="258"/>
        <v/>
      </c>
      <c r="H110" s="83" t="str">
        <f t="shared" ca="1" si="258"/>
        <v/>
      </c>
      <c r="I110" s="83" t="str">
        <f t="shared" ca="1" si="258"/>
        <v/>
      </c>
      <c r="J110" s="83" t="str">
        <f t="shared" ca="1" si="258"/>
        <v/>
      </c>
      <c r="K110" s="83" t="str">
        <f t="shared" ca="1" si="258"/>
        <v/>
      </c>
      <c r="L110" s="83" t="str">
        <f t="shared" ca="1" si="258"/>
        <v/>
      </c>
      <c r="M110" s="83" t="str">
        <f t="shared" ca="1" si="258"/>
        <v/>
      </c>
      <c r="N110" s="83" t="str">
        <f t="shared" ca="1" si="258"/>
        <v/>
      </c>
      <c r="O110" s="83" t="str">
        <f t="shared" ca="1" si="258"/>
        <v/>
      </c>
      <c r="P110" s="83" t="str">
        <f t="shared" ca="1" si="258"/>
        <v/>
      </c>
      <c r="Q110" s="83" t="str">
        <f t="shared" ca="1" si="258"/>
        <v/>
      </c>
      <c r="R110" s="83" t="str">
        <f t="shared" ca="1" si="258"/>
        <v/>
      </c>
      <c r="S110" s="83" t="str">
        <f t="shared" ca="1" si="258"/>
        <v/>
      </c>
      <c r="T110" s="83" t="str">
        <f t="shared" ca="1" si="258"/>
        <v/>
      </c>
      <c r="U110" s="83" t="str">
        <f t="shared" ca="1" si="258"/>
        <v/>
      </c>
      <c r="V110" s="83" t="str">
        <f t="shared" ca="1" si="258"/>
        <v/>
      </c>
      <c r="W110" s="83" t="str">
        <f t="shared" ca="1" si="258"/>
        <v/>
      </c>
      <c r="X110" s="83" t="str">
        <f t="shared" ca="1" si="258"/>
        <v/>
      </c>
      <c r="Y110" s="83" t="str">
        <f t="shared" ca="1" si="258"/>
        <v/>
      </c>
      <c r="Z110" s="83" t="str">
        <f t="shared" ca="1" si="258"/>
        <v/>
      </c>
      <c r="AA110" s="83" t="str">
        <f t="shared" ca="1" si="258"/>
        <v/>
      </c>
      <c r="AB110" s="83" t="str">
        <f t="shared" ca="1" si="258"/>
        <v/>
      </c>
      <c r="AC110" s="83" t="str">
        <f t="shared" ca="1" si="258"/>
        <v/>
      </c>
      <c r="AD110" s="83" t="str">
        <f t="shared" ca="1" si="258"/>
        <v/>
      </c>
      <c r="AE110" s="83" t="str">
        <f t="shared" ca="1" si="258"/>
        <v/>
      </c>
      <c r="AF110" s="83" t="str">
        <f t="shared" ca="1" si="258"/>
        <v/>
      </c>
      <c r="AG110" s="83" t="str">
        <f t="shared" ca="1" si="258"/>
        <v/>
      </c>
      <c r="AH110" s="83" t="str">
        <f t="shared" ca="1" si="258"/>
        <v/>
      </c>
      <c r="AI110" s="83" t="str">
        <f t="shared" ca="1" si="258"/>
        <v/>
      </c>
      <c r="AJ110" s="83" t="str">
        <f t="shared" ca="1" si="258"/>
        <v/>
      </c>
      <c r="AK110" s="83" t="str">
        <f t="shared" ref="AK110:BB110" ca="1" si="259">IF($C45="","",IF(CELL("col",AK46)-4&gt;$D$2,"",CODE(MID($C45,CELL("col",AK46)-4,1))))</f>
        <v/>
      </c>
      <c r="AL110" s="83" t="str">
        <f t="shared" ca="1" si="259"/>
        <v/>
      </c>
      <c r="AM110" s="83" t="str">
        <f t="shared" ca="1" si="259"/>
        <v/>
      </c>
      <c r="AN110" s="83" t="str">
        <f t="shared" ca="1" si="259"/>
        <v/>
      </c>
      <c r="AO110" s="83" t="str">
        <f t="shared" ca="1" si="259"/>
        <v/>
      </c>
      <c r="AP110" s="83" t="str">
        <f t="shared" ca="1" si="259"/>
        <v/>
      </c>
      <c r="AQ110" s="83" t="str">
        <f t="shared" ca="1" si="259"/>
        <v/>
      </c>
      <c r="AR110" s="83" t="str">
        <f t="shared" ca="1" si="259"/>
        <v/>
      </c>
      <c r="AS110" s="83" t="str">
        <f t="shared" ca="1" si="259"/>
        <v/>
      </c>
      <c r="AT110" s="83" t="str">
        <f t="shared" ca="1" si="259"/>
        <v/>
      </c>
      <c r="AU110" s="83" t="str">
        <f t="shared" ca="1" si="259"/>
        <v/>
      </c>
      <c r="AV110" s="83" t="str">
        <f t="shared" ca="1" si="259"/>
        <v/>
      </c>
      <c r="AW110" s="83" t="str">
        <f t="shared" ca="1" si="259"/>
        <v/>
      </c>
      <c r="AX110" s="83" t="str">
        <f t="shared" ca="1" si="259"/>
        <v/>
      </c>
      <c r="AY110" s="83" t="str">
        <f t="shared" ca="1" si="259"/>
        <v/>
      </c>
      <c r="AZ110" s="83" t="str">
        <f t="shared" ca="1" si="259"/>
        <v/>
      </c>
      <c r="BA110" s="83" t="str">
        <f t="shared" ca="1" si="259"/>
        <v/>
      </c>
      <c r="BB110" s="96" t="str">
        <f t="shared" ca="1" si="259"/>
        <v/>
      </c>
    </row>
    <row r="111" spans="1:54">
      <c r="A111" s="91"/>
      <c r="B111" s="92"/>
      <c r="C111" s="92"/>
      <c r="D111" s="105">
        <f t="shared" si="185"/>
        <v>40</v>
      </c>
      <c r="E111" s="83" t="str">
        <f t="shared" ref="E111:AJ111" ca="1" si="260">IF($C46="","",IF(CELL("col",E47)-4&gt;$D$2,"",CODE(MID($C46,CELL("col",E47)-4,1))))</f>
        <v/>
      </c>
      <c r="F111" s="83" t="str">
        <f t="shared" ca="1" si="260"/>
        <v/>
      </c>
      <c r="G111" s="83" t="str">
        <f t="shared" ca="1" si="260"/>
        <v/>
      </c>
      <c r="H111" s="83" t="str">
        <f t="shared" ca="1" si="260"/>
        <v/>
      </c>
      <c r="I111" s="83" t="str">
        <f t="shared" ca="1" si="260"/>
        <v/>
      </c>
      <c r="J111" s="83" t="str">
        <f t="shared" ca="1" si="260"/>
        <v/>
      </c>
      <c r="K111" s="83" t="str">
        <f t="shared" ca="1" si="260"/>
        <v/>
      </c>
      <c r="L111" s="83" t="str">
        <f t="shared" ca="1" si="260"/>
        <v/>
      </c>
      <c r="M111" s="83" t="str">
        <f t="shared" ca="1" si="260"/>
        <v/>
      </c>
      <c r="N111" s="83" t="str">
        <f t="shared" ca="1" si="260"/>
        <v/>
      </c>
      <c r="O111" s="83" t="str">
        <f t="shared" ca="1" si="260"/>
        <v/>
      </c>
      <c r="P111" s="83" t="str">
        <f t="shared" ca="1" si="260"/>
        <v/>
      </c>
      <c r="Q111" s="83" t="str">
        <f t="shared" ca="1" si="260"/>
        <v/>
      </c>
      <c r="R111" s="83" t="str">
        <f t="shared" ca="1" si="260"/>
        <v/>
      </c>
      <c r="S111" s="83" t="str">
        <f t="shared" ca="1" si="260"/>
        <v/>
      </c>
      <c r="T111" s="83" t="str">
        <f t="shared" ca="1" si="260"/>
        <v/>
      </c>
      <c r="U111" s="83" t="str">
        <f t="shared" ca="1" si="260"/>
        <v/>
      </c>
      <c r="V111" s="83" t="str">
        <f t="shared" ca="1" si="260"/>
        <v/>
      </c>
      <c r="W111" s="83" t="str">
        <f t="shared" ca="1" si="260"/>
        <v/>
      </c>
      <c r="X111" s="83" t="str">
        <f t="shared" ca="1" si="260"/>
        <v/>
      </c>
      <c r="Y111" s="83" t="str">
        <f t="shared" ca="1" si="260"/>
        <v/>
      </c>
      <c r="Z111" s="83" t="str">
        <f t="shared" ca="1" si="260"/>
        <v/>
      </c>
      <c r="AA111" s="83" t="str">
        <f t="shared" ca="1" si="260"/>
        <v/>
      </c>
      <c r="AB111" s="83" t="str">
        <f t="shared" ca="1" si="260"/>
        <v/>
      </c>
      <c r="AC111" s="83" t="str">
        <f t="shared" ca="1" si="260"/>
        <v/>
      </c>
      <c r="AD111" s="83" t="str">
        <f t="shared" ca="1" si="260"/>
        <v/>
      </c>
      <c r="AE111" s="83" t="str">
        <f t="shared" ca="1" si="260"/>
        <v/>
      </c>
      <c r="AF111" s="83" t="str">
        <f t="shared" ca="1" si="260"/>
        <v/>
      </c>
      <c r="AG111" s="83" t="str">
        <f t="shared" ca="1" si="260"/>
        <v/>
      </c>
      <c r="AH111" s="83" t="str">
        <f t="shared" ca="1" si="260"/>
        <v/>
      </c>
      <c r="AI111" s="83" t="str">
        <f t="shared" ca="1" si="260"/>
        <v/>
      </c>
      <c r="AJ111" s="83" t="str">
        <f t="shared" ca="1" si="260"/>
        <v/>
      </c>
      <c r="AK111" s="83" t="str">
        <f t="shared" ref="AK111:BB111" ca="1" si="261">IF($C46="","",IF(CELL("col",AK47)-4&gt;$D$2,"",CODE(MID($C46,CELL("col",AK47)-4,1))))</f>
        <v/>
      </c>
      <c r="AL111" s="83" t="str">
        <f t="shared" ca="1" si="261"/>
        <v/>
      </c>
      <c r="AM111" s="83" t="str">
        <f t="shared" ca="1" si="261"/>
        <v/>
      </c>
      <c r="AN111" s="83" t="str">
        <f t="shared" ca="1" si="261"/>
        <v/>
      </c>
      <c r="AO111" s="83" t="str">
        <f t="shared" ca="1" si="261"/>
        <v/>
      </c>
      <c r="AP111" s="83" t="str">
        <f t="shared" ca="1" si="261"/>
        <v/>
      </c>
      <c r="AQ111" s="83" t="str">
        <f t="shared" ca="1" si="261"/>
        <v/>
      </c>
      <c r="AR111" s="83" t="str">
        <f t="shared" ca="1" si="261"/>
        <v/>
      </c>
      <c r="AS111" s="83" t="str">
        <f t="shared" ca="1" si="261"/>
        <v/>
      </c>
      <c r="AT111" s="83" t="str">
        <f t="shared" ca="1" si="261"/>
        <v/>
      </c>
      <c r="AU111" s="83" t="str">
        <f t="shared" ca="1" si="261"/>
        <v/>
      </c>
      <c r="AV111" s="83" t="str">
        <f t="shared" ca="1" si="261"/>
        <v/>
      </c>
      <c r="AW111" s="83" t="str">
        <f t="shared" ca="1" si="261"/>
        <v/>
      </c>
      <c r="AX111" s="83" t="str">
        <f t="shared" ca="1" si="261"/>
        <v/>
      </c>
      <c r="AY111" s="83" t="str">
        <f t="shared" ca="1" si="261"/>
        <v/>
      </c>
      <c r="AZ111" s="83" t="str">
        <f t="shared" ca="1" si="261"/>
        <v/>
      </c>
      <c r="BA111" s="83" t="str">
        <f t="shared" ca="1" si="261"/>
        <v/>
      </c>
      <c r="BB111" s="96" t="str">
        <f t="shared" ca="1" si="261"/>
        <v/>
      </c>
    </row>
    <row r="112" spans="1:54">
      <c r="A112" s="91"/>
      <c r="B112" s="92"/>
      <c r="C112" s="92"/>
      <c r="D112" s="105">
        <f t="shared" si="185"/>
        <v>41</v>
      </c>
      <c r="E112" s="83" t="str">
        <f t="shared" ref="E112:AJ112" ca="1" si="262">IF($C47="","",IF(CELL("col",E48)-4&gt;$D$2,"",CODE(MID($C47,CELL("col",E48)-4,1))))</f>
        <v/>
      </c>
      <c r="F112" s="83" t="str">
        <f t="shared" ca="1" si="262"/>
        <v/>
      </c>
      <c r="G112" s="83" t="str">
        <f t="shared" ca="1" si="262"/>
        <v/>
      </c>
      <c r="H112" s="83" t="str">
        <f t="shared" ca="1" si="262"/>
        <v/>
      </c>
      <c r="I112" s="83" t="str">
        <f t="shared" ca="1" si="262"/>
        <v/>
      </c>
      <c r="J112" s="83" t="str">
        <f t="shared" ca="1" si="262"/>
        <v/>
      </c>
      <c r="K112" s="83" t="str">
        <f t="shared" ca="1" si="262"/>
        <v/>
      </c>
      <c r="L112" s="83" t="str">
        <f t="shared" ca="1" si="262"/>
        <v/>
      </c>
      <c r="M112" s="83" t="str">
        <f t="shared" ca="1" si="262"/>
        <v/>
      </c>
      <c r="N112" s="83" t="str">
        <f t="shared" ca="1" si="262"/>
        <v/>
      </c>
      <c r="O112" s="83" t="str">
        <f t="shared" ca="1" si="262"/>
        <v/>
      </c>
      <c r="P112" s="83" t="str">
        <f t="shared" ca="1" si="262"/>
        <v/>
      </c>
      <c r="Q112" s="83" t="str">
        <f t="shared" ca="1" si="262"/>
        <v/>
      </c>
      <c r="R112" s="83" t="str">
        <f t="shared" ca="1" si="262"/>
        <v/>
      </c>
      <c r="S112" s="83" t="str">
        <f t="shared" ca="1" si="262"/>
        <v/>
      </c>
      <c r="T112" s="83" t="str">
        <f t="shared" ca="1" si="262"/>
        <v/>
      </c>
      <c r="U112" s="83" t="str">
        <f t="shared" ca="1" si="262"/>
        <v/>
      </c>
      <c r="V112" s="83" t="str">
        <f t="shared" ca="1" si="262"/>
        <v/>
      </c>
      <c r="W112" s="83" t="str">
        <f t="shared" ca="1" si="262"/>
        <v/>
      </c>
      <c r="X112" s="83" t="str">
        <f t="shared" ca="1" si="262"/>
        <v/>
      </c>
      <c r="Y112" s="83" t="str">
        <f t="shared" ca="1" si="262"/>
        <v/>
      </c>
      <c r="Z112" s="83" t="str">
        <f t="shared" ca="1" si="262"/>
        <v/>
      </c>
      <c r="AA112" s="83" t="str">
        <f t="shared" ca="1" si="262"/>
        <v/>
      </c>
      <c r="AB112" s="83" t="str">
        <f t="shared" ca="1" si="262"/>
        <v/>
      </c>
      <c r="AC112" s="83" t="str">
        <f t="shared" ca="1" si="262"/>
        <v/>
      </c>
      <c r="AD112" s="83" t="str">
        <f t="shared" ca="1" si="262"/>
        <v/>
      </c>
      <c r="AE112" s="83" t="str">
        <f t="shared" ca="1" si="262"/>
        <v/>
      </c>
      <c r="AF112" s="83" t="str">
        <f t="shared" ca="1" si="262"/>
        <v/>
      </c>
      <c r="AG112" s="83" t="str">
        <f t="shared" ca="1" si="262"/>
        <v/>
      </c>
      <c r="AH112" s="83" t="str">
        <f t="shared" ca="1" si="262"/>
        <v/>
      </c>
      <c r="AI112" s="83" t="str">
        <f t="shared" ca="1" si="262"/>
        <v/>
      </c>
      <c r="AJ112" s="83" t="str">
        <f t="shared" ca="1" si="262"/>
        <v/>
      </c>
      <c r="AK112" s="83" t="str">
        <f t="shared" ref="AK112:BB112" ca="1" si="263">IF($C47="","",IF(CELL("col",AK48)-4&gt;$D$2,"",CODE(MID($C47,CELL("col",AK48)-4,1))))</f>
        <v/>
      </c>
      <c r="AL112" s="83" t="str">
        <f t="shared" ca="1" si="263"/>
        <v/>
      </c>
      <c r="AM112" s="83" t="str">
        <f t="shared" ca="1" si="263"/>
        <v/>
      </c>
      <c r="AN112" s="83" t="str">
        <f t="shared" ca="1" si="263"/>
        <v/>
      </c>
      <c r="AO112" s="83" t="str">
        <f t="shared" ca="1" si="263"/>
        <v/>
      </c>
      <c r="AP112" s="83" t="str">
        <f t="shared" ca="1" si="263"/>
        <v/>
      </c>
      <c r="AQ112" s="83" t="str">
        <f t="shared" ca="1" si="263"/>
        <v/>
      </c>
      <c r="AR112" s="83" t="str">
        <f t="shared" ca="1" si="263"/>
        <v/>
      </c>
      <c r="AS112" s="83" t="str">
        <f t="shared" ca="1" si="263"/>
        <v/>
      </c>
      <c r="AT112" s="83" t="str">
        <f t="shared" ca="1" si="263"/>
        <v/>
      </c>
      <c r="AU112" s="83" t="str">
        <f t="shared" ca="1" si="263"/>
        <v/>
      </c>
      <c r="AV112" s="83" t="str">
        <f t="shared" ca="1" si="263"/>
        <v/>
      </c>
      <c r="AW112" s="83" t="str">
        <f t="shared" ca="1" si="263"/>
        <v/>
      </c>
      <c r="AX112" s="83" t="str">
        <f t="shared" ca="1" si="263"/>
        <v/>
      </c>
      <c r="AY112" s="83" t="str">
        <f t="shared" ca="1" si="263"/>
        <v/>
      </c>
      <c r="AZ112" s="83" t="str">
        <f t="shared" ca="1" si="263"/>
        <v/>
      </c>
      <c r="BA112" s="83" t="str">
        <f t="shared" ca="1" si="263"/>
        <v/>
      </c>
      <c r="BB112" s="96" t="str">
        <f t="shared" ca="1" si="263"/>
        <v/>
      </c>
    </row>
    <row r="113" spans="1:54">
      <c r="A113" s="91"/>
      <c r="B113" s="92"/>
      <c r="C113" s="92"/>
      <c r="D113" s="105">
        <f t="shared" si="185"/>
        <v>42</v>
      </c>
      <c r="E113" s="83" t="str">
        <f t="shared" ref="E113:AJ113" ca="1" si="264">IF($C48="","",IF(CELL("col",E49)-4&gt;$D$2,"",CODE(MID($C48,CELL("col",E49)-4,1))))</f>
        <v/>
      </c>
      <c r="F113" s="83" t="str">
        <f t="shared" ca="1" si="264"/>
        <v/>
      </c>
      <c r="G113" s="83" t="str">
        <f t="shared" ca="1" si="264"/>
        <v/>
      </c>
      <c r="H113" s="83" t="str">
        <f t="shared" ca="1" si="264"/>
        <v/>
      </c>
      <c r="I113" s="83" t="str">
        <f t="shared" ca="1" si="264"/>
        <v/>
      </c>
      <c r="J113" s="83" t="str">
        <f t="shared" ca="1" si="264"/>
        <v/>
      </c>
      <c r="K113" s="83" t="str">
        <f t="shared" ca="1" si="264"/>
        <v/>
      </c>
      <c r="L113" s="83" t="str">
        <f t="shared" ca="1" si="264"/>
        <v/>
      </c>
      <c r="M113" s="83" t="str">
        <f t="shared" ca="1" si="264"/>
        <v/>
      </c>
      <c r="N113" s="83" t="str">
        <f t="shared" ca="1" si="264"/>
        <v/>
      </c>
      <c r="O113" s="83" t="str">
        <f t="shared" ca="1" si="264"/>
        <v/>
      </c>
      <c r="P113" s="83" t="str">
        <f t="shared" ca="1" si="264"/>
        <v/>
      </c>
      <c r="Q113" s="83" t="str">
        <f t="shared" ca="1" si="264"/>
        <v/>
      </c>
      <c r="R113" s="83" t="str">
        <f t="shared" ca="1" si="264"/>
        <v/>
      </c>
      <c r="S113" s="83" t="str">
        <f t="shared" ca="1" si="264"/>
        <v/>
      </c>
      <c r="T113" s="83" t="str">
        <f t="shared" ca="1" si="264"/>
        <v/>
      </c>
      <c r="U113" s="83" t="str">
        <f t="shared" ca="1" si="264"/>
        <v/>
      </c>
      <c r="V113" s="83" t="str">
        <f t="shared" ca="1" si="264"/>
        <v/>
      </c>
      <c r="W113" s="83" t="str">
        <f t="shared" ca="1" si="264"/>
        <v/>
      </c>
      <c r="X113" s="83" t="str">
        <f t="shared" ca="1" si="264"/>
        <v/>
      </c>
      <c r="Y113" s="83" t="str">
        <f t="shared" ca="1" si="264"/>
        <v/>
      </c>
      <c r="Z113" s="83" t="str">
        <f t="shared" ca="1" si="264"/>
        <v/>
      </c>
      <c r="AA113" s="83" t="str">
        <f t="shared" ca="1" si="264"/>
        <v/>
      </c>
      <c r="AB113" s="83" t="str">
        <f t="shared" ca="1" si="264"/>
        <v/>
      </c>
      <c r="AC113" s="83" t="str">
        <f t="shared" ca="1" si="264"/>
        <v/>
      </c>
      <c r="AD113" s="83" t="str">
        <f t="shared" ca="1" si="264"/>
        <v/>
      </c>
      <c r="AE113" s="83" t="str">
        <f t="shared" ca="1" si="264"/>
        <v/>
      </c>
      <c r="AF113" s="83" t="str">
        <f t="shared" ca="1" si="264"/>
        <v/>
      </c>
      <c r="AG113" s="83" t="str">
        <f t="shared" ca="1" si="264"/>
        <v/>
      </c>
      <c r="AH113" s="83" t="str">
        <f t="shared" ca="1" si="264"/>
        <v/>
      </c>
      <c r="AI113" s="83" t="str">
        <f t="shared" ca="1" si="264"/>
        <v/>
      </c>
      <c r="AJ113" s="83" t="str">
        <f t="shared" ca="1" si="264"/>
        <v/>
      </c>
      <c r="AK113" s="83" t="str">
        <f t="shared" ref="AK113:BB113" ca="1" si="265">IF($C48="","",IF(CELL("col",AK49)-4&gt;$D$2,"",CODE(MID($C48,CELL("col",AK49)-4,1))))</f>
        <v/>
      </c>
      <c r="AL113" s="83" t="str">
        <f t="shared" ca="1" si="265"/>
        <v/>
      </c>
      <c r="AM113" s="83" t="str">
        <f t="shared" ca="1" si="265"/>
        <v/>
      </c>
      <c r="AN113" s="83" t="str">
        <f t="shared" ca="1" si="265"/>
        <v/>
      </c>
      <c r="AO113" s="83" t="str">
        <f t="shared" ca="1" si="265"/>
        <v/>
      </c>
      <c r="AP113" s="83" t="str">
        <f t="shared" ca="1" si="265"/>
        <v/>
      </c>
      <c r="AQ113" s="83" t="str">
        <f t="shared" ca="1" si="265"/>
        <v/>
      </c>
      <c r="AR113" s="83" t="str">
        <f t="shared" ca="1" si="265"/>
        <v/>
      </c>
      <c r="AS113" s="83" t="str">
        <f t="shared" ca="1" si="265"/>
        <v/>
      </c>
      <c r="AT113" s="83" t="str">
        <f t="shared" ca="1" si="265"/>
        <v/>
      </c>
      <c r="AU113" s="83" t="str">
        <f t="shared" ca="1" si="265"/>
        <v/>
      </c>
      <c r="AV113" s="83" t="str">
        <f t="shared" ca="1" si="265"/>
        <v/>
      </c>
      <c r="AW113" s="83" t="str">
        <f t="shared" ca="1" si="265"/>
        <v/>
      </c>
      <c r="AX113" s="83" t="str">
        <f t="shared" ca="1" si="265"/>
        <v/>
      </c>
      <c r="AY113" s="83" t="str">
        <f t="shared" ca="1" si="265"/>
        <v/>
      </c>
      <c r="AZ113" s="83" t="str">
        <f t="shared" ca="1" si="265"/>
        <v/>
      </c>
      <c r="BA113" s="83" t="str">
        <f t="shared" ca="1" si="265"/>
        <v/>
      </c>
      <c r="BB113" s="96" t="str">
        <f t="shared" ca="1" si="265"/>
        <v/>
      </c>
    </row>
    <row r="114" spans="1:54">
      <c r="A114" s="91"/>
      <c r="B114" s="92"/>
      <c r="C114" s="92"/>
      <c r="D114" s="105">
        <f t="shared" si="185"/>
        <v>43</v>
      </c>
      <c r="E114" s="83" t="str">
        <f t="shared" ref="E114:AJ114" ca="1" si="266">IF($C49="","",IF(CELL("col",E50)-4&gt;$D$2,"",CODE(MID($C49,CELL("col",E50)-4,1))))</f>
        <v/>
      </c>
      <c r="F114" s="83" t="str">
        <f t="shared" ca="1" si="266"/>
        <v/>
      </c>
      <c r="G114" s="83" t="str">
        <f t="shared" ca="1" si="266"/>
        <v/>
      </c>
      <c r="H114" s="83" t="str">
        <f t="shared" ca="1" si="266"/>
        <v/>
      </c>
      <c r="I114" s="83" t="str">
        <f t="shared" ca="1" si="266"/>
        <v/>
      </c>
      <c r="J114" s="83" t="str">
        <f t="shared" ca="1" si="266"/>
        <v/>
      </c>
      <c r="K114" s="83" t="str">
        <f t="shared" ca="1" si="266"/>
        <v/>
      </c>
      <c r="L114" s="83" t="str">
        <f t="shared" ca="1" si="266"/>
        <v/>
      </c>
      <c r="M114" s="83" t="str">
        <f t="shared" ca="1" si="266"/>
        <v/>
      </c>
      <c r="N114" s="83" t="str">
        <f t="shared" ca="1" si="266"/>
        <v/>
      </c>
      <c r="O114" s="83" t="str">
        <f t="shared" ca="1" si="266"/>
        <v/>
      </c>
      <c r="P114" s="83" t="str">
        <f t="shared" ca="1" si="266"/>
        <v/>
      </c>
      <c r="Q114" s="83" t="str">
        <f t="shared" ca="1" si="266"/>
        <v/>
      </c>
      <c r="R114" s="83" t="str">
        <f t="shared" ca="1" si="266"/>
        <v/>
      </c>
      <c r="S114" s="83" t="str">
        <f t="shared" ca="1" si="266"/>
        <v/>
      </c>
      <c r="T114" s="83" t="str">
        <f t="shared" ca="1" si="266"/>
        <v/>
      </c>
      <c r="U114" s="83" t="str">
        <f t="shared" ca="1" si="266"/>
        <v/>
      </c>
      <c r="V114" s="83" t="str">
        <f t="shared" ca="1" si="266"/>
        <v/>
      </c>
      <c r="W114" s="83" t="str">
        <f t="shared" ca="1" si="266"/>
        <v/>
      </c>
      <c r="X114" s="83" t="str">
        <f t="shared" ca="1" si="266"/>
        <v/>
      </c>
      <c r="Y114" s="83" t="str">
        <f t="shared" ca="1" si="266"/>
        <v/>
      </c>
      <c r="Z114" s="83" t="str">
        <f t="shared" ca="1" si="266"/>
        <v/>
      </c>
      <c r="AA114" s="83" t="str">
        <f t="shared" ca="1" si="266"/>
        <v/>
      </c>
      <c r="AB114" s="83" t="str">
        <f t="shared" ca="1" si="266"/>
        <v/>
      </c>
      <c r="AC114" s="83" t="str">
        <f t="shared" ca="1" si="266"/>
        <v/>
      </c>
      <c r="AD114" s="83" t="str">
        <f t="shared" ca="1" si="266"/>
        <v/>
      </c>
      <c r="AE114" s="83" t="str">
        <f t="shared" ca="1" si="266"/>
        <v/>
      </c>
      <c r="AF114" s="83" t="str">
        <f t="shared" ca="1" si="266"/>
        <v/>
      </c>
      <c r="AG114" s="83" t="str">
        <f t="shared" ca="1" si="266"/>
        <v/>
      </c>
      <c r="AH114" s="83" t="str">
        <f t="shared" ca="1" si="266"/>
        <v/>
      </c>
      <c r="AI114" s="83" t="str">
        <f t="shared" ca="1" si="266"/>
        <v/>
      </c>
      <c r="AJ114" s="83" t="str">
        <f t="shared" ca="1" si="266"/>
        <v/>
      </c>
      <c r="AK114" s="83" t="str">
        <f t="shared" ref="AK114:BB114" ca="1" si="267">IF($C49="","",IF(CELL("col",AK50)-4&gt;$D$2,"",CODE(MID($C49,CELL("col",AK50)-4,1))))</f>
        <v/>
      </c>
      <c r="AL114" s="83" t="str">
        <f t="shared" ca="1" si="267"/>
        <v/>
      </c>
      <c r="AM114" s="83" t="str">
        <f t="shared" ca="1" si="267"/>
        <v/>
      </c>
      <c r="AN114" s="83" t="str">
        <f t="shared" ca="1" si="267"/>
        <v/>
      </c>
      <c r="AO114" s="83" t="str">
        <f t="shared" ca="1" si="267"/>
        <v/>
      </c>
      <c r="AP114" s="83" t="str">
        <f t="shared" ca="1" si="267"/>
        <v/>
      </c>
      <c r="AQ114" s="83" t="str">
        <f t="shared" ca="1" si="267"/>
        <v/>
      </c>
      <c r="AR114" s="83" t="str">
        <f t="shared" ca="1" si="267"/>
        <v/>
      </c>
      <c r="AS114" s="83" t="str">
        <f t="shared" ca="1" si="267"/>
        <v/>
      </c>
      <c r="AT114" s="83" t="str">
        <f t="shared" ca="1" si="267"/>
        <v/>
      </c>
      <c r="AU114" s="83" t="str">
        <f t="shared" ca="1" si="267"/>
        <v/>
      </c>
      <c r="AV114" s="83" t="str">
        <f t="shared" ca="1" si="267"/>
        <v/>
      </c>
      <c r="AW114" s="83" t="str">
        <f t="shared" ca="1" si="267"/>
        <v/>
      </c>
      <c r="AX114" s="83" t="str">
        <f t="shared" ca="1" si="267"/>
        <v/>
      </c>
      <c r="AY114" s="83" t="str">
        <f t="shared" ca="1" si="267"/>
        <v/>
      </c>
      <c r="AZ114" s="83" t="str">
        <f t="shared" ca="1" si="267"/>
        <v/>
      </c>
      <c r="BA114" s="83" t="str">
        <f t="shared" ca="1" si="267"/>
        <v/>
      </c>
      <c r="BB114" s="96" t="str">
        <f t="shared" ca="1" si="267"/>
        <v/>
      </c>
    </row>
    <row r="115" spans="1:54">
      <c r="A115" s="91"/>
      <c r="B115" s="92"/>
      <c r="C115" s="92"/>
      <c r="D115" s="105">
        <f t="shared" si="185"/>
        <v>44</v>
      </c>
      <c r="E115" s="83" t="str">
        <f t="shared" ref="E115:AJ115" ca="1" si="268">IF($C50="","",IF(CELL("col",E51)-4&gt;$D$2,"",CODE(MID($C50,CELL("col",E51)-4,1))))</f>
        <v/>
      </c>
      <c r="F115" s="83" t="str">
        <f t="shared" ca="1" si="268"/>
        <v/>
      </c>
      <c r="G115" s="83" t="str">
        <f t="shared" ca="1" si="268"/>
        <v/>
      </c>
      <c r="H115" s="83" t="str">
        <f t="shared" ca="1" si="268"/>
        <v/>
      </c>
      <c r="I115" s="83" t="str">
        <f t="shared" ca="1" si="268"/>
        <v/>
      </c>
      <c r="J115" s="83" t="str">
        <f t="shared" ca="1" si="268"/>
        <v/>
      </c>
      <c r="K115" s="83" t="str">
        <f t="shared" ca="1" si="268"/>
        <v/>
      </c>
      <c r="L115" s="83" t="str">
        <f t="shared" ca="1" si="268"/>
        <v/>
      </c>
      <c r="M115" s="83" t="str">
        <f t="shared" ca="1" si="268"/>
        <v/>
      </c>
      <c r="N115" s="83" t="str">
        <f t="shared" ca="1" si="268"/>
        <v/>
      </c>
      <c r="O115" s="83" t="str">
        <f t="shared" ca="1" si="268"/>
        <v/>
      </c>
      <c r="P115" s="83" t="str">
        <f t="shared" ca="1" si="268"/>
        <v/>
      </c>
      <c r="Q115" s="83" t="str">
        <f t="shared" ca="1" si="268"/>
        <v/>
      </c>
      <c r="R115" s="83" t="str">
        <f t="shared" ca="1" si="268"/>
        <v/>
      </c>
      <c r="S115" s="83" t="str">
        <f t="shared" ca="1" si="268"/>
        <v/>
      </c>
      <c r="T115" s="83" t="str">
        <f t="shared" ca="1" si="268"/>
        <v/>
      </c>
      <c r="U115" s="83" t="str">
        <f t="shared" ca="1" si="268"/>
        <v/>
      </c>
      <c r="V115" s="83" t="str">
        <f t="shared" ca="1" si="268"/>
        <v/>
      </c>
      <c r="W115" s="83" t="str">
        <f t="shared" ca="1" si="268"/>
        <v/>
      </c>
      <c r="X115" s="83" t="str">
        <f t="shared" ca="1" si="268"/>
        <v/>
      </c>
      <c r="Y115" s="83" t="str">
        <f t="shared" ca="1" si="268"/>
        <v/>
      </c>
      <c r="Z115" s="83" t="str">
        <f t="shared" ca="1" si="268"/>
        <v/>
      </c>
      <c r="AA115" s="83" t="str">
        <f t="shared" ca="1" si="268"/>
        <v/>
      </c>
      <c r="AB115" s="83" t="str">
        <f t="shared" ca="1" si="268"/>
        <v/>
      </c>
      <c r="AC115" s="83" t="str">
        <f t="shared" ca="1" si="268"/>
        <v/>
      </c>
      <c r="AD115" s="83" t="str">
        <f t="shared" ca="1" si="268"/>
        <v/>
      </c>
      <c r="AE115" s="83" t="str">
        <f t="shared" ca="1" si="268"/>
        <v/>
      </c>
      <c r="AF115" s="83" t="str">
        <f t="shared" ca="1" si="268"/>
        <v/>
      </c>
      <c r="AG115" s="83" t="str">
        <f t="shared" ca="1" si="268"/>
        <v/>
      </c>
      <c r="AH115" s="83" t="str">
        <f t="shared" ca="1" si="268"/>
        <v/>
      </c>
      <c r="AI115" s="83" t="str">
        <f t="shared" ca="1" si="268"/>
        <v/>
      </c>
      <c r="AJ115" s="83" t="str">
        <f t="shared" ca="1" si="268"/>
        <v/>
      </c>
      <c r="AK115" s="83" t="str">
        <f t="shared" ref="AK115:BB115" ca="1" si="269">IF($C50="","",IF(CELL("col",AK51)-4&gt;$D$2,"",CODE(MID($C50,CELL("col",AK51)-4,1))))</f>
        <v/>
      </c>
      <c r="AL115" s="83" t="str">
        <f t="shared" ca="1" si="269"/>
        <v/>
      </c>
      <c r="AM115" s="83" t="str">
        <f t="shared" ca="1" si="269"/>
        <v/>
      </c>
      <c r="AN115" s="83" t="str">
        <f t="shared" ca="1" si="269"/>
        <v/>
      </c>
      <c r="AO115" s="83" t="str">
        <f t="shared" ca="1" si="269"/>
        <v/>
      </c>
      <c r="AP115" s="83" t="str">
        <f t="shared" ca="1" si="269"/>
        <v/>
      </c>
      <c r="AQ115" s="83" t="str">
        <f t="shared" ca="1" si="269"/>
        <v/>
      </c>
      <c r="AR115" s="83" t="str">
        <f t="shared" ca="1" si="269"/>
        <v/>
      </c>
      <c r="AS115" s="83" t="str">
        <f t="shared" ca="1" si="269"/>
        <v/>
      </c>
      <c r="AT115" s="83" t="str">
        <f t="shared" ca="1" si="269"/>
        <v/>
      </c>
      <c r="AU115" s="83" t="str">
        <f t="shared" ca="1" si="269"/>
        <v/>
      </c>
      <c r="AV115" s="83" t="str">
        <f t="shared" ca="1" si="269"/>
        <v/>
      </c>
      <c r="AW115" s="83" t="str">
        <f t="shared" ca="1" si="269"/>
        <v/>
      </c>
      <c r="AX115" s="83" t="str">
        <f t="shared" ca="1" si="269"/>
        <v/>
      </c>
      <c r="AY115" s="83" t="str">
        <f t="shared" ca="1" si="269"/>
        <v/>
      </c>
      <c r="AZ115" s="83" t="str">
        <f t="shared" ca="1" si="269"/>
        <v/>
      </c>
      <c r="BA115" s="83" t="str">
        <f t="shared" ca="1" si="269"/>
        <v/>
      </c>
      <c r="BB115" s="96" t="str">
        <f t="shared" ca="1" si="269"/>
        <v/>
      </c>
    </row>
    <row r="116" spans="1:54">
      <c r="A116" s="91"/>
      <c r="B116" s="92"/>
      <c r="C116" s="92"/>
      <c r="D116" s="105">
        <f t="shared" si="185"/>
        <v>45</v>
      </c>
      <c r="E116" s="83" t="str">
        <f t="shared" ref="E116:AJ116" ca="1" si="270">IF($C51="","",IF(CELL("col",E52)-4&gt;$D$2,"",CODE(MID($C51,CELL("col",E52)-4,1))))</f>
        <v/>
      </c>
      <c r="F116" s="83" t="str">
        <f t="shared" ca="1" si="270"/>
        <v/>
      </c>
      <c r="G116" s="83" t="str">
        <f t="shared" ca="1" si="270"/>
        <v/>
      </c>
      <c r="H116" s="83" t="str">
        <f t="shared" ca="1" si="270"/>
        <v/>
      </c>
      <c r="I116" s="83" t="str">
        <f t="shared" ca="1" si="270"/>
        <v/>
      </c>
      <c r="J116" s="83" t="str">
        <f t="shared" ca="1" si="270"/>
        <v/>
      </c>
      <c r="K116" s="83" t="str">
        <f t="shared" ca="1" si="270"/>
        <v/>
      </c>
      <c r="L116" s="83" t="str">
        <f t="shared" ca="1" si="270"/>
        <v/>
      </c>
      <c r="M116" s="83" t="str">
        <f t="shared" ca="1" si="270"/>
        <v/>
      </c>
      <c r="N116" s="83" t="str">
        <f t="shared" ca="1" si="270"/>
        <v/>
      </c>
      <c r="O116" s="83" t="str">
        <f t="shared" ca="1" si="270"/>
        <v/>
      </c>
      <c r="P116" s="83" t="str">
        <f t="shared" ca="1" si="270"/>
        <v/>
      </c>
      <c r="Q116" s="83" t="str">
        <f t="shared" ca="1" si="270"/>
        <v/>
      </c>
      <c r="R116" s="83" t="str">
        <f t="shared" ca="1" si="270"/>
        <v/>
      </c>
      <c r="S116" s="83" t="str">
        <f t="shared" ca="1" si="270"/>
        <v/>
      </c>
      <c r="T116" s="83" t="str">
        <f t="shared" ca="1" si="270"/>
        <v/>
      </c>
      <c r="U116" s="83" t="str">
        <f t="shared" ca="1" si="270"/>
        <v/>
      </c>
      <c r="V116" s="83" t="str">
        <f t="shared" ca="1" si="270"/>
        <v/>
      </c>
      <c r="W116" s="83" t="str">
        <f t="shared" ca="1" si="270"/>
        <v/>
      </c>
      <c r="X116" s="83" t="str">
        <f t="shared" ca="1" si="270"/>
        <v/>
      </c>
      <c r="Y116" s="83" t="str">
        <f t="shared" ca="1" si="270"/>
        <v/>
      </c>
      <c r="Z116" s="83" t="str">
        <f t="shared" ca="1" si="270"/>
        <v/>
      </c>
      <c r="AA116" s="83" t="str">
        <f t="shared" ca="1" si="270"/>
        <v/>
      </c>
      <c r="AB116" s="83" t="str">
        <f t="shared" ca="1" si="270"/>
        <v/>
      </c>
      <c r="AC116" s="83" t="str">
        <f t="shared" ca="1" si="270"/>
        <v/>
      </c>
      <c r="AD116" s="83" t="str">
        <f t="shared" ca="1" si="270"/>
        <v/>
      </c>
      <c r="AE116" s="83" t="str">
        <f t="shared" ca="1" si="270"/>
        <v/>
      </c>
      <c r="AF116" s="83" t="str">
        <f t="shared" ca="1" si="270"/>
        <v/>
      </c>
      <c r="AG116" s="83" t="str">
        <f t="shared" ca="1" si="270"/>
        <v/>
      </c>
      <c r="AH116" s="83" t="str">
        <f t="shared" ca="1" si="270"/>
        <v/>
      </c>
      <c r="AI116" s="83" t="str">
        <f t="shared" ca="1" si="270"/>
        <v/>
      </c>
      <c r="AJ116" s="83" t="str">
        <f t="shared" ca="1" si="270"/>
        <v/>
      </c>
      <c r="AK116" s="83" t="str">
        <f t="shared" ref="AK116:BB116" ca="1" si="271">IF($C51="","",IF(CELL("col",AK52)-4&gt;$D$2,"",CODE(MID($C51,CELL("col",AK52)-4,1))))</f>
        <v/>
      </c>
      <c r="AL116" s="83" t="str">
        <f t="shared" ca="1" si="271"/>
        <v/>
      </c>
      <c r="AM116" s="83" t="str">
        <f t="shared" ca="1" si="271"/>
        <v/>
      </c>
      <c r="AN116" s="83" t="str">
        <f t="shared" ca="1" si="271"/>
        <v/>
      </c>
      <c r="AO116" s="83" t="str">
        <f t="shared" ca="1" si="271"/>
        <v/>
      </c>
      <c r="AP116" s="83" t="str">
        <f t="shared" ca="1" si="271"/>
        <v/>
      </c>
      <c r="AQ116" s="83" t="str">
        <f t="shared" ca="1" si="271"/>
        <v/>
      </c>
      <c r="AR116" s="83" t="str">
        <f t="shared" ca="1" si="271"/>
        <v/>
      </c>
      <c r="AS116" s="83" t="str">
        <f t="shared" ca="1" si="271"/>
        <v/>
      </c>
      <c r="AT116" s="83" t="str">
        <f t="shared" ca="1" si="271"/>
        <v/>
      </c>
      <c r="AU116" s="83" t="str">
        <f t="shared" ca="1" si="271"/>
        <v/>
      </c>
      <c r="AV116" s="83" t="str">
        <f t="shared" ca="1" si="271"/>
        <v/>
      </c>
      <c r="AW116" s="83" t="str">
        <f t="shared" ca="1" si="271"/>
        <v/>
      </c>
      <c r="AX116" s="83" t="str">
        <f t="shared" ca="1" si="271"/>
        <v/>
      </c>
      <c r="AY116" s="83" t="str">
        <f t="shared" ca="1" si="271"/>
        <v/>
      </c>
      <c r="AZ116" s="83" t="str">
        <f t="shared" ca="1" si="271"/>
        <v/>
      </c>
      <c r="BA116" s="83" t="str">
        <f t="shared" ca="1" si="271"/>
        <v/>
      </c>
      <c r="BB116" s="96" t="str">
        <f t="shared" ca="1" si="271"/>
        <v/>
      </c>
    </row>
    <row r="117" spans="1:54">
      <c r="A117" s="91"/>
      <c r="B117" s="92"/>
      <c r="C117" s="92"/>
      <c r="D117" s="105">
        <f t="shared" si="185"/>
        <v>46</v>
      </c>
      <c r="E117" s="83" t="str">
        <f t="shared" ref="E117:AJ117" ca="1" si="272">IF($C52="","",IF(CELL("col",E53)-4&gt;$D$2,"",CODE(MID($C52,CELL("col",E53)-4,1))))</f>
        <v/>
      </c>
      <c r="F117" s="83" t="str">
        <f t="shared" ca="1" si="272"/>
        <v/>
      </c>
      <c r="G117" s="83" t="str">
        <f t="shared" ca="1" si="272"/>
        <v/>
      </c>
      <c r="H117" s="83" t="str">
        <f t="shared" ca="1" si="272"/>
        <v/>
      </c>
      <c r="I117" s="83" t="str">
        <f t="shared" ca="1" si="272"/>
        <v/>
      </c>
      <c r="J117" s="83" t="str">
        <f t="shared" ca="1" si="272"/>
        <v/>
      </c>
      <c r="K117" s="83" t="str">
        <f t="shared" ca="1" si="272"/>
        <v/>
      </c>
      <c r="L117" s="83" t="str">
        <f t="shared" ca="1" si="272"/>
        <v/>
      </c>
      <c r="M117" s="83" t="str">
        <f t="shared" ca="1" si="272"/>
        <v/>
      </c>
      <c r="N117" s="83" t="str">
        <f t="shared" ca="1" si="272"/>
        <v/>
      </c>
      <c r="O117" s="83" t="str">
        <f t="shared" ca="1" si="272"/>
        <v/>
      </c>
      <c r="P117" s="83" t="str">
        <f t="shared" ca="1" si="272"/>
        <v/>
      </c>
      <c r="Q117" s="83" t="str">
        <f t="shared" ca="1" si="272"/>
        <v/>
      </c>
      <c r="R117" s="83" t="str">
        <f t="shared" ca="1" si="272"/>
        <v/>
      </c>
      <c r="S117" s="83" t="str">
        <f t="shared" ca="1" si="272"/>
        <v/>
      </c>
      <c r="T117" s="83" t="str">
        <f t="shared" ca="1" si="272"/>
        <v/>
      </c>
      <c r="U117" s="83" t="str">
        <f t="shared" ca="1" si="272"/>
        <v/>
      </c>
      <c r="V117" s="83" t="str">
        <f t="shared" ca="1" si="272"/>
        <v/>
      </c>
      <c r="W117" s="83" t="str">
        <f t="shared" ca="1" si="272"/>
        <v/>
      </c>
      <c r="X117" s="83" t="str">
        <f t="shared" ca="1" si="272"/>
        <v/>
      </c>
      <c r="Y117" s="83" t="str">
        <f t="shared" ca="1" si="272"/>
        <v/>
      </c>
      <c r="Z117" s="83" t="str">
        <f t="shared" ca="1" si="272"/>
        <v/>
      </c>
      <c r="AA117" s="83" t="str">
        <f t="shared" ca="1" si="272"/>
        <v/>
      </c>
      <c r="AB117" s="83" t="str">
        <f t="shared" ca="1" si="272"/>
        <v/>
      </c>
      <c r="AC117" s="83" t="str">
        <f t="shared" ca="1" si="272"/>
        <v/>
      </c>
      <c r="AD117" s="83" t="str">
        <f t="shared" ca="1" si="272"/>
        <v/>
      </c>
      <c r="AE117" s="83" t="str">
        <f t="shared" ca="1" si="272"/>
        <v/>
      </c>
      <c r="AF117" s="83" t="str">
        <f t="shared" ca="1" si="272"/>
        <v/>
      </c>
      <c r="AG117" s="83" t="str">
        <f t="shared" ca="1" si="272"/>
        <v/>
      </c>
      <c r="AH117" s="83" t="str">
        <f t="shared" ca="1" si="272"/>
        <v/>
      </c>
      <c r="AI117" s="83" t="str">
        <f t="shared" ca="1" si="272"/>
        <v/>
      </c>
      <c r="AJ117" s="83" t="str">
        <f t="shared" ca="1" si="272"/>
        <v/>
      </c>
      <c r="AK117" s="83" t="str">
        <f t="shared" ref="AK117:BB117" ca="1" si="273">IF($C52="","",IF(CELL("col",AK53)-4&gt;$D$2,"",CODE(MID($C52,CELL("col",AK53)-4,1))))</f>
        <v/>
      </c>
      <c r="AL117" s="83" t="str">
        <f t="shared" ca="1" si="273"/>
        <v/>
      </c>
      <c r="AM117" s="83" t="str">
        <f t="shared" ca="1" si="273"/>
        <v/>
      </c>
      <c r="AN117" s="83" t="str">
        <f t="shared" ca="1" si="273"/>
        <v/>
      </c>
      <c r="AO117" s="83" t="str">
        <f t="shared" ca="1" si="273"/>
        <v/>
      </c>
      <c r="AP117" s="83" t="str">
        <f t="shared" ca="1" si="273"/>
        <v/>
      </c>
      <c r="AQ117" s="83" t="str">
        <f t="shared" ca="1" si="273"/>
        <v/>
      </c>
      <c r="AR117" s="83" t="str">
        <f t="shared" ca="1" si="273"/>
        <v/>
      </c>
      <c r="AS117" s="83" t="str">
        <f t="shared" ca="1" si="273"/>
        <v/>
      </c>
      <c r="AT117" s="83" t="str">
        <f t="shared" ca="1" si="273"/>
        <v/>
      </c>
      <c r="AU117" s="83" t="str">
        <f t="shared" ca="1" si="273"/>
        <v/>
      </c>
      <c r="AV117" s="83" t="str">
        <f t="shared" ca="1" si="273"/>
        <v/>
      </c>
      <c r="AW117" s="83" t="str">
        <f t="shared" ca="1" si="273"/>
        <v/>
      </c>
      <c r="AX117" s="83" t="str">
        <f t="shared" ca="1" si="273"/>
        <v/>
      </c>
      <c r="AY117" s="83" t="str">
        <f t="shared" ca="1" si="273"/>
        <v/>
      </c>
      <c r="AZ117" s="83" t="str">
        <f t="shared" ca="1" si="273"/>
        <v/>
      </c>
      <c r="BA117" s="83" t="str">
        <f t="shared" ca="1" si="273"/>
        <v/>
      </c>
      <c r="BB117" s="96" t="str">
        <f t="shared" ca="1" si="273"/>
        <v/>
      </c>
    </row>
    <row r="118" spans="1:54">
      <c r="A118" s="91"/>
      <c r="B118" s="92"/>
      <c r="C118" s="92"/>
      <c r="D118" s="105">
        <f t="shared" si="185"/>
        <v>47</v>
      </c>
      <c r="E118" s="83" t="str">
        <f t="shared" ref="E118:AJ118" ca="1" si="274">IF($C53="","",IF(CELL("col",E54)-4&gt;$D$2,"",CODE(MID($C53,CELL("col",E54)-4,1))))</f>
        <v/>
      </c>
      <c r="F118" s="83" t="str">
        <f t="shared" ca="1" si="274"/>
        <v/>
      </c>
      <c r="G118" s="83" t="str">
        <f t="shared" ca="1" si="274"/>
        <v/>
      </c>
      <c r="H118" s="83" t="str">
        <f t="shared" ca="1" si="274"/>
        <v/>
      </c>
      <c r="I118" s="83" t="str">
        <f t="shared" ca="1" si="274"/>
        <v/>
      </c>
      <c r="J118" s="83" t="str">
        <f t="shared" ca="1" si="274"/>
        <v/>
      </c>
      <c r="K118" s="83" t="str">
        <f t="shared" ca="1" si="274"/>
        <v/>
      </c>
      <c r="L118" s="83" t="str">
        <f t="shared" ca="1" si="274"/>
        <v/>
      </c>
      <c r="M118" s="83" t="str">
        <f t="shared" ca="1" si="274"/>
        <v/>
      </c>
      <c r="N118" s="83" t="str">
        <f t="shared" ca="1" si="274"/>
        <v/>
      </c>
      <c r="O118" s="83" t="str">
        <f t="shared" ca="1" si="274"/>
        <v/>
      </c>
      <c r="P118" s="83" t="str">
        <f t="shared" ca="1" si="274"/>
        <v/>
      </c>
      <c r="Q118" s="83" t="str">
        <f t="shared" ca="1" si="274"/>
        <v/>
      </c>
      <c r="R118" s="83" t="str">
        <f t="shared" ca="1" si="274"/>
        <v/>
      </c>
      <c r="S118" s="83" t="str">
        <f t="shared" ca="1" si="274"/>
        <v/>
      </c>
      <c r="T118" s="83" t="str">
        <f t="shared" ca="1" si="274"/>
        <v/>
      </c>
      <c r="U118" s="83" t="str">
        <f t="shared" ca="1" si="274"/>
        <v/>
      </c>
      <c r="V118" s="83" t="str">
        <f t="shared" ca="1" si="274"/>
        <v/>
      </c>
      <c r="W118" s="83" t="str">
        <f t="shared" ca="1" si="274"/>
        <v/>
      </c>
      <c r="X118" s="83" t="str">
        <f t="shared" ca="1" si="274"/>
        <v/>
      </c>
      <c r="Y118" s="83" t="str">
        <f t="shared" ca="1" si="274"/>
        <v/>
      </c>
      <c r="Z118" s="83" t="str">
        <f t="shared" ca="1" si="274"/>
        <v/>
      </c>
      <c r="AA118" s="83" t="str">
        <f t="shared" ca="1" si="274"/>
        <v/>
      </c>
      <c r="AB118" s="83" t="str">
        <f t="shared" ca="1" si="274"/>
        <v/>
      </c>
      <c r="AC118" s="83" t="str">
        <f t="shared" ca="1" si="274"/>
        <v/>
      </c>
      <c r="AD118" s="83" t="str">
        <f t="shared" ca="1" si="274"/>
        <v/>
      </c>
      <c r="AE118" s="83" t="str">
        <f t="shared" ca="1" si="274"/>
        <v/>
      </c>
      <c r="AF118" s="83" t="str">
        <f t="shared" ca="1" si="274"/>
        <v/>
      </c>
      <c r="AG118" s="83" t="str">
        <f t="shared" ca="1" si="274"/>
        <v/>
      </c>
      <c r="AH118" s="83" t="str">
        <f t="shared" ca="1" si="274"/>
        <v/>
      </c>
      <c r="AI118" s="83" t="str">
        <f t="shared" ca="1" si="274"/>
        <v/>
      </c>
      <c r="AJ118" s="83" t="str">
        <f t="shared" ca="1" si="274"/>
        <v/>
      </c>
      <c r="AK118" s="83" t="str">
        <f t="shared" ref="AK118:BB118" ca="1" si="275">IF($C53="","",IF(CELL("col",AK54)-4&gt;$D$2,"",CODE(MID($C53,CELL("col",AK54)-4,1))))</f>
        <v/>
      </c>
      <c r="AL118" s="83" t="str">
        <f t="shared" ca="1" si="275"/>
        <v/>
      </c>
      <c r="AM118" s="83" t="str">
        <f t="shared" ca="1" si="275"/>
        <v/>
      </c>
      <c r="AN118" s="83" t="str">
        <f t="shared" ca="1" si="275"/>
        <v/>
      </c>
      <c r="AO118" s="83" t="str">
        <f t="shared" ca="1" si="275"/>
        <v/>
      </c>
      <c r="AP118" s="83" t="str">
        <f t="shared" ca="1" si="275"/>
        <v/>
      </c>
      <c r="AQ118" s="83" t="str">
        <f t="shared" ca="1" si="275"/>
        <v/>
      </c>
      <c r="AR118" s="83" t="str">
        <f t="shared" ca="1" si="275"/>
        <v/>
      </c>
      <c r="AS118" s="83" t="str">
        <f t="shared" ca="1" si="275"/>
        <v/>
      </c>
      <c r="AT118" s="83" t="str">
        <f t="shared" ca="1" si="275"/>
        <v/>
      </c>
      <c r="AU118" s="83" t="str">
        <f t="shared" ca="1" si="275"/>
        <v/>
      </c>
      <c r="AV118" s="83" t="str">
        <f t="shared" ca="1" si="275"/>
        <v/>
      </c>
      <c r="AW118" s="83" t="str">
        <f t="shared" ca="1" si="275"/>
        <v/>
      </c>
      <c r="AX118" s="83" t="str">
        <f t="shared" ca="1" si="275"/>
        <v/>
      </c>
      <c r="AY118" s="83" t="str">
        <f t="shared" ca="1" si="275"/>
        <v/>
      </c>
      <c r="AZ118" s="83" t="str">
        <f t="shared" ca="1" si="275"/>
        <v/>
      </c>
      <c r="BA118" s="83" t="str">
        <f t="shared" ca="1" si="275"/>
        <v/>
      </c>
      <c r="BB118" s="96" t="str">
        <f t="shared" ca="1" si="275"/>
        <v/>
      </c>
    </row>
    <row r="119" spans="1:54">
      <c r="A119" s="91"/>
      <c r="B119" s="92"/>
      <c r="C119" s="92"/>
      <c r="D119" s="105">
        <f t="shared" si="185"/>
        <v>48</v>
      </c>
      <c r="E119" s="83" t="str">
        <f t="shared" ref="E119:AJ119" ca="1" si="276">IF($C54="","",IF(CELL("col",E55)-4&gt;$D$2,"",CODE(MID($C54,CELL("col",E55)-4,1))))</f>
        <v/>
      </c>
      <c r="F119" s="83" t="str">
        <f t="shared" ca="1" si="276"/>
        <v/>
      </c>
      <c r="G119" s="83" t="str">
        <f t="shared" ca="1" si="276"/>
        <v/>
      </c>
      <c r="H119" s="83" t="str">
        <f t="shared" ca="1" si="276"/>
        <v/>
      </c>
      <c r="I119" s="83" t="str">
        <f t="shared" ca="1" si="276"/>
        <v/>
      </c>
      <c r="J119" s="83" t="str">
        <f t="shared" ca="1" si="276"/>
        <v/>
      </c>
      <c r="K119" s="83" t="str">
        <f t="shared" ca="1" si="276"/>
        <v/>
      </c>
      <c r="L119" s="83" t="str">
        <f t="shared" ca="1" si="276"/>
        <v/>
      </c>
      <c r="M119" s="83" t="str">
        <f t="shared" ca="1" si="276"/>
        <v/>
      </c>
      <c r="N119" s="83" t="str">
        <f t="shared" ca="1" si="276"/>
        <v/>
      </c>
      <c r="O119" s="83" t="str">
        <f t="shared" ca="1" si="276"/>
        <v/>
      </c>
      <c r="P119" s="83" t="str">
        <f t="shared" ca="1" si="276"/>
        <v/>
      </c>
      <c r="Q119" s="83" t="str">
        <f t="shared" ca="1" si="276"/>
        <v/>
      </c>
      <c r="R119" s="83" t="str">
        <f t="shared" ca="1" si="276"/>
        <v/>
      </c>
      <c r="S119" s="83" t="str">
        <f t="shared" ca="1" si="276"/>
        <v/>
      </c>
      <c r="T119" s="83" t="str">
        <f t="shared" ca="1" si="276"/>
        <v/>
      </c>
      <c r="U119" s="83" t="str">
        <f t="shared" ca="1" si="276"/>
        <v/>
      </c>
      <c r="V119" s="83" t="str">
        <f t="shared" ca="1" si="276"/>
        <v/>
      </c>
      <c r="W119" s="83" t="str">
        <f t="shared" ca="1" si="276"/>
        <v/>
      </c>
      <c r="X119" s="83" t="str">
        <f t="shared" ca="1" si="276"/>
        <v/>
      </c>
      <c r="Y119" s="83" t="str">
        <f t="shared" ca="1" si="276"/>
        <v/>
      </c>
      <c r="Z119" s="83" t="str">
        <f t="shared" ca="1" si="276"/>
        <v/>
      </c>
      <c r="AA119" s="83" t="str">
        <f t="shared" ca="1" si="276"/>
        <v/>
      </c>
      <c r="AB119" s="83" t="str">
        <f t="shared" ca="1" si="276"/>
        <v/>
      </c>
      <c r="AC119" s="83" t="str">
        <f t="shared" ca="1" si="276"/>
        <v/>
      </c>
      <c r="AD119" s="83" t="str">
        <f t="shared" ca="1" si="276"/>
        <v/>
      </c>
      <c r="AE119" s="83" t="str">
        <f t="shared" ca="1" si="276"/>
        <v/>
      </c>
      <c r="AF119" s="83" t="str">
        <f t="shared" ca="1" si="276"/>
        <v/>
      </c>
      <c r="AG119" s="83" t="str">
        <f t="shared" ca="1" si="276"/>
        <v/>
      </c>
      <c r="AH119" s="83" t="str">
        <f t="shared" ca="1" si="276"/>
        <v/>
      </c>
      <c r="AI119" s="83" t="str">
        <f t="shared" ca="1" si="276"/>
        <v/>
      </c>
      <c r="AJ119" s="83" t="str">
        <f t="shared" ca="1" si="276"/>
        <v/>
      </c>
      <c r="AK119" s="83" t="str">
        <f t="shared" ref="AK119:BB119" ca="1" si="277">IF($C54="","",IF(CELL("col",AK55)-4&gt;$D$2,"",CODE(MID($C54,CELL("col",AK55)-4,1))))</f>
        <v/>
      </c>
      <c r="AL119" s="83" t="str">
        <f t="shared" ca="1" si="277"/>
        <v/>
      </c>
      <c r="AM119" s="83" t="str">
        <f t="shared" ca="1" si="277"/>
        <v/>
      </c>
      <c r="AN119" s="83" t="str">
        <f t="shared" ca="1" si="277"/>
        <v/>
      </c>
      <c r="AO119" s="83" t="str">
        <f t="shared" ca="1" si="277"/>
        <v/>
      </c>
      <c r="AP119" s="83" t="str">
        <f t="shared" ca="1" si="277"/>
        <v/>
      </c>
      <c r="AQ119" s="83" t="str">
        <f t="shared" ca="1" si="277"/>
        <v/>
      </c>
      <c r="AR119" s="83" t="str">
        <f t="shared" ca="1" si="277"/>
        <v/>
      </c>
      <c r="AS119" s="83" t="str">
        <f t="shared" ca="1" si="277"/>
        <v/>
      </c>
      <c r="AT119" s="83" t="str">
        <f t="shared" ca="1" si="277"/>
        <v/>
      </c>
      <c r="AU119" s="83" t="str">
        <f t="shared" ca="1" si="277"/>
        <v/>
      </c>
      <c r="AV119" s="83" t="str">
        <f t="shared" ca="1" si="277"/>
        <v/>
      </c>
      <c r="AW119" s="83" t="str">
        <f t="shared" ca="1" si="277"/>
        <v/>
      </c>
      <c r="AX119" s="83" t="str">
        <f t="shared" ca="1" si="277"/>
        <v/>
      </c>
      <c r="AY119" s="83" t="str">
        <f t="shared" ca="1" si="277"/>
        <v/>
      </c>
      <c r="AZ119" s="83" t="str">
        <f t="shared" ca="1" si="277"/>
        <v/>
      </c>
      <c r="BA119" s="83" t="str">
        <f t="shared" ca="1" si="277"/>
        <v/>
      </c>
      <c r="BB119" s="96" t="str">
        <f t="shared" ca="1" si="277"/>
        <v/>
      </c>
    </row>
    <row r="120" spans="1:54">
      <c r="A120" s="91"/>
      <c r="B120" s="92"/>
      <c r="C120" s="92"/>
      <c r="D120" s="105">
        <f t="shared" si="185"/>
        <v>49</v>
      </c>
      <c r="E120" s="83" t="str">
        <f t="shared" ref="E120:AJ120" ca="1" si="278">IF($C55="","",IF(CELL("col",E56)-4&gt;$D$2,"",CODE(MID($C55,CELL("col",E56)-4,1))))</f>
        <v/>
      </c>
      <c r="F120" s="83" t="str">
        <f t="shared" ca="1" si="278"/>
        <v/>
      </c>
      <c r="G120" s="83" t="str">
        <f t="shared" ca="1" si="278"/>
        <v/>
      </c>
      <c r="H120" s="83" t="str">
        <f t="shared" ca="1" si="278"/>
        <v/>
      </c>
      <c r="I120" s="83" t="str">
        <f t="shared" ca="1" si="278"/>
        <v/>
      </c>
      <c r="J120" s="83" t="str">
        <f t="shared" ca="1" si="278"/>
        <v/>
      </c>
      <c r="K120" s="83" t="str">
        <f t="shared" ca="1" si="278"/>
        <v/>
      </c>
      <c r="L120" s="83" t="str">
        <f t="shared" ca="1" si="278"/>
        <v/>
      </c>
      <c r="M120" s="83" t="str">
        <f t="shared" ca="1" si="278"/>
        <v/>
      </c>
      <c r="N120" s="83" t="str">
        <f t="shared" ca="1" si="278"/>
        <v/>
      </c>
      <c r="O120" s="83" t="str">
        <f t="shared" ca="1" si="278"/>
        <v/>
      </c>
      <c r="P120" s="83" t="str">
        <f t="shared" ca="1" si="278"/>
        <v/>
      </c>
      <c r="Q120" s="83" t="str">
        <f t="shared" ca="1" si="278"/>
        <v/>
      </c>
      <c r="R120" s="83" t="str">
        <f t="shared" ca="1" si="278"/>
        <v/>
      </c>
      <c r="S120" s="83" t="str">
        <f t="shared" ca="1" si="278"/>
        <v/>
      </c>
      <c r="T120" s="83" t="str">
        <f t="shared" ca="1" si="278"/>
        <v/>
      </c>
      <c r="U120" s="83" t="str">
        <f t="shared" ca="1" si="278"/>
        <v/>
      </c>
      <c r="V120" s="83" t="str">
        <f t="shared" ca="1" si="278"/>
        <v/>
      </c>
      <c r="W120" s="83" t="str">
        <f t="shared" ca="1" si="278"/>
        <v/>
      </c>
      <c r="X120" s="83" t="str">
        <f t="shared" ca="1" si="278"/>
        <v/>
      </c>
      <c r="Y120" s="83" t="str">
        <f t="shared" ca="1" si="278"/>
        <v/>
      </c>
      <c r="Z120" s="83" t="str">
        <f t="shared" ca="1" si="278"/>
        <v/>
      </c>
      <c r="AA120" s="83" t="str">
        <f t="shared" ca="1" si="278"/>
        <v/>
      </c>
      <c r="AB120" s="83" t="str">
        <f t="shared" ca="1" si="278"/>
        <v/>
      </c>
      <c r="AC120" s="83" t="str">
        <f t="shared" ca="1" si="278"/>
        <v/>
      </c>
      <c r="AD120" s="83" t="str">
        <f t="shared" ca="1" si="278"/>
        <v/>
      </c>
      <c r="AE120" s="83" t="str">
        <f t="shared" ca="1" si="278"/>
        <v/>
      </c>
      <c r="AF120" s="83" t="str">
        <f t="shared" ca="1" si="278"/>
        <v/>
      </c>
      <c r="AG120" s="83" t="str">
        <f t="shared" ca="1" si="278"/>
        <v/>
      </c>
      <c r="AH120" s="83" t="str">
        <f t="shared" ca="1" si="278"/>
        <v/>
      </c>
      <c r="AI120" s="83" t="str">
        <f t="shared" ca="1" si="278"/>
        <v/>
      </c>
      <c r="AJ120" s="83" t="str">
        <f t="shared" ca="1" si="278"/>
        <v/>
      </c>
      <c r="AK120" s="83" t="str">
        <f t="shared" ref="AK120:BB120" ca="1" si="279">IF($C55="","",IF(CELL("col",AK56)-4&gt;$D$2,"",CODE(MID($C55,CELL("col",AK56)-4,1))))</f>
        <v/>
      </c>
      <c r="AL120" s="83" t="str">
        <f t="shared" ca="1" si="279"/>
        <v/>
      </c>
      <c r="AM120" s="83" t="str">
        <f t="shared" ca="1" si="279"/>
        <v/>
      </c>
      <c r="AN120" s="83" t="str">
        <f t="shared" ca="1" si="279"/>
        <v/>
      </c>
      <c r="AO120" s="83" t="str">
        <f t="shared" ca="1" si="279"/>
        <v/>
      </c>
      <c r="AP120" s="83" t="str">
        <f t="shared" ca="1" si="279"/>
        <v/>
      </c>
      <c r="AQ120" s="83" t="str">
        <f t="shared" ca="1" si="279"/>
        <v/>
      </c>
      <c r="AR120" s="83" t="str">
        <f t="shared" ca="1" si="279"/>
        <v/>
      </c>
      <c r="AS120" s="83" t="str">
        <f t="shared" ca="1" si="279"/>
        <v/>
      </c>
      <c r="AT120" s="83" t="str">
        <f t="shared" ca="1" si="279"/>
        <v/>
      </c>
      <c r="AU120" s="83" t="str">
        <f t="shared" ca="1" si="279"/>
        <v/>
      </c>
      <c r="AV120" s="83" t="str">
        <f t="shared" ca="1" si="279"/>
        <v/>
      </c>
      <c r="AW120" s="83" t="str">
        <f t="shared" ca="1" si="279"/>
        <v/>
      </c>
      <c r="AX120" s="83" t="str">
        <f t="shared" ca="1" si="279"/>
        <v/>
      </c>
      <c r="AY120" s="83" t="str">
        <f t="shared" ca="1" si="279"/>
        <v/>
      </c>
      <c r="AZ120" s="83" t="str">
        <f t="shared" ca="1" si="279"/>
        <v/>
      </c>
      <c r="BA120" s="83" t="str">
        <f t="shared" ca="1" si="279"/>
        <v/>
      </c>
      <c r="BB120" s="96" t="str">
        <f t="shared" ca="1" si="279"/>
        <v/>
      </c>
    </row>
    <row r="121" spans="1:54" ht="13.5" thickBot="1">
      <c r="A121" s="91"/>
      <c r="B121" s="92"/>
      <c r="C121" s="92"/>
      <c r="D121" s="106">
        <f t="shared" si="185"/>
        <v>50</v>
      </c>
      <c r="E121" s="89" t="str">
        <f t="shared" ref="E121:AJ121" ca="1" si="280">IF($C56="","",IF(CELL("col",E57)-4&gt;$D$2,"",CODE(MID($C56,CELL("col",E57)-4,1))))</f>
        <v/>
      </c>
      <c r="F121" s="89" t="str">
        <f t="shared" ca="1" si="280"/>
        <v/>
      </c>
      <c r="G121" s="89" t="str">
        <f t="shared" ca="1" si="280"/>
        <v/>
      </c>
      <c r="H121" s="89" t="str">
        <f t="shared" ca="1" si="280"/>
        <v/>
      </c>
      <c r="I121" s="89" t="str">
        <f t="shared" ca="1" si="280"/>
        <v/>
      </c>
      <c r="J121" s="89" t="str">
        <f t="shared" ca="1" si="280"/>
        <v/>
      </c>
      <c r="K121" s="89" t="str">
        <f t="shared" ca="1" si="280"/>
        <v/>
      </c>
      <c r="L121" s="89" t="str">
        <f t="shared" ca="1" si="280"/>
        <v/>
      </c>
      <c r="M121" s="89" t="str">
        <f t="shared" ca="1" si="280"/>
        <v/>
      </c>
      <c r="N121" s="89" t="str">
        <f t="shared" ca="1" si="280"/>
        <v/>
      </c>
      <c r="O121" s="89" t="str">
        <f t="shared" ca="1" si="280"/>
        <v/>
      </c>
      <c r="P121" s="89" t="str">
        <f t="shared" ca="1" si="280"/>
        <v/>
      </c>
      <c r="Q121" s="89" t="str">
        <f t="shared" ca="1" si="280"/>
        <v/>
      </c>
      <c r="R121" s="89" t="str">
        <f t="shared" ca="1" si="280"/>
        <v/>
      </c>
      <c r="S121" s="89" t="str">
        <f t="shared" ca="1" si="280"/>
        <v/>
      </c>
      <c r="T121" s="89" t="str">
        <f t="shared" ca="1" si="280"/>
        <v/>
      </c>
      <c r="U121" s="89" t="str">
        <f t="shared" ca="1" si="280"/>
        <v/>
      </c>
      <c r="V121" s="89" t="str">
        <f t="shared" ca="1" si="280"/>
        <v/>
      </c>
      <c r="W121" s="89" t="str">
        <f t="shared" ca="1" si="280"/>
        <v/>
      </c>
      <c r="X121" s="89" t="str">
        <f t="shared" ca="1" si="280"/>
        <v/>
      </c>
      <c r="Y121" s="89" t="str">
        <f t="shared" ca="1" si="280"/>
        <v/>
      </c>
      <c r="Z121" s="89" t="str">
        <f t="shared" ca="1" si="280"/>
        <v/>
      </c>
      <c r="AA121" s="89" t="str">
        <f t="shared" ca="1" si="280"/>
        <v/>
      </c>
      <c r="AB121" s="89" t="str">
        <f t="shared" ca="1" si="280"/>
        <v/>
      </c>
      <c r="AC121" s="89" t="str">
        <f t="shared" ca="1" si="280"/>
        <v/>
      </c>
      <c r="AD121" s="89" t="str">
        <f t="shared" ca="1" si="280"/>
        <v/>
      </c>
      <c r="AE121" s="89" t="str">
        <f t="shared" ca="1" si="280"/>
        <v/>
      </c>
      <c r="AF121" s="89" t="str">
        <f t="shared" ca="1" si="280"/>
        <v/>
      </c>
      <c r="AG121" s="89" t="str">
        <f t="shared" ca="1" si="280"/>
        <v/>
      </c>
      <c r="AH121" s="89" t="str">
        <f t="shared" ca="1" si="280"/>
        <v/>
      </c>
      <c r="AI121" s="89" t="str">
        <f t="shared" ca="1" si="280"/>
        <v/>
      </c>
      <c r="AJ121" s="89" t="str">
        <f t="shared" ca="1" si="280"/>
        <v/>
      </c>
      <c r="AK121" s="89" t="str">
        <f t="shared" ref="AK121:BB121" ca="1" si="281">IF($C56="","",IF(CELL("col",AK57)-4&gt;$D$2,"",CODE(MID($C56,CELL("col",AK57)-4,1))))</f>
        <v/>
      </c>
      <c r="AL121" s="89" t="str">
        <f t="shared" ca="1" si="281"/>
        <v/>
      </c>
      <c r="AM121" s="89" t="str">
        <f t="shared" ca="1" si="281"/>
        <v/>
      </c>
      <c r="AN121" s="89" t="str">
        <f t="shared" ca="1" si="281"/>
        <v/>
      </c>
      <c r="AO121" s="89" t="str">
        <f t="shared" ca="1" si="281"/>
        <v/>
      </c>
      <c r="AP121" s="89" t="str">
        <f t="shared" ca="1" si="281"/>
        <v/>
      </c>
      <c r="AQ121" s="89" t="str">
        <f t="shared" ca="1" si="281"/>
        <v/>
      </c>
      <c r="AR121" s="89" t="str">
        <f t="shared" ca="1" si="281"/>
        <v/>
      </c>
      <c r="AS121" s="89" t="str">
        <f t="shared" ca="1" si="281"/>
        <v/>
      </c>
      <c r="AT121" s="89" t="str">
        <f t="shared" ca="1" si="281"/>
        <v/>
      </c>
      <c r="AU121" s="89" t="str">
        <f t="shared" ca="1" si="281"/>
        <v/>
      </c>
      <c r="AV121" s="89" t="str">
        <f t="shared" ca="1" si="281"/>
        <v/>
      </c>
      <c r="AW121" s="89" t="str">
        <f t="shared" ca="1" si="281"/>
        <v/>
      </c>
      <c r="AX121" s="89" t="str">
        <f t="shared" ca="1" si="281"/>
        <v/>
      </c>
      <c r="AY121" s="89" t="str">
        <f t="shared" ca="1" si="281"/>
        <v/>
      </c>
      <c r="AZ121" s="89" t="str">
        <f t="shared" ca="1" si="281"/>
        <v/>
      </c>
      <c r="BA121" s="89" t="str">
        <f t="shared" ca="1" si="281"/>
        <v/>
      </c>
      <c r="BB121" s="97" t="str">
        <f t="shared" ca="1" si="281"/>
        <v/>
      </c>
    </row>
    <row r="122" spans="1:54" ht="15" customHeight="1" thickBot="1">
      <c r="A122" s="91"/>
      <c r="B122" s="92"/>
      <c r="C122" s="92"/>
      <c r="D122" s="141" t="s">
        <v>108</v>
      </c>
      <c r="E122" s="142" t="str">
        <f t="shared" ref="E122:AJ122" ca="1" si="282">IF($C5="","",IF(CELL("col",E6)-4&gt;$D$2,"",MID($C$2,CELL("col",E6)-4,1)))</f>
        <v>E</v>
      </c>
      <c r="F122" s="142" t="str">
        <f t="shared" ca="1" si="282"/>
        <v>B</v>
      </c>
      <c r="G122" s="142" t="str">
        <f t="shared" ca="1" si="282"/>
        <v>E</v>
      </c>
      <c r="H122" s="142" t="str">
        <f t="shared" ca="1" si="282"/>
        <v>B</v>
      </c>
      <c r="I122" s="142" t="str">
        <f t="shared" ca="1" si="282"/>
        <v>C</v>
      </c>
      <c r="J122" s="142" t="str">
        <f t="shared" ca="1" si="282"/>
        <v>D</v>
      </c>
      <c r="K122" s="142" t="str">
        <f t="shared" ca="1" si="282"/>
        <v>A</v>
      </c>
      <c r="L122" s="142" t="str">
        <f t="shared" ca="1" si="282"/>
        <v>E</v>
      </c>
      <c r="M122" s="142" t="str">
        <f t="shared" ca="1" si="282"/>
        <v>C</v>
      </c>
      <c r="N122" s="142" t="str">
        <f t="shared" ca="1" si="282"/>
        <v>A</v>
      </c>
      <c r="O122" s="142" t="str">
        <f t="shared" ca="1" si="282"/>
        <v>D</v>
      </c>
      <c r="P122" s="142" t="str">
        <f t="shared" ca="1" si="282"/>
        <v>E</v>
      </c>
      <c r="Q122" s="142" t="str">
        <f t="shared" ca="1" si="282"/>
        <v>C</v>
      </c>
      <c r="R122" s="142" t="str">
        <f t="shared" ca="1" si="282"/>
        <v>C</v>
      </c>
      <c r="S122" s="142" t="str">
        <f t="shared" ca="1" si="282"/>
        <v>A</v>
      </c>
      <c r="T122" s="142" t="str">
        <f t="shared" ca="1" si="282"/>
        <v>B</v>
      </c>
      <c r="U122" s="142" t="str">
        <f t="shared" ca="1" si="282"/>
        <v>A</v>
      </c>
      <c r="V122" s="142" t="str">
        <f t="shared" ca="1" si="282"/>
        <v>A</v>
      </c>
      <c r="W122" s="142" t="str">
        <f t="shared" ca="1" si="282"/>
        <v>D</v>
      </c>
      <c r="X122" s="142" t="str">
        <f t="shared" ca="1" si="282"/>
        <v>B</v>
      </c>
      <c r="Y122" s="142" t="str">
        <f t="shared" ca="1" si="282"/>
        <v/>
      </c>
      <c r="Z122" s="142" t="str">
        <f t="shared" ca="1" si="282"/>
        <v/>
      </c>
      <c r="AA122" s="142" t="str">
        <f t="shared" ca="1" si="282"/>
        <v/>
      </c>
      <c r="AB122" s="142" t="str">
        <f t="shared" ca="1" si="282"/>
        <v/>
      </c>
      <c r="AC122" s="142" t="str">
        <f t="shared" ca="1" si="282"/>
        <v/>
      </c>
      <c r="AD122" s="142" t="str">
        <f t="shared" ca="1" si="282"/>
        <v/>
      </c>
      <c r="AE122" s="142" t="str">
        <f t="shared" ca="1" si="282"/>
        <v/>
      </c>
      <c r="AF122" s="142" t="str">
        <f t="shared" ca="1" si="282"/>
        <v/>
      </c>
      <c r="AG122" s="142" t="str">
        <f t="shared" ca="1" si="282"/>
        <v/>
      </c>
      <c r="AH122" s="142" t="str">
        <f t="shared" ca="1" si="282"/>
        <v/>
      </c>
      <c r="AI122" s="142" t="str">
        <f t="shared" ca="1" si="282"/>
        <v/>
      </c>
      <c r="AJ122" s="142" t="str">
        <f t="shared" ca="1" si="282"/>
        <v/>
      </c>
      <c r="AK122" s="142" t="str">
        <f t="shared" ref="AK122:BB122" ca="1" si="283">IF($C5="","",IF(CELL("col",AK6)-4&gt;$D$2,"",MID($C$2,CELL("col",AK6)-4,1)))</f>
        <v/>
      </c>
      <c r="AL122" s="142" t="str">
        <f t="shared" ca="1" si="283"/>
        <v/>
      </c>
      <c r="AM122" s="142" t="str">
        <f t="shared" ca="1" si="283"/>
        <v/>
      </c>
      <c r="AN122" s="142" t="str">
        <f t="shared" ca="1" si="283"/>
        <v/>
      </c>
      <c r="AO122" s="142" t="str">
        <f t="shared" ca="1" si="283"/>
        <v/>
      </c>
      <c r="AP122" s="142" t="str">
        <f t="shared" ca="1" si="283"/>
        <v/>
      </c>
      <c r="AQ122" s="142" t="str">
        <f t="shared" ca="1" si="283"/>
        <v/>
      </c>
      <c r="AR122" s="142" t="str">
        <f t="shared" ca="1" si="283"/>
        <v/>
      </c>
      <c r="AS122" s="142" t="str">
        <f t="shared" ca="1" si="283"/>
        <v/>
      </c>
      <c r="AT122" s="142" t="str">
        <f t="shared" ca="1" si="283"/>
        <v/>
      </c>
      <c r="AU122" s="142" t="str">
        <f t="shared" ca="1" si="283"/>
        <v/>
      </c>
      <c r="AV122" s="142" t="str">
        <f t="shared" ca="1" si="283"/>
        <v/>
      </c>
      <c r="AW122" s="142" t="str">
        <f t="shared" ca="1" si="283"/>
        <v/>
      </c>
      <c r="AX122" s="142" t="str">
        <f t="shared" ca="1" si="283"/>
        <v/>
      </c>
      <c r="AY122" s="142" t="str">
        <f t="shared" ca="1" si="283"/>
        <v/>
      </c>
      <c r="AZ122" s="142" t="str">
        <f t="shared" ca="1" si="283"/>
        <v/>
      </c>
      <c r="BA122" s="142" t="str">
        <f t="shared" ca="1" si="283"/>
        <v/>
      </c>
      <c r="BB122" s="143" t="str">
        <f t="shared" ca="1" si="283"/>
        <v/>
      </c>
    </row>
    <row r="123" spans="1:54" ht="15" customHeight="1">
      <c r="A123" s="92"/>
      <c r="B123" s="92"/>
      <c r="C123" s="92"/>
      <c r="D123" s="98" t="s">
        <v>48</v>
      </c>
      <c r="E123" s="88">
        <f t="shared" ref="E123:AJ123" ca="1" si="284">IF(CELL("col",E8)-4&gt;$D$2,"",DCOUNT($E$71:$BB$121,CELL("col",E8)-4,E$135:E$136))</f>
        <v>3</v>
      </c>
      <c r="F123" s="88">
        <f t="shared" ca="1" si="284"/>
        <v>1</v>
      </c>
      <c r="G123" s="88">
        <f t="shared" ca="1" si="284"/>
        <v>14</v>
      </c>
      <c r="H123" s="88">
        <f t="shared" ca="1" si="284"/>
        <v>4</v>
      </c>
      <c r="I123" s="88">
        <f t="shared" ca="1" si="284"/>
        <v>3</v>
      </c>
      <c r="J123" s="88">
        <f t="shared" ca="1" si="284"/>
        <v>4</v>
      </c>
      <c r="K123" s="88">
        <f t="shared" ca="1" si="284"/>
        <v>25</v>
      </c>
      <c r="L123" s="88">
        <f t="shared" ca="1" si="284"/>
        <v>4</v>
      </c>
      <c r="M123" s="88">
        <f t="shared" ca="1" si="284"/>
        <v>2</v>
      </c>
      <c r="N123" s="88">
        <f t="shared" ca="1" si="284"/>
        <v>21</v>
      </c>
      <c r="O123" s="88">
        <f t="shared" ca="1" si="284"/>
        <v>1</v>
      </c>
      <c r="P123" s="88">
        <f t="shared" ca="1" si="284"/>
        <v>10</v>
      </c>
      <c r="Q123" s="88">
        <f t="shared" ca="1" si="284"/>
        <v>7</v>
      </c>
      <c r="R123" s="88">
        <f t="shared" ca="1" si="284"/>
        <v>20</v>
      </c>
      <c r="S123" s="88">
        <f t="shared" ca="1" si="284"/>
        <v>6</v>
      </c>
      <c r="T123" s="88">
        <f t="shared" ca="1" si="284"/>
        <v>8</v>
      </c>
      <c r="U123" s="88">
        <f t="shared" ca="1" si="284"/>
        <v>18</v>
      </c>
      <c r="V123" s="88">
        <f t="shared" ca="1" si="284"/>
        <v>11</v>
      </c>
      <c r="W123" s="88">
        <f t="shared" ca="1" si="284"/>
        <v>4</v>
      </c>
      <c r="X123" s="88">
        <f t="shared" ca="1" si="284"/>
        <v>9</v>
      </c>
      <c r="Y123" s="88" t="str">
        <f t="shared" ca="1" si="284"/>
        <v/>
      </c>
      <c r="Z123" s="88" t="str">
        <f t="shared" ca="1" si="284"/>
        <v/>
      </c>
      <c r="AA123" s="88" t="str">
        <f t="shared" ca="1" si="284"/>
        <v/>
      </c>
      <c r="AB123" s="88" t="str">
        <f t="shared" ca="1" si="284"/>
        <v/>
      </c>
      <c r="AC123" s="88" t="str">
        <f t="shared" ca="1" si="284"/>
        <v/>
      </c>
      <c r="AD123" s="88" t="str">
        <f t="shared" ca="1" si="284"/>
        <v/>
      </c>
      <c r="AE123" s="88" t="str">
        <f t="shared" ca="1" si="284"/>
        <v/>
      </c>
      <c r="AF123" s="88" t="str">
        <f t="shared" ca="1" si="284"/>
        <v/>
      </c>
      <c r="AG123" s="88" t="str">
        <f t="shared" ca="1" si="284"/>
        <v/>
      </c>
      <c r="AH123" s="88" t="str">
        <f t="shared" ca="1" si="284"/>
        <v/>
      </c>
      <c r="AI123" s="88" t="str">
        <f t="shared" ca="1" si="284"/>
        <v/>
      </c>
      <c r="AJ123" s="88" t="str">
        <f t="shared" ca="1" si="284"/>
        <v/>
      </c>
      <c r="AK123" s="88" t="str">
        <f t="shared" ref="AK123:BB123" ca="1" si="285">IF(CELL("col",AK8)-4&gt;$D$2,"",DCOUNT($E$71:$BB$121,CELL("col",AK8)-4,AK$135:AK$136))</f>
        <v/>
      </c>
      <c r="AL123" s="88" t="str">
        <f t="shared" ca="1" si="285"/>
        <v/>
      </c>
      <c r="AM123" s="88" t="str">
        <f t="shared" ca="1" si="285"/>
        <v/>
      </c>
      <c r="AN123" s="88" t="str">
        <f t="shared" ca="1" si="285"/>
        <v/>
      </c>
      <c r="AO123" s="88" t="str">
        <f t="shared" ca="1" si="285"/>
        <v/>
      </c>
      <c r="AP123" s="88" t="str">
        <f t="shared" ca="1" si="285"/>
        <v/>
      </c>
      <c r="AQ123" s="88" t="str">
        <f t="shared" ca="1" si="285"/>
        <v/>
      </c>
      <c r="AR123" s="88" t="str">
        <f t="shared" ca="1" si="285"/>
        <v/>
      </c>
      <c r="AS123" s="88" t="str">
        <f t="shared" ca="1" si="285"/>
        <v/>
      </c>
      <c r="AT123" s="88" t="str">
        <f t="shared" ca="1" si="285"/>
        <v/>
      </c>
      <c r="AU123" s="88" t="str">
        <f t="shared" ca="1" si="285"/>
        <v/>
      </c>
      <c r="AV123" s="88" t="str">
        <f t="shared" ca="1" si="285"/>
        <v/>
      </c>
      <c r="AW123" s="88" t="str">
        <f t="shared" ca="1" si="285"/>
        <v/>
      </c>
      <c r="AX123" s="88" t="str">
        <f t="shared" ca="1" si="285"/>
        <v/>
      </c>
      <c r="AY123" s="88" t="str">
        <f t="shared" ca="1" si="285"/>
        <v/>
      </c>
      <c r="AZ123" s="88" t="str">
        <f t="shared" ca="1" si="285"/>
        <v/>
      </c>
      <c r="BA123" s="88" t="str">
        <f t="shared" ca="1" si="285"/>
        <v/>
      </c>
      <c r="BB123" s="99" t="str">
        <f t="shared" ca="1" si="285"/>
        <v/>
      </c>
    </row>
    <row r="124" spans="1:54" ht="15" customHeight="1">
      <c r="A124" s="92"/>
      <c r="B124" s="92"/>
      <c r="C124" s="92"/>
      <c r="D124" s="100" t="s">
        <v>49</v>
      </c>
      <c r="E124" s="87">
        <f t="shared" ref="E124:AJ124" ca="1" si="286">IF(CELL("col",E9)-4&gt;$D$2,"",DCOUNT($E$71:$BB$121,CELL("col",E9)-4,E$137:E$138))</f>
        <v>3</v>
      </c>
      <c r="F124" s="87">
        <f t="shared" ca="1" si="286"/>
        <v>27</v>
      </c>
      <c r="G124" s="87">
        <f t="shared" ca="1" si="286"/>
        <v>1</v>
      </c>
      <c r="H124" s="87">
        <f t="shared" ca="1" si="286"/>
        <v>14</v>
      </c>
      <c r="I124" s="87">
        <f t="shared" ca="1" si="286"/>
        <v>3</v>
      </c>
      <c r="J124" s="87">
        <f t="shared" ca="1" si="286"/>
        <v>3</v>
      </c>
      <c r="K124" s="87">
        <f t="shared" ca="1" si="286"/>
        <v>4</v>
      </c>
      <c r="L124" s="87">
        <f t="shared" ca="1" si="286"/>
        <v>17</v>
      </c>
      <c r="M124" s="87">
        <f t="shared" ca="1" si="286"/>
        <v>13</v>
      </c>
      <c r="N124" s="87">
        <f t="shared" ca="1" si="286"/>
        <v>0</v>
      </c>
      <c r="O124" s="87">
        <f t="shared" ca="1" si="286"/>
        <v>12</v>
      </c>
      <c r="P124" s="87">
        <f t="shared" ca="1" si="286"/>
        <v>3</v>
      </c>
      <c r="Q124" s="87">
        <f t="shared" ca="1" si="286"/>
        <v>3</v>
      </c>
      <c r="R124" s="87">
        <f t="shared" ca="1" si="286"/>
        <v>5</v>
      </c>
      <c r="S124" s="87">
        <f t="shared" ca="1" si="286"/>
        <v>10</v>
      </c>
      <c r="T124" s="87">
        <f t="shared" ca="1" si="286"/>
        <v>3</v>
      </c>
      <c r="U124" s="87">
        <f t="shared" ca="1" si="286"/>
        <v>7</v>
      </c>
      <c r="V124" s="87">
        <f t="shared" ca="1" si="286"/>
        <v>8</v>
      </c>
      <c r="W124" s="87">
        <f t="shared" ca="1" si="286"/>
        <v>4</v>
      </c>
      <c r="X124" s="87">
        <f t="shared" ca="1" si="286"/>
        <v>8</v>
      </c>
      <c r="Y124" s="87" t="str">
        <f t="shared" ca="1" si="286"/>
        <v/>
      </c>
      <c r="Z124" s="87" t="str">
        <f t="shared" ca="1" si="286"/>
        <v/>
      </c>
      <c r="AA124" s="87" t="str">
        <f t="shared" ca="1" si="286"/>
        <v/>
      </c>
      <c r="AB124" s="87" t="str">
        <f t="shared" ca="1" si="286"/>
        <v/>
      </c>
      <c r="AC124" s="87" t="str">
        <f t="shared" ca="1" si="286"/>
        <v/>
      </c>
      <c r="AD124" s="87" t="str">
        <f t="shared" ca="1" si="286"/>
        <v/>
      </c>
      <c r="AE124" s="87" t="str">
        <f t="shared" ca="1" si="286"/>
        <v/>
      </c>
      <c r="AF124" s="87" t="str">
        <f t="shared" ca="1" si="286"/>
        <v/>
      </c>
      <c r="AG124" s="87" t="str">
        <f t="shared" ca="1" si="286"/>
        <v/>
      </c>
      <c r="AH124" s="87" t="str">
        <f t="shared" ca="1" si="286"/>
        <v/>
      </c>
      <c r="AI124" s="87" t="str">
        <f t="shared" ca="1" si="286"/>
        <v/>
      </c>
      <c r="AJ124" s="87" t="str">
        <f t="shared" ca="1" si="286"/>
        <v/>
      </c>
      <c r="AK124" s="87" t="str">
        <f t="shared" ref="AK124:BB124" ca="1" si="287">IF(CELL("col",AK9)-4&gt;$D$2,"",DCOUNT($E$71:$BB$121,CELL("col",AK9)-4,AK$137:AK$138))</f>
        <v/>
      </c>
      <c r="AL124" s="87" t="str">
        <f t="shared" ca="1" si="287"/>
        <v/>
      </c>
      <c r="AM124" s="87" t="str">
        <f t="shared" ca="1" si="287"/>
        <v/>
      </c>
      <c r="AN124" s="87" t="str">
        <f t="shared" ca="1" si="287"/>
        <v/>
      </c>
      <c r="AO124" s="87" t="str">
        <f t="shared" ca="1" si="287"/>
        <v/>
      </c>
      <c r="AP124" s="87" t="str">
        <f t="shared" ca="1" si="287"/>
        <v/>
      </c>
      <c r="AQ124" s="87" t="str">
        <f t="shared" ca="1" si="287"/>
        <v/>
      </c>
      <c r="AR124" s="87" t="str">
        <f t="shared" ca="1" si="287"/>
        <v/>
      </c>
      <c r="AS124" s="87" t="str">
        <f t="shared" ca="1" si="287"/>
        <v/>
      </c>
      <c r="AT124" s="87" t="str">
        <f t="shared" ca="1" si="287"/>
        <v/>
      </c>
      <c r="AU124" s="87" t="str">
        <f t="shared" ca="1" si="287"/>
        <v/>
      </c>
      <c r="AV124" s="87" t="str">
        <f t="shared" ca="1" si="287"/>
        <v/>
      </c>
      <c r="AW124" s="87" t="str">
        <f t="shared" ca="1" si="287"/>
        <v/>
      </c>
      <c r="AX124" s="87" t="str">
        <f t="shared" ca="1" si="287"/>
        <v/>
      </c>
      <c r="AY124" s="87" t="str">
        <f t="shared" ca="1" si="287"/>
        <v/>
      </c>
      <c r="AZ124" s="87" t="str">
        <f t="shared" ca="1" si="287"/>
        <v/>
      </c>
      <c r="BA124" s="87" t="str">
        <f t="shared" ca="1" si="287"/>
        <v/>
      </c>
      <c r="BB124" s="101" t="str">
        <f t="shared" ca="1" si="287"/>
        <v/>
      </c>
    </row>
    <row r="125" spans="1:54" ht="15" customHeight="1">
      <c r="A125" s="92"/>
      <c r="B125" s="92"/>
      <c r="C125" s="92"/>
      <c r="D125" s="100" t="s">
        <v>50</v>
      </c>
      <c r="E125" s="87">
        <f t="shared" ref="E125:AJ125" ca="1" si="288">IF(CELL("col",E10)-4&gt;$D$2,"",DCOUNT($E$71:$BB$121,CELL("col",E10)-4,E$139:E$140))</f>
        <v>15</v>
      </c>
      <c r="F125" s="87">
        <f t="shared" ca="1" si="288"/>
        <v>1</v>
      </c>
      <c r="G125" s="87">
        <f t="shared" ca="1" si="288"/>
        <v>4</v>
      </c>
      <c r="H125" s="87">
        <f t="shared" ca="1" si="288"/>
        <v>4</v>
      </c>
      <c r="I125" s="87">
        <f t="shared" ca="1" si="288"/>
        <v>19</v>
      </c>
      <c r="J125" s="87">
        <f t="shared" ca="1" si="288"/>
        <v>11</v>
      </c>
      <c r="K125" s="87">
        <f t="shared" ca="1" si="288"/>
        <v>2</v>
      </c>
      <c r="L125" s="87">
        <f t="shared" ca="1" si="288"/>
        <v>3</v>
      </c>
      <c r="M125" s="87">
        <f t="shared" ca="1" si="288"/>
        <v>9</v>
      </c>
      <c r="N125" s="87">
        <f t="shared" ca="1" si="288"/>
        <v>4</v>
      </c>
      <c r="O125" s="87">
        <f t="shared" ca="1" si="288"/>
        <v>2</v>
      </c>
      <c r="P125" s="87">
        <f t="shared" ca="1" si="288"/>
        <v>3</v>
      </c>
      <c r="Q125" s="87">
        <f t="shared" ca="1" si="288"/>
        <v>23</v>
      </c>
      <c r="R125" s="87">
        <f t="shared" ca="1" si="288"/>
        <v>1</v>
      </c>
      <c r="S125" s="87">
        <f t="shared" ca="1" si="288"/>
        <v>8</v>
      </c>
      <c r="T125" s="87">
        <f t="shared" ca="1" si="288"/>
        <v>4</v>
      </c>
      <c r="U125" s="87">
        <f t="shared" ca="1" si="288"/>
        <v>6</v>
      </c>
      <c r="V125" s="87">
        <f t="shared" ca="1" si="288"/>
        <v>8</v>
      </c>
      <c r="W125" s="87">
        <f t="shared" ca="1" si="288"/>
        <v>14</v>
      </c>
      <c r="X125" s="87">
        <f t="shared" ca="1" si="288"/>
        <v>5</v>
      </c>
      <c r="Y125" s="87" t="str">
        <f t="shared" ca="1" si="288"/>
        <v/>
      </c>
      <c r="Z125" s="87" t="str">
        <f t="shared" ca="1" si="288"/>
        <v/>
      </c>
      <c r="AA125" s="87" t="str">
        <f t="shared" ca="1" si="288"/>
        <v/>
      </c>
      <c r="AB125" s="87" t="str">
        <f t="shared" ca="1" si="288"/>
        <v/>
      </c>
      <c r="AC125" s="87" t="str">
        <f t="shared" ca="1" si="288"/>
        <v/>
      </c>
      <c r="AD125" s="87" t="str">
        <f t="shared" ca="1" si="288"/>
        <v/>
      </c>
      <c r="AE125" s="87" t="str">
        <f t="shared" ca="1" si="288"/>
        <v/>
      </c>
      <c r="AF125" s="87" t="str">
        <f t="shared" ca="1" si="288"/>
        <v/>
      </c>
      <c r="AG125" s="87" t="str">
        <f t="shared" ca="1" si="288"/>
        <v/>
      </c>
      <c r="AH125" s="87" t="str">
        <f t="shared" ca="1" si="288"/>
        <v/>
      </c>
      <c r="AI125" s="87" t="str">
        <f t="shared" ca="1" si="288"/>
        <v/>
      </c>
      <c r="AJ125" s="87" t="str">
        <f t="shared" ca="1" si="288"/>
        <v/>
      </c>
      <c r="AK125" s="87" t="str">
        <f t="shared" ref="AK125:BB125" ca="1" si="289">IF(CELL("col",AK10)-4&gt;$D$2,"",DCOUNT($E$71:$BB$121,CELL("col",AK10)-4,AK$139:AK$140))</f>
        <v/>
      </c>
      <c r="AL125" s="87" t="str">
        <f t="shared" ca="1" si="289"/>
        <v/>
      </c>
      <c r="AM125" s="87" t="str">
        <f t="shared" ca="1" si="289"/>
        <v/>
      </c>
      <c r="AN125" s="87" t="str">
        <f t="shared" ca="1" si="289"/>
        <v/>
      </c>
      <c r="AO125" s="87" t="str">
        <f t="shared" ca="1" si="289"/>
        <v/>
      </c>
      <c r="AP125" s="87" t="str">
        <f t="shared" ca="1" si="289"/>
        <v/>
      </c>
      <c r="AQ125" s="87" t="str">
        <f t="shared" ca="1" si="289"/>
        <v/>
      </c>
      <c r="AR125" s="87" t="str">
        <f t="shared" ca="1" si="289"/>
        <v/>
      </c>
      <c r="AS125" s="87" t="str">
        <f t="shared" ca="1" si="289"/>
        <v/>
      </c>
      <c r="AT125" s="87" t="str">
        <f t="shared" ca="1" si="289"/>
        <v/>
      </c>
      <c r="AU125" s="87" t="str">
        <f t="shared" ca="1" si="289"/>
        <v/>
      </c>
      <c r="AV125" s="87" t="str">
        <f t="shared" ca="1" si="289"/>
        <v/>
      </c>
      <c r="AW125" s="87" t="str">
        <f t="shared" ca="1" si="289"/>
        <v/>
      </c>
      <c r="AX125" s="87" t="str">
        <f t="shared" ca="1" si="289"/>
        <v/>
      </c>
      <c r="AY125" s="87" t="str">
        <f t="shared" ca="1" si="289"/>
        <v/>
      </c>
      <c r="AZ125" s="87" t="str">
        <f t="shared" ca="1" si="289"/>
        <v/>
      </c>
      <c r="BA125" s="87" t="str">
        <f t="shared" ca="1" si="289"/>
        <v/>
      </c>
      <c r="BB125" s="101" t="str">
        <f t="shared" ca="1" si="289"/>
        <v/>
      </c>
    </row>
    <row r="126" spans="1:54" ht="15" customHeight="1">
      <c r="A126" s="92"/>
      <c r="B126" s="92"/>
      <c r="C126" s="92"/>
      <c r="D126" s="100" t="s">
        <v>51</v>
      </c>
      <c r="E126" s="87">
        <f t="shared" ref="E126:AJ126" ca="1" si="290">IF(CELL("col",E11)-4&gt;$D$2,"",DCOUNT($E$71:$BB$121,CELL("col",E11)-4,E$141:E$142))</f>
        <v>4</v>
      </c>
      <c r="F126" s="87">
        <f t="shared" ca="1" si="290"/>
        <v>2</v>
      </c>
      <c r="G126" s="87">
        <f t="shared" ca="1" si="290"/>
        <v>9</v>
      </c>
      <c r="H126" s="87">
        <f t="shared" ca="1" si="290"/>
        <v>5</v>
      </c>
      <c r="I126" s="87">
        <f t="shared" ca="1" si="290"/>
        <v>7</v>
      </c>
      <c r="J126" s="87">
        <f t="shared" ca="1" si="290"/>
        <v>2</v>
      </c>
      <c r="K126" s="87">
        <f t="shared" ca="1" si="290"/>
        <v>3</v>
      </c>
      <c r="L126" s="87">
        <f t="shared" ca="1" si="290"/>
        <v>1</v>
      </c>
      <c r="M126" s="87">
        <f t="shared" ca="1" si="290"/>
        <v>2</v>
      </c>
      <c r="N126" s="87">
        <f t="shared" ca="1" si="290"/>
        <v>9</v>
      </c>
      <c r="O126" s="87">
        <f t="shared" ca="1" si="290"/>
        <v>19</v>
      </c>
      <c r="P126" s="87">
        <f t="shared" ca="1" si="290"/>
        <v>2</v>
      </c>
      <c r="Q126" s="87">
        <f t="shared" ca="1" si="290"/>
        <v>1</v>
      </c>
      <c r="R126" s="87">
        <f t="shared" ca="1" si="290"/>
        <v>4</v>
      </c>
      <c r="S126" s="87">
        <f t="shared" ca="1" si="290"/>
        <v>4</v>
      </c>
      <c r="T126" s="87">
        <f t="shared" ca="1" si="290"/>
        <v>4</v>
      </c>
      <c r="U126" s="87">
        <f t="shared" ca="1" si="290"/>
        <v>4</v>
      </c>
      <c r="V126" s="87">
        <f t="shared" ca="1" si="290"/>
        <v>3</v>
      </c>
      <c r="W126" s="87">
        <f t="shared" ca="1" si="290"/>
        <v>8</v>
      </c>
      <c r="X126" s="87">
        <f t="shared" ca="1" si="290"/>
        <v>6</v>
      </c>
      <c r="Y126" s="87" t="str">
        <f t="shared" ca="1" si="290"/>
        <v/>
      </c>
      <c r="Z126" s="87" t="str">
        <f t="shared" ca="1" si="290"/>
        <v/>
      </c>
      <c r="AA126" s="87" t="str">
        <f t="shared" ca="1" si="290"/>
        <v/>
      </c>
      <c r="AB126" s="87" t="str">
        <f t="shared" ca="1" si="290"/>
        <v/>
      </c>
      <c r="AC126" s="87" t="str">
        <f t="shared" ca="1" si="290"/>
        <v/>
      </c>
      <c r="AD126" s="87" t="str">
        <f t="shared" ca="1" si="290"/>
        <v/>
      </c>
      <c r="AE126" s="87" t="str">
        <f t="shared" ca="1" si="290"/>
        <v/>
      </c>
      <c r="AF126" s="87" t="str">
        <f t="shared" ca="1" si="290"/>
        <v/>
      </c>
      <c r="AG126" s="87" t="str">
        <f t="shared" ca="1" si="290"/>
        <v/>
      </c>
      <c r="AH126" s="87" t="str">
        <f t="shared" ca="1" si="290"/>
        <v/>
      </c>
      <c r="AI126" s="87" t="str">
        <f t="shared" ca="1" si="290"/>
        <v/>
      </c>
      <c r="AJ126" s="87" t="str">
        <f t="shared" ca="1" si="290"/>
        <v/>
      </c>
      <c r="AK126" s="87" t="str">
        <f t="shared" ref="AK126:BB126" ca="1" si="291">IF(CELL("col",AK11)-4&gt;$D$2,"",DCOUNT($E$71:$BB$121,CELL("col",AK11)-4,AK$141:AK$142))</f>
        <v/>
      </c>
      <c r="AL126" s="87" t="str">
        <f t="shared" ca="1" si="291"/>
        <v/>
      </c>
      <c r="AM126" s="87" t="str">
        <f t="shared" ca="1" si="291"/>
        <v/>
      </c>
      <c r="AN126" s="87" t="str">
        <f t="shared" ca="1" si="291"/>
        <v/>
      </c>
      <c r="AO126" s="87" t="str">
        <f t="shared" ca="1" si="291"/>
        <v/>
      </c>
      <c r="AP126" s="87" t="str">
        <f t="shared" ca="1" si="291"/>
        <v/>
      </c>
      <c r="AQ126" s="87" t="str">
        <f t="shared" ca="1" si="291"/>
        <v/>
      </c>
      <c r="AR126" s="87" t="str">
        <f t="shared" ca="1" si="291"/>
        <v/>
      </c>
      <c r="AS126" s="87" t="str">
        <f t="shared" ca="1" si="291"/>
        <v/>
      </c>
      <c r="AT126" s="87" t="str">
        <f t="shared" ca="1" si="291"/>
        <v/>
      </c>
      <c r="AU126" s="87" t="str">
        <f t="shared" ca="1" si="291"/>
        <v/>
      </c>
      <c r="AV126" s="87" t="str">
        <f t="shared" ca="1" si="291"/>
        <v/>
      </c>
      <c r="AW126" s="87" t="str">
        <f t="shared" ca="1" si="291"/>
        <v/>
      </c>
      <c r="AX126" s="87" t="str">
        <f t="shared" ca="1" si="291"/>
        <v/>
      </c>
      <c r="AY126" s="87" t="str">
        <f t="shared" ca="1" si="291"/>
        <v/>
      </c>
      <c r="AZ126" s="87" t="str">
        <f t="shared" ca="1" si="291"/>
        <v/>
      </c>
      <c r="BA126" s="87" t="str">
        <f t="shared" ca="1" si="291"/>
        <v/>
      </c>
      <c r="BB126" s="101" t="str">
        <f t="shared" ca="1" si="291"/>
        <v/>
      </c>
    </row>
    <row r="127" spans="1:54" ht="15" customHeight="1" thickBot="1">
      <c r="A127" s="92"/>
      <c r="B127" s="92"/>
      <c r="C127" s="92"/>
      <c r="D127" s="102" t="s">
        <v>52</v>
      </c>
      <c r="E127" s="103">
        <f t="shared" ref="E127:AJ127" ca="1" si="292">IF(CELL("col",E12)-4&gt;$D$2,"",DCOUNT($E$71:$BB$121,CELL("col",E12)-4,E$143:E$144))</f>
        <v>10</v>
      </c>
      <c r="F127" s="103">
        <f t="shared" ca="1" si="292"/>
        <v>3</v>
      </c>
      <c r="G127" s="103">
        <f t="shared" ca="1" si="292"/>
        <v>7</v>
      </c>
      <c r="H127" s="103">
        <f t="shared" ca="1" si="292"/>
        <v>8</v>
      </c>
      <c r="I127" s="103">
        <f t="shared" ca="1" si="292"/>
        <v>2</v>
      </c>
      <c r="J127" s="103">
        <f t="shared" ca="1" si="292"/>
        <v>15</v>
      </c>
      <c r="K127" s="103">
        <f t="shared" ca="1" si="292"/>
        <v>1</v>
      </c>
      <c r="L127" s="103">
        <f t="shared" ca="1" si="292"/>
        <v>9</v>
      </c>
      <c r="M127" s="103">
        <f t="shared" ca="1" si="292"/>
        <v>9</v>
      </c>
      <c r="N127" s="103">
        <f t="shared" ca="1" si="292"/>
        <v>1</v>
      </c>
      <c r="O127" s="103">
        <f t="shared" ca="1" si="292"/>
        <v>1</v>
      </c>
      <c r="P127" s="103">
        <f t="shared" ca="1" si="292"/>
        <v>17</v>
      </c>
      <c r="Q127" s="103">
        <f t="shared" ca="1" si="292"/>
        <v>1</v>
      </c>
      <c r="R127" s="103">
        <f t="shared" ca="1" si="292"/>
        <v>5</v>
      </c>
      <c r="S127" s="103">
        <f t="shared" ca="1" si="292"/>
        <v>7</v>
      </c>
      <c r="T127" s="103">
        <f t="shared" ca="1" si="292"/>
        <v>16</v>
      </c>
      <c r="U127" s="103">
        <f t="shared" ca="1" si="292"/>
        <v>0</v>
      </c>
      <c r="V127" s="103">
        <f t="shared" ca="1" si="292"/>
        <v>5</v>
      </c>
      <c r="W127" s="103">
        <f t="shared" ca="1" si="292"/>
        <v>5</v>
      </c>
      <c r="X127" s="103">
        <f t="shared" ca="1" si="292"/>
        <v>7</v>
      </c>
      <c r="Y127" s="103" t="str">
        <f t="shared" ca="1" si="292"/>
        <v/>
      </c>
      <c r="Z127" s="103" t="str">
        <f t="shared" ca="1" si="292"/>
        <v/>
      </c>
      <c r="AA127" s="103" t="str">
        <f t="shared" ca="1" si="292"/>
        <v/>
      </c>
      <c r="AB127" s="103" t="str">
        <f t="shared" ca="1" si="292"/>
        <v/>
      </c>
      <c r="AC127" s="103" t="str">
        <f t="shared" ca="1" si="292"/>
        <v/>
      </c>
      <c r="AD127" s="103" t="str">
        <f t="shared" ca="1" si="292"/>
        <v/>
      </c>
      <c r="AE127" s="103" t="str">
        <f t="shared" ca="1" si="292"/>
        <v/>
      </c>
      <c r="AF127" s="103" t="str">
        <f t="shared" ca="1" si="292"/>
        <v/>
      </c>
      <c r="AG127" s="103" t="str">
        <f t="shared" ca="1" si="292"/>
        <v/>
      </c>
      <c r="AH127" s="103" t="str">
        <f t="shared" ca="1" si="292"/>
        <v/>
      </c>
      <c r="AI127" s="103" t="str">
        <f t="shared" ca="1" si="292"/>
        <v/>
      </c>
      <c r="AJ127" s="103" t="str">
        <f t="shared" ca="1" si="292"/>
        <v/>
      </c>
      <c r="AK127" s="103" t="str">
        <f t="shared" ref="AK127:BB127" ca="1" si="293">IF(CELL("col",AK12)-4&gt;$D$2,"",DCOUNT($E$71:$BB$121,CELL("col",AK12)-4,AK$143:AK$144))</f>
        <v/>
      </c>
      <c r="AL127" s="103" t="str">
        <f t="shared" ca="1" si="293"/>
        <v/>
      </c>
      <c r="AM127" s="103" t="str">
        <f t="shared" ca="1" si="293"/>
        <v/>
      </c>
      <c r="AN127" s="103" t="str">
        <f t="shared" ca="1" si="293"/>
        <v/>
      </c>
      <c r="AO127" s="103" t="str">
        <f t="shared" ca="1" si="293"/>
        <v/>
      </c>
      <c r="AP127" s="103" t="str">
        <f t="shared" ca="1" si="293"/>
        <v/>
      </c>
      <c r="AQ127" s="103" t="str">
        <f t="shared" ca="1" si="293"/>
        <v/>
      </c>
      <c r="AR127" s="103" t="str">
        <f t="shared" ca="1" si="293"/>
        <v/>
      </c>
      <c r="AS127" s="103" t="str">
        <f t="shared" ca="1" si="293"/>
        <v/>
      </c>
      <c r="AT127" s="103" t="str">
        <f t="shared" ca="1" si="293"/>
        <v/>
      </c>
      <c r="AU127" s="103" t="str">
        <f t="shared" ca="1" si="293"/>
        <v/>
      </c>
      <c r="AV127" s="103" t="str">
        <f t="shared" ca="1" si="293"/>
        <v/>
      </c>
      <c r="AW127" s="103" t="str">
        <f t="shared" ca="1" si="293"/>
        <v/>
      </c>
      <c r="AX127" s="103" t="str">
        <f t="shared" ca="1" si="293"/>
        <v/>
      </c>
      <c r="AY127" s="103" t="str">
        <f t="shared" ca="1" si="293"/>
        <v/>
      </c>
      <c r="AZ127" s="103" t="str">
        <f t="shared" ca="1" si="293"/>
        <v/>
      </c>
      <c r="BA127" s="103" t="str">
        <f t="shared" ca="1" si="293"/>
        <v/>
      </c>
      <c r="BB127" s="104" t="str">
        <f t="shared" ca="1" si="293"/>
        <v/>
      </c>
    </row>
    <row r="128" spans="1:54" ht="20.100000000000001" customHeight="1" thickBot="1">
      <c r="A128" s="92"/>
      <c r="B128" s="92"/>
      <c r="C128" s="92"/>
      <c r="D128" s="129" t="s">
        <v>126</v>
      </c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  <c r="AS128" s="91"/>
      <c r="AT128" s="91"/>
      <c r="AU128" s="91"/>
      <c r="AV128" s="91"/>
      <c r="AW128" s="91"/>
      <c r="AX128" s="91"/>
      <c r="AY128" s="91"/>
      <c r="AZ128" s="91"/>
      <c r="BA128" s="91"/>
      <c r="BB128" s="91"/>
    </row>
    <row r="129" spans="1:54" ht="15" customHeight="1">
      <c r="A129" s="92"/>
      <c r="B129" s="92"/>
      <c r="C129" s="92"/>
      <c r="D129" s="133" t="s">
        <v>9</v>
      </c>
      <c r="E129" s="137">
        <f t="shared" ref="E129:AJ129" ca="1" si="294">IF(CELL("col",E8)-4&gt;$D$2,"",E123/$E$2)</f>
        <v>8.5714285714285715E-2</v>
      </c>
      <c r="F129" s="131">
        <f t="shared" ca="1" si="294"/>
        <v>2.8571428571428571E-2</v>
      </c>
      <c r="G129" s="131">
        <f t="shared" ca="1" si="294"/>
        <v>0.4</v>
      </c>
      <c r="H129" s="131">
        <f t="shared" ca="1" si="294"/>
        <v>0.11428571428571428</v>
      </c>
      <c r="I129" s="131">
        <f t="shared" ca="1" si="294"/>
        <v>8.5714285714285715E-2</v>
      </c>
      <c r="J129" s="131">
        <f t="shared" ca="1" si="294"/>
        <v>0.11428571428571428</v>
      </c>
      <c r="K129" s="131">
        <f t="shared" ca="1" si="294"/>
        <v>0.7142857142857143</v>
      </c>
      <c r="L129" s="131">
        <f t="shared" ca="1" si="294"/>
        <v>0.11428571428571428</v>
      </c>
      <c r="M129" s="131">
        <f t="shared" ca="1" si="294"/>
        <v>5.7142857142857141E-2</v>
      </c>
      <c r="N129" s="131">
        <f t="shared" ca="1" si="294"/>
        <v>0.6</v>
      </c>
      <c r="O129" s="131">
        <f t="shared" ca="1" si="294"/>
        <v>2.8571428571428571E-2</v>
      </c>
      <c r="P129" s="131">
        <f t="shared" ca="1" si="294"/>
        <v>0.2857142857142857</v>
      </c>
      <c r="Q129" s="131">
        <f t="shared" ca="1" si="294"/>
        <v>0.2</v>
      </c>
      <c r="R129" s="131">
        <f t="shared" ca="1" si="294"/>
        <v>0.5714285714285714</v>
      </c>
      <c r="S129" s="131">
        <f t="shared" ca="1" si="294"/>
        <v>0.17142857142857143</v>
      </c>
      <c r="T129" s="131">
        <f t="shared" ca="1" si="294"/>
        <v>0.22857142857142856</v>
      </c>
      <c r="U129" s="131">
        <f t="shared" ca="1" si="294"/>
        <v>0.51428571428571423</v>
      </c>
      <c r="V129" s="131">
        <f t="shared" ca="1" si="294"/>
        <v>0.31428571428571428</v>
      </c>
      <c r="W129" s="131">
        <f t="shared" ca="1" si="294"/>
        <v>0.11428571428571428</v>
      </c>
      <c r="X129" s="131">
        <f t="shared" ca="1" si="294"/>
        <v>0.25714285714285712</v>
      </c>
      <c r="Y129" s="131" t="str">
        <f t="shared" ca="1" si="294"/>
        <v/>
      </c>
      <c r="Z129" s="131" t="str">
        <f t="shared" ca="1" si="294"/>
        <v/>
      </c>
      <c r="AA129" s="131" t="str">
        <f t="shared" ca="1" si="294"/>
        <v/>
      </c>
      <c r="AB129" s="131" t="str">
        <f t="shared" ca="1" si="294"/>
        <v/>
      </c>
      <c r="AC129" s="131" t="str">
        <f t="shared" ca="1" si="294"/>
        <v/>
      </c>
      <c r="AD129" s="131" t="str">
        <f t="shared" ca="1" si="294"/>
        <v/>
      </c>
      <c r="AE129" s="131" t="str">
        <f t="shared" ca="1" si="294"/>
        <v/>
      </c>
      <c r="AF129" s="131" t="str">
        <f t="shared" ca="1" si="294"/>
        <v/>
      </c>
      <c r="AG129" s="131" t="str">
        <f t="shared" ca="1" si="294"/>
        <v/>
      </c>
      <c r="AH129" s="131" t="str">
        <f t="shared" ca="1" si="294"/>
        <v/>
      </c>
      <c r="AI129" s="131" t="str">
        <f t="shared" ca="1" si="294"/>
        <v/>
      </c>
      <c r="AJ129" s="131" t="str">
        <f t="shared" ca="1" si="294"/>
        <v/>
      </c>
      <c r="AK129" s="131" t="str">
        <f t="shared" ref="AK129:BB129" ca="1" si="295">IF(CELL("col",AK8)-4&gt;$D$2,"",AK123/$E$2)</f>
        <v/>
      </c>
      <c r="AL129" s="131" t="str">
        <f t="shared" ca="1" si="295"/>
        <v/>
      </c>
      <c r="AM129" s="131" t="str">
        <f t="shared" ca="1" si="295"/>
        <v/>
      </c>
      <c r="AN129" s="131" t="str">
        <f t="shared" ca="1" si="295"/>
        <v/>
      </c>
      <c r="AO129" s="131" t="str">
        <f t="shared" ca="1" si="295"/>
        <v/>
      </c>
      <c r="AP129" s="131" t="str">
        <f t="shared" ca="1" si="295"/>
        <v/>
      </c>
      <c r="AQ129" s="131" t="str">
        <f t="shared" ca="1" si="295"/>
        <v/>
      </c>
      <c r="AR129" s="131" t="str">
        <f t="shared" ca="1" si="295"/>
        <v/>
      </c>
      <c r="AS129" s="131" t="str">
        <f t="shared" ca="1" si="295"/>
        <v/>
      </c>
      <c r="AT129" s="131" t="str">
        <f t="shared" ca="1" si="295"/>
        <v/>
      </c>
      <c r="AU129" s="131" t="str">
        <f t="shared" ca="1" si="295"/>
        <v/>
      </c>
      <c r="AV129" s="131" t="str">
        <f t="shared" ca="1" si="295"/>
        <v/>
      </c>
      <c r="AW129" s="131" t="str">
        <f t="shared" ca="1" si="295"/>
        <v/>
      </c>
      <c r="AX129" s="131" t="str">
        <f t="shared" ca="1" si="295"/>
        <v/>
      </c>
      <c r="AY129" s="131" t="str">
        <f t="shared" ca="1" si="295"/>
        <v/>
      </c>
      <c r="AZ129" s="131" t="str">
        <f t="shared" ca="1" si="295"/>
        <v/>
      </c>
      <c r="BA129" s="131" t="str">
        <f t="shared" ca="1" si="295"/>
        <v/>
      </c>
      <c r="BB129" s="132" t="str">
        <f t="shared" ca="1" si="295"/>
        <v/>
      </c>
    </row>
    <row r="130" spans="1:54" ht="15" customHeight="1">
      <c r="A130" s="92"/>
      <c r="B130" s="92"/>
      <c r="C130" s="92"/>
      <c r="D130" s="134" t="s">
        <v>120</v>
      </c>
      <c r="E130" s="138">
        <f t="shared" ref="E130:AJ130" ca="1" si="296">IF(CELL("col",E8)-4&gt;$D$2,"",E124/$E$2)</f>
        <v>8.5714285714285715E-2</v>
      </c>
      <c r="F130" s="87">
        <f t="shared" ca="1" si="296"/>
        <v>0.77142857142857146</v>
      </c>
      <c r="G130" s="87">
        <f t="shared" ca="1" si="296"/>
        <v>2.8571428571428571E-2</v>
      </c>
      <c r="H130" s="87">
        <f t="shared" ca="1" si="296"/>
        <v>0.4</v>
      </c>
      <c r="I130" s="87">
        <f t="shared" ca="1" si="296"/>
        <v>8.5714285714285715E-2</v>
      </c>
      <c r="J130" s="87">
        <f t="shared" ca="1" si="296"/>
        <v>8.5714285714285715E-2</v>
      </c>
      <c r="K130" s="87">
        <f t="shared" ca="1" si="296"/>
        <v>0.11428571428571428</v>
      </c>
      <c r="L130" s="87">
        <f t="shared" ca="1" si="296"/>
        <v>0.48571428571428571</v>
      </c>
      <c r="M130" s="87">
        <f t="shared" ca="1" si="296"/>
        <v>0.37142857142857144</v>
      </c>
      <c r="N130" s="87">
        <f t="shared" ca="1" si="296"/>
        <v>0</v>
      </c>
      <c r="O130" s="87">
        <f t="shared" ca="1" si="296"/>
        <v>0.34285714285714286</v>
      </c>
      <c r="P130" s="87">
        <f t="shared" ca="1" si="296"/>
        <v>8.5714285714285715E-2</v>
      </c>
      <c r="Q130" s="87">
        <f t="shared" ca="1" si="296"/>
        <v>8.5714285714285715E-2</v>
      </c>
      <c r="R130" s="87">
        <f t="shared" ca="1" si="296"/>
        <v>0.14285714285714285</v>
      </c>
      <c r="S130" s="87">
        <f t="shared" ca="1" si="296"/>
        <v>0.2857142857142857</v>
      </c>
      <c r="T130" s="87">
        <f t="shared" ca="1" si="296"/>
        <v>8.5714285714285715E-2</v>
      </c>
      <c r="U130" s="87">
        <f t="shared" ca="1" si="296"/>
        <v>0.2</v>
      </c>
      <c r="V130" s="87">
        <f t="shared" ca="1" si="296"/>
        <v>0.22857142857142856</v>
      </c>
      <c r="W130" s="87">
        <f t="shared" ca="1" si="296"/>
        <v>0.11428571428571428</v>
      </c>
      <c r="X130" s="87">
        <f t="shared" ca="1" si="296"/>
        <v>0.22857142857142856</v>
      </c>
      <c r="Y130" s="87" t="str">
        <f t="shared" ca="1" si="296"/>
        <v/>
      </c>
      <c r="Z130" s="87" t="str">
        <f t="shared" ca="1" si="296"/>
        <v/>
      </c>
      <c r="AA130" s="87" t="str">
        <f t="shared" ca="1" si="296"/>
        <v/>
      </c>
      <c r="AB130" s="87" t="str">
        <f t="shared" ca="1" si="296"/>
        <v/>
      </c>
      <c r="AC130" s="87" t="str">
        <f t="shared" ca="1" si="296"/>
        <v/>
      </c>
      <c r="AD130" s="87" t="str">
        <f t="shared" ca="1" si="296"/>
        <v/>
      </c>
      <c r="AE130" s="87" t="str">
        <f t="shared" ca="1" si="296"/>
        <v/>
      </c>
      <c r="AF130" s="87" t="str">
        <f t="shared" ca="1" si="296"/>
        <v/>
      </c>
      <c r="AG130" s="87" t="str">
        <f t="shared" ca="1" si="296"/>
        <v/>
      </c>
      <c r="AH130" s="87" t="str">
        <f t="shared" ca="1" si="296"/>
        <v/>
      </c>
      <c r="AI130" s="87" t="str">
        <f t="shared" ca="1" si="296"/>
        <v/>
      </c>
      <c r="AJ130" s="87" t="str">
        <f t="shared" ca="1" si="296"/>
        <v/>
      </c>
      <c r="AK130" s="87" t="str">
        <f t="shared" ref="AK130:BB130" ca="1" si="297">IF(CELL("col",AK8)-4&gt;$D$2,"",AK124/$E$2)</f>
        <v/>
      </c>
      <c r="AL130" s="87" t="str">
        <f t="shared" ca="1" si="297"/>
        <v/>
      </c>
      <c r="AM130" s="87" t="str">
        <f t="shared" ca="1" si="297"/>
        <v/>
      </c>
      <c r="AN130" s="87" t="str">
        <f t="shared" ca="1" si="297"/>
        <v/>
      </c>
      <c r="AO130" s="87" t="str">
        <f t="shared" ca="1" si="297"/>
        <v/>
      </c>
      <c r="AP130" s="87" t="str">
        <f t="shared" ca="1" si="297"/>
        <v/>
      </c>
      <c r="AQ130" s="87" t="str">
        <f t="shared" ca="1" si="297"/>
        <v/>
      </c>
      <c r="AR130" s="87" t="str">
        <f t="shared" ca="1" si="297"/>
        <v/>
      </c>
      <c r="AS130" s="87" t="str">
        <f t="shared" ca="1" si="297"/>
        <v/>
      </c>
      <c r="AT130" s="87" t="str">
        <f t="shared" ca="1" si="297"/>
        <v/>
      </c>
      <c r="AU130" s="87" t="str">
        <f t="shared" ca="1" si="297"/>
        <v/>
      </c>
      <c r="AV130" s="87" t="str">
        <f t="shared" ca="1" si="297"/>
        <v/>
      </c>
      <c r="AW130" s="87" t="str">
        <f t="shared" ca="1" si="297"/>
        <v/>
      </c>
      <c r="AX130" s="87" t="str">
        <f t="shared" ca="1" si="297"/>
        <v/>
      </c>
      <c r="AY130" s="87" t="str">
        <f t="shared" ca="1" si="297"/>
        <v/>
      </c>
      <c r="AZ130" s="87" t="str">
        <f t="shared" ca="1" si="297"/>
        <v/>
      </c>
      <c r="BA130" s="87" t="str">
        <f t="shared" ca="1" si="297"/>
        <v/>
      </c>
      <c r="BB130" s="101" t="str">
        <f t="shared" ca="1" si="297"/>
        <v/>
      </c>
    </row>
    <row r="131" spans="1:54" ht="15" customHeight="1">
      <c r="A131" s="92"/>
      <c r="B131" s="92"/>
      <c r="C131" s="92"/>
      <c r="D131" s="134" t="s">
        <v>121</v>
      </c>
      <c r="E131" s="138">
        <f t="shared" ref="E131:AJ131" ca="1" si="298">IF(CELL("col",E8)-4&gt;$D$2,"",E125/$E$2)</f>
        <v>0.42857142857142855</v>
      </c>
      <c r="F131" s="87">
        <f t="shared" ca="1" si="298"/>
        <v>2.8571428571428571E-2</v>
      </c>
      <c r="G131" s="87">
        <f t="shared" ca="1" si="298"/>
        <v>0.11428571428571428</v>
      </c>
      <c r="H131" s="87">
        <f t="shared" ca="1" si="298"/>
        <v>0.11428571428571428</v>
      </c>
      <c r="I131" s="87">
        <f t="shared" ca="1" si="298"/>
        <v>0.54285714285714282</v>
      </c>
      <c r="J131" s="87">
        <f t="shared" ca="1" si="298"/>
        <v>0.31428571428571428</v>
      </c>
      <c r="K131" s="87">
        <f t="shared" ca="1" si="298"/>
        <v>5.7142857142857141E-2</v>
      </c>
      <c r="L131" s="87">
        <f t="shared" ca="1" si="298"/>
        <v>8.5714285714285715E-2</v>
      </c>
      <c r="M131" s="87">
        <f t="shared" ca="1" si="298"/>
        <v>0.25714285714285712</v>
      </c>
      <c r="N131" s="87">
        <f t="shared" ca="1" si="298"/>
        <v>0.11428571428571428</v>
      </c>
      <c r="O131" s="87">
        <f t="shared" ca="1" si="298"/>
        <v>5.7142857142857141E-2</v>
      </c>
      <c r="P131" s="87">
        <f t="shared" ca="1" si="298"/>
        <v>8.5714285714285715E-2</v>
      </c>
      <c r="Q131" s="87">
        <f t="shared" ca="1" si="298"/>
        <v>0.65714285714285714</v>
      </c>
      <c r="R131" s="87">
        <f t="shared" ca="1" si="298"/>
        <v>2.8571428571428571E-2</v>
      </c>
      <c r="S131" s="87">
        <f t="shared" ca="1" si="298"/>
        <v>0.22857142857142856</v>
      </c>
      <c r="T131" s="87">
        <f t="shared" ca="1" si="298"/>
        <v>0.11428571428571428</v>
      </c>
      <c r="U131" s="87">
        <f t="shared" ca="1" si="298"/>
        <v>0.17142857142857143</v>
      </c>
      <c r="V131" s="87">
        <f t="shared" ca="1" si="298"/>
        <v>0.22857142857142856</v>
      </c>
      <c r="W131" s="87">
        <f t="shared" ca="1" si="298"/>
        <v>0.4</v>
      </c>
      <c r="X131" s="87">
        <f t="shared" ca="1" si="298"/>
        <v>0.14285714285714285</v>
      </c>
      <c r="Y131" s="87" t="str">
        <f t="shared" ca="1" si="298"/>
        <v/>
      </c>
      <c r="Z131" s="87" t="str">
        <f t="shared" ca="1" si="298"/>
        <v/>
      </c>
      <c r="AA131" s="87" t="str">
        <f t="shared" ca="1" si="298"/>
        <v/>
      </c>
      <c r="AB131" s="87" t="str">
        <f t="shared" ca="1" si="298"/>
        <v/>
      </c>
      <c r="AC131" s="87" t="str">
        <f t="shared" ca="1" si="298"/>
        <v/>
      </c>
      <c r="AD131" s="87" t="str">
        <f t="shared" ca="1" si="298"/>
        <v/>
      </c>
      <c r="AE131" s="87" t="str">
        <f t="shared" ca="1" si="298"/>
        <v/>
      </c>
      <c r="AF131" s="87" t="str">
        <f t="shared" ca="1" si="298"/>
        <v/>
      </c>
      <c r="AG131" s="87" t="str">
        <f t="shared" ca="1" si="298"/>
        <v/>
      </c>
      <c r="AH131" s="87" t="str">
        <f t="shared" ca="1" si="298"/>
        <v/>
      </c>
      <c r="AI131" s="87" t="str">
        <f t="shared" ca="1" si="298"/>
        <v/>
      </c>
      <c r="AJ131" s="87" t="str">
        <f t="shared" ca="1" si="298"/>
        <v/>
      </c>
      <c r="AK131" s="87" t="str">
        <f t="shared" ref="AK131:BB131" ca="1" si="299">IF(CELL("col",AK8)-4&gt;$D$2,"",AK125/$E$2)</f>
        <v/>
      </c>
      <c r="AL131" s="87" t="str">
        <f t="shared" ca="1" si="299"/>
        <v/>
      </c>
      <c r="AM131" s="87" t="str">
        <f t="shared" ca="1" si="299"/>
        <v/>
      </c>
      <c r="AN131" s="87" t="str">
        <f t="shared" ca="1" si="299"/>
        <v/>
      </c>
      <c r="AO131" s="87" t="str">
        <f t="shared" ca="1" si="299"/>
        <v/>
      </c>
      <c r="AP131" s="87" t="str">
        <f t="shared" ca="1" si="299"/>
        <v/>
      </c>
      <c r="AQ131" s="87" t="str">
        <f t="shared" ca="1" si="299"/>
        <v/>
      </c>
      <c r="AR131" s="87" t="str">
        <f t="shared" ca="1" si="299"/>
        <v/>
      </c>
      <c r="AS131" s="87" t="str">
        <f t="shared" ca="1" si="299"/>
        <v/>
      </c>
      <c r="AT131" s="87" t="str">
        <f t="shared" ca="1" si="299"/>
        <v/>
      </c>
      <c r="AU131" s="87" t="str">
        <f t="shared" ca="1" si="299"/>
        <v/>
      </c>
      <c r="AV131" s="87" t="str">
        <f t="shared" ca="1" si="299"/>
        <v/>
      </c>
      <c r="AW131" s="87" t="str">
        <f t="shared" ca="1" si="299"/>
        <v/>
      </c>
      <c r="AX131" s="87" t="str">
        <f t="shared" ca="1" si="299"/>
        <v/>
      </c>
      <c r="AY131" s="87" t="str">
        <f t="shared" ca="1" si="299"/>
        <v/>
      </c>
      <c r="AZ131" s="87" t="str">
        <f t="shared" ca="1" si="299"/>
        <v/>
      </c>
      <c r="BA131" s="87" t="str">
        <f t="shared" ca="1" si="299"/>
        <v/>
      </c>
      <c r="BB131" s="101" t="str">
        <f t="shared" ca="1" si="299"/>
        <v/>
      </c>
    </row>
    <row r="132" spans="1:54" ht="15" customHeight="1">
      <c r="A132" s="92"/>
      <c r="B132" s="92"/>
      <c r="C132" s="92"/>
      <c r="D132" s="134" t="s">
        <v>122</v>
      </c>
      <c r="E132" s="138">
        <f t="shared" ref="E132:AJ132" ca="1" si="300">IF(CELL("col",E8)-4&gt;$D$2,"",E126/$E$2)</f>
        <v>0.11428571428571428</v>
      </c>
      <c r="F132" s="87">
        <f t="shared" ca="1" si="300"/>
        <v>5.7142857142857141E-2</v>
      </c>
      <c r="G132" s="87">
        <f t="shared" ca="1" si="300"/>
        <v>0.25714285714285712</v>
      </c>
      <c r="H132" s="87">
        <f t="shared" ca="1" si="300"/>
        <v>0.14285714285714285</v>
      </c>
      <c r="I132" s="87">
        <f t="shared" ca="1" si="300"/>
        <v>0.2</v>
      </c>
      <c r="J132" s="87">
        <f t="shared" ca="1" si="300"/>
        <v>5.7142857142857141E-2</v>
      </c>
      <c r="K132" s="87">
        <f t="shared" ca="1" si="300"/>
        <v>8.5714285714285715E-2</v>
      </c>
      <c r="L132" s="87">
        <f t="shared" ca="1" si="300"/>
        <v>2.8571428571428571E-2</v>
      </c>
      <c r="M132" s="87">
        <f t="shared" ca="1" si="300"/>
        <v>5.7142857142857141E-2</v>
      </c>
      <c r="N132" s="87">
        <f t="shared" ca="1" si="300"/>
        <v>0.25714285714285712</v>
      </c>
      <c r="O132" s="87">
        <f t="shared" ca="1" si="300"/>
        <v>0.54285714285714282</v>
      </c>
      <c r="P132" s="87">
        <f t="shared" ca="1" si="300"/>
        <v>5.7142857142857141E-2</v>
      </c>
      <c r="Q132" s="87">
        <f t="shared" ca="1" si="300"/>
        <v>2.8571428571428571E-2</v>
      </c>
      <c r="R132" s="87">
        <f t="shared" ca="1" si="300"/>
        <v>0.11428571428571428</v>
      </c>
      <c r="S132" s="87">
        <f t="shared" ca="1" si="300"/>
        <v>0.11428571428571428</v>
      </c>
      <c r="T132" s="87">
        <f t="shared" ca="1" si="300"/>
        <v>0.11428571428571428</v>
      </c>
      <c r="U132" s="87">
        <f t="shared" ca="1" si="300"/>
        <v>0.11428571428571428</v>
      </c>
      <c r="V132" s="87">
        <f t="shared" ca="1" si="300"/>
        <v>8.5714285714285715E-2</v>
      </c>
      <c r="W132" s="87">
        <f t="shared" ca="1" si="300"/>
        <v>0.22857142857142856</v>
      </c>
      <c r="X132" s="87">
        <f t="shared" ca="1" si="300"/>
        <v>0.17142857142857143</v>
      </c>
      <c r="Y132" s="87" t="str">
        <f t="shared" ca="1" si="300"/>
        <v/>
      </c>
      <c r="Z132" s="87" t="str">
        <f t="shared" ca="1" si="300"/>
        <v/>
      </c>
      <c r="AA132" s="87" t="str">
        <f t="shared" ca="1" si="300"/>
        <v/>
      </c>
      <c r="AB132" s="87" t="str">
        <f t="shared" ca="1" si="300"/>
        <v/>
      </c>
      <c r="AC132" s="87" t="str">
        <f t="shared" ca="1" si="300"/>
        <v/>
      </c>
      <c r="AD132" s="87" t="str">
        <f t="shared" ca="1" si="300"/>
        <v/>
      </c>
      <c r="AE132" s="87" t="str">
        <f t="shared" ca="1" si="300"/>
        <v/>
      </c>
      <c r="AF132" s="87" t="str">
        <f t="shared" ca="1" si="300"/>
        <v/>
      </c>
      <c r="AG132" s="87" t="str">
        <f t="shared" ca="1" si="300"/>
        <v/>
      </c>
      <c r="AH132" s="87" t="str">
        <f t="shared" ca="1" si="300"/>
        <v/>
      </c>
      <c r="AI132" s="87" t="str">
        <f t="shared" ca="1" si="300"/>
        <v/>
      </c>
      <c r="AJ132" s="87" t="str">
        <f t="shared" ca="1" si="300"/>
        <v/>
      </c>
      <c r="AK132" s="87" t="str">
        <f t="shared" ref="AK132:BB132" ca="1" si="301">IF(CELL("col",AK8)-4&gt;$D$2,"",AK126/$E$2)</f>
        <v/>
      </c>
      <c r="AL132" s="87" t="str">
        <f t="shared" ca="1" si="301"/>
        <v/>
      </c>
      <c r="AM132" s="87" t="str">
        <f t="shared" ca="1" si="301"/>
        <v/>
      </c>
      <c r="AN132" s="87" t="str">
        <f t="shared" ca="1" si="301"/>
        <v/>
      </c>
      <c r="AO132" s="87" t="str">
        <f t="shared" ca="1" si="301"/>
        <v/>
      </c>
      <c r="AP132" s="87" t="str">
        <f t="shared" ca="1" si="301"/>
        <v/>
      </c>
      <c r="AQ132" s="87" t="str">
        <f t="shared" ca="1" si="301"/>
        <v/>
      </c>
      <c r="AR132" s="87" t="str">
        <f t="shared" ca="1" si="301"/>
        <v/>
      </c>
      <c r="AS132" s="87" t="str">
        <f t="shared" ca="1" si="301"/>
        <v/>
      </c>
      <c r="AT132" s="87" t="str">
        <f t="shared" ca="1" si="301"/>
        <v/>
      </c>
      <c r="AU132" s="87" t="str">
        <f t="shared" ca="1" si="301"/>
        <v/>
      </c>
      <c r="AV132" s="87" t="str">
        <f t="shared" ca="1" si="301"/>
        <v/>
      </c>
      <c r="AW132" s="87" t="str">
        <f t="shared" ca="1" si="301"/>
        <v/>
      </c>
      <c r="AX132" s="87" t="str">
        <f t="shared" ca="1" si="301"/>
        <v/>
      </c>
      <c r="AY132" s="87" t="str">
        <f t="shared" ca="1" si="301"/>
        <v/>
      </c>
      <c r="AZ132" s="87" t="str">
        <f t="shared" ca="1" si="301"/>
        <v/>
      </c>
      <c r="BA132" s="87" t="str">
        <f t="shared" ca="1" si="301"/>
        <v/>
      </c>
      <c r="BB132" s="101" t="str">
        <f t="shared" ca="1" si="301"/>
        <v/>
      </c>
    </row>
    <row r="133" spans="1:54" ht="15" customHeight="1">
      <c r="A133" s="92"/>
      <c r="B133" s="92"/>
      <c r="C133" s="92"/>
      <c r="D133" s="134" t="s">
        <v>123</v>
      </c>
      <c r="E133" s="138">
        <f t="shared" ref="E133:AJ133" ca="1" si="302">IF(CELL("col",E8)-4&gt;$D$2,"",E127/$E$2)</f>
        <v>0.2857142857142857</v>
      </c>
      <c r="F133" s="87">
        <f t="shared" ca="1" si="302"/>
        <v>8.5714285714285715E-2</v>
      </c>
      <c r="G133" s="87">
        <f t="shared" ca="1" si="302"/>
        <v>0.2</v>
      </c>
      <c r="H133" s="87">
        <f t="shared" ca="1" si="302"/>
        <v>0.22857142857142856</v>
      </c>
      <c r="I133" s="87">
        <f t="shared" ca="1" si="302"/>
        <v>5.7142857142857141E-2</v>
      </c>
      <c r="J133" s="87">
        <f t="shared" ca="1" si="302"/>
        <v>0.42857142857142855</v>
      </c>
      <c r="K133" s="87">
        <f t="shared" ca="1" si="302"/>
        <v>2.8571428571428571E-2</v>
      </c>
      <c r="L133" s="87">
        <f t="shared" ca="1" si="302"/>
        <v>0.25714285714285712</v>
      </c>
      <c r="M133" s="87">
        <f t="shared" ca="1" si="302"/>
        <v>0.25714285714285712</v>
      </c>
      <c r="N133" s="87">
        <f t="shared" ca="1" si="302"/>
        <v>2.8571428571428571E-2</v>
      </c>
      <c r="O133" s="87">
        <f t="shared" ca="1" si="302"/>
        <v>2.8571428571428571E-2</v>
      </c>
      <c r="P133" s="87">
        <f t="shared" ca="1" si="302"/>
        <v>0.48571428571428571</v>
      </c>
      <c r="Q133" s="87">
        <f t="shared" ca="1" si="302"/>
        <v>2.8571428571428571E-2</v>
      </c>
      <c r="R133" s="87">
        <f t="shared" ca="1" si="302"/>
        <v>0.14285714285714285</v>
      </c>
      <c r="S133" s="87">
        <f t="shared" ca="1" si="302"/>
        <v>0.2</v>
      </c>
      <c r="T133" s="87">
        <f t="shared" ca="1" si="302"/>
        <v>0.45714285714285713</v>
      </c>
      <c r="U133" s="87">
        <f t="shared" ca="1" si="302"/>
        <v>0</v>
      </c>
      <c r="V133" s="87">
        <f t="shared" ca="1" si="302"/>
        <v>0.14285714285714285</v>
      </c>
      <c r="W133" s="87">
        <f t="shared" ca="1" si="302"/>
        <v>0.14285714285714285</v>
      </c>
      <c r="X133" s="87">
        <f t="shared" ca="1" si="302"/>
        <v>0.2</v>
      </c>
      <c r="Y133" s="87" t="str">
        <f t="shared" ca="1" si="302"/>
        <v/>
      </c>
      <c r="Z133" s="87" t="str">
        <f t="shared" ca="1" si="302"/>
        <v/>
      </c>
      <c r="AA133" s="87" t="str">
        <f t="shared" ca="1" si="302"/>
        <v/>
      </c>
      <c r="AB133" s="87" t="str">
        <f t="shared" ca="1" si="302"/>
        <v/>
      </c>
      <c r="AC133" s="87" t="str">
        <f t="shared" ca="1" si="302"/>
        <v/>
      </c>
      <c r="AD133" s="87" t="str">
        <f t="shared" ca="1" si="302"/>
        <v/>
      </c>
      <c r="AE133" s="87" t="str">
        <f t="shared" ca="1" si="302"/>
        <v/>
      </c>
      <c r="AF133" s="87" t="str">
        <f t="shared" ca="1" si="302"/>
        <v/>
      </c>
      <c r="AG133" s="87" t="str">
        <f t="shared" ca="1" si="302"/>
        <v/>
      </c>
      <c r="AH133" s="87" t="str">
        <f t="shared" ca="1" si="302"/>
        <v/>
      </c>
      <c r="AI133" s="87" t="str">
        <f t="shared" ca="1" si="302"/>
        <v/>
      </c>
      <c r="AJ133" s="87" t="str">
        <f t="shared" ca="1" si="302"/>
        <v/>
      </c>
      <c r="AK133" s="87" t="str">
        <f t="shared" ref="AK133:BB133" ca="1" si="303">IF(CELL("col",AK8)-4&gt;$D$2,"",AK127/$E$2)</f>
        <v/>
      </c>
      <c r="AL133" s="87" t="str">
        <f t="shared" ca="1" si="303"/>
        <v/>
      </c>
      <c r="AM133" s="87" t="str">
        <f t="shared" ca="1" si="303"/>
        <v/>
      </c>
      <c r="AN133" s="87" t="str">
        <f t="shared" ca="1" si="303"/>
        <v/>
      </c>
      <c r="AO133" s="87" t="str">
        <f t="shared" ca="1" si="303"/>
        <v/>
      </c>
      <c r="AP133" s="87" t="str">
        <f t="shared" ca="1" si="303"/>
        <v/>
      </c>
      <c r="AQ133" s="87" t="str">
        <f t="shared" ca="1" si="303"/>
        <v/>
      </c>
      <c r="AR133" s="87" t="str">
        <f t="shared" ca="1" si="303"/>
        <v/>
      </c>
      <c r="AS133" s="87" t="str">
        <f t="shared" ca="1" si="303"/>
        <v/>
      </c>
      <c r="AT133" s="87" t="str">
        <f t="shared" ca="1" si="303"/>
        <v/>
      </c>
      <c r="AU133" s="87" t="str">
        <f t="shared" ca="1" si="303"/>
        <v/>
      </c>
      <c r="AV133" s="87" t="str">
        <f t="shared" ca="1" si="303"/>
        <v/>
      </c>
      <c r="AW133" s="87" t="str">
        <f t="shared" ca="1" si="303"/>
        <v/>
      </c>
      <c r="AX133" s="87" t="str">
        <f t="shared" ca="1" si="303"/>
        <v/>
      </c>
      <c r="AY133" s="87" t="str">
        <f t="shared" ca="1" si="303"/>
        <v/>
      </c>
      <c r="AZ133" s="87" t="str">
        <f t="shared" ca="1" si="303"/>
        <v/>
      </c>
      <c r="BA133" s="87" t="str">
        <f t="shared" ca="1" si="303"/>
        <v/>
      </c>
      <c r="BB133" s="101" t="str">
        <f t="shared" ca="1" si="303"/>
        <v/>
      </c>
    </row>
    <row r="134" spans="1:54" ht="13.5" thickBot="1">
      <c r="A134" s="92"/>
      <c r="B134" s="92"/>
      <c r="C134" s="92"/>
      <c r="D134" s="135" t="s">
        <v>124</v>
      </c>
      <c r="E134" s="139">
        <f t="shared" ref="E134:AJ134" ca="1" si="304">IF(CELL("col",E8)-4&gt;$D$2,"",($E$2-SUM(E123:E127))/$E$2)</f>
        <v>0</v>
      </c>
      <c r="F134" s="103">
        <f t="shared" ca="1" si="304"/>
        <v>2.8571428571428571E-2</v>
      </c>
      <c r="G134" s="103">
        <f t="shared" ca="1" si="304"/>
        <v>0</v>
      </c>
      <c r="H134" s="103">
        <f t="shared" ca="1" si="304"/>
        <v>0</v>
      </c>
      <c r="I134" s="103">
        <f t="shared" ca="1" si="304"/>
        <v>2.8571428571428571E-2</v>
      </c>
      <c r="J134" s="103">
        <f t="shared" ca="1" si="304"/>
        <v>0</v>
      </c>
      <c r="K134" s="103">
        <f t="shared" ca="1" si="304"/>
        <v>0</v>
      </c>
      <c r="L134" s="103">
        <f t="shared" ca="1" si="304"/>
        <v>2.8571428571428571E-2</v>
      </c>
      <c r="M134" s="103">
        <f t="shared" ca="1" si="304"/>
        <v>0</v>
      </c>
      <c r="N134" s="103">
        <f t="shared" ca="1" si="304"/>
        <v>0</v>
      </c>
      <c r="O134" s="103">
        <f t="shared" ca="1" si="304"/>
        <v>0</v>
      </c>
      <c r="P134" s="103">
        <f t="shared" ca="1" si="304"/>
        <v>0</v>
      </c>
      <c r="Q134" s="103">
        <f t="shared" ca="1" si="304"/>
        <v>0</v>
      </c>
      <c r="R134" s="103">
        <f t="shared" ca="1" si="304"/>
        <v>0</v>
      </c>
      <c r="S134" s="103">
        <f t="shared" ca="1" si="304"/>
        <v>0</v>
      </c>
      <c r="T134" s="103">
        <f t="shared" ca="1" si="304"/>
        <v>0</v>
      </c>
      <c r="U134" s="103">
        <f t="shared" ca="1" si="304"/>
        <v>0</v>
      </c>
      <c r="V134" s="103">
        <f t="shared" ca="1" si="304"/>
        <v>0</v>
      </c>
      <c r="W134" s="103">
        <f t="shared" ca="1" si="304"/>
        <v>0</v>
      </c>
      <c r="X134" s="103">
        <f t="shared" ca="1" si="304"/>
        <v>0</v>
      </c>
      <c r="Y134" s="103" t="str">
        <f t="shared" ca="1" si="304"/>
        <v/>
      </c>
      <c r="Z134" s="103" t="str">
        <f t="shared" ca="1" si="304"/>
        <v/>
      </c>
      <c r="AA134" s="103" t="str">
        <f t="shared" ca="1" si="304"/>
        <v/>
      </c>
      <c r="AB134" s="103" t="str">
        <f t="shared" ca="1" si="304"/>
        <v/>
      </c>
      <c r="AC134" s="103" t="str">
        <f t="shared" ca="1" si="304"/>
        <v/>
      </c>
      <c r="AD134" s="103" t="str">
        <f t="shared" ca="1" si="304"/>
        <v/>
      </c>
      <c r="AE134" s="103" t="str">
        <f t="shared" ca="1" si="304"/>
        <v/>
      </c>
      <c r="AF134" s="103" t="str">
        <f t="shared" ca="1" si="304"/>
        <v/>
      </c>
      <c r="AG134" s="103" t="str">
        <f t="shared" ca="1" si="304"/>
        <v/>
      </c>
      <c r="AH134" s="103" t="str">
        <f t="shared" ca="1" si="304"/>
        <v/>
      </c>
      <c r="AI134" s="103" t="str">
        <f t="shared" ca="1" si="304"/>
        <v/>
      </c>
      <c r="AJ134" s="103" t="str">
        <f t="shared" ca="1" si="304"/>
        <v/>
      </c>
      <c r="AK134" s="103" t="str">
        <f t="shared" ref="AK134:BB134" ca="1" si="305">IF(CELL("col",AK8)-4&gt;$D$2,"",($E$2-SUM(AK123:AK127))/$E$2)</f>
        <v/>
      </c>
      <c r="AL134" s="103" t="str">
        <f t="shared" ca="1" si="305"/>
        <v/>
      </c>
      <c r="AM134" s="103" t="str">
        <f t="shared" ca="1" si="305"/>
        <v/>
      </c>
      <c r="AN134" s="103" t="str">
        <f t="shared" ca="1" si="305"/>
        <v/>
      </c>
      <c r="AO134" s="103" t="str">
        <f t="shared" ca="1" si="305"/>
        <v/>
      </c>
      <c r="AP134" s="103" t="str">
        <f t="shared" ca="1" si="305"/>
        <v/>
      </c>
      <c r="AQ134" s="103" t="str">
        <f t="shared" ca="1" si="305"/>
        <v/>
      </c>
      <c r="AR134" s="103" t="str">
        <f t="shared" ca="1" si="305"/>
        <v/>
      </c>
      <c r="AS134" s="103" t="str">
        <f t="shared" ca="1" si="305"/>
        <v/>
      </c>
      <c r="AT134" s="103" t="str">
        <f t="shared" ca="1" si="305"/>
        <v/>
      </c>
      <c r="AU134" s="103" t="str">
        <f t="shared" ca="1" si="305"/>
        <v/>
      </c>
      <c r="AV134" s="103" t="str">
        <f t="shared" ca="1" si="305"/>
        <v/>
      </c>
      <c r="AW134" s="103" t="str">
        <f t="shared" ca="1" si="305"/>
        <v/>
      </c>
      <c r="AX134" s="103" t="str">
        <f t="shared" ca="1" si="305"/>
        <v/>
      </c>
      <c r="AY134" s="103" t="str">
        <f t="shared" ca="1" si="305"/>
        <v/>
      </c>
      <c r="AZ134" s="103" t="str">
        <f t="shared" ca="1" si="305"/>
        <v/>
      </c>
      <c r="BA134" s="103" t="str">
        <f t="shared" ca="1" si="305"/>
        <v/>
      </c>
      <c r="BB134" s="104" t="str">
        <f t="shared" ca="1" si="305"/>
        <v/>
      </c>
    </row>
    <row r="135" spans="1:54" hidden="1">
      <c r="E135" s="130" t="s">
        <v>53</v>
      </c>
      <c r="F135" s="130" t="s">
        <v>54</v>
      </c>
      <c r="G135" s="130" t="s">
        <v>55</v>
      </c>
      <c r="H135" s="130" t="s">
        <v>56</v>
      </c>
      <c r="I135" s="130" t="s">
        <v>57</v>
      </c>
      <c r="J135" s="130" t="s">
        <v>58</v>
      </c>
      <c r="K135" s="130" t="s">
        <v>59</v>
      </c>
      <c r="L135" s="130" t="s">
        <v>60</v>
      </c>
      <c r="M135" s="130" t="s">
        <v>61</v>
      </c>
      <c r="N135" s="130" t="s">
        <v>62</v>
      </c>
      <c r="O135" s="130" t="s">
        <v>63</v>
      </c>
      <c r="P135" s="130" t="s">
        <v>64</v>
      </c>
      <c r="Q135" s="130" t="s">
        <v>65</v>
      </c>
      <c r="R135" s="130" t="s">
        <v>66</v>
      </c>
      <c r="S135" s="130" t="s">
        <v>67</v>
      </c>
      <c r="T135" s="130" t="s">
        <v>68</v>
      </c>
      <c r="U135" s="130" t="s">
        <v>69</v>
      </c>
      <c r="V135" s="130" t="s">
        <v>70</v>
      </c>
      <c r="W135" s="130" t="s">
        <v>71</v>
      </c>
      <c r="X135" s="130" t="s">
        <v>72</v>
      </c>
      <c r="Y135" s="130" t="s">
        <v>73</v>
      </c>
      <c r="Z135" s="130" t="s">
        <v>74</v>
      </c>
      <c r="AA135" s="130" t="s">
        <v>75</v>
      </c>
      <c r="AB135" s="130" t="s">
        <v>76</v>
      </c>
      <c r="AC135" s="130" t="s">
        <v>77</v>
      </c>
      <c r="AD135" s="130" t="s">
        <v>78</v>
      </c>
      <c r="AE135" s="130" t="s">
        <v>79</v>
      </c>
      <c r="AF135" s="130" t="s">
        <v>80</v>
      </c>
      <c r="AG135" s="130" t="s">
        <v>81</v>
      </c>
      <c r="AH135" s="130" t="s">
        <v>82</v>
      </c>
      <c r="AI135" s="130" t="s">
        <v>83</v>
      </c>
      <c r="AJ135" s="130" t="s">
        <v>84</v>
      </c>
      <c r="AK135" s="130" t="s">
        <v>85</v>
      </c>
      <c r="AL135" s="130" t="s">
        <v>86</v>
      </c>
      <c r="AM135" s="130" t="s">
        <v>87</v>
      </c>
      <c r="AN135" s="130" t="s">
        <v>88</v>
      </c>
      <c r="AO135" s="130" t="s">
        <v>89</v>
      </c>
      <c r="AP135" s="130" t="s">
        <v>90</v>
      </c>
      <c r="AQ135" s="130" t="s">
        <v>91</v>
      </c>
      <c r="AR135" s="130" t="s">
        <v>92</v>
      </c>
      <c r="AS135" s="130" t="s">
        <v>93</v>
      </c>
      <c r="AT135" s="130" t="s">
        <v>94</v>
      </c>
      <c r="AU135" s="130" t="s">
        <v>95</v>
      </c>
      <c r="AV135" s="130" t="s">
        <v>96</v>
      </c>
      <c r="AW135" s="130" t="s">
        <v>97</v>
      </c>
      <c r="AX135" s="130" t="s">
        <v>98</v>
      </c>
      <c r="AY135" s="130" t="s">
        <v>99</v>
      </c>
      <c r="AZ135" s="130" t="s">
        <v>100</v>
      </c>
      <c r="BA135" s="130" t="s">
        <v>101</v>
      </c>
      <c r="BB135" s="130" t="s">
        <v>102</v>
      </c>
    </row>
    <row r="136" spans="1:54" hidden="1">
      <c r="E136" s="86" t="s">
        <v>103</v>
      </c>
      <c r="F136" s="86" t="s">
        <v>103</v>
      </c>
      <c r="G136" s="86" t="s">
        <v>103</v>
      </c>
      <c r="H136" s="86" t="s">
        <v>103</v>
      </c>
      <c r="I136" s="86" t="s">
        <v>103</v>
      </c>
      <c r="J136" s="86" t="s">
        <v>103</v>
      </c>
      <c r="K136" s="86" t="s">
        <v>103</v>
      </c>
      <c r="L136" s="86" t="s">
        <v>103</v>
      </c>
      <c r="M136" s="86" t="s">
        <v>103</v>
      </c>
      <c r="N136" s="86" t="s">
        <v>103</v>
      </c>
      <c r="O136" s="86" t="s">
        <v>103</v>
      </c>
      <c r="P136" s="86" t="s">
        <v>103</v>
      </c>
      <c r="Q136" s="86" t="s">
        <v>103</v>
      </c>
      <c r="R136" s="86" t="s">
        <v>103</v>
      </c>
      <c r="S136" s="86" t="s">
        <v>103</v>
      </c>
      <c r="T136" s="86" t="s">
        <v>103</v>
      </c>
      <c r="U136" s="86" t="s">
        <v>103</v>
      </c>
      <c r="V136" s="86" t="s">
        <v>103</v>
      </c>
      <c r="W136" s="86" t="s">
        <v>103</v>
      </c>
      <c r="X136" s="86" t="s">
        <v>103</v>
      </c>
      <c r="Y136" s="86" t="s">
        <v>103</v>
      </c>
      <c r="Z136" s="86" t="s">
        <v>103</v>
      </c>
      <c r="AA136" s="86" t="s">
        <v>103</v>
      </c>
      <c r="AB136" s="86" t="s">
        <v>103</v>
      </c>
      <c r="AC136" s="86" t="s">
        <v>103</v>
      </c>
      <c r="AD136" s="86" t="s">
        <v>103</v>
      </c>
      <c r="AE136" s="86" t="s">
        <v>103</v>
      </c>
      <c r="AF136" s="86" t="s">
        <v>103</v>
      </c>
      <c r="AG136" s="86" t="s">
        <v>103</v>
      </c>
      <c r="AH136" s="86" t="s">
        <v>103</v>
      </c>
      <c r="AI136" s="86" t="s">
        <v>103</v>
      </c>
      <c r="AJ136" s="86" t="s">
        <v>103</v>
      </c>
      <c r="AK136" s="86" t="s">
        <v>103</v>
      </c>
      <c r="AL136" s="86" t="s">
        <v>103</v>
      </c>
      <c r="AM136" s="86" t="s">
        <v>103</v>
      </c>
      <c r="AN136" s="86" t="s">
        <v>103</v>
      </c>
      <c r="AO136" s="86" t="s">
        <v>103</v>
      </c>
      <c r="AP136" s="86" t="s">
        <v>103</v>
      </c>
      <c r="AQ136" s="86" t="s">
        <v>103</v>
      </c>
      <c r="AR136" s="86" t="s">
        <v>103</v>
      </c>
      <c r="AS136" s="86" t="s">
        <v>103</v>
      </c>
      <c r="AT136" s="86" t="s">
        <v>103</v>
      </c>
      <c r="AU136" s="86" t="s">
        <v>103</v>
      </c>
      <c r="AV136" s="86" t="s">
        <v>103</v>
      </c>
      <c r="AW136" s="86" t="s">
        <v>103</v>
      </c>
      <c r="AX136" s="86" t="s">
        <v>103</v>
      </c>
      <c r="AY136" s="86" t="s">
        <v>103</v>
      </c>
      <c r="AZ136" s="86" t="s">
        <v>103</v>
      </c>
      <c r="BA136" s="86" t="s">
        <v>103</v>
      </c>
      <c r="BB136" s="86" t="s">
        <v>103</v>
      </c>
    </row>
    <row r="137" spans="1:54" hidden="1">
      <c r="E137" s="85" t="s">
        <v>53</v>
      </c>
      <c r="F137" s="85" t="s">
        <v>54</v>
      </c>
      <c r="G137" s="85" t="s">
        <v>55</v>
      </c>
      <c r="H137" s="85" t="s">
        <v>56</v>
      </c>
      <c r="I137" s="85" t="s">
        <v>57</v>
      </c>
      <c r="J137" s="85" t="s">
        <v>58</v>
      </c>
      <c r="K137" s="85" t="s">
        <v>59</v>
      </c>
      <c r="L137" s="85" t="s">
        <v>60</v>
      </c>
      <c r="M137" s="85" t="s">
        <v>61</v>
      </c>
      <c r="N137" s="85" t="s">
        <v>62</v>
      </c>
      <c r="O137" s="85" t="s">
        <v>63</v>
      </c>
      <c r="P137" s="85" t="s">
        <v>64</v>
      </c>
      <c r="Q137" s="85" t="s">
        <v>65</v>
      </c>
      <c r="R137" s="85" t="s">
        <v>66</v>
      </c>
      <c r="S137" s="85" t="s">
        <v>67</v>
      </c>
      <c r="T137" s="85" t="s">
        <v>68</v>
      </c>
      <c r="U137" s="85" t="s">
        <v>69</v>
      </c>
      <c r="V137" s="85" t="s">
        <v>70</v>
      </c>
      <c r="W137" s="85" t="s">
        <v>71</v>
      </c>
      <c r="X137" s="85" t="s">
        <v>72</v>
      </c>
      <c r="Y137" s="85" t="s">
        <v>73</v>
      </c>
      <c r="Z137" s="85" t="s">
        <v>74</v>
      </c>
      <c r="AA137" s="85" t="s">
        <v>75</v>
      </c>
      <c r="AB137" s="85" t="s">
        <v>76</v>
      </c>
      <c r="AC137" s="85" t="s">
        <v>77</v>
      </c>
      <c r="AD137" s="85" t="s">
        <v>78</v>
      </c>
      <c r="AE137" s="85" t="s">
        <v>79</v>
      </c>
      <c r="AF137" s="85" t="s">
        <v>80</v>
      </c>
      <c r="AG137" s="85" t="s">
        <v>81</v>
      </c>
      <c r="AH137" s="85" t="s">
        <v>82</v>
      </c>
      <c r="AI137" s="85" t="s">
        <v>83</v>
      </c>
      <c r="AJ137" s="85" t="s">
        <v>84</v>
      </c>
      <c r="AK137" s="85" t="s">
        <v>85</v>
      </c>
      <c r="AL137" s="85" t="s">
        <v>86</v>
      </c>
      <c r="AM137" s="85" t="s">
        <v>87</v>
      </c>
      <c r="AN137" s="85" t="s">
        <v>88</v>
      </c>
      <c r="AO137" s="85" t="s">
        <v>89</v>
      </c>
      <c r="AP137" s="85" t="s">
        <v>90</v>
      </c>
      <c r="AQ137" s="85" t="s">
        <v>91</v>
      </c>
      <c r="AR137" s="85" t="s">
        <v>92</v>
      </c>
      <c r="AS137" s="85" t="s">
        <v>93</v>
      </c>
      <c r="AT137" s="85" t="s">
        <v>94</v>
      </c>
      <c r="AU137" s="85" t="s">
        <v>95</v>
      </c>
      <c r="AV137" s="85" t="s">
        <v>96</v>
      </c>
      <c r="AW137" s="85" t="s">
        <v>97</v>
      </c>
      <c r="AX137" s="85" t="s">
        <v>98</v>
      </c>
      <c r="AY137" s="85" t="s">
        <v>99</v>
      </c>
      <c r="AZ137" s="85" t="s">
        <v>100</v>
      </c>
      <c r="BA137" s="85" t="s">
        <v>101</v>
      </c>
      <c r="BB137" s="85" t="s">
        <v>102</v>
      </c>
    </row>
    <row r="138" spans="1:54" hidden="1">
      <c r="E138" s="86" t="s">
        <v>104</v>
      </c>
      <c r="F138" s="86" t="s">
        <v>104</v>
      </c>
      <c r="G138" s="86" t="s">
        <v>104</v>
      </c>
      <c r="H138" s="86" t="s">
        <v>104</v>
      </c>
      <c r="I138" s="86" t="s">
        <v>104</v>
      </c>
      <c r="J138" s="86" t="s">
        <v>104</v>
      </c>
      <c r="K138" s="86" t="s">
        <v>104</v>
      </c>
      <c r="L138" s="86" t="s">
        <v>104</v>
      </c>
      <c r="M138" s="86" t="s">
        <v>104</v>
      </c>
      <c r="N138" s="86" t="s">
        <v>104</v>
      </c>
      <c r="O138" s="86" t="s">
        <v>104</v>
      </c>
      <c r="P138" s="86" t="s">
        <v>104</v>
      </c>
      <c r="Q138" s="86" t="s">
        <v>104</v>
      </c>
      <c r="R138" s="86" t="s">
        <v>104</v>
      </c>
      <c r="S138" s="86" t="s">
        <v>104</v>
      </c>
      <c r="T138" s="86" t="s">
        <v>104</v>
      </c>
      <c r="U138" s="86" t="s">
        <v>104</v>
      </c>
      <c r="V138" s="86" t="s">
        <v>104</v>
      </c>
      <c r="W138" s="86" t="s">
        <v>104</v>
      </c>
      <c r="X138" s="86" t="s">
        <v>104</v>
      </c>
      <c r="Y138" s="86" t="s">
        <v>104</v>
      </c>
      <c r="Z138" s="86" t="s">
        <v>104</v>
      </c>
      <c r="AA138" s="86" t="s">
        <v>104</v>
      </c>
      <c r="AB138" s="86" t="s">
        <v>104</v>
      </c>
      <c r="AC138" s="86" t="s">
        <v>104</v>
      </c>
      <c r="AD138" s="86" t="s">
        <v>104</v>
      </c>
      <c r="AE138" s="86" t="s">
        <v>104</v>
      </c>
      <c r="AF138" s="86" t="s">
        <v>104</v>
      </c>
      <c r="AG138" s="86" t="s">
        <v>104</v>
      </c>
      <c r="AH138" s="86" t="s">
        <v>104</v>
      </c>
      <c r="AI138" s="86" t="s">
        <v>104</v>
      </c>
      <c r="AJ138" s="86" t="s">
        <v>104</v>
      </c>
      <c r="AK138" s="86" t="s">
        <v>104</v>
      </c>
      <c r="AL138" s="86" t="s">
        <v>104</v>
      </c>
      <c r="AM138" s="86" t="s">
        <v>104</v>
      </c>
      <c r="AN138" s="86" t="s">
        <v>104</v>
      </c>
      <c r="AO138" s="86" t="s">
        <v>104</v>
      </c>
      <c r="AP138" s="86" t="s">
        <v>104</v>
      </c>
      <c r="AQ138" s="86" t="s">
        <v>104</v>
      </c>
      <c r="AR138" s="86" t="s">
        <v>104</v>
      </c>
      <c r="AS138" s="86" t="s">
        <v>104</v>
      </c>
      <c r="AT138" s="86" t="s">
        <v>104</v>
      </c>
      <c r="AU138" s="86" t="s">
        <v>104</v>
      </c>
      <c r="AV138" s="86" t="s">
        <v>104</v>
      </c>
      <c r="AW138" s="86" t="s">
        <v>104</v>
      </c>
      <c r="AX138" s="86" t="s">
        <v>104</v>
      </c>
      <c r="AY138" s="86" t="s">
        <v>104</v>
      </c>
      <c r="AZ138" s="86" t="s">
        <v>104</v>
      </c>
      <c r="BA138" s="86" t="s">
        <v>104</v>
      </c>
      <c r="BB138" s="86" t="s">
        <v>104</v>
      </c>
    </row>
    <row r="139" spans="1:54" hidden="1">
      <c r="E139" s="85" t="s">
        <v>53</v>
      </c>
      <c r="F139" s="85" t="s">
        <v>54</v>
      </c>
      <c r="G139" s="85" t="s">
        <v>55</v>
      </c>
      <c r="H139" s="85" t="s">
        <v>56</v>
      </c>
      <c r="I139" s="85" t="s">
        <v>57</v>
      </c>
      <c r="J139" s="85" t="s">
        <v>58</v>
      </c>
      <c r="K139" s="85" t="s">
        <v>59</v>
      </c>
      <c r="L139" s="85" t="s">
        <v>60</v>
      </c>
      <c r="M139" s="85" t="s">
        <v>61</v>
      </c>
      <c r="N139" s="85" t="s">
        <v>62</v>
      </c>
      <c r="O139" s="85" t="s">
        <v>63</v>
      </c>
      <c r="P139" s="85" t="s">
        <v>64</v>
      </c>
      <c r="Q139" s="85" t="s">
        <v>65</v>
      </c>
      <c r="R139" s="85" t="s">
        <v>66</v>
      </c>
      <c r="S139" s="85" t="s">
        <v>67</v>
      </c>
      <c r="T139" s="85" t="s">
        <v>68</v>
      </c>
      <c r="U139" s="85" t="s">
        <v>69</v>
      </c>
      <c r="V139" s="85" t="s">
        <v>70</v>
      </c>
      <c r="W139" s="85" t="s">
        <v>71</v>
      </c>
      <c r="X139" s="85" t="s">
        <v>72</v>
      </c>
      <c r="Y139" s="85" t="s">
        <v>73</v>
      </c>
      <c r="Z139" s="85" t="s">
        <v>74</v>
      </c>
      <c r="AA139" s="85" t="s">
        <v>75</v>
      </c>
      <c r="AB139" s="85" t="s">
        <v>76</v>
      </c>
      <c r="AC139" s="85" t="s">
        <v>77</v>
      </c>
      <c r="AD139" s="85" t="s">
        <v>78</v>
      </c>
      <c r="AE139" s="85" t="s">
        <v>79</v>
      </c>
      <c r="AF139" s="85" t="s">
        <v>80</v>
      </c>
      <c r="AG139" s="85" t="s">
        <v>81</v>
      </c>
      <c r="AH139" s="85" t="s">
        <v>82</v>
      </c>
      <c r="AI139" s="85" t="s">
        <v>83</v>
      </c>
      <c r="AJ139" s="85" t="s">
        <v>84</v>
      </c>
      <c r="AK139" s="85" t="s">
        <v>85</v>
      </c>
      <c r="AL139" s="85" t="s">
        <v>86</v>
      </c>
      <c r="AM139" s="85" t="s">
        <v>87</v>
      </c>
      <c r="AN139" s="85" t="s">
        <v>88</v>
      </c>
      <c r="AO139" s="85" t="s">
        <v>89</v>
      </c>
      <c r="AP139" s="85" t="s">
        <v>90</v>
      </c>
      <c r="AQ139" s="85" t="s">
        <v>91</v>
      </c>
      <c r="AR139" s="85" t="s">
        <v>92</v>
      </c>
      <c r="AS139" s="85" t="s">
        <v>93</v>
      </c>
      <c r="AT139" s="85" t="s">
        <v>94</v>
      </c>
      <c r="AU139" s="85" t="s">
        <v>95</v>
      </c>
      <c r="AV139" s="85" t="s">
        <v>96</v>
      </c>
      <c r="AW139" s="85" t="s">
        <v>97</v>
      </c>
      <c r="AX139" s="85" t="s">
        <v>98</v>
      </c>
      <c r="AY139" s="85" t="s">
        <v>99</v>
      </c>
      <c r="AZ139" s="85" t="s">
        <v>100</v>
      </c>
      <c r="BA139" s="85" t="s">
        <v>101</v>
      </c>
      <c r="BB139" s="85" t="s">
        <v>102</v>
      </c>
    </row>
    <row r="140" spans="1:54" hidden="1">
      <c r="E140" s="86" t="s">
        <v>105</v>
      </c>
      <c r="F140" s="86" t="s">
        <v>105</v>
      </c>
      <c r="G140" s="86" t="s">
        <v>105</v>
      </c>
      <c r="H140" s="86" t="s">
        <v>105</v>
      </c>
      <c r="I140" s="86" t="s">
        <v>105</v>
      </c>
      <c r="J140" s="86" t="s">
        <v>105</v>
      </c>
      <c r="K140" s="86" t="s">
        <v>105</v>
      </c>
      <c r="L140" s="86" t="s">
        <v>105</v>
      </c>
      <c r="M140" s="86" t="s">
        <v>105</v>
      </c>
      <c r="N140" s="86" t="s">
        <v>105</v>
      </c>
      <c r="O140" s="86" t="s">
        <v>105</v>
      </c>
      <c r="P140" s="86" t="s">
        <v>105</v>
      </c>
      <c r="Q140" s="86" t="s">
        <v>105</v>
      </c>
      <c r="R140" s="86" t="s">
        <v>105</v>
      </c>
      <c r="S140" s="86" t="s">
        <v>105</v>
      </c>
      <c r="T140" s="86" t="s">
        <v>105</v>
      </c>
      <c r="U140" s="86" t="s">
        <v>105</v>
      </c>
      <c r="V140" s="86" t="s">
        <v>105</v>
      </c>
      <c r="W140" s="86" t="s">
        <v>105</v>
      </c>
      <c r="X140" s="86" t="s">
        <v>105</v>
      </c>
      <c r="Y140" s="86" t="s">
        <v>105</v>
      </c>
      <c r="Z140" s="86" t="s">
        <v>105</v>
      </c>
      <c r="AA140" s="86" t="s">
        <v>105</v>
      </c>
      <c r="AB140" s="86" t="s">
        <v>105</v>
      </c>
      <c r="AC140" s="86" t="s">
        <v>105</v>
      </c>
      <c r="AD140" s="86" t="s">
        <v>105</v>
      </c>
      <c r="AE140" s="86" t="s">
        <v>105</v>
      </c>
      <c r="AF140" s="86" t="s">
        <v>105</v>
      </c>
      <c r="AG140" s="86" t="s">
        <v>105</v>
      </c>
      <c r="AH140" s="86" t="s">
        <v>105</v>
      </c>
      <c r="AI140" s="86" t="s">
        <v>105</v>
      </c>
      <c r="AJ140" s="86" t="s">
        <v>105</v>
      </c>
      <c r="AK140" s="86" t="s">
        <v>105</v>
      </c>
      <c r="AL140" s="86" t="s">
        <v>105</v>
      </c>
      <c r="AM140" s="86" t="s">
        <v>105</v>
      </c>
      <c r="AN140" s="86" t="s">
        <v>105</v>
      </c>
      <c r="AO140" s="86" t="s">
        <v>105</v>
      </c>
      <c r="AP140" s="86" t="s">
        <v>105</v>
      </c>
      <c r="AQ140" s="86" t="s">
        <v>105</v>
      </c>
      <c r="AR140" s="86" t="s">
        <v>105</v>
      </c>
      <c r="AS140" s="86" t="s">
        <v>105</v>
      </c>
      <c r="AT140" s="86" t="s">
        <v>105</v>
      </c>
      <c r="AU140" s="86" t="s">
        <v>105</v>
      </c>
      <c r="AV140" s="86" t="s">
        <v>105</v>
      </c>
      <c r="AW140" s="86" t="s">
        <v>105</v>
      </c>
      <c r="AX140" s="86" t="s">
        <v>105</v>
      </c>
      <c r="AY140" s="86" t="s">
        <v>105</v>
      </c>
      <c r="AZ140" s="86" t="s">
        <v>105</v>
      </c>
      <c r="BA140" s="86" t="s">
        <v>105</v>
      </c>
      <c r="BB140" s="86" t="s">
        <v>105</v>
      </c>
    </row>
    <row r="141" spans="1:54" hidden="1">
      <c r="E141" s="85" t="s">
        <v>53</v>
      </c>
      <c r="F141" s="85" t="s">
        <v>54</v>
      </c>
      <c r="G141" s="85" t="s">
        <v>55</v>
      </c>
      <c r="H141" s="85" t="s">
        <v>56</v>
      </c>
      <c r="I141" s="85" t="s">
        <v>57</v>
      </c>
      <c r="J141" s="85" t="s">
        <v>58</v>
      </c>
      <c r="K141" s="85" t="s">
        <v>59</v>
      </c>
      <c r="L141" s="85" t="s">
        <v>60</v>
      </c>
      <c r="M141" s="85" t="s">
        <v>61</v>
      </c>
      <c r="N141" s="85" t="s">
        <v>62</v>
      </c>
      <c r="O141" s="85" t="s">
        <v>63</v>
      </c>
      <c r="P141" s="85" t="s">
        <v>64</v>
      </c>
      <c r="Q141" s="85" t="s">
        <v>65</v>
      </c>
      <c r="R141" s="85" t="s">
        <v>66</v>
      </c>
      <c r="S141" s="85" t="s">
        <v>67</v>
      </c>
      <c r="T141" s="85" t="s">
        <v>68</v>
      </c>
      <c r="U141" s="85" t="s">
        <v>69</v>
      </c>
      <c r="V141" s="85" t="s">
        <v>70</v>
      </c>
      <c r="W141" s="85" t="s">
        <v>71</v>
      </c>
      <c r="X141" s="85" t="s">
        <v>72</v>
      </c>
      <c r="Y141" s="85" t="s">
        <v>73</v>
      </c>
      <c r="Z141" s="85" t="s">
        <v>74</v>
      </c>
      <c r="AA141" s="85" t="s">
        <v>75</v>
      </c>
      <c r="AB141" s="85" t="s">
        <v>76</v>
      </c>
      <c r="AC141" s="85" t="s">
        <v>77</v>
      </c>
      <c r="AD141" s="85" t="s">
        <v>78</v>
      </c>
      <c r="AE141" s="85" t="s">
        <v>79</v>
      </c>
      <c r="AF141" s="85" t="s">
        <v>80</v>
      </c>
      <c r="AG141" s="85" t="s">
        <v>81</v>
      </c>
      <c r="AH141" s="85" t="s">
        <v>82</v>
      </c>
      <c r="AI141" s="85" t="s">
        <v>83</v>
      </c>
      <c r="AJ141" s="85" t="s">
        <v>84</v>
      </c>
      <c r="AK141" s="85" t="s">
        <v>85</v>
      </c>
      <c r="AL141" s="85" t="s">
        <v>86</v>
      </c>
      <c r="AM141" s="85" t="s">
        <v>87</v>
      </c>
      <c r="AN141" s="85" t="s">
        <v>88</v>
      </c>
      <c r="AO141" s="85" t="s">
        <v>89</v>
      </c>
      <c r="AP141" s="85" t="s">
        <v>90</v>
      </c>
      <c r="AQ141" s="85" t="s">
        <v>91</v>
      </c>
      <c r="AR141" s="85" t="s">
        <v>92</v>
      </c>
      <c r="AS141" s="85" t="s">
        <v>93</v>
      </c>
      <c r="AT141" s="85" t="s">
        <v>94</v>
      </c>
      <c r="AU141" s="85" t="s">
        <v>95</v>
      </c>
      <c r="AV141" s="85" t="s">
        <v>96</v>
      </c>
      <c r="AW141" s="85" t="s">
        <v>97</v>
      </c>
      <c r="AX141" s="85" t="s">
        <v>98</v>
      </c>
      <c r="AY141" s="85" t="s">
        <v>99</v>
      </c>
      <c r="AZ141" s="85" t="s">
        <v>100</v>
      </c>
      <c r="BA141" s="85" t="s">
        <v>101</v>
      </c>
      <c r="BB141" s="85" t="s">
        <v>102</v>
      </c>
    </row>
    <row r="142" spans="1:54" hidden="1">
      <c r="E142" s="86" t="s">
        <v>106</v>
      </c>
      <c r="F142" s="86" t="s">
        <v>106</v>
      </c>
      <c r="G142" s="86" t="s">
        <v>106</v>
      </c>
      <c r="H142" s="86" t="s">
        <v>106</v>
      </c>
      <c r="I142" s="86" t="s">
        <v>106</v>
      </c>
      <c r="J142" s="86" t="s">
        <v>106</v>
      </c>
      <c r="K142" s="86" t="s">
        <v>106</v>
      </c>
      <c r="L142" s="86" t="s">
        <v>106</v>
      </c>
      <c r="M142" s="86" t="s">
        <v>106</v>
      </c>
      <c r="N142" s="86" t="s">
        <v>106</v>
      </c>
      <c r="O142" s="86" t="s">
        <v>106</v>
      </c>
      <c r="P142" s="86" t="s">
        <v>106</v>
      </c>
      <c r="Q142" s="86" t="s">
        <v>106</v>
      </c>
      <c r="R142" s="86" t="s">
        <v>106</v>
      </c>
      <c r="S142" s="86" t="s">
        <v>106</v>
      </c>
      <c r="T142" s="86" t="s">
        <v>106</v>
      </c>
      <c r="U142" s="86" t="s">
        <v>106</v>
      </c>
      <c r="V142" s="86" t="s">
        <v>106</v>
      </c>
      <c r="W142" s="86" t="s">
        <v>106</v>
      </c>
      <c r="X142" s="86" t="s">
        <v>106</v>
      </c>
      <c r="Y142" s="86" t="s">
        <v>106</v>
      </c>
      <c r="Z142" s="86" t="s">
        <v>106</v>
      </c>
      <c r="AA142" s="86" t="s">
        <v>106</v>
      </c>
      <c r="AB142" s="86" t="s">
        <v>106</v>
      </c>
      <c r="AC142" s="86" t="s">
        <v>106</v>
      </c>
      <c r="AD142" s="86" t="s">
        <v>106</v>
      </c>
      <c r="AE142" s="86" t="s">
        <v>106</v>
      </c>
      <c r="AF142" s="86" t="s">
        <v>106</v>
      </c>
      <c r="AG142" s="86" t="s">
        <v>106</v>
      </c>
      <c r="AH142" s="86" t="s">
        <v>106</v>
      </c>
      <c r="AI142" s="86" t="s">
        <v>106</v>
      </c>
      <c r="AJ142" s="86" t="s">
        <v>106</v>
      </c>
      <c r="AK142" s="86" t="s">
        <v>106</v>
      </c>
      <c r="AL142" s="86" t="s">
        <v>106</v>
      </c>
      <c r="AM142" s="86" t="s">
        <v>106</v>
      </c>
      <c r="AN142" s="86" t="s">
        <v>106</v>
      </c>
      <c r="AO142" s="86" t="s">
        <v>106</v>
      </c>
      <c r="AP142" s="86" t="s">
        <v>106</v>
      </c>
      <c r="AQ142" s="86" t="s">
        <v>106</v>
      </c>
      <c r="AR142" s="86" t="s">
        <v>106</v>
      </c>
      <c r="AS142" s="86" t="s">
        <v>106</v>
      </c>
      <c r="AT142" s="86" t="s">
        <v>106</v>
      </c>
      <c r="AU142" s="86" t="s">
        <v>106</v>
      </c>
      <c r="AV142" s="86" t="s">
        <v>106</v>
      </c>
      <c r="AW142" s="86" t="s">
        <v>106</v>
      </c>
      <c r="AX142" s="86" t="s">
        <v>106</v>
      </c>
      <c r="AY142" s="86" t="s">
        <v>106</v>
      </c>
      <c r="AZ142" s="86" t="s">
        <v>106</v>
      </c>
      <c r="BA142" s="86" t="s">
        <v>106</v>
      </c>
      <c r="BB142" s="86" t="s">
        <v>106</v>
      </c>
    </row>
    <row r="143" spans="1:54" hidden="1">
      <c r="E143" s="85" t="s">
        <v>53</v>
      </c>
      <c r="F143" s="85" t="s">
        <v>54</v>
      </c>
      <c r="G143" s="85" t="s">
        <v>55</v>
      </c>
      <c r="H143" s="85" t="s">
        <v>56</v>
      </c>
      <c r="I143" s="85" t="s">
        <v>57</v>
      </c>
      <c r="J143" s="85" t="s">
        <v>58</v>
      </c>
      <c r="K143" s="85" t="s">
        <v>59</v>
      </c>
      <c r="L143" s="85" t="s">
        <v>60</v>
      </c>
      <c r="M143" s="85" t="s">
        <v>61</v>
      </c>
      <c r="N143" s="85" t="s">
        <v>62</v>
      </c>
      <c r="O143" s="85" t="s">
        <v>63</v>
      </c>
      <c r="P143" s="85" t="s">
        <v>64</v>
      </c>
      <c r="Q143" s="85" t="s">
        <v>65</v>
      </c>
      <c r="R143" s="85" t="s">
        <v>66</v>
      </c>
      <c r="S143" s="85" t="s">
        <v>67</v>
      </c>
      <c r="T143" s="85" t="s">
        <v>68</v>
      </c>
      <c r="U143" s="85" t="s">
        <v>69</v>
      </c>
      <c r="V143" s="85" t="s">
        <v>70</v>
      </c>
      <c r="W143" s="85" t="s">
        <v>71</v>
      </c>
      <c r="X143" s="85" t="s">
        <v>72</v>
      </c>
      <c r="Y143" s="85" t="s">
        <v>73</v>
      </c>
      <c r="Z143" s="85" t="s">
        <v>74</v>
      </c>
      <c r="AA143" s="85" t="s">
        <v>75</v>
      </c>
      <c r="AB143" s="85" t="s">
        <v>76</v>
      </c>
      <c r="AC143" s="85" t="s">
        <v>77</v>
      </c>
      <c r="AD143" s="85" t="s">
        <v>78</v>
      </c>
      <c r="AE143" s="85" t="s">
        <v>79</v>
      </c>
      <c r="AF143" s="85" t="s">
        <v>80</v>
      </c>
      <c r="AG143" s="85" t="s">
        <v>81</v>
      </c>
      <c r="AH143" s="85" t="s">
        <v>82</v>
      </c>
      <c r="AI143" s="85" t="s">
        <v>83</v>
      </c>
      <c r="AJ143" s="85" t="s">
        <v>84</v>
      </c>
      <c r="AK143" s="85" t="s">
        <v>85</v>
      </c>
      <c r="AL143" s="85" t="s">
        <v>86</v>
      </c>
      <c r="AM143" s="85" t="s">
        <v>87</v>
      </c>
      <c r="AN143" s="85" t="s">
        <v>88</v>
      </c>
      <c r="AO143" s="85" t="s">
        <v>89</v>
      </c>
      <c r="AP143" s="85" t="s">
        <v>90</v>
      </c>
      <c r="AQ143" s="85" t="s">
        <v>91</v>
      </c>
      <c r="AR143" s="85" t="s">
        <v>92</v>
      </c>
      <c r="AS143" s="85" t="s">
        <v>93</v>
      </c>
      <c r="AT143" s="85" t="s">
        <v>94</v>
      </c>
      <c r="AU143" s="85" t="s">
        <v>95</v>
      </c>
      <c r="AV143" s="85" t="s">
        <v>96</v>
      </c>
      <c r="AW143" s="85" t="s">
        <v>97</v>
      </c>
      <c r="AX143" s="85" t="s">
        <v>98</v>
      </c>
      <c r="AY143" s="85" t="s">
        <v>99</v>
      </c>
      <c r="AZ143" s="85" t="s">
        <v>100</v>
      </c>
      <c r="BA143" s="85" t="s">
        <v>101</v>
      </c>
      <c r="BB143" s="85" t="s">
        <v>102</v>
      </c>
    </row>
    <row r="144" spans="1:54" hidden="1">
      <c r="E144" s="86" t="s">
        <v>107</v>
      </c>
      <c r="F144" s="86" t="s">
        <v>107</v>
      </c>
      <c r="G144" s="86" t="s">
        <v>107</v>
      </c>
      <c r="H144" s="86" t="s">
        <v>107</v>
      </c>
      <c r="I144" s="86" t="s">
        <v>107</v>
      </c>
      <c r="J144" s="86" t="s">
        <v>107</v>
      </c>
      <c r="K144" s="86" t="s">
        <v>107</v>
      </c>
      <c r="L144" s="86" t="s">
        <v>107</v>
      </c>
      <c r="M144" s="86" t="s">
        <v>107</v>
      </c>
      <c r="N144" s="86" t="s">
        <v>107</v>
      </c>
      <c r="O144" s="86" t="s">
        <v>107</v>
      </c>
      <c r="P144" s="86" t="s">
        <v>107</v>
      </c>
      <c r="Q144" s="86" t="s">
        <v>107</v>
      </c>
      <c r="R144" s="86" t="s">
        <v>107</v>
      </c>
      <c r="S144" s="86" t="s">
        <v>107</v>
      </c>
      <c r="T144" s="86" t="s">
        <v>107</v>
      </c>
      <c r="U144" s="86" t="s">
        <v>107</v>
      </c>
      <c r="V144" s="86" t="s">
        <v>107</v>
      </c>
      <c r="W144" s="86" t="s">
        <v>107</v>
      </c>
      <c r="X144" s="86" t="s">
        <v>107</v>
      </c>
      <c r="Y144" s="86" t="s">
        <v>107</v>
      </c>
      <c r="Z144" s="86" t="s">
        <v>107</v>
      </c>
      <c r="AA144" s="86" t="s">
        <v>107</v>
      </c>
      <c r="AB144" s="86" t="s">
        <v>107</v>
      </c>
      <c r="AC144" s="86" t="s">
        <v>107</v>
      </c>
      <c r="AD144" s="86" t="s">
        <v>107</v>
      </c>
      <c r="AE144" s="86" t="s">
        <v>107</v>
      </c>
      <c r="AF144" s="86" t="s">
        <v>107</v>
      </c>
      <c r="AG144" s="86" t="s">
        <v>107</v>
      </c>
      <c r="AH144" s="86" t="s">
        <v>107</v>
      </c>
      <c r="AI144" s="86" t="s">
        <v>107</v>
      </c>
      <c r="AJ144" s="86" t="s">
        <v>107</v>
      </c>
      <c r="AK144" s="86" t="s">
        <v>107</v>
      </c>
      <c r="AL144" s="86" t="s">
        <v>107</v>
      </c>
      <c r="AM144" s="86" t="s">
        <v>107</v>
      </c>
      <c r="AN144" s="86" t="s">
        <v>107</v>
      </c>
      <c r="AO144" s="86" t="s">
        <v>107</v>
      </c>
      <c r="AP144" s="86" t="s">
        <v>107</v>
      </c>
      <c r="AQ144" s="86" t="s">
        <v>107</v>
      </c>
      <c r="AR144" s="86" t="s">
        <v>107</v>
      </c>
      <c r="AS144" s="86" t="s">
        <v>107</v>
      </c>
      <c r="AT144" s="86" t="s">
        <v>107</v>
      </c>
      <c r="AU144" s="86" t="s">
        <v>107</v>
      </c>
      <c r="AV144" s="86" t="s">
        <v>107</v>
      </c>
      <c r="AW144" s="86" t="s">
        <v>107</v>
      </c>
      <c r="AX144" s="86" t="s">
        <v>107</v>
      </c>
      <c r="AY144" s="86" t="s">
        <v>107</v>
      </c>
      <c r="AZ144" s="86" t="s">
        <v>107</v>
      </c>
      <c r="BA144" s="86" t="s">
        <v>107</v>
      </c>
      <c r="BB144" s="86" t="s">
        <v>107</v>
      </c>
    </row>
    <row r="146" spans="3:59" ht="13.5" thickBot="1"/>
    <row r="147" spans="3:59" ht="13.5" thickBot="1">
      <c r="C147" s="93" t="s">
        <v>110</v>
      </c>
      <c r="D147" s="93" t="s">
        <v>47</v>
      </c>
      <c r="E147" s="107">
        <v>1</v>
      </c>
      <c r="F147" s="107">
        <f>E147+1</f>
        <v>2</v>
      </c>
      <c r="G147" s="107">
        <f t="shared" ref="G147:BB147" si="306">F147+1</f>
        <v>3</v>
      </c>
      <c r="H147" s="107">
        <f t="shared" si="306"/>
        <v>4</v>
      </c>
      <c r="I147" s="107">
        <f t="shared" si="306"/>
        <v>5</v>
      </c>
      <c r="J147" s="107">
        <f t="shared" si="306"/>
        <v>6</v>
      </c>
      <c r="K147" s="107">
        <f t="shared" si="306"/>
        <v>7</v>
      </c>
      <c r="L147" s="107">
        <f t="shared" si="306"/>
        <v>8</v>
      </c>
      <c r="M147" s="107">
        <f t="shared" si="306"/>
        <v>9</v>
      </c>
      <c r="N147" s="107">
        <f t="shared" si="306"/>
        <v>10</v>
      </c>
      <c r="O147" s="107">
        <f t="shared" si="306"/>
        <v>11</v>
      </c>
      <c r="P147" s="107">
        <f t="shared" si="306"/>
        <v>12</v>
      </c>
      <c r="Q147" s="107">
        <f t="shared" si="306"/>
        <v>13</v>
      </c>
      <c r="R147" s="107">
        <f t="shared" si="306"/>
        <v>14</v>
      </c>
      <c r="S147" s="107">
        <f t="shared" si="306"/>
        <v>15</v>
      </c>
      <c r="T147" s="107">
        <f t="shared" si="306"/>
        <v>16</v>
      </c>
      <c r="U147" s="107">
        <f t="shared" si="306"/>
        <v>17</v>
      </c>
      <c r="V147" s="107">
        <f t="shared" si="306"/>
        <v>18</v>
      </c>
      <c r="W147" s="107">
        <f t="shared" si="306"/>
        <v>19</v>
      </c>
      <c r="X147" s="107">
        <f t="shared" si="306"/>
        <v>20</v>
      </c>
      <c r="Y147" s="107">
        <f t="shared" si="306"/>
        <v>21</v>
      </c>
      <c r="Z147" s="107">
        <f t="shared" si="306"/>
        <v>22</v>
      </c>
      <c r="AA147" s="107">
        <f t="shared" si="306"/>
        <v>23</v>
      </c>
      <c r="AB147" s="107">
        <f t="shared" si="306"/>
        <v>24</v>
      </c>
      <c r="AC147" s="107">
        <f t="shared" si="306"/>
        <v>25</v>
      </c>
      <c r="AD147" s="107">
        <f t="shared" si="306"/>
        <v>26</v>
      </c>
      <c r="AE147" s="107">
        <f t="shared" si="306"/>
        <v>27</v>
      </c>
      <c r="AF147" s="107">
        <f t="shared" si="306"/>
        <v>28</v>
      </c>
      <c r="AG147" s="107">
        <f t="shared" si="306"/>
        <v>29</v>
      </c>
      <c r="AH147" s="107">
        <f t="shared" si="306"/>
        <v>30</v>
      </c>
      <c r="AI147" s="107">
        <f t="shared" si="306"/>
        <v>31</v>
      </c>
      <c r="AJ147" s="107">
        <f t="shared" si="306"/>
        <v>32</v>
      </c>
      <c r="AK147" s="107">
        <f t="shared" si="306"/>
        <v>33</v>
      </c>
      <c r="AL147" s="107">
        <f t="shared" si="306"/>
        <v>34</v>
      </c>
      <c r="AM147" s="107">
        <f t="shared" si="306"/>
        <v>35</v>
      </c>
      <c r="AN147" s="107">
        <f t="shared" si="306"/>
        <v>36</v>
      </c>
      <c r="AO147" s="107">
        <f t="shared" si="306"/>
        <v>37</v>
      </c>
      <c r="AP147" s="107">
        <f t="shared" si="306"/>
        <v>38</v>
      </c>
      <c r="AQ147" s="107">
        <f t="shared" si="306"/>
        <v>39</v>
      </c>
      <c r="AR147" s="107">
        <f t="shared" si="306"/>
        <v>40</v>
      </c>
      <c r="AS147" s="107">
        <f t="shared" si="306"/>
        <v>41</v>
      </c>
      <c r="AT147" s="107">
        <f t="shared" si="306"/>
        <v>42</v>
      </c>
      <c r="AU147" s="107">
        <f t="shared" si="306"/>
        <v>43</v>
      </c>
      <c r="AV147" s="107">
        <f t="shared" si="306"/>
        <v>44</v>
      </c>
      <c r="AW147" s="107">
        <f t="shared" si="306"/>
        <v>45</v>
      </c>
      <c r="AX147" s="107">
        <f t="shared" si="306"/>
        <v>46</v>
      </c>
      <c r="AY147" s="107">
        <f t="shared" si="306"/>
        <v>47</v>
      </c>
      <c r="AZ147" s="107">
        <f t="shared" si="306"/>
        <v>48</v>
      </c>
      <c r="BA147" s="107">
        <f t="shared" si="306"/>
        <v>49</v>
      </c>
      <c r="BB147" s="108">
        <f t="shared" si="306"/>
        <v>50</v>
      </c>
      <c r="BC147" s="373" t="s">
        <v>109</v>
      </c>
      <c r="BD147" s="374"/>
      <c r="BE147" s="110"/>
      <c r="BF147" s="110"/>
      <c r="BG147" s="109"/>
    </row>
    <row r="148" spans="3:59">
      <c r="C148" s="117" t="str">
        <f ca="1">BC148&amp;BD148</f>
        <v>----C-AE-ADEC---A---</v>
      </c>
      <c r="D148" s="118"/>
      <c r="E148" s="119" t="str">
        <f t="shared" ref="E148:AJ148" ca="1" si="307">IF(E7="","",IF(E7=1,CHAR(E72),CHAR(45)))</f>
        <v>-</v>
      </c>
      <c r="F148" s="119" t="str">
        <f t="shared" ca="1" si="307"/>
        <v>-</v>
      </c>
      <c r="G148" s="119" t="str">
        <f t="shared" ca="1" si="307"/>
        <v>-</v>
      </c>
      <c r="H148" s="119" t="str">
        <f t="shared" ca="1" si="307"/>
        <v>-</v>
      </c>
      <c r="I148" s="119" t="str">
        <f t="shared" ca="1" si="307"/>
        <v>C</v>
      </c>
      <c r="J148" s="119" t="str">
        <f t="shared" ca="1" si="307"/>
        <v>-</v>
      </c>
      <c r="K148" s="119" t="str">
        <f t="shared" ca="1" si="307"/>
        <v>A</v>
      </c>
      <c r="L148" s="119" t="str">
        <f t="shared" ca="1" si="307"/>
        <v>E</v>
      </c>
      <c r="M148" s="119" t="str">
        <f t="shared" ca="1" si="307"/>
        <v>-</v>
      </c>
      <c r="N148" s="119" t="str">
        <f t="shared" ca="1" si="307"/>
        <v>A</v>
      </c>
      <c r="O148" s="119" t="str">
        <f t="shared" ca="1" si="307"/>
        <v>D</v>
      </c>
      <c r="P148" s="119" t="str">
        <f t="shared" ca="1" si="307"/>
        <v>E</v>
      </c>
      <c r="Q148" s="119" t="str">
        <f t="shared" ca="1" si="307"/>
        <v>C</v>
      </c>
      <c r="R148" s="119" t="str">
        <f t="shared" ca="1" si="307"/>
        <v>-</v>
      </c>
      <c r="S148" s="119" t="str">
        <f t="shared" ca="1" si="307"/>
        <v>-</v>
      </c>
      <c r="T148" s="119" t="str">
        <f t="shared" ca="1" si="307"/>
        <v>-</v>
      </c>
      <c r="U148" s="119" t="str">
        <f t="shared" ca="1" si="307"/>
        <v>A</v>
      </c>
      <c r="V148" s="119" t="str">
        <f t="shared" ca="1" si="307"/>
        <v>-</v>
      </c>
      <c r="W148" s="119" t="str">
        <f t="shared" ca="1" si="307"/>
        <v>-</v>
      </c>
      <c r="X148" s="119" t="str">
        <f t="shared" ca="1" si="307"/>
        <v>-</v>
      </c>
      <c r="Y148" s="119" t="str">
        <f t="shared" ca="1" si="307"/>
        <v/>
      </c>
      <c r="Z148" s="119" t="str">
        <f t="shared" ca="1" si="307"/>
        <v/>
      </c>
      <c r="AA148" s="119" t="str">
        <f t="shared" ca="1" si="307"/>
        <v/>
      </c>
      <c r="AB148" s="119" t="str">
        <f t="shared" ca="1" si="307"/>
        <v/>
      </c>
      <c r="AC148" s="119" t="str">
        <f t="shared" ca="1" si="307"/>
        <v/>
      </c>
      <c r="AD148" s="119" t="str">
        <f t="shared" ca="1" si="307"/>
        <v/>
      </c>
      <c r="AE148" s="119" t="str">
        <f t="shared" ca="1" si="307"/>
        <v/>
      </c>
      <c r="AF148" s="119" t="str">
        <f t="shared" ca="1" si="307"/>
        <v/>
      </c>
      <c r="AG148" s="119" t="str">
        <f t="shared" ca="1" si="307"/>
        <v/>
      </c>
      <c r="AH148" s="119" t="str">
        <f t="shared" ca="1" si="307"/>
        <v/>
      </c>
      <c r="AI148" s="119" t="str">
        <f t="shared" ca="1" si="307"/>
        <v/>
      </c>
      <c r="AJ148" s="119" t="str">
        <f t="shared" ca="1" si="307"/>
        <v/>
      </c>
      <c r="AK148" s="119" t="str">
        <f t="shared" ref="AK148:BB148" ca="1" si="308">IF(AK7="","",IF(AK7=1,CHAR(AK72),CHAR(45)))</f>
        <v/>
      </c>
      <c r="AL148" s="119" t="str">
        <f t="shared" ca="1" si="308"/>
        <v/>
      </c>
      <c r="AM148" s="119" t="str">
        <f t="shared" ca="1" si="308"/>
        <v/>
      </c>
      <c r="AN148" s="119" t="str">
        <f t="shared" ca="1" si="308"/>
        <v/>
      </c>
      <c r="AO148" s="119" t="str">
        <f t="shared" ca="1" si="308"/>
        <v/>
      </c>
      <c r="AP148" s="119" t="str">
        <f t="shared" ca="1" si="308"/>
        <v/>
      </c>
      <c r="AQ148" s="119" t="str">
        <f t="shared" ca="1" si="308"/>
        <v/>
      </c>
      <c r="AR148" s="119" t="str">
        <f t="shared" ca="1" si="308"/>
        <v/>
      </c>
      <c r="AS148" s="119" t="str">
        <f t="shared" ca="1" si="308"/>
        <v/>
      </c>
      <c r="AT148" s="119" t="str">
        <f t="shared" ca="1" si="308"/>
        <v/>
      </c>
      <c r="AU148" s="119" t="str">
        <f t="shared" ca="1" si="308"/>
        <v/>
      </c>
      <c r="AV148" s="119" t="str">
        <f t="shared" ca="1" si="308"/>
        <v/>
      </c>
      <c r="AW148" s="119" t="str">
        <f t="shared" ca="1" si="308"/>
        <v/>
      </c>
      <c r="AX148" s="119" t="str">
        <f t="shared" ca="1" si="308"/>
        <v/>
      </c>
      <c r="AY148" s="119" t="str">
        <f t="shared" ca="1" si="308"/>
        <v/>
      </c>
      <c r="AZ148" s="119" t="str">
        <f t="shared" ca="1" si="308"/>
        <v/>
      </c>
      <c r="BA148" s="119" t="str">
        <f t="shared" ca="1" si="308"/>
        <v/>
      </c>
      <c r="BB148" s="120" t="str">
        <f t="shared" ca="1" si="308"/>
        <v/>
      </c>
      <c r="BC148" s="111" t="str">
        <f ca="1">CONCATENATE(E148,F148,G148,H148,I148,J148,K148,L148,M148,N148,O148,P148,Q148,R148,S148,T148,U148,V148,W148,X148,Y148,Z148,AA148,AB148,AC148)</f>
        <v>----C-AE-ADEC---A---</v>
      </c>
      <c r="BD148" s="112" t="str">
        <f ca="1">CONCATENATE(AD148,AE148,AF148,AG148,AH148,AI148,AJ148,AK148,AL148,AM148,AN148,AO148,AP148,AQ148,AR148,AS148,AT148,AU148,AV148,AW148,AX148,AY148,AZ148,BA148,BB148)</f>
        <v/>
      </c>
      <c r="BE148" s="6"/>
      <c r="BF148" s="6"/>
    </row>
    <row r="149" spans="3:59">
      <c r="C149" s="121" t="str">
        <f t="shared" ref="C149:C197" ca="1" si="309">BC149&amp;BD149</f>
        <v>-BE-----CAD--------B</v>
      </c>
      <c r="D149" s="34"/>
      <c r="E149" s="37" t="str">
        <f t="shared" ref="E149:AJ149" ca="1" si="310">IF(E8="","",IF(E8=1,CHAR(E73),CHAR(45)))</f>
        <v>-</v>
      </c>
      <c r="F149" s="37" t="str">
        <f t="shared" ca="1" si="310"/>
        <v>B</v>
      </c>
      <c r="G149" s="37" t="str">
        <f t="shared" ca="1" si="310"/>
        <v>E</v>
      </c>
      <c r="H149" s="37" t="str">
        <f t="shared" ca="1" si="310"/>
        <v>-</v>
      </c>
      <c r="I149" s="37" t="str">
        <f t="shared" ca="1" si="310"/>
        <v>-</v>
      </c>
      <c r="J149" s="37" t="str">
        <f t="shared" ca="1" si="310"/>
        <v>-</v>
      </c>
      <c r="K149" s="37" t="str">
        <f t="shared" ca="1" si="310"/>
        <v>-</v>
      </c>
      <c r="L149" s="37" t="str">
        <f t="shared" ca="1" si="310"/>
        <v>-</v>
      </c>
      <c r="M149" s="37" t="str">
        <f t="shared" ca="1" si="310"/>
        <v>C</v>
      </c>
      <c r="N149" s="37" t="str">
        <f t="shared" ca="1" si="310"/>
        <v>A</v>
      </c>
      <c r="O149" s="37" t="str">
        <f t="shared" ca="1" si="310"/>
        <v>D</v>
      </c>
      <c r="P149" s="37" t="str">
        <f t="shared" ca="1" si="310"/>
        <v>-</v>
      </c>
      <c r="Q149" s="37" t="str">
        <f t="shared" ca="1" si="310"/>
        <v>-</v>
      </c>
      <c r="R149" s="37" t="str">
        <f t="shared" ca="1" si="310"/>
        <v>-</v>
      </c>
      <c r="S149" s="37" t="str">
        <f t="shared" ca="1" si="310"/>
        <v>-</v>
      </c>
      <c r="T149" s="37" t="str">
        <f t="shared" ca="1" si="310"/>
        <v>-</v>
      </c>
      <c r="U149" s="37" t="str">
        <f t="shared" ca="1" si="310"/>
        <v>-</v>
      </c>
      <c r="V149" s="37" t="str">
        <f t="shared" ca="1" si="310"/>
        <v>-</v>
      </c>
      <c r="W149" s="37" t="str">
        <f t="shared" ca="1" si="310"/>
        <v>-</v>
      </c>
      <c r="X149" s="37" t="str">
        <f t="shared" ca="1" si="310"/>
        <v>B</v>
      </c>
      <c r="Y149" s="37" t="str">
        <f t="shared" ca="1" si="310"/>
        <v/>
      </c>
      <c r="Z149" s="37" t="str">
        <f t="shared" ca="1" si="310"/>
        <v/>
      </c>
      <c r="AA149" s="37" t="str">
        <f t="shared" ca="1" si="310"/>
        <v/>
      </c>
      <c r="AB149" s="37" t="str">
        <f t="shared" ca="1" si="310"/>
        <v/>
      </c>
      <c r="AC149" s="37" t="str">
        <f t="shared" ca="1" si="310"/>
        <v/>
      </c>
      <c r="AD149" s="37" t="str">
        <f t="shared" ca="1" si="310"/>
        <v/>
      </c>
      <c r="AE149" s="37" t="str">
        <f t="shared" ca="1" si="310"/>
        <v/>
      </c>
      <c r="AF149" s="37" t="str">
        <f t="shared" ca="1" si="310"/>
        <v/>
      </c>
      <c r="AG149" s="37" t="str">
        <f t="shared" ca="1" si="310"/>
        <v/>
      </c>
      <c r="AH149" s="37" t="str">
        <f t="shared" ca="1" si="310"/>
        <v/>
      </c>
      <c r="AI149" s="37" t="str">
        <f t="shared" ca="1" si="310"/>
        <v/>
      </c>
      <c r="AJ149" s="37" t="str">
        <f t="shared" ca="1" si="310"/>
        <v/>
      </c>
      <c r="AK149" s="37" t="str">
        <f t="shared" ref="AK149:BB149" ca="1" si="311">IF(AK8="","",IF(AK8=1,CHAR(AK73),CHAR(45)))</f>
        <v/>
      </c>
      <c r="AL149" s="37" t="str">
        <f t="shared" ca="1" si="311"/>
        <v/>
      </c>
      <c r="AM149" s="37" t="str">
        <f t="shared" ca="1" si="311"/>
        <v/>
      </c>
      <c r="AN149" s="37" t="str">
        <f t="shared" ca="1" si="311"/>
        <v/>
      </c>
      <c r="AO149" s="37" t="str">
        <f t="shared" ca="1" si="311"/>
        <v/>
      </c>
      <c r="AP149" s="37" t="str">
        <f t="shared" ca="1" si="311"/>
        <v/>
      </c>
      <c r="AQ149" s="37" t="str">
        <f t="shared" ca="1" si="311"/>
        <v/>
      </c>
      <c r="AR149" s="37" t="str">
        <f t="shared" ca="1" si="311"/>
        <v/>
      </c>
      <c r="AS149" s="37" t="str">
        <f t="shared" ca="1" si="311"/>
        <v/>
      </c>
      <c r="AT149" s="37" t="str">
        <f t="shared" ca="1" si="311"/>
        <v/>
      </c>
      <c r="AU149" s="37" t="str">
        <f t="shared" ca="1" si="311"/>
        <v/>
      </c>
      <c r="AV149" s="37" t="str">
        <f t="shared" ca="1" si="311"/>
        <v/>
      </c>
      <c r="AW149" s="37" t="str">
        <f t="shared" ca="1" si="311"/>
        <v/>
      </c>
      <c r="AX149" s="37" t="str">
        <f t="shared" ca="1" si="311"/>
        <v/>
      </c>
      <c r="AY149" s="37" t="str">
        <f t="shared" ca="1" si="311"/>
        <v/>
      </c>
      <c r="AZ149" s="37" t="str">
        <f t="shared" ca="1" si="311"/>
        <v/>
      </c>
      <c r="BA149" s="37" t="str">
        <f t="shared" ca="1" si="311"/>
        <v/>
      </c>
      <c r="BB149" s="122" t="str">
        <f t="shared" ca="1" si="311"/>
        <v/>
      </c>
      <c r="BC149" s="113" t="str">
        <f t="shared" ref="BC149:BC197" ca="1" si="312">CONCATENATE(E149,F149,G149,H149,I149,J149,K149,L149,M149,N149,O149,P149,Q149,R149,S149,T149,U149,V149,W149,X149,Y149,Z149,AA149,AB149,AC149)</f>
        <v>-BE-----CAD--------B</v>
      </c>
      <c r="BD149" s="114" t="str">
        <f t="shared" ref="BD149:BD197" ca="1" si="313">CONCATENATE(AD149,AE149,AF149,AG149,AH149,AI149,AJ149,AK149,AL149,AM149,AN149,AO149,AP149,AQ149,AR149,AS149,AT149,AU149,AV149,AW149,AX149,AY149,AZ149,BA149,BB149)</f>
        <v/>
      </c>
      <c r="BE149" s="6"/>
      <c r="BF149" s="6"/>
    </row>
    <row r="150" spans="3:59">
      <c r="C150" s="121" t="str">
        <f t="shared" ca="1" si="309"/>
        <v>-BE-C-AE-AD-C-ABAA-B</v>
      </c>
      <c r="D150" s="34"/>
      <c r="E150" s="37" t="str">
        <f t="shared" ref="E150:AJ150" ca="1" si="314">IF(E9="","",IF(E9=1,CHAR(E74),CHAR(45)))</f>
        <v>-</v>
      </c>
      <c r="F150" s="37" t="str">
        <f t="shared" ca="1" si="314"/>
        <v>B</v>
      </c>
      <c r="G150" s="37" t="str">
        <f t="shared" ca="1" si="314"/>
        <v>E</v>
      </c>
      <c r="H150" s="37" t="str">
        <f t="shared" ca="1" si="314"/>
        <v>-</v>
      </c>
      <c r="I150" s="37" t="str">
        <f t="shared" ca="1" si="314"/>
        <v>C</v>
      </c>
      <c r="J150" s="37" t="str">
        <f t="shared" ca="1" si="314"/>
        <v>-</v>
      </c>
      <c r="K150" s="37" t="str">
        <f t="shared" ca="1" si="314"/>
        <v>A</v>
      </c>
      <c r="L150" s="37" t="str">
        <f t="shared" ca="1" si="314"/>
        <v>E</v>
      </c>
      <c r="M150" s="37" t="str">
        <f t="shared" ca="1" si="314"/>
        <v>-</v>
      </c>
      <c r="N150" s="37" t="str">
        <f t="shared" ca="1" si="314"/>
        <v>A</v>
      </c>
      <c r="O150" s="37" t="str">
        <f t="shared" ca="1" si="314"/>
        <v>D</v>
      </c>
      <c r="P150" s="37" t="str">
        <f t="shared" ca="1" si="314"/>
        <v>-</v>
      </c>
      <c r="Q150" s="37" t="str">
        <f t="shared" ca="1" si="314"/>
        <v>C</v>
      </c>
      <c r="R150" s="37" t="str">
        <f t="shared" ca="1" si="314"/>
        <v>-</v>
      </c>
      <c r="S150" s="37" t="str">
        <f t="shared" ca="1" si="314"/>
        <v>A</v>
      </c>
      <c r="T150" s="37" t="str">
        <f t="shared" ca="1" si="314"/>
        <v>B</v>
      </c>
      <c r="U150" s="37" t="str">
        <f t="shared" ca="1" si="314"/>
        <v>A</v>
      </c>
      <c r="V150" s="37" t="str">
        <f t="shared" ca="1" si="314"/>
        <v>A</v>
      </c>
      <c r="W150" s="37" t="str">
        <f t="shared" ca="1" si="314"/>
        <v>-</v>
      </c>
      <c r="X150" s="37" t="str">
        <f t="shared" ca="1" si="314"/>
        <v>B</v>
      </c>
      <c r="Y150" s="37" t="str">
        <f t="shared" ca="1" si="314"/>
        <v/>
      </c>
      <c r="Z150" s="37" t="str">
        <f t="shared" ca="1" si="314"/>
        <v/>
      </c>
      <c r="AA150" s="37" t="str">
        <f t="shared" ca="1" si="314"/>
        <v/>
      </c>
      <c r="AB150" s="37" t="str">
        <f t="shared" ca="1" si="314"/>
        <v/>
      </c>
      <c r="AC150" s="37" t="str">
        <f t="shared" ca="1" si="314"/>
        <v/>
      </c>
      <c r="AD150" s="37" t="str">
        <f t="shared" ca="1" si="314"/>
        <v/>
      </c>
      <c r="AE150" s="37" t="str">
        <f t="shared" ca="1" si="314"/>
        <v/>
      </c>
      <c r="AF150" s="37" t="str">
        <f t="shared" ca="1" si="314"/>
        <v/>
      </c>
      <c r="AG150" s="37" t="str">
        <f t="shared" ca="1" si="314"/>
        <v/>
      </c>
      <c r="AH150" s="37" t="str">
        <f t="shared" ca="1" si="314"/>
        <v/>
      </c>
      <c r="AI150" s="37" t="str">
        <f t="shared" ca="1" si="314"/>
        <v/>
      </c>
      <c r="AJ150" s="37" t="str">
        <f t="shared" ca="1" si="314"/>
        <v/>
      </c>
      <c r="AK150" s="37" t="str">
        <f t="shared" ref="AK150:BB150" ca="1" si="315">IF(AK9="","",IF(AK9=1,CHAR(AK74),CHAR(45)))</f>
        <v/>
      </c>
      <c r="AL150" s="37" t="str">
        <f t="shared" ca="1" si="315"/>
        <v/>
      </c>
      <c r="AM150" s="37" t="str">
        <f t="shared" ca="1" si="315"/>
        <v/>
      </c>
      <c r="AN150" s="37" t="str">
        <f t="shared" ca="1" si="315"/>
        <v/>
      </c>
      <c r="AO150" s="37" t="str">
        <f t="shared" ca="1" si="315"/>
        <v/>
      </c>
      <c r="AP150" s="37" t="str">
        <f t="shared" ca="1" si="315"/>
        <v/>
      </c>
      <c r="AQ150" s="37" t="str">
        <f t="shared" ca="1" si="315"/>
        <v/>
      </c>
      <c r="AR150" s="37" t="str">
        <f t="shared" ca="1" si="315"/>
        <v/>
      </c>
      <c r="AS150" s="37" t="str">
        <f t="shared" ca="1" si="315"/>
        <v/>
      </c>
      <c r="AT150" s="37" t="str">
        <f t="shared" ca="1" si="315"/>
        <v/>
      </c>
      <c r="AU150" s="37" t="str">
        <f t="shared" ca="1" si="315"/>
        <v/>
      </c>
      <c r="AV150" s="37" t="str">
        <f t="shared" ca="1" si="315"/>
        <v/>
      </c>
      <c r="AW150" s="37" t="str">
        <f t="shared" ca="1" si="315"/>
        <v/>
      </c>
      <c r="AX150" s="37" t="str">
        <f t="shared" ca="1" si="315"/>
        <v/>
      </c>
      <c r="AY150" s="37" t="str">
        <f t="shared" ca="1" si="315"/>
        <v/>
      </c>
      <c r="AZ150" s="37" t="str">
        <f t="shared" ca="1" si="315"/>
        <v/>
      </c>
      <c r="BA150" s="37" t="str">
        <f t="shared" ca="1" si="315"/>
        <v/>
      </c>
      <c r="BB150" s="122" t="str">
        <f t="shared" ca="1" si="315"/>
        <v/>
      </c>
      <c r="BC150" s="113" t="str">
        <f t="shared" ca="1" si="312"/>
        <v>-BE-C-AE-AD-C-ABAA-B</v>
      </c>
      <c r="BD150" s="114" t="str">
        <f t="shared" ca="1" si="313"/>
        <v/>
      </c>
      <c r="BE150" s="6"/>
      <c r="BF150" s="6"/>
    </row>
    <row r="151" spans="3:59">
      <c r="C151" s="121" t="str">
        <f t="shared" ca="1" si="309"/>
        <v>-B-B-DA--A-EC-------</v>
      </c>
      <c r="D151" s="34"/>
      <c r="E151" s="37" t="str">
        <f t="shared" ref="E151:AJ151" ca="1" si="316">IF(E10="","",IF(E10=1,CHAR(E75),CHAR(45)))</f>
        <v>-</v>
      </c>
      <c r="F151" s="37" t="str">
        <f t="shared" ca="1" si="316"/>
        <v>B</v>
      </c>
      <c r="G151" s="37" t="str">
        <f t="shared" ca="1" si="316"/>
        <v>-</v>
      </c>
      <c r="H151" s="37" t="str">
        <f t="shared" ca="1" si="316"/>
        <v>B</v>
      </c>
      <c r="I151" s="37" t="str">
        <f t="shared" ca="1" si="316"/>
        <v>-</v>
      </c>
      <c r="J151" s="37" t="str">
        <f t="shared" ca="1" si="316"/>
        <v>D</v>
      </c>
      <c r="K151" s="37" t="str">
        <f t="shared" ca="1" si="316"/>
        <v>A</v>
      </c>
      <c r="L151" s="37" t="str">
        <f t="shared" ca="1" si="316"/>
        <v>-</v>
      </c>
      <c r="M151" s="37" t="str">
        <f t="shared" ca="1" si="316"/>
        <v>-</v>
      </c>
      <c r="N151" s="37" t="str">
        <f t="shared" ca="1" si="316"/>
        <v>A</v>
      </c>
      <c r="O151" s="37" t="str">
        <f t="shared" ca="1" si="316"/>
        <v>-</v>
      </c>
      <c r="P151" s="37" t="str">
        <f t="shared" ca="1" si="316"/>
        <v>E</v>
      </c>
      <c r="Q151" s="37" t="str">
        <f t="shared" ca="1" si="316"/>
        <v>C</v>
      </c>
      <c r="R151" s="37" t="str">
        <f t="shared" ca="1" si="316"/>
        <v>-</v>
      </c>
      <c r="S151" s="37" t="str">
        <f t="shared" ca="1" si="316"/>
        <v>-</v>
      </c>
      <c r="T151" s="37" t="str">
        <f t="shared" ca="1" si="316"/>
        <v>-</v>
      </c>
      <c r="U151" s="37" t="str">
        <f t="shared" ca="1" si="316"/>
        <v>-</v>
      </c>
      <c r="V151" s="37" t="str">
        <f t="shared" ca="1" si="316"/>
        <v>-</v>
      </c>
      <c r="W151" s="37" t="str">
        <f t="shared" ca="1" si="316"/>
        <v>-</v>
      </c>
      <c r="X151" s="37" t="str">
        <f t="shared" ca="1" si="316"/>
        <v>-</v>
      </c>
      <c r="Y151" s="37" t="str">
        <f t="shared" ca="1" si="316"/>
        <v/>
      </c>
      <c r="Z151" s="37" t="str">
        <f t="shared" ca="1" si="316"/>
        <v/>
      </c>
      <c r="AA151" s="37" t="str">
        <f t="shared" ca="1" si="316"/>
        <v/>
      </c>
      <c r="AB151" s="37" t="str">
        <f t="shared" ca="1" si="316"/>
        <v/>
      </c>
      <c r="AC151" s="37" t="str">
        <f t="shared" ca="1" si="316"/>
        <v/>
      </c>
      <c r="AD151" s="37" t="str">
        <f t="shared" ca="1" si="316"/>
        <v/>
      </c>
      <c r="AE151" s="37" t="str">
        <f t="shared" ca="1" si="316"/>
        <v/>
      </c>
      <c r="AF151" s="37" t="str">
        <f t="shared" ca="1" si="316"/>
        <v/>
      </c>
      <c r="AG151" s="37" t="str">
        <f t="shared" ca="1" si="316"/>
        <v/>
      </c>
      <c r="AH151" s="37" t="str">
        <f t="shared" ca="1" si="316"/>
        <v/>
      </c>
      <c r="AI151" s="37" t="str">
        <f t="shared" ca="1" si="316"/>
        <v/>
      </c>
      <c r="AJ151" s="37" t="str">
        <f t="shared" ca="1" si="316"/>
        <v/>
      </c>
      <c r="AK151" s="37" t="str">
        <f t="shared" ref="AK151:BB151" ca="1" si="317">IF(AK10="","",IF(AK10=1,CHAR(AK75),CHAR(45)))</f>
        <v/>
      </c>
      <c r="AL151" s="37" t="str">
        <f t="shared" ca="1" si="317"/>
        <v/>
      </c>
      <c r="AM151" s="37" t="str">
        <f t="shared" ca="1" si="317"/>
        <v/>
      </c>
      <c r="AN151" s="37" t="str">
        <f t="shared" ca="1" si="317"/>
        <v/>
      </c>
      <c r="AO151" s="37" t="str">
        <f t="shared" ca="1" si="317"/>
        <v/>
      </c>
      <c r="AP151" s="37" t="str">
        <f t="shared" ca="1" si="317"/>
        <v/>
      </c>
      <c r="AQ151" s="37" t="str">
        <f t="shared" ca="1" si="317"/>
        <v/>
      </c>
      <c r="AR151" s="37" t="str">
        <f t="shared" ca="1" si="317"/>
        <v/>
      </c>
      <c r="AS151" s="37" t="str">
        <f t="shared" ca="1" si="317"/>
        <v/>
      </c>
      <c r="AT151" s="37" t="str">
        <f t="shared" ca="1" si="317"/>
        <v/>
      </c>
      <c r="AU151" s="37" t="str">
        <f t="shared" ca="1" si="317"/>
        <v/>
      </c>
      <c r="AV151" s="37" t="str">
        <f t="shared" ca="1" si="317"/>
        <v/>
      </c>
      <c r="AW151" s="37" t="str">
        <f t="shared" ca="1" si="317"/>
        <v/>
      </c>
      <c r="AX151" s="37" t="str">
        <f t="shared" ca="1" si="317"/>
        <v/>
      </c>
      <c r="AY151" s="37" t="str">
        <f t="shared" ca="1" si="317"/>
        <v/>
      </c>
      <c r="AZ151" s="37" t="str">
        <f t="shared" ca="1" si="317"/>
        <v/>
      </c>
      <c r="BA151" s="37" t="str">
        <f t="shared" ca="1" si="317"/>
        <v/>
      </c>
      <c r="BB151" s="122" t="str">
        <f t="shared" ca="1" si="317"/>
        <v/>
      </c>
      <c r="BC151" s="113" t="str">
        <f t="shared" ca="1" si="312"/>
        <v>-B-B-DA--A-EC-------</v>
      </c>
      <c r="BD151" s="114" t="str">
        <f t="shared" ca="1" si="313"/>
        <v/>
      </c>
      <c r="BE151" s="6"/>
      <c r="BF151" s="6"/>
    </row>
    <row r="152" spans="3:59">
      <c r="C152" s="121" t="str">
        <f t="shared" ca="1" si="309"/>
        <v>-B-BC-A-C-D-C----AD-</v>
      </c>
      <c r="D152" s="34"/>
      <c r="E152" s="37" t="str">
        <f t="shared" ref="E152:AJ152" ca="1" si="318">IF(E11="","",IF(E11=1,CHAR(E76),CHAR(45)))</f>
        <v>-</v>
      </c>
      <c r="F152" s="37" t="str">
        <f t="shared" ca="1" si="318"/>
        <v>B</v>
      </c>
      <c r="G152" s="37" t="str">
        <f t="shared" ca="1" si="318"/>
        <v>-</v>
      </c>
      <c r="H152" s="37" t="str">
        <f t="shared" ca="1" si="318"/>
        <v>B</v>
      </c>
      <c r="I152" s="37" t="str">
        <f t="shared" ca="1" si="318"/>
        <v>C</v>
      </c>
      <c r="J152" s="37" t="str">
        <f t="shared" ca="1" si="318"/>
        <v>-</v>
      </c>
      <c r="K152" s="37" t="str">
        <f t="shared" ca="1" si="318"/>
        <v>A</v>
      </c>
      <c r="L152" s="37" t="str">
        <f t="shared" ca="1" si="318"/>
        <v>-</v>
      </c>
      <c r="M152" s="37" t="str">
        <f t="shared" ca="1" si="318"/>
        <v>C</v>
      </c>
      <c r="N152" s="37" t="str">
        <f t="shared" ca="1" si="318"/>
        <v>-</v>
      </c>
      <c r="O152" s="37" t="str">
        <f t="shared" ca="1" si="318"/>
        <v>D</v>
      </c>
      <c r="P152" s="37" t="str">
        <f t="shared" ca="1" si="318"/>
        <v>-</v>
      </c>
      <c r="Q152" s="37" t="str">
        <f t="shared" ca="1" si="318"/>
        <v>C</v>
      </c>
      <c r="R152" s="37" t="str">
        <f t="shared" ca="1" si="318"/>
        <v>-</v>
      </c>
      <c r="S152" s="37" t="str">
        <f t="shared" ca="1" si="318"/>
        <v>-</v>
      </c>
      <c r="T152" s="37" t="str">
        <f t="shared" ca="1" si="318"/>
        <v>-</v>
      </c>
      <c r="U152" s="37" t="str">
        <f t="shared" ca="1" si="318"/>
        <v>-</v>
      </c>
      <c r="V152" s="37" t="str">
        <f t="shared" ca="1" si="318"/>
        <v>A</v>
      </c>
      <c r="W152" s="37" t="str">
        <f t="shared" ca="1" si="318"/>
        <v>D</v>
      </c>
      <c r="X152" s="37" t="str">
        <f t="shared" ca="1" si="318"/>
        <v>-</v>
      </c>
      <c r="Y152" s="37" t="str">
        <f t="shared" ca="1" si="318"/>
        <v/>
      </c>
      <c r="Z152" s="37" t="str">
        <f t="shared" ca="1" si="318"/>
        <v/>
      </c>
      <c r="AA152" s="37" t="str">
        <f t="shared" ca="1" si="318"/>
        <v/>
      </c>
      <c r="AB152" s="37" t="str">
        <f t="shared" ca="1" si="318"/>
        <v/>
      </c>
      <c r="AC152" s="37" t="str">
        <f t="shared" ca="1" si="318"/>
        <v/>
      </c>
      <c r="AD152" s="37" t="str">
        <f t="shared" ca="1" si="318"/>
        <v/>
      </c>
      <c r="AE152" s="37" t="str">
        <f t="shared" ca="1" si="318"/>
        <v/>
      </c>
      <c r="AF152" s="37" t="str">
        <f t="shared" ca="1" si="318"/>
        <v/>
      </c>
      <c r="AG152" s="37" t="str">
        <f t="shared" ca="1" si="318"/>
        <v/>
      </c>
      <c r="AH152" s="37" t="str">
        <f t="shared" ca="1" si="318"/>
        <v/>
      </c>
      <c r="AI152" s="37" t="str">
        <f t="shared" ca="1" si="318"/>
        <v/>
      </c>
      <c r="AJ152" s="37" t="str">
        <f t="shared" ca="1" si="318"/>
        <v/>
      </c>
      <c r="AK152" s="37" t="str">
        <f t="shared" ref="AK152:BB152" ca="1" si="319">IF(AK11="","",IF(AK11=1,CHAR(AK76),CHAR(45)))</f>
        <v/>
      </c>
      <c r="AL152" s="37" t="str">
        <f t="shared" ca="1" si="319"/>
        <v/>
      </c>
      <c r="AM152" s="37" t="str">
        <f t="shared" ca="1" si="319"/>
        <v/>
      </c>
      <c r="AN152" s="37" t="str">
        <f t="shared" ca="1" si="319"/>
        <v/>
      </c>
      <c r="AO152" s="37" t="str">
        <f t="shared" ca="1" si="319"/>
        <v/>
      </c>
      <c r="AP152" s="37" t="str">
        <f t="shared" ca="1" si="319"/>
        <v/>
      </c>
      <c r="AQ152" s="37" t="str">
        <f t="shared" ca="1" si="319"/>
        <v/>
      </c>
      <c r="AR152" s="37" t="str">
        <f t="shared" ca="1" si="319"/>
        <v/>
      </c>
      <c r="AS152" s="37" t="str">
        <f t="shared" ca="1" si="319"/>
        <v/>
      </c>
      <c r="AT152" s="37" t="str">
        <f t="shared" ca="1" si="319"/>
        <v/>
      </c>
      <c r="AU152" s="37" t="str">
        <f t="shared" ca="1" si="319"/>
        <v/>
      </c>
      <c r="AV152" s="37" t="str">
        <f t="shared" ca="1" si="319"/>
        <v/>
      </c>
      <c r="AW152" s="37" t="str">
        <f t="shared" ca="1" si="319"/>
        <v/>
      </c>
      <c r="AX152" s="37" t="str">
        <f t="shared" ca="1" si="319"/>
        <v/>
      </c>
      <c r="AY152" s="37" t="str">
        <f t="shared" ca="1" si="319"/>
        <v/>
      </c>
      <c r="AZ152" s="37" t="str">
        <f t="shared" ca="1" si="319"/>
        <v/>
      </c>
      <c r="BA152" s="37" t="str">
        <f t="shared" ca="1" si="319"/>
        <v/>
      </c>
      <c r="BB152" s="122" t="str">
        <f t="shared" ca="1" si="319"/>
        <v/>
      </c>
      <c r="BC152" s="113" t="str">
        <f t="shared" ca="1" si="312"/>
        <v>-B-BC-A-C-D-C----AD-</v>
      </c>
      <c r="BD152" s="114" t="str">
        <f t="shared" ca="1" si="313"/>
        <v/>
      </c>
      <c r="BE152" s="6"/>
      <c r="BF152" s="6"/>
    </row>
    <row r="153" spans="3:59">
      <c r="C153" s="121" t="str">
        <f t="shared" ca="1" si="309"/>
        <v>-B-B--A--ADEC---AA--</v>
      </c>
      <c r="D153" s="34"/>
      <c r="E153" s="37" t="str">
        <f t="shared" ref="E153:AJ153" ca="1" si="320">IF(E12="","",IF(E12=1,CHAR(E77),CHAR(45)))</f>
        <v>-</v>
      </c>
      <c r="F153" s="37" t="str">
        <f t="shared" ca="1" si="320"/>
        <v>B</v>
      </c>
      <c r="G153" s="37" t="str">
        <f t="shared" ca="1" si="320"/>
        <v>-</v>
      </c>
      <c r="H153" s="37" t="str">
        <f t="shared" ca="1" si="320"/>
        <v>B</v>
      </c>
      <c r="I153" s="37" t="str">
        <f t="shared" ca="1" si="320"/>
        <v>-</v>
      </c>
      <c r="J153" s="37" t="str">
        <f t="shared" ca="1" si="320"/>
        <v>-</v>
      </c>
      <c r="K153" s="37" t="str">
        <f t="shared" ca="1" si="320"/>
        <v>A</v>
      </c>
      <c r="L153" s="37" t="str">
        <f t="shared" ca="1" si="320"/>
        <v>-</v>
      </c>
      <c r="M153" s="37" t="str">
        <f t="shared" ca="1" si="320"/>
        <v>-</v>
      </c>
      <c r="N153" s="37" t="str">
        <f t="shared" ca="1" si="320"/>
        <v>A</v>
      </c>
      <c r="O153" s="37" t="str">
        <f t="shared" ca="1" si="320"/>
        <v>D</v>
      </c>
      <c r="P153" s="37" t="str">
        <f t="shared" ca="1" si="320"/>
        <v>E</v>
      </c>
      <c r="Q153" s="37" t="str">
        <f t="shared" ca="1" si="320"/>
        <v>C</v>
      </c>
      <c r="R153" s="37" t="str">
        <f t="shared" ca="1" si="320"/>
        <v>-</v>
      </c>
      <c r="S153" s="37" t="str">
        <f t="shared" ca="1" si="320"/>
        <v>-</v>
      </c>
      <c r="T153" s="37" t="str">
        <f t="shared" ca="1" si="320"/>
        <v>-</v>
      </c>
      <c r="U153" s="37" t="str">
        <f t="shared" ca="1" si="320"/>
        <v>A</v>
      </c>
      <c r="V153" s="37" t="str">
        <f t="shared" ca="1" si="320"/>
        <v>A</v>
      </c>
      <c r="W153" s="37" t="str">
        <f t="shared" ca="1" si="320"/>
        <v>-</v>
      </c>
      <c r="X153" s="37" t="str">
        <f t="shared" ca="1" si="320"/>
        <v>-</v>
      </c>
      <c r="Y153" s="37" t="str">
        <f t="shared" ca="1" si="320"/>
        <v/>
      </c>
      <c r="Z153" s="37" t="str">
        <f t="shared" ca="1" si="320"/>
        <v/>
      </c>
      <c r="AA153" s="37" t="str">
        <f t="shared" ca="1" si="320"/>
        <v/>
      </c>
      <c r="AB153" s="37" t="str">
        <f t="shared" ca="1" si="320"/>
        <v/>
      </c>
      <c r="AC153" s="37" t="str">
        <f t="shared" ca="1" si="320"/>
        <v/>
      </c>
      <c r="AD153" s="37" t="str">
        <f t="shared" ca="1" si="320"/>
        <v/>
      </c>
      <c r="AE153" s="37" t="str">
        <f t="shared" ca="1" si="320"/>
        <v/>
      </c>
      <c r="AF153" s="37" t="str">
        <f t="shared" ca="1" si="320"/>
        <v/>
      </c>
      <c r="AG153" s="37" t="str">
        <f t="shared" ca="1" si="320"/>
        <v/>
      </c>
      <c r="AH153" s="37" t="str">
        <f t="shared" ca="1" si="320"/>
        <v/>
      </c>
      <c r="AI153" s="37" t="str">
        <f t="shared" ca="1" si="320"/>
        <v/>
      </c>
      <c r="AJ153" s="37" t="str">
        <f t="shared" ca="1" si="320"/>
        <v/>
      </c>
      <c r="AK153" s="37" t="str">
        <f t="shared" ref="AK153:BB153" ca="1" si="321">IF(AK12="","",IF(AK12=1,CHAR(AK77),CHAR(45)))</f>
        <v/>
      </c>
      <c r="AL153" s="37" t="str">
        <f t="shared" ca="1" si="321"/>
        <v/>
      </c>
      <c r="AM153" s="37" t="str">
        <f t="shared" ca="1" si="321"/>
        <v/>
      </c>
      <c r="AN153" s="37" t="str">
        <f t="shared" ca="1" si="321"/>
        <v/>
      </c>
      <c r="AO153" s="37" t="str">
        <f t="shared" ca="1" si="321"/>
        <v/>
      </c>
      <c r="AP153" s="37" t="str">
        <f t="shared" ca="1" si="321"/>
        <v/>
      </c>
      <c r="AQ153" s="37" t="str">
        <f t="shared" ca="1" si="321"/>
        <v/>
      </c>
      <c r="AR153" s="37" t="str">
        <f t="shared" ca="1" si="321"/>
        <v/>
      </c>
      <c r="AS153" s="37" t="str">
        <f t="shared" ca="1" si="321"/>
        <v/>
      </c>
      <c r="AT153" s="37" t="str">
        <f t="shared" ca="1" si="321"/>
        <v/>
      </c>
      <c r="AU153" s="37" t="str">
        <f t="shared" ca="1" si="321"/>
        <v/>
      </c>
      <c r="AV153" s="37" t="str">
        <f t="shared" ca="1" si="321"/>
        <v/>
      </c>
      <c r="AW153" s="37" t="str">
        <f t="shared" ca="1" si="321"/>
        <v/>
      </c>
      <c r="AX153" s="37" t="str">
        <f t="shared" ca="1" si="321"/>
        <v/>
      </c>
      <c r="AY153" s="37" t="str">
        <f t="shared" ca="1" si="321"/>
        <v/>
      </c>
      <c r="AZ153" s="37" t="str">
        <f t="shared" ca="1" si="321"/>
        <v/>
      </c>
      <c r="BA153" s="37" t="str">
        <f t="shared" ca="1" si="321"/>
        <v/>
      </c>
      <c r="BB153" s="122" t="str">
        <f t="shared" ca="1" si="321"/>
        <v/>
      </c>
      <c r="BC153" s="113" t="str">
        <f t="shared" ca="1" si="312"/>
        <v>-B-B--A--ADEC---AA--</v>
      </c>
      <c r="BD153" s="114" t="str">
        <f t="shared" ca="1" si="313"/>
        <v/>
      </c>
      <c r="BE153" s="6"/>
      <c r="BF153" s="6"/>
    </row>
    <row r="154" spans="3:59">
      <c r="C154" s="121" t="str">
        <f t="shared" ca="1" si="309"/>
        <v>-B-B--A--ADE--A--A-B</v>
      </c>
      <c r="D154" s="34"/>
      <c r="E154" s="37" t="str">
        <f t="shared" ref="E154:AJ154" ca="1" si="322">IF(E13="","",IF(E13=1,CHAR(E78),CHAR(45)))</f>
        <v>-</v>
      </c>
      <c r="F154" s="37" t="str">
        <f t="shared" ca="1" si="322"/>
        <v>B</v>
      </c>
      <c r="G154" s="37" t="str">
        <f t="shared" ca="1" si="322"/>
        <v>-</v>
      </c>
      <c r="H154" s="37" t="str">
        <f t="shared" ca="1" si="322"/>
        <v>B</v>
      </c>
      <c r="I154" s="37" t="str">
        <f t="shared" ca="1" si="322"/>
        <v>-</v>
      </c>
      <c r="J154" s="37" t="str">
        <f t="shared" ca="1" si="322"/>
        <v>-</v>
      </c>
      <c r="K154" s="37" t="str">
        <f t="shared" ca="1" si="322"/>
        <v>A</v>
      </c>
      <c r="L154" s="37" t="str">
        <f t="shared" ca="1" si="322"/>
        <v>-</v>
      </c>
      <c r="M154" s="37" t="str">
        <f t="shared" ca="1" si="322"/>
        <v>-</v>
      </c>
      <c r="N154" s="37" t="str">
        <f t="shared" ca="1" si="322"/>
        <v>A</v>
      </c>
      <c r="O154" s="37" t="str">
        <f t="shared" ca="1" si="322"/>
        <v>D</v>
      </c>
      <c r="P154" s="37" t="str">
        <f t="shared" ca="1" si="322"/>
        <v>E</v>
      </c>
      <c r="Q154" s="37" t="str">
        <f t="shared" ca="1" si="322"/>
        <v>-</v>
      </c>
      <c r="R154" s="37" t="str">
        <f t="shared" ca="1" si="322"/>
        <v>-</v>
      </c>
      <c r="S154" s="37" t="str">
        <f t="shared" ca="1" si="322"/>
        <v>A</v>
      </c>
      <c r="T154" s="37" t="str">
        <f t="shared" ca="1" si="322"/>
        <v>-</v>
      </c>
      <c r="U154" s="37" t="str">
        <f t="shared" ca="1" si="322"/>
        <v>-</v>
      </c>
      <c r="V154" s="37" t="str">
        <f t="shared" ca="1" si="322"/>
        <v>A</v>
      </c>
      <c r="W154" s="37" t="str">
        <f t="shared" ca="1" si="322"/>
        <v>-</v>
      </c>
      <c r="X154" s="37" t="str">
        <f t="shared" ca="1" si="322"/>
        <v>B</v>
      </c>
      <c r="Y154" s="37" t="str">
        <f t="shared" ca="1" si="322"/>
        <v/>
      </c>
      <c r="Z154" s="37" t="str">
        <f t="shared" ca="1" si="322"/>
        <v/>
      </c>
      <c r="AA154" s="37" t="str">
        <f t="shared" ca="1" si="322"/>
        <v/>
      </c>
      <c r="AB154" s="37" t="str">
        <f t="shared" ca="1" si="322"/>
        <v/>
      </c>
      <c r="AC154" s="37" t="str">
        <f t="shared" ca="1" si="322"/>
        <v/>
      </c>
      <c r="AD154" s="37" t="str">
        <f t="shared" ca="1" si="322"/>
        <v/>
      </c>
      <c r="AE154" s="37" t="str">
        <f t="shared" ca="1" si="322"/>
        <v/>
      </c>
      <c r="AF154" s="37" t="str">
        <f t="shared" ca="1" si="322"/>
        <v/>
      </c>
      <c r="AG154" s="37" t="str">
        <f t="shared" ca="1" si="322"/>
        <v/>
      </c>
      <c r="AH154" s="37" t="str">
        <f t="shared" ca="1" si="322"/>
        <v/>
      </c>
      <c r="AI154" s="37" t="str">
        <f t="shared" ca="1" si="322"/>
        <v/>
      </c>
      <c r="AJ154" s="37" t="str">
        <f t="shared" ca="1" si="322"/>
        <v/>
      </c>
      <c r="AK154" s="37" t="str">
        <f t="shared" ref="AK154:BB154" ca="1" si="323">IF(AK13="","",IF(AK13=1,CHAR(AK78),CHAR(45)))</f>
        <v/>
      </c>
      <c r="AL154" s="37" t="str">
        <f t="shared" ca="1" si="323"/>
        <v/>
      </c>
      <c r="AM154" s="37" t="str">
        <f t="shared" ca="1" si="323"/>
        <v/>
      </c>
      <c r="AN154" s="37" t="str">
        <f t="shared" ca="1" si="323"/>
        <v/>
      </c>
      <c r="AO154" s="37" t="str">
        <f t="shared" ca="1" si="323"/>
        <v/>
      </c>
      <c r="AP154" s="37" t="str">
        <f t="shared" ca="1" si="323"/>
        <v/>
      </c>
      <c r="AQ154" s="37" t="str">
        <f t="shared" ca="1" si="323"/>
        <v/>
      </c>
      <c r="AR154" s="37" t="str">
        <f t="shared" ca="1" si="323"/>
        <v/>
      </c>
      <c r="AS154" s="37" t="str">
        <f t="shared" ca="1" si="323"/>
        <v/>
      </c>
      <c r="AT154" s="37" t="str">
        <f t="shared" ca="1" si="323"/>
        <v/>
      </c>
      <c r="AU154" s="37" t="str">
        <f t="shared" ca="1" si="323"/>
        <v/>
      </c>
      <c r="AV154" s="37" t="str">
        <f t="shared" ca="1" si="323"/>
        <v/>
      </c>
      <c r="AW154" s="37" t="str">
        <f t="shared" ca="1" si="323"/>
        <v/>
      </c>
      <c r="AX154" s="37" t="str">
        <f t="shared" ca="1" si="323"/>
        <v/>
      </c>
      <c r="AY154" s="37" t="str">
        <f t="shared" ca="1" si="323"/>
        <v/>
      </c>
      <c r="AZ154" s="37" t="str">
        <f t="shared" ca="1" si="323"/>
        <v/>
      </c>
      <c r="BA154" s="37" t="str">
        <f t="shared" ca="1" si="323"/>
        <v/>
      </c>
      <c r="BB154" s="122" t="str">
        <f t="shared" ca="1" si="323"/>
        <v/>
      </c>
      <c r="BC154" s="113" t="str">
        <f t="shared" ca="1" si="312"/>
        <v>-B-B--A--ADE--A--A-B</v>
      </c>
      <c r="BD154" s="114" t="str">
        <f t="shared" ca="1" si="313"/>
        <v/>
      </c>
      <c r="BE154" s="6"/>
      <c r="BF154" s="6"/>
    </row>
    <row r="155" spans="3:59">
      <c r="C155" s="121" t="str">
        <f t="shared" ca="1" si="309"/>
        <v>E----------E-----A-B</v>
      </c>
      <c r="D155" s="34"/>
      <c r="E155" s="37" t="str">
        <f t="shared" ref="E155:AJ155" ca="1" si="324">IF(E14="","",IF(E14=1,CHAR(E79),CHAR(45)))</f>
        <v>E</v>
      </c>
      <c r="F155" s="37" t="str">
        <f t="shared" ca="1" si="324"/>
        <v>-</v>
      </c>
      <c r="G155" s="37" t="str">
        <f t="shared" ca="1" si="324"/>
        <v>-</v>
      </c>
      <c r="H155" s="37" t="str">
        <f t="shared" ca="1" si="324"/>
        <v>-</v>
      </c>
      <c r="I155" s="37" t="str">
        <f t="shared" ca="1" si="324"/>
        <v>-</v>
      </c>
      <c r="J155" s="37" t="str">
        <f t="shared" ca="1" si="324"/>
        <v>-</v>
      </c>
      <c r="K155" s="37" t="str">
        <f t="shared" ca="1" si="324"/>
        <v>-</v>
      </c>
      <c r="L155" s="37" t="str">
        <f t="shared" ca="1" si="324"/>
        <v>-</v>
      </c>
      <c r="M155" s="37" t="str">
        <f t="shared" ca="1" si="324"/>
        <v>-</v>
      </c>
      <c r="N155" s="37" t="str">
        <f t="shared" ca="1" si="324"/>
        <v>-</v>
      </c>
      <c r="O155" s="37" t="str">
        <f t="shared" ca="1" si="324"/>
        <v>-</v>
      </c>
      <c r="P155" s="37" t="str">
        <f t="shared" ca="1" si="324"/>
        <v>E</v>
      </c>
      <c r="Q155" s="37" t="str">
        <f t="shared" ca="1" si="324"/>
        <v>-</v>
      </c>
      <c r="R155" s="37" t="str">
        <f t="shared" ca="1" si="324"/>
        <v>-</v>
      </c>
      <c r="S155" s="37" t="str">
        <f t="shared" ca="1" si="324"/>
        <v>-</v>
      </c>
      <c r="T155" s="37" t="str">
        <f t="shared" ca="1" si="324"/>
        <v>-</v>
      </c>
      <c r="U155" s="37" t="str">
        <f t="shared" ca="1" si="324"/>
        <v>-</v>
      </c>
      <c r="V155" s="37" t="str">
        <f t="shared" ca="1" si="324"/>
        <v>A</v>
      </c>
      <c r="W155" s="37" t="str">
        <f t="shared" ca="1" si="324"/>
        <v>-</v>
      </c>
      <c r="X155" s="37" t="str">
        <f t="shared" ca="1" si="324"/>
        <v>B</v>
      </c>
      <c r="Y155" s="37" t="str">
        <f t="shared" ca="1" si="324"/>
        <v/>
      </c>
      <c r="Z155" s="37" t="str">
        <f t="shared" ca="1" si="324"/>
        <v/>
      </c>
      <c r="AA155" s="37" t="str">
        <f t="shared" ca="1" si="324"/>
        <v/>
      </c>
      <c r="AB155" s="37" t="str">
        <f t="shared" ca="1" si="324"/>
        <v/>
      </c>
      <c r="AC155" s="37" t="str">
        <f t="shared" ca="1" si="324"/>
        <v/>
      </c>
      <c r="AD155" s="37" t="str">
        <f t="shared" ca="1" si="324"/>
        <v/>
      </c>
      <c r="AE155" s="37" t="str">
        <f t="shared" ca="1" si="324"/>
        <v/>
      </c>
      <c r="AF155" s="37" t="str">
        <f t="shared" ca="1" si="324"/>
        <v/>
      </c>
      <c r="AG155" s="37" t="str">
        <f t="shared" ca="1" si="324"/>
        <v/>
      </c>
      <c r="AH155" s="37" t="str">
        <f t="shared" ca="1" si="324"/>
        <v/>
      </c>
      <c r="AI155" s="37" t="str">
        <f t="shared" ca="1" si="324"/>
        <v/>
      </c>
      <c r="AJ155" s="37" t="str">
        <f t="shared" ca="1" si="324"/>
        <v/>
      </c>
      <c r="AK155" s="37" t="str">
        <f t="shared" ref="AK155:BB155" ca="1" si="325">IF(AK14="","",IF(AK14=1,CHAR(AK79),CHAR(45)))</f>
        <v/>
      </c>
      <c r="AL155" s="37" t="str">
        <f t="shared" ca="1" si="325"/>
        <v/>
      </c>
      <c r="AM155" s="37" t="str">
        <f t="shared" ca="1" si="325"/>
        <v/>
      </c>
      <c r="AN155" s="37" t="str">
        <f t="shared" ca="1" si="325"/>
        <v/>
      </c>
      <c r="AO155" s="37" t="str">
        <f t="shared" ca="1" si="325"/>
        <v/>
      </c>
      <c r="AP155" s="37" t="str">
        <f t="shared" ca="1" si="325"/>
        <v/>
      </c>
      <c r="AQ155" s="37" t="str">
        <f t="shared" ca="1" si="325"/>
        <v/>
      </c>
      <c r="AR155" s="37" t="str">
        <f t="shared" ca="1" si="325"/>
        <v/>
      </c>
      <c r="AS155" s="37" t="str">
        <f t="shared" ca="1" si="325"/>
        <v/>
      </c>
      <c r="AT155" s="37" t="str">
        <f t="shared" ca="1" si="325"/>
        <v/>
      </c>
      <c r="AU155" s="37" t="str">
        <f t="shared" ca="1" si="325"/>
        <v/>
      </c>
      <c r="AV155" s="37" t="str">
        <f t="shared" ca="1" si="325"/>
        <v/>
      </c>
      <c r="AW155" s="37" t="str">
        <f t="shared" ca="1" si="325"/>
        <v/>
      </c>
      <c r="AX155" s="37" t="str">
        <f t="shared" ca="1" si="325"/>
        <v/>
      </c>
      <c r="AY155" s="37" t="str">
        <f t="shared" ca="1" si="325"/>
        <v/>
      </c>
      <c r="AZ155" s="37" t="str">
        <f t="shared" ca="1" si="325"/>
        <v/>
      </c>
      <c r="BA155" s="37" t="str">
        <f t="shared" ca="1" si="325"/>
        <v/>
      </c>
      <c r="BB155" s="122" t="str">
        <f t="shared" ca="1" si="325"/>
        <v/>
      </c>
      <c r="BC155" s="113" t="str">
        <f t="shared" ca="1" si="312"/>
        <v>E----------E-----A-B</v>
      </c>
      <c r="BD155" s="114" t="str">
        <f t="shared" ca="1" si="313"/>
        <v/>
      </c>
      <c r="BE155" s="6"/>
      <c r="BF155" s="6"/>
    </row>
    <row r="156" spans="3:59">
      <c r="C156" s="121" t="str">
        <f t="shared" ca="1" si="309"/>
        <v>-BE-C-AECADEC-A-AA--</v>
      </c>
      <c r="D156" s="34"/>
      <c r="E156" s="37" t="str">
        <f t="shared" ref="E156:AJ156" ca="1" si="326">IF(E15="","",IF(E15=1,CHAR(E80),CHAR(45)))</f>
        <v>-</v>
      </c>
      <c r="F156" s="37" t="str">
        <f t="shared" ca="1" si="326"/>
        <v>B</v>
      </c>
      <c r="G156" s="37" t="str">
        <f t="shared" ca="1" si="326"/>
        <v>E</v>
      </c>
      <c r="H156" s="37" t="str">
        <f t="shared" ca="1" si="326"/>
        <v>-</v>
      </c>
      <c r="I156" s="37" t="str">
        <f t="shared" ca="1" si="326"/>
        <v>C</v>
      </c>
      <c r="J156" s="37" t="str">
        <f t="shared" ca="1" si="326"/>
        <v>-</v>
      </c>
      <c r="K156" s="37" t="str">
        <f t="shared" ca="1" si="326"/>
        <v>A</v>
      </c>
      <c r="L156" s="37" t="str">
        <f t="shared" ca="1" si="326"/>
        <v>E</v>
      </c>
      <c r="M156" s="37" t="str">
        <f t="shared" ca="1" si="326"/>
        <v>C</v>
      </c>
      <c r="N156" s="37" t="str">
        <f t="shared" ca="1" si="326"/>
        <v>A</v>
      </c>
      <c r="O156" s="37" t="str">
        <f t="shared" ca="1" si="326"/>
        <v>D</v>
      </c>
      <c r="P156" s="37" t="str">
        <f t="shared" ca="1" si="326"/>
        <v>E</v>
      </c>
      <c r="Q156" s="37" t="str">
        <f t="shared" ca="1" si="326"/>
        <v>C</v>
      </c>
      <c r="R156" s="37" t="str">
        <f t="shared" ca="1" si="326"/>
        <v>-</v>
      </c>
      <c r="S156" s="37" t="str">
        <f t="shared" ca="1" si="326"/>
        <v>A</v>
      </c>
      <c r="T156" s="37" t="str">
        <f t="shared" ca="1" si="326"/>
        <v>-</v>
      </c>
      <c r="U156" s="37" t="str">
        <f t="shared" ca="1" si="326"/>
        <v>A</v>
      </c>
      <c r="V156" s="37" t="str">
        <f t="shared" ca="1" si="326"/>
        <v>A</v>
      </c>
      <c r="W156" s="37" t="str">
        <f t="shared" ca="1" si="326"/>
        <v>-</v>
      </c>
      <c r="X156" s="37" t="str">
        <f t="shared" ca="1" si="326"/>
        <v>-</v>
      </c>
      <c r="Y156" s="37" t="str">
        <f t="shared" ca="1" si="326"/>
        <v/>
      </c>
      <c r="Z156" s="37" t="str">
        <f t="shared" ca="1" si="326"/>
        <v/>
      </c>
      <c r="AA156" s="37" t="str">
        <f t="shared" ca="1" si="326"/>
        <v/>
      </c>
      <c r="AB156" s="37" t="str">
        <f t="shared" ca="1" si="326"/>
        <v/>
      </c>
      <c r="AC156" s="37" t="str">
        <f t="shared" ca="1" si="326"/>
        <v/>
      </c>
      <c r="AD156" s="37" t="str">
        <f t="shared" ca="1" si="326"/>
        <v/>
      </c>
      <c r="AE156" s="37" t="str">
        <f t="shared" ca="1" si="326"/>
        <v/>
      </c>
      <c r="AF156" s="37" t="str">
        <f t="shared" ca="1" si="326"/>
        <v/>
      </c>
      <c r="AG156" s="37" t="str">
        <f t="shared" ca="1" si="326"/>
        <v/>
      </c>
      <c r="AH156" s="37" t="str">
        <f t="shared" ca="1" si="326"/>
        <v/>
      </c>
      <c r="AI156" s="37" t="str">
        <f t="shared" ca="1" si="326"/>
        <v/>
      </c>
      <c r="AJ156" s="37" t="str">
        <f t="shared" ca="1" si="326"/>
        <v/>
      </c>
      <c r="AK156" s="37" t="str">
        <f t="shared" ref="AK156:BB156" ca="1" si="327">IF(AK15="","",IF(AK15=1,CHAR(AK80),CHAR(45)))</f>
        <v/>
      </c>
      <c r="AL156" s="37" t="str">
        <f t="shared" ca="1" si="327"/>
        <v/>
      </c>
      <c r="AM156" s="37" t="str">
        <f t="shared" ca="1" si="327"/>
        <v/>
      </c>
      <c r="AN156" s="37" t="str">
        <f t="shared" ca="1" si="327"/>
        <v/>
      </c>
      <c r="AO156" s="37" t="str">
        <f t="shared" ca="1" si="327"/>
        <v/>
      </c>
      <c r="AP156" s="37" t="str">
        <f t="shared" ca="1" si="327"/>
        <v/>
      </c>
      <c r="AQ156" s="37" t="str">
        <f t="shared" ca="1" si="327"/>
        <v/>
      </c>
      <c r="AR156" s="37" t="str">
        <f t="shared" ca="1" si="327"/>
        <v/>
      </c>
      <c r="AS156" s="37" t="str">
        <f t="shared" ca="1" si="327"/>
        <v/>
      </c>
      <c r="AT156" s="37" t="str">
        <f t="shared" ca="1" si="327"/>
        <v/>
      </c>
      <c r="AU156" s="37" t="str">
        <f t="shared" ca="1" si="327"/>
        <v/>
      </c>
      <c r="AV156" s="37" t="str">
        <f t="shared" ca="1" si="327"/>
        <v/>
      </c>
      <c r="AW156" s="37" t="str">
        <f t="shared" ca="1" si="327"/>
        <v/>
      </c>
      <c r="AX156" s="37" t="str">
        <f t="shared" ca="1" si="327"/>
        <v/>
      </c>
      <c r="AY156" s="37" t="str">
        <f t="shared" ca="1" si="327"/>
        <v/>
      </c>
      <c r="AZ156" s="37" t="str">
        <f t="shared" ca="1" si="327"/>
        <v/>
      </c>
      <c r="BA156" s="37" t="str">
        <f t="shared" ca="1" si="327"/>
        <v/>
      </c>
      <c r="BB156" s="122" t="str">
        <f t="shared" ca="1" si="327"/>
        <v/>
      </c>
      <c r="BC156" s="113" t="str">
        <f t="shared" ca="1" si="312"/>
        <v>-BE-C-AECADEC-A-AA--</v>
      </c>
      <c r="BD156" s="114" t="str">
        <f t="shared" ca="1" si="313"/>
        <v/>
      </c>
      <c r="BE156" s="6"/>
      <c r="BF156" s="6"/>
    </row>
    <row r="157" spans="3:59">
      <c r="C157" s="121" t="str">
        <f t="shared" ca="1" si="309"/>
        <v>-B--C-A--A-E--------</v>
      </c>
      <c r="D157" s="34"/>
      <c r="E157" s="37" t="str">
        <f t="shared" ref="E157:AJ157" ca="1" si="328">IF(E16="","",IF(E16=1,CHAR(E81),CHAR(45)))</f>
        <v>-</v>
      </c>
      <c r="F157" s="37" t="str">
        <f t="shared" ca="1" si="328"/>
        <v>B</v>
      </c>
      <c r="G157" s="37" t="str">
        <f t="shared" ca="1" si="328"/>
        <v>-</v>
      </c>
      <c r="H157" s="37" t="str">
        <f t="shared" ca="1" si="328"/>
        <v>-</v>
      </c>
      <c r="I157" s="37" t="str">
        <f t="shared" ca="1" si="328"/>
        <v>C</v>
      </c>
      <c r="J157" s="37" t="str">
        <f t="shared" ca="1" si="328"/>
        <v>-</v>
      </c>
      <c r="K157" s="37" t="str">
        <f t="shared" ca="1" si="328"/>
        <v>A</v>
      </c>
      <c r="L157" s="37" t="str">
        <f t="shared" ca="1" si="328"/>
        <v>-</v>
      </c>
      <c r="M157" s="37" t="str">
        <f t="shared" ca="1" si="328"/>
        <v>-</v>
      </c>
      <c r="N157" s="37" t="str">
        <f t="shared" ca="1" si="328"/>
        <v>A</v>
      </c>
      <c r="O157" s="37" t="str">
        <f t="shared" ca="1" si="328"/>
        <v>-</v>
      </c>
      <c r="P157" s="37" t="str">
        <f t="shared" ca="1" si="328"/>
        <v>E</v>
      </c>
      <c r="Q157" s="37" t="str">
        <f t="shared" ca="1" si="328"/>
        <v>-</v>
      </c>
      <c r="R157" s="37" t="str">
        <f t="shared" ca="1" si="328"/>
        <v>-</v>
      </c>
      <c r="S157" s="37" t="str">
        <f t="shared" ca="1" si="328"/>
        <v>-</v>
      </c>
      <c r="T157" s="37" t="str">
        <f t="shared" ca="1" si="328"/>
        <v>-</v>
      </c>
      <c r="U157" s="37" t="str">
        <f t="shared" ca="1" si="328"/>
        <v>-</v>
      </c>
      <c r="V157" s="37" t="str">
        <f t="shared" ca="1" si="328"/>
        <v>-</v>
      </c>
      <c r="W157" s="37" t="str">
        <f t="shared" ca="1" si="328"/>
        <v>-</v>
      </c>
      <c r="X157" s="37" t="str">
        <f t="shared" ca="1" si="328"/>
        <v>-</v>
      </c>
      <c r="Y157" s="37" t="str">
        <f t="shared" ca="1" si="328"/>
        <v/>
      </c>
      <c r="Z157" s="37" t="str">
        <f t="shared" ca="1" si="328"/>
        <v/>
      </c>
      <c r="AA157" s="37" t="str">
        <f t="shared" ca="1" si="328"/>
        <v/>
      </c>
      <c r="AB157" s="37" t="str">
        <f t="shared" ca="1" si="328"/>
        <v/>
      </c>
      <c r="AC157" s="37" t="str">
        <f t="shared" ca="1" si="328"/>
        <v/>
      </c>
      <c r="AD157" s="37" t="str">
        <f t="shared" ca="1" si="328"/>
        <v/>
      </c>
      <c r="AE157" s="37" t="str">
        <f t="shared" ca="1" si="328"/>
        <v/>
      </c>
      <c r="AF157" s="37" t="str">
        <f t="shared" ca="1" si="328"/>
        <v/>
      </c>
      <c r="AG157" s="37" t="str">
        <f t="shared" ca="1" si="328"/>
        <v/>
      </c>
      <c r="AH157" s="37" t="str">
        <f t="shared" ca="1" si="328"/>
        <v/>
      </c>
      <c r="AI157" s="37" t="str">
        <f t="shared" ca="1" si="328"/>
        <v/>
      </c>
      <c r="AJ157" s="37" t="str">
        <f t="shared" ca="1" si="328"/>
        <v/>
      </c>
      <c r="AK157" s="37" t="str">
        <f t="shared" ref="AK157:BB157" ca="1" si="329">IF(AK16="","",IF(AK16=1,CHAR(AK81),CHAR(45)))</f>
        <v/>
      </c>
      <c r="AL157" s="37" t="str">
        <f t="shared" ca="1" si="329"/>
        <v/>
      </c>
      <c r="AM157" s="37" t="str">
        <f t="shared" ca="1" si="329"/>
        <v/>
      </c>
      <c r="AN157" s="37" t="str">
        <f t="shared" ca="1" si="329"/>
        <v/>
      </c>
      <c r="AO157" s="37" t="str">
        <f t="shared" ca="1" si="329"/>
        <v/>
      </c>
      <c r="AP157" s="37" t="str">
        <f t="shared" ca="1" si="329"/>
        <v/>
      </c>
      <c r="AQ157" s="37" t="str">
        <f t="shared" ca="1" si="329"/>
        <v/>
      </c>
      <c r="AR157" s="37" t="str">
        <f t="shared" ca="1" si="329"/>
        <v/>
      </c>
      <c r="AS157" s="37" t="str">
        <f t="shared" ca="1" si="329"/>
        <v/>
      </c>
      <c r="AT157" s="37" t="str">
        <f t="shared" ca="1" si="329"/>
        <v/>
      </c>
      <c r="AU157" s="37" t="str">
        <f t="shared" ca="1" si="329"/>
        <v/>
      </c>
      <c r="AV157" s="37" t="str">
        <f t="shared" ca="1" si="329"/>
        <v/>
      </c>
      <c r="AW157" s="37" t="str">
        <f t="shared" ca="1" si="329"/>
        <v/>
      </c>
      <c r="AX157" s="37" t="str">
        <f t="shared" ca="1" si="329"/>
        <v/>
      </c>
      <c r="AY157" s="37" t="str">
        <f t="shared" ca="1" si="329"/>
        <v/>
      </c>
      <c r="AZ157" s="37" t="str">
        <f t="shared" ca="1" si="329"/>
        <v/>
      </c>
      <c r="BA157" s="37" t="str">
        <f t="shared" ca="1" si="329"/>
        <v/>
      </c>
      <c r="BB157" s="122" t="str">
        <f t="shared" ca="1" si="329"/>
        <v/>
      </c>
      <c r="BC157" s="113" t="str">
        <f t="shared" ca="1" si="312"/>
        <v>-B--C-A--A-E--------</v>
      </c>
      <c r="BD157" s="114" t="str">
        <f t="shared" ca="1" si="313"/>
        <v/>
      </c>
      <c r="BE157" s="6"/>
      <c r="BF157" s="6"/>
    </row>
    <row r="158" spans="3:59">
      <c r="C158" s="121" t="str">
        <f t="shared" ca="1" si="309"/>
        <v>-B--C-A-CAD-C-A-AA--</v>
      </c>
      <c r="D158" s="34"/>
      <c r="E158" s="37" t="str">
        <f t="shared" ref="E158:AJ158" ca="1" si="330">IF(E17="","",IF(E17=1,CHAR(E82),CHAR(45)))</f>
        <v>-</v>
      </c>
      <c r="F158" s="37" t="str">
        <f t="shared" ca="1" si="330"/>
        <v>B</v>
      </c>
      <c r="G158" s="37" t="str">
        <f t="shared" ca="1" si="330"/>
        <v>-</v>
      </c>
      <c r="H158" s="37" t="str">
        <f t="shared" ca="1" si="330"/>
        <v>-</v>
      </c>
      <c r="I158" s="37" t="str">
        <f t="shared" ca="1" si="330"/>
        <v>C</v>
      </c>
      <c r="J158" s="37" t="str">
        <f t="shared" ca="1" si="330"/>
        <v>-</v>
      </c>
      <c r="K158" s="37" t="str">
        <f t="shared" ca="1" si="330"/>
        <v>A</v>
      </c>
      <c r="L158" s="37" t="str">
        <f t="shared" ca="1" si="330"/>
        <v>-</v>
      </c>
      <c r="M158" s="37" t="str">
        <f t="shared" ca="1" si="330"/>
        <v>C</v>
      </c>
      <c r="N158" s="37" t="str">
        <f t="shared" ca="1" si="330"/>
        <v>A</v>
      </c>
      <c r="O158" s="37" t="str">
        <f t="shared" ca="1" si="330"/>
        <v>D</v>
      </c>
      <c r="P158" s="37" t="str">
        <f t="shared" ca="1" si="330"/>
        <v>-</v>
      </c>
      <c r="Q158" s="37" t="str">
        <f t="shared" ca="1" si="330"/>
        <v>C</v>
      </c>
      <c r="R158" s="37" t="str">
        <f t="shared" ca="1" si="330"/>
        <v>-</v>
      </c>
      <c r="S158" s="37" t="str">
        <f t="shared" ca="1" si="330"/>
        <v>A</v>
      </c>
      <c r="T158" s="37" t="str">
        <f t="shared" ca="1" si="330"/>
        <v>-</v>
      </c>
      <c r="U158" s="37" t="str">
        <f t="shared" ca="1" si="330"/>
        <v>A</v>
      </c>
      <c r="V158" s="37" t="str">
        <f t="shared" ca="1" si="330"/>
        <v>A</v>
      </c>
      <c r="W158" s="37" t="str">
        <f t="shared" ca="1" si="330"/>
        <v>-</v>
      </c>
      <c r="X158" s="37" t="str">
        <f t="shared" ca="1" si="330"/>
        <v>-</v>
      </c>
      <c r="Y158" s="37" t="str">
        <f t="shared" ca="1" si="330"/>
        <v/>
      </c>
      <c r="Z158" s="37" t="str">
        <f t="shared" ca="1" si="330"/>
        <v/>
      </c>
      <c r="AA158" s="37" t="str">
        <f t="shared" ca="1" si="330"/>
        <v/>
      </c>
      <c r="AB158" s="37" t="str">
        <f t="shared" ca="1" si="330"/>
        <v/>
      </c>
      <c r="AC158" s="37" t="str">
        <f t="shared" ca="1" si="330"/>
        <v/>
      </c>
      <c r="AD158" s="37" t="str">
        <f t="shared" ca="1" si="330"/>
        <v/>
      </c>
      <c r="AE158" s="37" t="str">
        <f t="shared" ca="1" si="330"/>
        <v/>
      </c>
      <c r="AF158" s="37" t="str">
        <f t="shared" ca="1" si="330"/>
        <v/>
      </c>
      <c r="AG158" s="37" t="str">
        <f t="shared" ca="1" si="330"/>
        <v/>
      </c>
      <c r="AH158" s="37" t="str">
        <f t="shared" ca="1" si="330"/>
        <v/>
      </c>
      <c r="AI158" s="37" t="str">
        <f t="shared" ca="1" si="330"/>
        <v/>
      </c>
      <c r="AJ158" s="37" t="str">
        <f t="shared" ca="1" si="330"/>
        <v/>
      </c>
      <c r="AK158" s="37" t="str">
        <f t="shared" ref="AK158:BB158" ca="1" si="331">IF(AK17="","",IF(AK17=1,CHAR(AK82),CHAR(45)))</f>
        <v/>
      </c>
      <c r="AL158" s="37" t="str">
        <f t="shared" ca="1" si="331"/>
        <v/>
      </c>
      <c r="AM158" s="37" t="str">
        <f t="shared" ca="1" si="331"/>
        <v/>
      </c>
      <c r="AN158" s="37" t="str">
        <f t="shared" ca="1" si="331"/>
        <v/>
      </c>
      <c r="AO158" s="37" t="str">
        <f t="shared" ca="1" si="331"/>
        <v/>
      </c>
      <c r="AP158" s="37" t="str">
        <f t="shared" ca="1" si="331"/>
        <v/>
      </c>
      <c r="AQ158" s="37" t="str">
        <f t="shared" ca="1" si="331"/>
        <v/>
      </c>
      <c r="AR158" s="37" t="str">
        <f t="shared" ca="1" si="331"/>
        <v/>
      </c>
      <c r="AS158" s="37" t="str">
        <f t="shared" ca="1" si="331"/>
        <v/>
      </c>
      <c r="AT158" s="37" t="str">
        <f t="shared" ca="1" si="331"/>
        <v/>
      </c>
      <c r="AU158" s="37" t="str">
        <f t="shared" ca="1" si="331"/>
        <v/>
      </c>
      <c r="AV158" s="37" t="str">
        <f t="shared" ca="1" si="331"/>
        <v/>
      </c>
      <c r="AW158" s="37" t="str">
        <f t="shared" ca="1" si="331"/>
        <v/>
      </c>
      <c r="AX158" s="37" t="str">
        <f t="shared" ca="1" si="331"/>
        <v/>
      </c>
      <c r="AY158" s="37" t="str">
        <f t="shared" ca="1" si="331"/>
        <v/>
      </c>
      <c r="AZ158" s="37" t="str">
        <f t="shared" ca="1" si="331"/>
        <v/>
      </c>
      <c r="BA158" s="37" t="str">
        <f t="shared" ca="1" si="331"/>
        <v/>
      </c>
      <c r="BB158" s="122" t="str">
        <f t="shared" ca="1" si="331"/>
        <v/>
      </c>
      <c r="BC158" s="113" t="str">
        <f t="shared" ca="1" si="312"/>
        <v>-B--C-A-CAD-C-A-AA--</v>
      </c>
      <c r="BD158" s="114" t="str">
        <f t="shared" ca="1" si="313"/>
        <v/>
      </c>
      <c r="BE158" s="6"/>
      <c r="BF158" s="6"/>
    </row>
    <row r="159" spans="3:59">
      <c r="C159" s="121" t="str">
        <f t="shared" ca="1" si="309"/>
        <v>-B-BC-AE-AD-C-A-AAD-</v>
      </c>
      <c r="D159" s="34"/>
      <c r="E159" s="37" t="str">
        <f t="shared" ref="E159:AJ159" ca="1" si="332">IF(E18="","",IF(E18=1,CHAR(E83),CHAR(45)))</f>
        <v>-</v>
      </c>
      <c r="F159" s="37" t="str">
        <f t="shared" ca="1" si="332"/>
        <v>B</v>
      </c>
      <c r="G159" s="37" t="str">
        <f t="shared" ca="1" si="332"/>
        <v>-</v>
      </c>
      <c r="H159" s="37" t="str">
        <f t="shared" ca="1" si="332"/>
        <v>B</v>
      </c>
      <c r="I159" s="37" t="str">
        <f t="shared" ca="1" si="332"/>
        <v>C</v>
      </c>
      <c r="J159" s="37" t="str">
        <f t="shared" ca="1" si="332"/>
        <v>-</v>
      </c>
      <c r="K159" s="37" t="str">
        <f t="shared" ca="1" si="332"/>
        <v>A</v>
      </c>
      <c r="L159" s="37" t="str">
        <f t="shared" ca="1" si="332"/>
        <v>E</v>
      </c>
      <c r="M159" s="37" t="str">
        <f t="shared" ca="1" si="332"/>
        <v>-</v>
      </c>
      <c r="N159" s="37" t="str">
        <f t="shared" ca="1" si="332"/>
        <v>A</v>
      </c>
      <c r="O159" s="37" t="str">
        <f t="shared" ca="1" si="332"/>
        <v>D</v>
      </c>
      <c r="P159" s="37" t="str">
        <f t="shared" ca="1" si="332"/>
        <v>-</v>
      </c>
      <c r="Q159" s="37" t="str">
        <f t="shared" ca="1" si="332"/>
        <v>C</v>
      </c>
      <c r="R159" s="37" t="str">
        <f t="shared" ca="1" si="332"/>
        <v>-</v>
      </c>
      <c r="S159" s="37" t="str">
        <f t="shared" ca="1" si="332"/>
        <v>A</v>
      </c>
      <c r="T159" s="37" t="str">
        <f t="shared" ca="1" si="332"/>
        <v>-</v>
      </c>
      <c r="U159" s="37" t="str">
        <f t="shared" ca="1" si="332"/>
        <v>A</v>
      </c>
      <c r="V159" s="37" t="str">
        <f t="shared" ca="1" si="332"/>
        <v>A</v>
      </c>
      <c r="W159" s="37" t="str">
        <f t="shared" ca="1" si="332"/>
        <v>D</v>
      </c>
      <c r="X159" s="37" t="str">
        <f t="shared" ca="1" si="332"/>
        <v>-</v>
      </c>
      <c r="Y159" s="37" t="str">
        <f t="shared" ca="1" si="332"/>
        <v/>
      </c>
      <c r="Z159" s="37" t="str">
        <f t="shared" ca="1" si="332"/>
        <v/>
      </c>
      <c r="AA159" s="37" t="str">
        <f t="shared" ca="1" si="332"/>
        <v/>
      </c>
      <c r="AB159" s="37" t="str">
        <f t="shared" ca="1" si="332"/>
        <v/>
      </c>
      <c r="AC159" s="37" t="str">
        <f t="shared" ca="1" si="332"/>
        <v/>
      </c>
      <c r="AD159" s="37" t="str">
        <f t="shared" ca="1" si="332"/>
        <v/>
      </c>
      <c r="AE159" s="37" t="str">
        <f t="shared" ca="1" si="332"/>
        <v/>
      </c>
      <c r="AF159" s="37" t="str">
        <f t="shared" ca="1" si="332"/>
        <v/>
      </c>
      <c r="AG159" s="37" t="str">
        <f t="shared" ca="1" si="332"/>
        <v/>
      </c>
      <c r="AH159" s="37" t="str">
        <f t="shared" ca="1" si="332"/>
        <v/>
      </c>
      <c r="AI159" s="37" t="str">
        <f t="shared" ca="1" si="332"/>
        <v/>
      </c>
      <c r="AJ159" s="37" t="str">
        <f t="shared" ca="1" si="332"/>
        <v/>
      </c>
      <c r="AK159" s="37" t="str">
        <f t="shared" ref="AK159:BB159" ca="1" si="333">IF(AK18="","",IF(AK18=1,CHAR(AK83),CHAR(45)))</f>
        <v/>
      </c>
      <c r="AL159" s="37" t="str">
        <f t="shared" ca="1" si="333"/>
        <v/>
      </c>
      <c r="AM159" s="37" t="str">
        <f t="shared" ca="1" si="333"/>
        <v/>
      </c>
      <c r="AN159" s="37" t="str">
        <f t="shared" ca="1" si="333"/>
        <v/>
      </c>
      <c r="AO159" s="37" t="str">
        <f t="shared" ca="1" si="333"/>
        <v/>
      </c>
      <c r="AP159" s="37" t="str">
        <f t="shared" ca="1" si="333"/>
        <v/>
      </c>
      <c r="AQ159" s="37" t="str">
        <f t="shared" ca="1" si="333"/>
        <v/>
      </c>
      <c r="AR159" s="37" t="str">
        <f t="shared" ca="1" si="333"/>
        <v/>
      </c>
      <c r="AS159" s="37" t="str">
        <f t="shared" ca="1" si="333"/>
        <v/>
      </c>
      <c r="AT159" s="37" t="str">
        <f t="shared" ca="1" si="333"/>
        <v/>
      </c>
      <c r="AU159" s="37" t="str">
        <f t="shared" ca="1" si="333"/>
        <v/>
      </c>
      <c r="AV159" s="37" t="str">
        <f t="shared" ca="1" si="333"/>
        <v/>
      </c>
      <c r="AW159" s="37" t="str">
        <f t="shared" ca="1" si="333"/>
        <v/>
      </c>
      <c r="AX159" s="37" t="str">
        <f t="shared" ca="1" si="333"/>
        <v/>
      </c>
      <c r="AY159" s="37" t="str">
        <f t="shared" ca="1" si="333"/>
        <v/>
      </c>
      <c r="AZ159" s="37" t="str">
        <f t="shared" ca="1" si="333"/>
        <v/>
      </c>
      <c r="BA159" s="37" t="str">
        <f t="shared" ca="1" si="333"/>
        <v/>
      </c>
      <c r="BB159" s="122" t="str">
        <f t="shared" ca="1" si="333"/>
        <v/>
      </c>
      <c r="BC159" s="113" t="str">
        <f t="shared" ca="1" si="312"/>
        <v>-B-BC-AE-AD-C-A-AAD-</v>
      </c>
      <c r="BD159" s="114" t="str">
        <f t="shared" ca="1" si="313"/>
        <v/>
      </c>
      <c r="BE159" s="6"/>
      <c r="BF159" s="6"/>
    </row>
    <row r="160" spans="3:59">
      <c r="C160" s="121" t="str">
        <f t="shared" ca="1" si="309"/>
        <v>------A-----CC--A-D-</v>
      </c>
      <c r="D160" s="34"/>
      <c r="E160" s="37" t="str">
        <f t="shared" ref="E160:AJ160" ca="1" si="334">IF(E19="","",IF(E19=1,CHAR(E84),CHAR(45)))</f>
        <v>-</v>
      </c>
      <c r="F160" s="37" t="str">
        <f t="shared" ca="1" si="334"/>
        <v>-</v>
      </c>
      <c r="G160" s="37" t="str">
        <f t="shared" ca="1" si="334"/>
        <v>-</v>
      </c>
      <c r="H160" s="37" t="str">
        <f t="shared" ca="1" si="334"/>
        <v>-</v>
      </c>
      <c r="I160" s="37" t="str">
        <f t="shared" ca="1" si="334"/>
        <v>-</v>
      </c>
      <c r="J160" s="37" t="str">
        <f t="shared" ca="1" si="334"/>
        <v>-</v>
      </c>
      <c r="K160" s="37" t="str">
        <f t="shared" ca="1" si="334"/>
        <v>A</v>
      </c>
      <c r="L160" s="37" t="str">
        <f t="shared" ca="1" si="334"/>
        <v>-</v>
      </c>
      <c r="M160" s="37" t="str">
        <f t="shared" ca="1" si="334"/>
        <v>-</v>
      </c>
      <c r="N160" s="37" t="str">
        <f t="shared" ca="1" si="334"/>
        <v>-</v>
      </c>
      <c r="O160" s="37" t="str">
        <f t="shared" ca="1" si="334"/>
        <v>-</v>
      </c>
      <c r="P160" s="37" t="str">
        <f t="shared" ca="1" si="334"/>
        <v>-</v>
      </c>
      <c r="Q160" s="37" t="str">
        <f t="shared" ca="1" si="334"/>
        <v>C</v>
      </c>
      <c r="R160" s="37" t="str">
        <f t="shared" ca="1" si="334"/>
        <v>C</v>
      </c>
      <c r="S160" s="37" t="str">
        <f t="shared" ca="1" si="334"/>
        <v>-</v>
      </c>
      <c r="T160" s="37" t="str">
        <f t="shared" ca="1" si="334"/>
        <v>-</v>
      </c>
      <c r="U160" s="37" t="str">
        <f t="shared" ca="1" si="334"/>
        <v>A</v>
      </c>
      <c r="V160" s="37" t="str">
        <f t="shared" ca="1" si="334"/>
        <v>-</v>
      </c>
      <c r="W160" s="37" t="str">
        <f t="shared" ca="1" si="334"/>
        <v>D</v>
      </c>
      <c r="X160" s="37" t="str">
        <f t="shared" ca="1" si="334"/>
        <v>-</v>
      </c>
      <c r="Y160" s="37" t="str">
        <f t="shared" ca="1" si="334"/>
        <v/>
      </c>
      <c r="Z160" s="37" t="str">
        <f t="shared" ca="1" si="334"/>
        <v/>
      </c>
      <c r="AA160" s="37" t="str">
        <f t="shared" ca="1" si="334"/>
        <v/>
      </c>
      <c r="AB160" s="37" t="str">
        <f t="shared" ca="1" si="334"/>
        <v/>
      </c>
      <c r="AC160" s="37" t="str">
        <f t="shared" ca="1" si="334"/>
        <v/>
      </c>
      <c r="AD160" s="37" t="str">
        <f t="shared" ca="1" si="334"/>
        <v/>
      </c>
      <c r="AE160" s="37" t="str">
        <f t="shared" ca="1" si="334"/>
        <v/>
      </c>
      <c r="AF160" s="37" t="str">
        <f t="shared" ca="1" si="334"/>
        <v/>
      </c>
      <c r="AG160" s="37" t="str">
        <f t="shared" ca="1" si="334"/>
        <v/>
      </c>
      <c r="AH160" s="37" t="str">
        <f t="shared" ca="1" si="334"/>
        <v/>
      </c>
      <c r="AI160" s="37" t="str">
        <f t="shared" ca="1" si="334"/>
        <v/>
      </c>
      <c r="AJ160" s="37" t="str">
        <f t="shared" ca="1" si="334"/>
        <v/>
      </c>
      <c r="AK160" s="37" t="str">
        <f t="shared" ref="AK160:BB160" ca="1" si="335">IF(AK19="","",IF(AK19=1,CHAR(AK84),CHAR(45)))</f>
        <v/>
      </c>
      <c r="AL160" s="37" t="str">
        <f t="shared" ca="1" si="335"/>
        <v/>
      </c>
      <c r="AM160" s="37" t="str">
        <f t="shared" ca="1" si="335"/>
        <v/>
      </c>
      <c r="AN160" s="37" t="str">
        <f t="shared" ca="1" si="335"/>
        <v/>
      </c>
      <c r="AO160" s="37" t="str">
        <f t="shared" ca="1" si="335"/>
        <v/>
      </c>
      <c r="AP160" s="37" t="str">
        <f t="shared" ca="1" si="335"/>
        <v/>
      </c>
      <c r="AQ160" s="37" t="str">
        <f t="shared" ca="1" si="335"/>
        <v/>
      </c>
      <c r="AR160" s="37" t="str">
        <f t="shared" ca="1" si="335"/>
        <v/>
      </c>
      <c r="AS160" s="37" t="str">
        <f t="shared" ca="1" si="335"/>
        <v/>
      </c>
      <c r="AT160" s="37" t="str">
        <f t="shared" ca="1" si="335"/>
        <v/>
      </c>
      <c r="AU160" s="37" t="str">
        <f t="shared" ca="1" si="335"/>
        <v/>
      </c>
      <c r="AV160" s="37" t="str">
        <f t="shared" ca="1" si="335"/>
        <v/>
      </c>
      <c r="AW160" s="37" t="str">
        <f t="shared" ca="1" si="335"/>
        <v/>
      </c>
      <c r="AX160" s="37" t="str">
        <f t="shared" ca="1" si="335"/>
        <v/>
      </c>
      <c r="AY160" s="37" t="str">
        <f t="shared" ca="1" si="335"/>
        <v/>
      </c>
      <c r="AZ160" s="37" t="str">
        <f t="shared" ca="1" si="335"/>
        <v/>
      </c>
      <c r="BA160" s="37" t="str">
        <f t="shared" ca="1" si="335"/>
        <v/>
      </c>
      <c r="BB160" s="122" t="str">
        <f t="shared" ca="1" si="335"/>
        <v/>
      </c>
      <c r="BC160" s="113" t="str">
        <f t="shared" ca="1" si="312"/>
        <v>------A-----CC--A-D-</v>
      </c>
      <c r="BD160" s="114" t="str">
        <f t="shared" ca="1" si="313"/>
        <v/>
      </c>
      <c r="BE160" s="6"/>
      <c r="BF160" s="6"/>
    </row>
    <row r="161" spans="3:58">
      <c r="C161" s="121" t="str">
        <f t="shared" ca="1" si="309"/>
        <v>EB---------EC--BA-D-</v>
      </c>
      <c r="D161" s="34"/>
      <c r="E161" s="37" t="str">
        <f t="shared" ref="E161:AJ161" ca="1" si="336">IF(E20="","",IF(E20=1,CHAR(E85),CHAR(45)))</f>
        <v>E</v>
      </c>
      <c r="F161" s="37" t="str">
        <f t="shared" ca="1" si="336"/>
        <v>B</v>
      </c>
      <c r="G161" s="37" t="str">
        <f t="shared" ca="1" si="336"/>
        <v>-</v>
      </c>
      <c r="H161" s="37" t="str">
        <f t="shared" ca="1" si="336"/>
        <v>-</v>
      </c>
      <c r="I161" s="37" t="str">
        <f t="shared" ca="1" si="336"/>
        <v>-</v>
      </c>
      <c r="J161" s="37" t="str">
        <f t="shared" ca="1" si="336"/>
        <v>-</v>
      </c>
      <c r="K161" s="37" t="str">
        <f t="shared" ca="1" si="336"/>
        <v>-</v>
      </c>
      <c r="L161" s="37" t="str">
        <f t="shared" ca="1" si="336"/>
        <v>-</v>
      </c>
      <c r="M161" s="37" t="str">
        <f t="shared" ca="1" si="336"/>
        <v>-</v>
      </c>
      <c r="N161" s="37" t="str">
        <f t="shared" ca="1" si="336"/>
        <v>-</v>
      </c>
      <c r="O161" s="37" t="str">
        <f t="shared" ca="1" si="336"/>
        <v>-</v>
      </c>
      <c r="P161" s="37" t="str">
        <f t="shared" ca="1" si="336"/>
        <v>E</v>
      </c>
      <c r="Q161" s="37" t="str">
        <f t="shared" ca="1" si="336"/>
        <v>C</v>
      </c>
      <c r="R161" s="37" t="str">
        <f t="shared" ca="1" si="336"/>
        <v>-</v>
      </c>
      <c r="S161" s="37" t="str">
        <f t="shared" ca="1" si="336"/>
        <v>-</v>
      </c>
      <c r="T161" s="37" t="str">
        <f t="shared" ca="1" si="336"/>
        <v>B</v>
      </c>
      <c r="U161" s="37" t="str">
        <f t="shared" ca="1" si="336"/>
        <v>A</v>
      </c>
      <c r="V161" s="37" t="str">
        <f t="shared" ca="1" si="336"/>
        <v>-</v>
      </c>
      <c r="W161" s="37" t="str">
        <f t="shared" ca="1" si="336"/>
        <v>D</v>
      </c>
      <c r="X161" s="37" t="str">
        <f t="shared" ca="1" si="336"/>
        <v>-</v>
      </c>
      <c r="Y161" s="37" t="str">
        <f t="shared" ca="1" si="336"/>
        <v/>
      </c>
      <c r="Z161" s="37" t="str">
        <f t="shared" ca="1" si="336"/>
        <v/>
      </c>
      <c r="AA161" s="37" t="str">
        <f t="shared" ca="1" si="336"/>
        <v/>
      </c>
      <c r="AB161" s="37" t="str">
        <f t="shared" ca="1" si="336"/>
        <v/>
      </c>
      <c r="AC161" s="37" t="str">
        <f t="shared" ca="1" si="336"/>
        <v/>
      </c>
      <c r="AD161" s="37" t="str">
        <f t="shared" ca="1" si="336"/>
        <v/>
      </c>
      <c r="AE161" s="37" t="str">
        <f t="shared" ca="1" si="336"/>
        <v/>
      </c>
      <c r="AF161" s="37" t="str">
        <f t="shared" ca="1" si="336"/>
        <v/>
      </c>
      <c r="AG161" s="37" t="str">
        <f t="shared" ca="1" si="336"/>
        <v/>
      </c>
      <c r="AH161" s="37" t="str">
        <f t="shared" ca="1" si="336"/>
        <v/>
      </c>
      <c r="AI161" s="37" t="str">
        <f t="shared" ca="1" si="336"/>
        <v/>
      </c>
      <c r="AJ161" s="37" t="str">
        <f t="shared" ca="1" si="336"/>
        <v/>
      </c>
      <c r="AK161" s="37" t="str">
        <f t="shared" ref="AK161:BB161" ca="1" si="337">IF(AK20="","",IF(AK20=1,CHAR(AK85),CHAR(45)))</f>
        <v/>
      </c>
      <c r="AL161" s="37" t="str">
        <f t="shared" ca="1" si="337"/>
        <v/>
      </c>
      <c r="AM161" s="37" t="str">
        <f t="shared" ca="1" si="337"/>
        <v/>
      </c>
      <c r="AN161" s="37" t="str">
        <f t="shared" ca="1" si="337"/>
        <v/>
      </c>
      <c r="AO161" s="37" t="str">
        <f t="shared" ca="1" si="337"/>
        <v/>
      </c>
      <c r="AP161" s="37" t="str">
        <f t="shared" ca="1" si="337"/>
        <v/>
      </c>
      <c r="AQ161" s="37" t="str">
        <f t="shared" ca="1" si="337"/>
        <v/>
      </c>
      <c r="AR161" s="37" t="str">
        <f t="shared" ca="1" si="337"/>
        <v/>
      </c>
      <c r="AS161" s="37" t="str">
        <f t="shared" ca="1" si="337"/>
        <v/>
      </c>
      <c r="AT161" s="37" t="str">
        <f t="shared" ca="1" si="337"/>
        <v/>
      </c>
      <c r="AU161" s="37" t="str">
        <f t="shared" ca="1" si="337"/>
        <v/>
      </c>
      <c r="AV161" s="37" t="str">
        <f t="shared" ca="1" si="337"/>
        <v/>
      </c>
      <c r="AW161" s="37" t="str">
        <f t="shared" ca="1" si="337"/>
        <v/>
      </c>
      <c r="AX161" s="37" t="str">
        <f t="shared" ca="1" si="337"/>
        <v/>
      </c>
      <c r="AY161" s="37" t="str">
        <f t="shared" ca="1" si="337"/>
        <v/>
      </c>
      <c r="AZ161" s="37" t="str">
        <f t="shared" ca="1" si="337"/>
        <v/>
      </c>
      <c r="BA161" s="37" t="str">
        <f t="shared" ca="1" si="337"/>
        <v/>
      </c>
      <c r="BB161" s="122" t="str">
        <f t="shared" ca="1" si="337"/>
        <v/>
      </c>
      <c r="BC161" s="113" t="str">
        <f t="shared" ca="1" si="312"/>
        <v>EB---------EC--BA-D-</v>
      </c>
      <c r="BD161" s="114" t="str">
        <f t="shared" ca="1" si="313"/>
        <v/>
      </c>
      <c r="BE161" s="6"/>
      <c r="BF161" s="6"/>
    </row>
    <row r="162" spans="3:58">
      <c r="C162" s="121" t="str">
        <f t="shared" ca="1" si="309"/>
        <v>--------C-DE------D-</v>
      </c>
      <c r="D162" s="34"/>
      <c r="E162" s="37" t="str">
        <f t="shared" ref="E162:AJ162" ca="1" si="338">IF(E21="","",IF(E21=1,CHAR(E86),CHAR(45)))</f>
        <v>-</v>
      </c>
      <c r="F162" s="37" t="str">
        <f t="shared" ca="1" si="338"/>
        <v>-</v>
      </c>
      <c r="G162" s="37" t="str">
        <f t="shared" ca="1" si="338"/>
        <v>-</v>
      </c>
      <c r="H162" s="37" t="str">
        <f t="shared" ca="1" si="338"/>
        <v>-</v>
      </c>
      <c r="I162" s="37" t="str">
        <f t="shared" ca="1" si="338"/>
        <v>-</v>
      </c>
      <c r="J162" s="37" t="str">
        <f t="shared" ca="1" si="338"/>
        <v>-</v>
      </c>
      <c r="K162" s="37" t="str">
        <f t="shared" ca="1" si="338"/>
        <v>-</v>
      </c>
      <c r="L162" s="37" t="str">
        <f t="shared" ca="1" si="338"/>
        <v>-</v>
      </c>
      <c r="M162" s="37" t="str">
        <f t="shared" ca="1" si="338"/>
        <v>C</v>
      </c>
      <c r="N162" s="37" t="str">
        <f t="shared" ca="1" si="338"/>
        <v>-</v>
      </c>
      <c r="O162" s="37" t="str">
        <f t="shared" ca="1" si="338"/>
        <v>D</v>
      </c>
      <c r="P162" s="37" t="str">
        <f t="shared" ca="1" si="338"/>
        <v>E</v>
      </c>
      <c r="Q162" s="37" t="str">
        <f t="shared" ca="1" si="338"/>
        <v>-</v>
      </c>
      <c r="R162" s="37" t="str">
        <f t="shared" ca="1" si="338"/>
        <v>-</v>
      </c>
      <c r="S162" s="37" t="str">
        <f t="shared" ca="1" si="338"/>
        <v>-</v>
      </c>
      <c r="T162" s="37" t="str">
        <f t="shared" ca="1" si="338"/>
        <v>-</v>
      </c>
      <c r="U162" s="37" t="str">
        <f t="shared" ca="1" si="338"/>
        <v>-</v>
      </c>
      <c r="V162" s="37" t="str">
        <f t="shared" ca="1" si="338"/>
        <v>-</v>
      </c>
      <c r="W162" s="37" t="str">
        <f t="shared" ca="1" si="338"/>
        <v>D</v>
      </c>
      <c r="X162" s="37" t="str">
        <f t="shared" ca="1" si="338"/>
        <v>-</v>
      </c>
      <c r="Y162" s="37" t="str">
        <f t="shared" ca="1" si="338"/>
        <v/>
      </c>
      <c r="Z162" s="37" t="str">
        <f t="shared" ca="1" si="338"/>
        <v/>
      </c>
      <c r="AA162" s="37" t="str">
        <f t="shared" ca="1" si="338"/>
        <v/>
      </c>
      <c r="AB162" s="37" t="str">
        <f t="shared" ca="1" si="338"/>
        <v/>
      </c>
      <c r="AC162" s="37" t="str">
        <f t="shared" ca="1" si="338"/>
        <v/>
      </c>
      <c r="AD162" s="37" t="str">
        <f t="shared" ca="1" si="338"/>
        <v/>
      </c>
      <c r="AE162" s="37" t="str">
        <f t="shared" ca="1" si="338"/>
        <v/>
      </c>
      <c r="AF162" s="37" t="str">
        <f t="shared" ca="1" si="338"/>
        <v/>
      </c>
      <c r="AG162" s="37" t="str">
        <f t="shared" ca="1" si="338"/>
        <v/>
      </c>
      <c r="AH162" s="37" t="str">
        <f t="shared" ca="1" si="338"/>
        <v/>
      </c>
      <c r="AI162" s="37" t="str">
        <f t="shared" ca="1" si="338"/>
        <v/>
      </c>
      <c r="AJ162" s="37" t="str">
        <f t="shared" ca="1" si="338"/>
        <v/>
      </c>
      <c r="AK162" s="37" t="str">
        <f t="shared" ref="AK162:BB162" ca="1" si="339">IF(AK21="","",IF(AK21=1,CHAR(AK86),CHAR(45)))</f>
        <v/>
      </c>
      <c r="AL162" s="37" t="str">
        <f t="shared" ca="1" si="339"/>
        <v/>
      </c>
      <c r="AM162" s="37" t="str">
        <f t="shared" ca="1" si="339"/>
        <v/>
      </c>
      <c r="AN162" s="37" t="str">
        <f t="shared" ca="1" si="339"/>
        <v/>
      </c>
      <c r="AO162" s="37" t="str">
        <f t="shared" ca="1" si="339"/>
        <v/>
      </c>
      <c r="AP162" s="37" t="str">
        <f t="shared" ca="1" si="339"/>
        <v/>
      </c>
      <c r="AQ162" s="37" t="str">
        <f t="shared" ca="1" si="339"/>
        <v/>
      </c>
      <c r="AR162" s="37" t="str">
        <f t="shared" ca="1" si="339"/>
        <v/>
      </c>
      <c r="AS162" s="37" t="str">
        <f t="shared" ca="1" si="339"/>
        <v/>
      </c>
      <c r="AT162" s="37" t="str">
        <f t="shared" ca="1" si="339"/>
        <v/>
      </c>
      <c r="AU162" s="37" t="str">
        <f t="shared" ca="1" si="339"/>
        <v/>
      </c>
      <c r="AV162" s="37" t="str">
        <f t="shared" ca="1" si="339"/>
        <v/>
      </c>
      <c r="AW162" s="37" t="str">
        <f t="shared" ca="1" si="339"/>
        <v/>
      </c>
      <c r="AX162" s="37" t="str">
        <f t="shared" ca="1" si="339"/>
        <v/>
      </c>
      <c r="AY162" s="37" t="str">
        <f t="shared" ca="1" si="339"/>
        <v/>
      </c>
      <c r="AZ162" s="37" t="str">
        <f t="shared" ca="1" si="339"/>
        <v/>
      </c>
      <c r="BA162" s="37" t="str">
        <f t="shared" ca="1" si="339"/>
        <v/>
      </c>
      <c r="BB162" s="122" t="str">
        <f t="shared" ca="1" si="339"/>
        <v/>
      </c>
      <c r="BC162" s="113" t="str">
        <f t="shared" ca="1" si="312"/>
        <v>--------C-DE------D-</v>
      </c>
      <c r="BD162" s="114" t="str">
        <f t="shared" ca="1" si="313"/>
        <v/>
      </c>
      <c r="BE162" s="6"/>
      <c r="BF162" s="6"/>
    </row>
    <row r="163" spans="3:58">
      <c r="C163" s="121" t="str">
        <f t="shared" ca="1" si="309"/>
        <v>-BE-CD-E----C---AA--</v>
      </c>
      <c r="D163" s="34"/>
      <c r="E163" s="37" t="str">
        <f t="shared" ref="E163:AJ163" ca="1" si="340">IF(E22="","",IF(E22=1,CHAR(E87),CHAR(45)))</f>
        <v>-</v>
      </c>
      <c r="F163" s="37" t="str">
        <f t="shared" ca="1" si="340"/>
        <v>B</v>
      </c>
      <c r="G163" s="37" t="str">
        <f t="shared" ca="1" si="340"/>
        <v>E</v>
      </c>
      <c r="H163" s="37" t="str">
        <f t="shared" ca="1" si="340"/>
        <v>-</v>
      </c>
      <c r="I163" s="37" t="str">
        <f t="shared" ca="1" si="340"/>
        <v>C</v>
      </c>
      <c r="J163" s="37" t="str">
        <f t="shared" ca="1" si="340"/>
        <v>D</v>
      </c>
      <c r="K163" s="37" t="str">
        <f t="shared" ca="1" si="340"/>
        <v>-</v>
      </c>
      <c r="L163" s="37" t="str">
        <f t="shared" ca="1" si="340"/>
        <v>E</v>
      </c>
      <c r="M163" s="37" t="str">
        <f t="shared" ca="1" si="340"/>
        <v>-</v>
      </c>
      <c r="N163" s="37" t="str">
        <f t="shared" ca="1" si="340"/>
        <v>-</v>
      </c>
      <c r="O163" s="37" t="str">
        <f t="shared" ca="1" si="340"/>
        <v>-</v>
      </c>
      <c r="P163" s="37" t="str">
        <f t="shared" ca="1" si="340"/>
        <v>-</v>
      </c>
      <c r="Q163" s="37" t="str">
        <f t="shared" ca="1" si="340"/>
        <v>C</v>
      </c>
      <c r="R163" s="37" t="str">
        <f t="shared" ca="1" si="340"/>
        <v>-</v>
      </c>
      <c r="S163" s="37" t="str">
        <f t="shared" ca="1" si="340"/>
        <v>-</v>
      </c>
      <c r="T163" s="37" t="str">
        <f t="shared" ca="1" si="340"/>
        <v>-</v>
      </c>
      <c r="U163" s="37" t="str">
        <f t="shared" ca="1" si="340"/>
        <v>A</v>
      </c>
      <c r="V163" s="37" t="str">
        <f t="shared" ca="1" si="340"/>
        <v>A</v>
      </c>
      <c r="W163" s="37" t="str">
        <f t="shared" ca="1" si="340"/>
        <v>-</v>
      </c>
      <c r="X163" s="37" t="str">
        <f t="shared" ca="1" si="340"/>
        <v>-</v>
      </c>
      <c r="Y163" s="37" t="str">
        <f t="shared" ca="1" si="340"/>
        <v/>
      </c>
      <c r="Z163" s="37" t="str">
        <f t="shared" ca="1" si="340"/>
        <v/>
      </c>
      <c r="AA163" s="37" t="str">
        <f t="shared" ca="1" si="340"/>
        <v/>
      </c>
      <c r="AB163" s="37" t="str">
        <f t="shared" ca="1" si="340"/>
        <v/>
      </c>
      <c r="AC163" s="37" t="str">
        <f t="shared" ca="1" si="340"/>
        <v/>
      </c>
      <c r="AD163" s="37" t="str">
        <f t="shared" ca="1" si="340"/>
        <v/>
      </c>
      <c r="AE163" s="37" t="str">
        <f t="shared" ca="1" si="340"/>
        <v/>
      </c>
      <c r="AF163" s="37" t="str">
        <f t="shared" ca="1" si="340"/>
        <v/>
      </c>
      <c r="AG163" s="37" t="str">
        <f t="shared" ca="1" si="340"/>
        <v/>
      </c>
      <c r="AH163" s="37" t="str">
        <f t="shared" ca="1" si="340"/>
        <v/>
      </c>
      <c r="AI163" s="37" t="str">
        <f t="shared" ca="1" si="340"/>
        <v/>
      </c>
      <c r="AJ163" s="37" t="str">
        <f t="shared" ca="1" si="340"/>
        <v/>
      </c>
      <c r="AK163" s="37" t="str">
        <f t="shared" ref="AK163:BB163" ca="1" si="341">IF(AK22="","",IF(AK22=1,CHAR(AK87),CHAR(45)))</f>
        <v/>
      </c>
      <c r="AL163" s="37" t="str">
        <f t="shared" ca="1" si="341"/>
        <v/>
      </c>
      <c r="AM163" s="37" t="str">
        <f t="shared" ca="1" si="341"/>
        <v/>
      </c>
      <c r="AN163" s="37" t="str">
        <f t="shared" ca="1" si="341"/>
        <v/>
      </c>
      <c r="AO163" s="37" t="str">
        <f t="shared" ca="1" si="341"/>
        <v/>
      </c>
      <c r="AP163" s="37" t="str">
        <f t="shared" ca="1" si="341"/>
        <v/>
      </c>
      <c r="AQ163" s="37" t="str">
        <f t="shared" ca="1" si="341"/>
        <v/>
      </c>
      <c r="AR163" s="37" t="str">
        <f t="shared" ca="1" si="341"/>
        <v/>
      </c>
      <c r="AS163" s="37" t="str">
        <f t="shared" ca="1" si="341"/>
        <v/>
      </c>
      <c r="AT163" s="37" t="str">
        <f t="shared" ca="1" si="341"/>
        <v/>
      </c>
      <c r="AU163" s="37" t="str">
        <f t="shared" ca="1" si="341"/>
        <v/>
      </c>
      <c r="AV163" s="37" t="str">
        <f t="shared" ca="1" si="341"/>
        <v/>
      </c>
      <c r="AW163" s="37" t="str">
        <f t="shared" ca="1" si="341"/>
        <v/>
      </c>
      <c r="AX163" s="37" t="str">
        <f t="shared" ca="1" si="341"/>
        <v/>
      </c>
      <c r="AY163" s="37" t="str">
        <f t="shared" ca="1" si="341"/>
        <v/>
      </c>
      <c r="AZ163" s="37" t="str">
        <f t="shared" ca="1" si="341"/>
        <v/>
      </c>
      <c r="BA163" s="37" t="str">
        <f t="shared" ca="1" si="341"/>
        <v/>
      </c>
      <c r="BB163" s="122" t="str">
        <f t="shared" ca="1" si="341"/>
        <v/>
      </c>
      <c r="BC163" s="113" t="str">
        <f t="shared" ca="1" si="312"/>
        <v>-BE-CD-E----C---AA--</v>
      </c>
      <c r="BD163" s="114" t="str">
        <f t="shared" ca="1" si="313"/>
        <v/>
      </c>
      <c r="BE163" s="6"/>
      <c r="BF163" s="6"/>
    </row>
    <row r="164" spans="3:58">
      <c r="C164" s="121" t="str">
        <f t="shared" ca="1" si="309"/>
        <v>EB--C-A-------A-A---</v>
      </c>
      <c r="D164" s="34"/>
      <c r="E164" s="37" t="str">
        <f t="shared" ref="E164:AJ164" ca="1" si="342">IF(E23="","",IF(E23=1,CHAR(E88),CHAR(45)))</f>
        <v>E</v>
      </c>
      <c r="F164" s="37" t="str">
        <f t="shared" ca="1" si="342"/>
        <v>B</v>
      </c>
      <c r="G164" s="37" t="str">
        <f t="shared" ca="1" si="342"/>
        <v>-</v>
      </c>
      <c r="H164" s="37" t="str">
        <f t="shared" ca="1" si="342"/>
        <v>-</v>
      </c>
      <c r="I164" s="37" t="str">
        <f t="shared" ca="1" si="342"/>
        <v>C</v>
      </c>
      <c r="J164" s="37" t="str">
        <f t="shared" ca="1" si="342"/>
        <v>-</v>
      </c>
      <c r="K164" s="37" t="str">
        <f t="shared" ca="1" si="342"/>
        <v>A</v>
      </c>
      <c r="L164" s="37" t="str">
        <f t="shared" ca="1" si="342"/>
        <v>-</v>
      </c>
      <c r="M164" s="37" t="str">
        <f t="shared" ca="1" si="342"/>
        <v>-</v>
      </c>
      <c r="N164" s="37" t="str">
        <f t="shared" ca="1" si="342"/>
        <v>-</v>
      </c>
      <c r="O164" s="37" t="str">
        <f t="shared" ca="1" si="342"/>
        <v>-</v>
      </c>
      <c r="P164" s="37" t="str">
        <f t="shared" ca="1" si="342"/>
        <v>-</v>
      </c>
      <c r="Q164" s="37" t="str">
        <f t="shared" ca="1" si="342"/>
        <v>-</v>
      </c>
      <c r="R164" s="37" t="str">
        <f t="shared" ca="1" si="342"/>
        <v>-</v>
      </c>
      <c r="S164" s="37" t="str">
        <f t="shared" ca="1" si="342"/>
        <v>A</v>
      </c>
      <c r="T164" s="37" t="str">
        <f t="shared" ca="1" si="342"/>
        <v>-</v>
      </c>
      <c r="U164" s="37" t="str">
        <f t="shared" ca="1" si="342"/>
        <v>A</v>
      </c>
      <c r="V164" s="37" t="str">
        <f t="shared" ca="1" si="342"/>
        <v>-</v>
      </c>
      <c r="W164" s="37" t="str">
        <f t="shared" ca="1" si="342"/>
        <v>-</v>
      </c>
      <c r="X164" s="37" t="str">
        <f t="shared" ca="1" si="342"/>
        <v>-</v>
      </c>
      <c r="Y164" s="37" t="str">
        <f t="shared" ca="1" si="342"/>
        <v/>
      </c>
      <c r="Z164" s="37" t="str">
        <f t="shared" ca="1" si="342"/>
        <v/>
      </c>
      <c r="AA164" s="37" t="str">
        <f t="shared" ca="1" si="342"/>
        <v/>
      </c>
      <c r="AB164" s="37" t="str">
        <f t="shared" ca="1" si="342"/>
        <v/>
      </c>
      <c r="AC164" s="37" t="str">
        <f t="shared" ca="1" si="342"/>
        <v/>
      </c>
      <c r="AD164" s="37" t="str">
        <f t="shared" ca="1" si="342"/>
        <v/>
      </c>
      <c r="AE164" s="37" t="str">
        <f t="shared" ca="1" si="342"/>
        <v/>
      </c>
      <c r="AF164" s="37" t="str">
        <f t="shared" ca="1" si="342"/>
        <v/>
      </c>
      <c r="AG164" s="37" t="str">
        <f t="shared" ca="1" si="342"/>
        <v/>
      </c>
      <c r="AH164" s="37" t="str">
        <f t="shared" ca="1" si="342"/>
        <v/>
      </c>
      <c r="AI164" s="37" t="str">
        <f t="shared" ca="1" si="342"/>
        <v/>
      </c>
      <c r="AJ164" s="37" t="str">
        <f t="shared" ca="1" si="342"/>
        <v/>
      </c>
      <c r="AK164" s="37" t="str">
        <f t="shared" ref="AK164:BB164" ca="1" si="343">IF(AK23="","",IF(AK23=1,CHAR(AK88),CHAR(45)))</f>
        <v/>
      </c>
      <c r="AL164" s="37" t="str">
        <f t="shared" ca="1" si="343"/>
        <v/>
      </c>
      <c r="AM164" s="37" t="str">
        <f t="shared" ca="1" si="343"/>
        <v/>
      </c>
      <c r="AN164" s="37" t="str">
        <f t="shared" ca="1" si="343"/>
        <v/>
      </c>
      <c r="AO164" s="37" t="str">
        <f t="shared" ca="1" si="343"/>
        <v/>
      </c>
      <c r="AP164" s="37" t="str">
        <f t="shared" ca="1" si="343"/>
        <v/>
      </c>
      <c r="AQ164" s="37" t="str">
        <f t="shared" ca="1" si="343"/>
        <v/>
      </c>
      <c r="AR164" s="37" t="str">
        <f t="shared" ca="1" si="343"/>
        <v/>
      </c>
      <c r="AS164" s="37" t="str">
        <f t="shared" ca="1" si="343"/>
        <v/>
      </c>
      <c r="AT164" s="37" t="str">
        <f t="shared" ca="1" si="343"/>
        <v/>
      </c>
      <c r="AU164" s="37" t="str">
        <f t="shared" ca="1" si="343"/>
        <v/>
      </c>
      <c r="AV164" s="37" t="str">
        <f t="shared" ca="1" si="343"/>
        <v/>
      </c>
      <c r="AW164" s="37" t="str">
        <f t="shared" ca="1" si="343"/>
        <v/>
      </c>
      <c r="AX164" s="37" t="str">
        <f t="shared" ca="1" si="343"/>
        <v/>
      </c>
      <c r="AY164" s="37" t="str">
        <f t="shared" ca="1" si="343"/>
        <v/>
      </c>
      <c r="AZ164" s="37" t="str">
        <f t="shared" ca="1" si="343"/>
        <v/>
      </c>
      <c r="BA164" s="37" t="str">
        <f t="shared" ca="1" si="343"/>
        <v/>
      </c>
      <c r="BB164" s="122" t="str">
        <f t="shared" ca="1" si="343"/>
        <v/>
      </c>
      <c r="BC164" s="113" t="str">
        <f t="shared" ca="1" si="312"/>
        <v>EB--C-A-------A-A---</v>
      </c>
      <c r="BD164" s="114" t="str">
        <f t="shared" ca="1" si="313"/>
        <v/>
      </c>
      <c r="BE164" s="6"/>
      <c r="BF164" s="6"/>
    </row>
    <row r="165" spans="3:58">
      <c r="C165" s="121" t="str">
        <f t="shared" ca="1" si="309"/>
        <v>--------CAD-C-------</v>
      </c>
      <c r="D165" s="34"/>
      <c r="E165" s="37" t="str">
        <f t="shared" ref="E165:AJ165" ca="1" si="344">IF(E24="","",IF(E24=1,CHAR(E89),CHAR(45)))</f>
        <v>-</v>
      </c>
      <c r="F165" s="37" t="str">
        <f t="shared" ca="1" si="344"/>
        <v>-</v>
      </c>
      <c r="G165" s="37" t="str">
        <f t="shared" ca="1" si="344"/>
        <v>-</v>
      </c>
      <c r="H165" s="37" t="str">
        <f t="shared" ca="1" si="344"/>
        <v>-</v>
      </c>
      <c r="I165" s="37" t="str">
        <f t="shared" ca="1" si="344"/>
        <v>-</v>
      </c>
      <c r="J165" s="37" t="str">
        <f t="shared" ca="1" si="344"/>
        <v>-</v>
      </c>
      <c r="K165" s="37" t="str">
        <f t="shared" ca="1" si="344"/>
        <v>-</v>
      </c>
      <c r="L165" s="37" t="str">
        <f t="shared" ca="1" si="344"/>
        <v>-</v>
      </c>
      <c r="M165" s="37" t="str">
        <f t="shared" ca="1" si="344"/>
        <v>C</v>
      </c>
      <c r="N165" s="37" t="str">
        <f t="shared" ca="1" si="344"/>
        <v>A</v>
      </c>
      <c r="O165" s="37" t="str">
        <f t="shared" ca="1" si="344"/>
        <v>D</v>
      </c>
      <c r="P165" s="37" t="str">
        <f t="shared" ca="1" si="344"/>
        <v>-</v>
      </c>
      <c r="Q165" s="37" t="str">
        <f t="shared" ca="1" si="344"/>
        <v>C</v>
      </c>
      <c r="R165" s="37" t="str">
        <f t="shared" ca="1" si="344"/>
        <v>-</v>
      </c>
      <c r="S165" s="37" t="str">
        <f t="shared" ca="1" si="344"/>
        <v>-</v>
      </c>
      <c r="T165" s="37" t="str">
        <f t="shared" ca="1" si="344"/>
        <v>-</v>
      </c>
      <c r="U165" s="37" t="str">
        <f t="shared" ca="1" si="344"/>
        <v>-</v>
      </c>
      <c r="V165" s="37" t="str">
        <f t="shared" ca="1" si="344"/>
        <v>-</v>
      </c>
      <c r="W165" s="37" t="str">
        <f t="shared" ca="1" si="344"/>
        <v>-</v>
      </c>
      <c r="X165" s="37" t="str">
        <f t="shared" ca="1" si="344"/>
        <v>-</v>
      </c>
      <c r="Y165" s="37" t="str">
        <f t="shared" ca="1" si="344"/>
        <v/>
      </c>
      <c r="Z165" s="37" t="str">
        <f t="shared" ca="1" si="344"/>
        <v/>
      </c>
      <c r="AA165" s="37" t="str">
        <f t="shared" ca="1" si="344"/>
        <v/>
      </c>
      <c r="AB165" s="37" t="str">
        <f t="shared" ca="1" si="344"/>
        <v/>
      </c>
      <c r="AC165" s="37" t="str">
        <f t="shared" ca="1" si="344"/>
        <v/>
      </c>
      <c r="AD165" s="37" t="str">
        <f t="shared" ca="1" si="344"/>
        <v/>
      </c>
      <c r="AE165" s="37" t="str">
        <f t="shared" ca="1" si="344"/>
        <v/>
      </c>
      <c r="AF165" s="37" t="str">
        <f t="shared" ca="1" si="344"/>
        <v/>
      </c>
      <c r="AG165" s="37" t="str">
        <f t="shared" ca="1" si="344"/>
        <v/>
      </c>
      <c r="AH165" s="37" t="str">
        <f t="shared" ca="1" si="344"/>
        <v/>
      </c>
      <c r="AI165" s="37" t="str">
        <f t="shared" ca="1" si="344"/>
        <v/>
      </c>
      <c r="AJ165" s="37" t="str">
        <f t="shared" ca="1" si="344"/>
        <v/>
      </c>
      <c r="AK165" s="37" t="str">
        <f t="shared" ref="AK165:BB165" ca="1" si="345">IF(AK24="","",IF(AK24=1,CHAR(AK89),CHAR(45)))</f>
        <v/>
      </c>
      <c r="AL165" s="37" t="str">
        <f t="shared" ca="1" si="345"/>
        <v/>
      </c>
      <c r="AM165" s="37" t="str">
        <f t="shared" ca="1" si="345"/>
        <v/>
      </c>
      <c r="AN165" s="37" t="str">
        <f t="shared" ca="1" si="345"/>
        <v/>
      </c>
      <c r="AO165" s="37" t="str">
        <f t="shared" ca="1" si="345"/>
        <v/>
      </c>
      <c r="AP165" s="37" t="str">
        <f t="shared" ca="1" si="345"/>
        <v/>
      </c>
      <c r="AQ165" s="37" t="str">
        <f t="shared" ca="1" si="345"/>
        <v/>
      </c>
      <c r="AR165" s="37" t="str">
        <f t="shared" ca="1" si="345"/>
        <v/>
      </c>
      <c r="AS165" s="37" t="str">
        <f t="shared" ca="1" si="345"/>
        <v/>
      </c>
      <c r="AT165" s="37" t="str">
        <f t="shared" ca="1" si="345"/>
        <v/>
      </c>
      <c r="AU165" s="37" t="str">
        <f t="shared" ca="1" si="345"/>
        <v/>
      </c>
      <c r="AV165" s="37" t="str">
        <f t="shared" ca="1" si="345"/>
        <v/>
      </c>
      <c r="AW165" s="37" t="str">
        <f t="shared" ca="1" si="345"/>
        <v/>
      </c>
      <c r="AX165" s="37" t="str">
        <f t="shared" ca="1" si="345"/>
        <v/>
      </c>
      <c r="AY165" s="37" t="str">
        <f t="shared" ca="1" si="345"/>
        <v/>
      </c>
      <c r="AZ165" s="37" t="str">
        <f t="shared" ca="1" si="345"/>
        <v/>
      </c>
      <c r="BA165" s="37" t="str">
        <f t="shared" ca="1" si="345"/>
        <v/>
      </c>
      <c r="BB165" s="122" t="str">
        <f t="shared" ca="1" si="345"/>
        <v/>
      </c>
      <c r="BC165" s="113" t="str">
        <f t="shared" ca="1" si="312"/>
        <v>--------CAD-C-------</v>
      </c>
      <c r="BD165" s="114" t="str">
        <f t="shared" ca="1" si="313"/>
        <v/>
      </c>
      <c r="BE165" s="6"/>
      <c r="BF165" s="6"/>
    </row>
    <row r="166" spans="3:58">
      <c r="C166" s="121" t="str">
        <f t="shared" ca="1" si="309"/>
        <v>EBEBC-A-CAD-C---A-D-</v>
      </c>
      <c r="D166" s="34"/>
      <c r="E166" s="37" t="str">
        <f t="shared" ref="E166:AJ166" ca="1" si="346">IF(E25="","",IF(E25=1,CHAR(E90),CHAR(45)))</f>
        <v>E</v>
      </c>
      <c r="F166" s="37" t="str">
        <f t="shared" ca="1" si="346"/>
        <v>B</v>
      </c>
      <c r="G166" s="37" t="str">
        <f t="shared" ca="1" si="346"/>
        <v>E</v>
      </c>
      <c r="H166" s="37" t="str">
        <f t="shared" ca="1" si="346"/>
        <v>B</v>
      </c>
      <c r="I166" s="37" t="str">
        <f t="shared" ca="1" si="346"/>
        <v>C</v>
      </c>
      <c r="J166" s="37" t="str">
        <f t="shared" ca="1" si="346"/>
        <v>-</v>
      </c>
      <c r="K166" s="37" t="str">
        <f t="shared" ca="1" si="346"/>
        <v>A</v>
      </c>
      <c r="L166" s="37" t="str">
        <f t="shared" ca="1" si="346"/>
        <v>-</v>
      </c>
      <c r="M166" s="37" t="str">
        <f t="shared" ca="1" si="346"/>
        <v>C</v>
      </c>
      <c r="N166" s="37" t="str">
        <f t="shared" ca="1" si="346"/>
        <v>A</v>
      </c>
      <c r="O166" s="37" t="str">
        <f t="shared" ca="1" si="346"/>
        <v>D</v>
      </c>
      <c r="P166" s="37" t="str">
        <f t="shared" ca="1" si="346"/>
        <v>-</v>
      </c>
      <c r="Q166" s="37" t="str">
        <f t="shared" ca="1" si="346"/>
        <v>C</v>
      </c>
      <c r="R166" s="37" t="str">
        <f t="shared" ca="1" si="346"/>
        <v>-</v>
      </c>
      <c r="S166" s="37" t="str">
        <f t="shared" ca="1" si="346"/>
        <v>-</v>
      </c>
      <c r="T166" s="37" t="str">
        <f t="shared" ca="1" si="346"/>
        <v>-</v>
      </c>
      <c r="U166" s="37" t="str">
        <f t="shared" ca="1" si="346"/>
        <v>A</v>
      </c>
      <c r="V166" s="37" t="str">
        <f t="shared" ca="1" si="346"/>
        <v>-</v>
      </c>
      <c r="W166" s="37" t="str">
        <f t="shared" ca="1" si="346"/>
        <v>D</v>
      </c>
      <c r="X166" s="37" t="str">
        <f t="shared" ca="1" si="346"/>
        <v>-</v>
      </c>
      <c r="Y166" s="37" t="str">
        <f t="shared" ca="1" si="346"/>
        <v/>
      </c>
      <c r="Z166" s="37" t="str">
        <f t="shared" ca="1" si="346"/>
        <v/>
      </c>
      <c r="AA166" s="37" t="str">
        <f t="shared" ca="1" si="346"/>
        <v/>
      </c>
      <c r="AB166" s="37" t="str">
        <f t="shared" ca="1" si="346"/>
        <v/>
      </c>
      <c r="AC166" s="37" t="str">
        <f t="shared" ca="1" si="346"/>
        <v/>
      </c>
      <c r="AD166" s="37" t="str">
        <f t="shared" ca="1" si="346"/>
        <v/>
      </c>
      <c r="AE166" s="37" t="str">
        <f t="shared" ca="1" si="346"/>
        <v/>
      </c>
      <c r="AF166" s="37" t="str">
        <f t="shared" ca="1" si="346"/>
        <v/>
      </c>
      <c r="AG166" s="37" t="str">
        <f t="shared" ca="1" si="346"/>
        <v/>
      </c>
      <c r="AH166" s="37" t="str">
        <f t="shared" ca="1" si="346"/>
        <v/>
      </c>
      <c r="AI166" s="37" t="str">
        <f t="shared" ca="1" si="346"/>
        <v/>
      </c>
      <c r="AJ166" s="37" t="str">
        <f t="shared" ca="1" si="346"/>
        <v/>
      </c>
      <c r="AK166" s="37" t="str">
        <f t="shared" ref="AK166:BB166" ca="1" si="347">IF(AK25="","",IF(AK25=1,CHAR(AK90),CHAR(45)))</f>
        <v/>
      </c>
      <c r="AL166" s="37" t="str">
        <f t="shared" ca="1" si="347"/>
        <v/>
      </c>
      <c r="AM166" s="37" t="str">
        <f t="shared" ca="1" si="347"/>
        <v/>
      </c>
      <c r="AN166" s="37" t="str">
        <f t="shared" ca="1" si="347"/>
        <v/>
      </c>
      <c r="AO166" s="37" t="str">
        <f t="shared" ca="1" si="347"/>
        <v/>
      </c>
      <c r="AP166" s="37" t="str">
        <f t="shared" ca="1" si="347"/>
        <v/>
      </c>
      <c r="AQ166" s="37" t="str">
        <f t="shared" ca="1" si="347"/>
        <v/>
      </c>
      <c r="AR166" s="37" t="str">
        <f t="shared" ca="1" si="347"/>
        <v/>
      </c>
      <c r="AS166" s="37" t="str">
        <f t="shared" ca="1" si="347"/>
        <v/>
      </c>
      <c r="AT166" s="37" t="str">
        <f t="shared" ca="1" si="347"/>
        <v/>
      </c>
      <c r="AU166" s="37" t="str">
        <f t="shared" ca="1" si="347"/>
        <v/>
      </c>
      <c r="AV166" s="37" t="str">
        <f t="shared" ca="1" si="347"/>
        <v/>
      </c>
      <c r="AW166" s="37" t="str">
        <f t="shared" ca="1" si="347"/>
        <v/>
      </c>
      <c r="AX166" s="37" t="str">
        <f t="shared" ca="1" si="347"/>
        <v/>
      </c>
      <c r="AY166" s="37" t="str">
        <f t="shared" ca="1" si="347"/>
        <v/>
      </c>
      <c r="AZ166" s="37" t="str">
        <f t="shared" ca="1" si="347"/>
        <v/>
      </c>
      <c r="BA166" s="37" t="str">
        <f t="shared" ca="1" si="347"/>
        <v/>
      </c>
      <c r="BB166" s="122" t="str">
        <f t="shared" ca="1" si="347"/>
        <v/>
      </c>
      <c r="BC166" s="113" t="str">
        <f t="shared" ca="1" si="312"/>
        <v>EBEBC-A-CAD-C---A-D-</v>
      </c>
      <c r="BD166" s="114" t="str">
        <f t="shared" ca="1" si="313"/>
        <v/>
      </c>
      <c r="BE166" s="6"/>
      <c r="BF166" s="6"/>
    </row>
    <row r="167" spans="3:58">
      <c r="C167" s="121" t="str">
        <f t="shared" ca="1" si="309"/>
        <v>EB-BC-A--A-EC---A---</v>
      </c>
      <c r="D167" s="34"/>
      <c r="E167" s="37" t="str">
        <f t="shared" ref="E167:AJ167" ca="1" si="348">IF(E26="","",IF(E26=1,CHAR(E91),CHAR(45)))</f>
        <v>E</v>
      </c>
      <c r="F167" s="37" t="str">
        <f t="shared" ca="1" si="348"/>
        <v>B</v>
      </c>
      <c r="G167" s="37" t="str">
        <f t="shared" ca="1" si="348"/>
        <v>-</v>
      </c>
      <c r="H167" s="37" t="str">
        <f t="shared" ca="1" si="348"/>
        <v>B</v>
      </c>
      <c r="I167" s="37" t="str">
        <f t="shared" ca="1" si="348"/>
        <v>C</v>
      </c>
      <c r="J167" s="37" t="str">
        <f t="shared" ca="1" si="348"/>
        <v>-</v>
      </c>
      <c r="K167" s="37" t="str">
        <f t="shared" ca="1" si="348"/>
        <v>A</v>
      </c>
      <c r="L167" s="37" t="str">
        <f t="shared" ca="1" si="348"/>
        <v>-</v>
      </c>
      <c r="M167" s="37" t="str">
        <f t="shared" ca="1" si="348"/>
        <v>-</v>
      </c>
      <c r="N167" s="37" t="str">
        <f t="shared" ca="1" si="348"/>
        <v>A</v>
      </c>
      <c r="O167" s="37" t="str">
        <f t="shared" ca="1" si="348"/>
        <v>-</v>
      </c>
      <c r="P167" s="37" t="str">
        <f t="shared" ca="1" si="348"/>
        <v>E</v>
      </c>
      <c r="Q167" s="37" t="str">
        <f t="shared" ca="1" si="348"/>
        <v>C</v>
      </c>
      <c r="R167" s="37" t="str">
        <f t="shared" ca="1" si="348"/>
        <v>-</v>
      </c>
      <c r="S167" s="37" t="str">
        <f t="shared" ca="1" si="348"/>
        <v>-</v>
      </c>
      <c r="T167" s="37" t="str">
        <f t="shared" ca="1" si="348"/>
        <v>-</v>
      </c>
      <c r="U167" s="37" t="str">
        <f t="shared" ca="1" si="348"/>
        <v>A</v>
      </c>
      <c r="V167" s="37" t="str">
        <f t="shared" ca="1" si="348"/>
        <v>-</v>
      </c>
      <c r="W167" s="37" t="str">
        <f t="shared" ca="1" si="348"/>
        <v>-</v>
      </c>
      <c r="X167" s="37" t="str">
        <f t="shared" ca="1" si="348"/>
        <v>-</v>
      </c>
      <c r="Y167" s="37" t="str">
        <f t="shared" ca="1" si="348"/>
        <v/>
      </c>
      <c r="Z167" s="37" t="str">
        <f t="shared" ca="1" si="348"/>
        <v/>
      </c>
      <c r="AA167" s="37" t="str">
        <f t="shared" ca="1" si="348"/>
        <v/>
      </c>
      <c r="AB167" s="37" t="str">
        <f t="shared" ca="1" si="348"/>
        <v/>
      </c>
      <c r="AC167" s="37" t="str">
        <f t="shared" ca="1" si="348"/>
        <v/>
      </c>
      <c r="AD167" s="37" t="str">
        <f t="shared" ca="1" si="348"/>
        <v/>
      </c>
      <c r="AE167" s="37" t="str">
        <f t="shared" ca="1" si="348"/>
        <v/>
      </c>
      <c r="AF167" s="37" t="str">
        <f t="shared" ca="1" si="348"/>
        <v/>
      </c>
      <c r="AG167" s="37" t="str">
        <f t="shared" ca="1" si="348"/>
        <v/>
      </c>
      <c r="AH167" s="37" t="str">
        <f t="shared" ca="1" si="348"/>
        <v/>
      </c>
      <c r="AI167" s="37" t="str">
        <f t="shared" ca="1" si="348"/>
        <v/>
      </c>
      <c r="AJ167" s="37" t="str">
        <f t="shared" ca="1" si="348"/>
        <v/>
      </c>
      <c r="AK167" s="37" t="str">
        <f t="shared" ref="AK167:BB167" ca="1" si="349">IF(AK26="","",IF(AK26=1,CHAR(AK91),CHAR(45)))</f>
        <v/>
      </c>
      <c r="AL167" s="37" t="str">
        <f t="shared" ca="1" si="349"/>
        <v/>
      </c>
      <c r="AM167" s="37" t="str">
        <f t="shared" ca="1" si="349"/>
        <v/>
      </c>
      <c r="AN167" s="37" t="str">
        <f t="shared" ca="1" si="349"/>
        <v/>
      </c>
      <c r="AO167" s="37" t="str">
        <f t="shared" ca="1" si="349"/>
        <v/>
      </c>
      <c r="AP167" s="37" t="str">
        <f t="shared" ca="1" si="349"/>
        <v/>
      </c>
      <c r="AQ167" s="37" t="str">
        <f t="shared" ca="1" si="349"/>
        <v/>
      </c>
      <c r="AR167" s="37" t="str">
        <f t="shared" ca="1" si="349"/>
        <v/>
      </c>
      <c r="AS167" s="37" t="str">
        <f t="shared" ca="1" si="349"/>
        <v/>
      </c>
      <c r="AT167" s="37" t="str">
        <f t="shared" ca="1" si="349"/>
        <v/>
      </c>
      <c r="AU167" s="37" t="str">
        <f t="shared" ca="1" si="349"/>
        <v/>
      </c>
      <c r="AV167" s="37" t="str">
        <f t="shared" ca="1" si="349"/>
        <v/>
      </c>
      <c r="AW167" s="37" t="str">
        <f t="shared" ca="1" si="349"/>
        <v/>
      </c>
      <c r="AX167" s="37" t="str">
        <f t="shared" ca="1" si="349"/>
        <v/>
      </c>
      <c r="AY167" s="37" t="str">
        <f t="shared" ca="1" si="349"/>
        <v/>
      </c>
      <c r="AZ167" s="37" t="str">
        <f t="shared" ca="1" si="349"/>
        <v/>
      </c>
      <c r="BA167" s="37" t="str">
        <f t="shared" ca="1" si="349"/>
        <v/>
      </c>
      <c r="BB167" s="122" t="str">
        <f t="shared" ca="1" si="349"/>
        <v/>
      </c>
      <c r="BC167" s="113" t="str">
        <f t="shared" ca="1" si="312"/>
        <v>EB-BC-A--A-EC---A---</v>
      </c>
      <c r="BD167" s="114" t="str">
        <f t="shared" ca="1" si="313"/>
        <v/>
      </c>
      <c r="BE167" s="6"/>
      <c r="BF167" s="6"/>
    </row>
    <row r="168" spans="3:58">
      <c r="C168" s="121" t="str">
        <f t="shared" ca="1" si="309"/>
        <v>EB-BC-A--ADE----A---</v>
      </c>
      <c r="D168" s="34"/>
      <c r="E168" s="37" t="str">
        <f t="shared" ref="E168:AJ168" ca="1" si="350">IF(E27="","",IF(E27=1,CHAR(E92),CHAR(45)))</f>
        <v>E</v>
      </c>
      <c r="F168" s="37" t="str">
        <f t="shared" ca="1" si="350"/>
        <v>B</v>
      </c>
      <c r="G168" s="37" t="str">
        <f t="shared" ca="1" si="350"/>
        <v>-</v>
      </c>
      <c r="H168" s="37" t="str">
        <f t="shared" ca="1" si="350"/>
        <v>B</v>
      </c>
      <c r="I168" s="37" t="str">
        <f t="shared" ca="1" si="350"/>
        <v>C</v>
      </c>
      <c r="J168" s="37" t="str">
        <f t="shared" ca="1" si="350"/>
        <v>-</v>
      </c>
      <c r="K168" s="37" t="str">
        <f t="shared" ca="1" si="350"/>
        <v>A</v>
      </c>
      <c r="L168" s="37" t="str">
        <f t="shared" ca="1" si="350"/>
        <v>-</v>
      </c>
      <c r="M168" s="37" t="str">
        <f t="shared" ca="1" si="350"/>
        <v>-</v>
      </c>
      <c r="N168" s="37" t="str">
        <f t="shared" ca="1" si="350"/>
        <v>A</v>
      </c>
      <c r="O168" s="37" t="str">
        <f t="shared" ca="1" si="350"/>
        <v>D</v>
      </c>
      <c r="P168" s="37" t="str">
        <f t="shared" ca="1" si="350"/>
        <v>E</v>
      </c>
      <c r="Q168" s="37" t="str">
        <f t="shared" ca="1" si="350"/>
        <v>-</v>
      </c>
      <c r="R168" s="37" t="str">
        <f t="shared" ca="1" si="350"/>
        <v>-</v>
      </c>
      <c r="S168" s="37" t="str">
        <f t="shared" ca="1" si="350"/>
        <v>-</v>
      </c>
      <c r="T168" s="37" t="str">
        <f t="shared" ca="1" si="350"/>
        <v>-</v>
      </c>
      <c r="U168" s="37" t="str">
        <f t="shared" ca="1" si="350"/>
        <v>A</v>
      </c>
      <c r="V168" s="37" t="str">
        <f t="shared" ca="1" si="350"/>
        <v>-</v>
      </c>
      <c r="W168" s="37" t="str">
        <f t="shared" ca="1" si="350"/>
        <v>-</v>
      </c>
      <c r="X168" s="37" t="str">
        <f t="shared" ca="1" si="350"/>
        <v>-</v>
      </c>
      <c r="Y168" s="37" t="str">
        <f t="shared" ca="1" si="350"/>
        <v/>
      </c>
      <c r="Z168" s="37" t="str">
        <f t="shared" ca="1" si="350"/>
        <v/>
      </c>
      <c r="AA168" s="37" t="str">
        <f t="shared" ca="1" si="350"/>
        <v/>
      </c>
      <c r="AB168" s="37" t="str">
        <f t="shared" ca="1" si="350"/>
        <v/>
      </c>
      <c r="AC168" s="37" t="str">
        <f t="shared" ca="1" si="350"/>
        <v/>
      </c>
      <c r="AD168" s="37" t="str">
        <f t="shared" ca="1" si="350"/>
        <v/>
      </c>
      <c r="AE168" s="37" t="str">
        <f t="shared" ca="1" si="350"/>
        <v/>
      </c>
      <c r="AF168" s="37" t="str">
        <f t="shared" ca="1" si="350"/>
        <v/>
      </c>
      <c r="AG168" s="37" t="str">
        <f t="shared" ca="1" si="350"/>
        <v/>
      </c>
      <c r="AH168" s="37" t="str">
        <f t="shared" ca="1" si="350"/>
        <v/>
      </c>
      <c r="AI168" s="37" t="str">
        <f t="shared" ca="1" si="350"/>
        <v/>
      </c>
      <c r="AJ168" s="37" t="str">
        <f t="shared" ca="1" si="350"/>
        <v/>
      </c>
      <c r="AK168" s="37" t="str">
        <f t="shared" ref="AK168:BB168" ca="1" si="351">IF(AK27="","",IF(AK27=1,CHAR(AK92),CHAR(45)))</f>
        <v/>
      </c>
      <c r="AL168" s="37" t="str">
        <f t="shared" ca="1" si="351"/>
        <v/>
      </c>
      <c r="AM168" s="37" t="str">
        <f t="shared" ca="1" si="351"/>
        <v/>
      </c>
      <c r="AN168" s="37" t="str">
        <f t="shared" ca="1" si="351"/>
        <v/>
      </c>
      <c r="AO168" s="37" t="str">
        <f t="shared" ca="1" si="351"/>
        <v/>
      </c>
      <c r="AP168" s="37" t="str">
        <f t="shared" ca="1" si="351"/>
        <v/>
      </c>
      <c r="AQ168" s="37" t="str">
        <f t="shared" ca="1" si="351"/>
        <v/>
      </c>
      <c r="AR168" s="37" t="str">
        <f t="shared" ca="1" si="351"/>
        <v/>
      </c>
      <c r="AS168" s="37" t="str">
        <f t="shared" ca="1" si="351"/>
        <v/>
      </c>
      <c r="AT168" s="37" t="str">
        <f t="shared" ca="1" si="351"/>
        <v/>
      </c>
      <c r="AU168" s="37" t="str">
        <f t="shared" ca="1" si="351"/>
        <v/>
      </c>
      <c r="AV168" s="37" t="str">
        <f t="shared" ca="1" si="351"/>
        <v/>
      </c>
      <c r="AW168" s="37" t="str">
        <f t="shared" ca="1" si="351"/>
        <v/>
      </c>
      <c r="AX168" s="37" t="str">
        <f t="shared" ca="1" si="351"/>
        <v/>
      </c>
      <c r="AY168" s="37" t="str">
        <f t="shared" ca="1" si="351"/>
        <v/>
      </c>
      <c r="AZ168" s="37" t="str">
        <f t="shared" ca="1" si="351"/>
        <v/>
      </c>
      <c r="BA168" s="37" t="str">
        <f t="shared" ca="1" si="351"/>
        <v/>
      </c>
      <c r="BB168" s="122" t="str">
        <f t="shared" ca="1" si="351"/>
        <v/>
      </c>
      <c r="BC168" s="113" t="str">
        <f t="shared" ca="1" si="312"/>
        <v>EB-BC-A--ADE----A---</v>
      </c>
      <c r="BD168" s="114" t="str">
        <f t="shared" ca="1" si="313"/>
        <v/>
      </c>
      <c r="BE168" s="6"/>
      <c r="BF168" s="6"/>
    </row>
    <row r="169" spans="3:58">
      <c r="C169" s="121" t="str">
        <f t="shared" ca="1" si="309"/>
        <v>EB-BC-A---DE----A-D-</v>
      </c>
      <c r="D169" s="34"/>
      <c r="E169" s="37" t="str">
        <f t="shared" ref="E169:AJ169" ca="1" si="352">IF(E28="","",IF(E28=1,CHAR(E93),CHAR(45)))</f>
        <v>E</v>
      </c>
      <c r="F169" s="37" t="str">
        <f t="shared" ca="1" si="352"/>
        <v>B</v>
      </c>
      <c r="G169" s="37" t="str">
        <f t="shared" ca="1" si="352"/>
        <v>-</v>
      </c>
      <c r="H169" s="37" t="str">
        <f t="shared" ca="1" si="352"/>
        <v>B</v>
      </c>
      <c r="I169" s="37" t="str">
        <f t="shared" ca="1" si="352"/>
        <v>C</v>
      </c>
      <c r="J169" s="37" t="str">
        <f t="shared" ca="1" si="352"/>
        <v>-</v>
      </c>
      <c r="K169" s="37" t="str">
        <f t="shared" ca="1" si="352"/>
        <v>A</v>
      </c>
      <c r="L169" s="37" t="str">
        <f t="shared" ca="1" si="352"/>
        <v>-</v>
      </c>
      <c r="M169" s="37" t="str">
        <f t="shared" ca="1" si="352"/>
        <v>-</v>
      </c>
      <c r="N169" s="37" t="str">
        <f t="shared" ca="1" si="352"/>
        <v>-</v>
      </c>
      <c r="O169" s="37" t="str">
        <f t="shared" ca="1" si="352"/>
        <v>D</v>
      </c>
      <c r="P169" s="37" t="str">
        <f t="shared" ca="1" si="352"/>
        <v>E</v>
      </c>
      <c r="Q169" s="37" t="str">
        <f t="shared" ca="1" si="352"/>
        <v>-</v>
      </c>
      <c r="R169" s="37" t="str">
        <f t="shared" ca="1" si="352"/>
        <v>-</v>
      </c>
      <c r="S169" s="37" t="str">
        <f t="shared" ca="1" si="352"/>
        <v>-</v>
      </c>
      <c r="T169" s="37" t="str">
        <f t="shared" ca="1" si="352"/>
        <v>-</v>
      </c>
      <c r="U169" s="37" t="str">
        <f t="shared" ca="1" si="352"/>
        <v>A</v>
      </c>
      <c r="V169" s="37" t="str">
        <f t="shared" ca="1" si="352"/>
        <v>-</v>
      </c>
      <c r="W169" s="37" t="str">
        <f t="shared" ca="1" si="352"/>
        <v>D</v>
      </c>
      <c r="X169" s="37" t="str">
        <f t="shared" ca="1" si="352"/>
        <v>-</v>
      </c>
      <c r="Y169" s="37" t="str">
        <f t="shared" ca="1" si="352"/>
        <v/>
      </c>
      <c r="Z169" s="37" t="str">
        <f t="shared" ca="1" si="352"/>
        <v/>
      </c>
      <c r="AA169" s="37" t="str">
        <f t="shared" ca="1" si="352"/>
        <v/>
      </c>
      <c r="AB169" s="37" t="str">
        <f t="shared" ca="1" si="352"/>
        <v/>
      </c>
      <c r="AC169" s="37" t="str">
        <f t="shared" ca="1" si="352"/>
        <v/>
      </c>
      <c r="AD169" s="37" t="str">
        <f t="shared" ca="1" si="352"/>
        <v/>
      </c>
      <c r="AE169" s="37" t="str">
        <f t="shared" ca="1" si="352"/>
        <v/>
      </c>
      <c r="AF169" s="37" t="str">
        <f t="shared" ca="1" si="352"/>
        <v/>
      </c>
      <c r="AG169" s="37" t="str">
        <f t="shared" ca="1" si="352"/>
        <v/>
      </c>
      <c r="AH169" s="37" t="str">
        <f t="shared" ca="1" si="352"/>
        <v/>
      </c>
      <c r="AI169" s="37" t="str">
        <f t="shared" ca="1" si="352"/>
        <v/>
      </c>
      <c r="AJ169" s="37" t="str">
        <f t="shared" ca="1" si="352"/>
        <v/>
      </c>
      <c r="AK169" s="37" t="str">
        <f t="shared" ref="AK169:BB169" ca="1" si="353">IF(AK28="","",IF(AK28=1,CHAR(AK93),CHAR(45)))</f>
        <v/>
      </c>
      <c r="AL169" s="37" t="str">
        <f t="shared" ca="1" si="353"/>
        <v/>
      </c>
      <c r="AM169" s="37" t="str">
        <f t="shared" ca="1" si="353"/>
        <v/>
      </c>
      <c r="AN169" s="37" t="str">
        <f t="shared" ca="1" si="353"/>
        <v/>
      </c>
      <c r="AO169" s="37" t="str">
        <f t="shared" ca="1" si="353"/>
        <v/>
      </c>
      <c r="AP169" s="37" t="str">
        <f t="shared" ca="1" si="353"/>
        <v/>
      </c>
      <c r="AQ169" s="37" t="str">
        <f t="shared" ca="1" si="353"/>
        <v/>
      </c>
      <c r="AR169" s="37" t="str">
        <f t="shared" ca="1" si="353"/>
        <v/>
      </c>
      <c r="AS169" s="37" t="str">
        <f t="shared" ca="1" si="353"/>
        <v/>
      </c>
      <c r="AT169" s="37" t="str">
        <f t="shared" ca="1" si="353"/>
        <v/>
      </c>
      <c r="AU169" s="37" t="str">
        <f t="shared" ca="1" si="353"/>
        <v/>
      </c>
      <c r="AV169" s="37" t="str">
        <f t="shared" ca="1" si="353"/>
        <v/>
      </c>
      <c r="AW169" s="37" t="str">
        <f t="shared" ca="1" si="353"/>
        <v/>
      </c>
      <c r="AX169" s="37" t="str">
        <f t="shared" ca="1" si="353"/>
        <v/>
      </c>
      <c r="AY169" s="37" t="str">
        <f t="shared" ca="1" si="353"/>
        <v/>
      </c>
      <c r="AZ169" s="37" t="str">
        <f t="shared" ca="1" si="353"/>
        <v/>
      </c>
      <c r="BA169" s="37" t="str">
        <f t="shared" ca="1" si="353"/>
        <v/>
      </c>
      <c r="BB169" s="122" t="str">
        <f t="shared" ca="1" si="353"/>
        <v/>
      </c>
      <c r="BC169" s="113" t="str">
        <f t="shared" ca="1" si="312"/>
        <v>EB-BC-A---DE----A-D-</v>
      </c>
      <c r="BD169" s="114" t="str">
        <f t="shared" ca="1" si="313"/>
        <v/>
      </c>
      <c r="BE169" s="6"/>
      <c r="BF169" s="6"/>
    </row>
    <row r="170" spans="3:58">
      <c r="C170" s="121" t="str">
        <f t="shared" ca="1" si="309"/>
        <v>-B-BC-A---DE-------B</v>
      </c>
      <c r="D170" s="34"/>
      <c r="E170" s="37" t="str">
        <f t="shared" ref="E170:AJ170" ca="1" si="354">IF(E29="","",IF(E29=1,CHAR(E94),CHAR(45)))</f>
        <v>-</v>
      </c>
      <c r="F170" s="37" t="str">
        <f t="shared" ca="1" si="354"/>
        <v>B</v>
      </c>
      <c r="G170" s="37" t="str">
        <f t="shared" ca="1" si="354"/>
        <v>-</v>
      </c>
      <c r="H170" s="37" t="str">
        <f t="shared" ca="1" si="354"/>
        <v>B</v>
      </c>
      <c r="I170" s="37" t="str">
        <f t="shared" ca="1" si="354"/>
        <v>C</v>
      </c>
      <c r="J170" s="37" t="str">
        <f t="shared" ca="1" si="354"/>
        <v>-</v>
      </c>
      <c r="K170" s="37" t="str">
        <f t="shared" ca="1" si="354"/>
        <v>A</v>
      </c>
      <c r="L170" s="37" t="str">
        <f t="shared" ca="1" si="354"/>
        <v>-</v>
      </c>
      <c r="M170" s="37" t="str">
        <f t="shared" ca="1" si="354"/>
        <v>-</v>
      </c>
      <c r="N170" s="37" t="str">
        <f t="shared" ca="1" si="354"/>
        <v>-</v>
      </c>
      <c r="O170" s="37" t="str">
        <f t="shared" ca="1" si="354"/>
        <v>D</v>
      </c>
      <c r="P170" s="37" t="str">
        <f t="shared" ca="1" si="354"/>
        <v>E</v>
      </c>
      <c r="Q170" s="37" t="str">
        <f t="shared" ca="1" si="354"/>
        <v>-</v>
      </c>
      <c r="R170" s="37" t="str">
        <f t="shared" ca="1" si="354"/>
        <v>-</v>
      </c>
      <c r="S170" s="37" t="str">
        <f t="shared" ca="1" si="354"/>
        <v>-</v>
      </c>
      <c r="T170" s="37" t="str">
        <f t="shared" ca="1" si="354"/>
        <v>-</v>
      </c>
      <c r="U170" s="37" t="str">
        <f t="shared" ca="1" si="354"/>
        <v>-</v>
      </c>
      <c r="V170" s="37" t="str">
        <f t="shared" ca="1" si="354"/>
        <v>-</v>
      </c>
      <c r="W170" s="37" t="str">
        <f t="shared" ca="1" si="354"/>
        <v>-</v>
      </c>
      <c r="X170" s="37" t="str">
        <f t="shared" ca="1" si="354"/>
        <v>B</v>
      </c>
      <c r="Y170" s="37" t="str">
        <f t="shared" ca="1" si="354"/>
        <v/>
      </c>
      <c r="Z170" s="37" t="str">
        <f t="shared" ca="1" si="354"/>
        <v/>
      </c>
      <c r="AA170" s="37" t="str">
        <f t="shared" ca="1" si="354"/>
        <v/>
      </c>
      <c r="AB170" s="37" t="str">
        <f t="shared" ca="1" si="354"/>
        <v/>
      </c>
      <c r="AC170" s="37" t="str">
        <f t="shared" ca="1" si="354"/>
        <v/>
      </c>
      <c r="AD170" s="37" t="str">
        <f t="shared" ca="1" si="354"/>
        <v/>
      </c>
      <c r="AE170" s="37" t="str">
        <f t="shared" ca="1" si="354"/>
        <v/>
      </c>
      <c r="AF170" s="37" t="str">
        <f t="shared" ca="1" si="354"/>
        <v/>
      </c>
      <c r="AG170" s="37" t="str">
        <f t="shared" ca="1" si="354"/>
        <v/>
      </c>
      <c r="AH170" s="37" t="str">
        <f t="shared" ca="1" si="354"/>
        <v/>
      </c>
      <c r="AI170" s="37" t="str">
        <f t="shared" ca="1" si="354"/>
        <v/>
      </c>
      <c r="AJ170" s="37" t="str">
        <f t="shared" ca="1" si="354"/>
        <v/>
      </c>
      <c r="AK170" s="37" t="str">
        <f t="shared" ref="AK170:BB170" ca="1" si="355">IF(AK29="","",IF(AK29=1,CHAR(AK94),CHAR(45)))</f>
        <v/>
      </c>
      <c r="AL170" s="37" t="str">
        <f t="shared" ca="1" si="355"/>
        <v/>
      </c>
      <c r="AM170" s="37" t="str">
        <f t="shared" ca="1" si="355"/>
        <v/>
      </c>
      <c r="AN170" s="37" t="str">
        <f t="shared" ca="1" si="355"/>
        <v/>
      </c>
      <c r="AO170" s="37" t="str">
        <f t="shared" ca="1" si="355"/>
        <v/>
      </c>
      <c r="AP170" s="37" t="str">
        <f t="shared" ca="1" si="355"/>
        <v/>
      </c>
      <c r="AQ170" s="37" t="str">
        <f t="shared" ca="1" si="355"/>
        <v/>
      </c>
      <c r="AR170" s="37" t="str">
        <f t="shared" ca="1" si="355"/>
        <v/>
      </c>
      <c r="AS170" s="37" t="str">
        <f t="shared" ca="1" si="355"/>
        <v/>
      </c>
      <c r="AT170" s="37" t="str">
        <f t="shared" ca="1" si="355"/>
        <v/>
      </c>
      <c r="AU170" s="37" t="str">
        <f t="shared" ca="1" si="355"/>
        <v/>
      </c>
      <c r="AV170" s="37" t="str">
        <f t="shared" ca="1" si="355"/>
        <v/>
      </c>
      <c r="AW170" s="37" t="str">
        <f t="shared" ca="1" si="355"/>
        <v/>
      </c>
      <c r="AX170" s="37" t="str">
        <f t="shared" ca="1" si="355"/>
        <v/>
      </c>
      <c r="AY170" s="37" t="str">
        <f t="shared" ca="1" si="355"/>
        <v/>
      </c>
      <c r="AZ170" s="37" t="str">
        <f t="shared" ca="1" si="355"/>
        <v/>
      </c>
      <c r="BA170" s="37" t="str">
        <f t="shared" ca="1" si="355"/>
        <v/>
      </c>
      <c r="BB170" s="122" t="str">
        <f t="shared" ca="1" si="355"/>
        <v/>
      </c>
      <c r="BC170" s="113" t="str">
        <f t="shared" ca="1" si="312"/>
        <v>-B-BC-A---DE-------B</v>
      </c>
      <c r="BD170" s="114" t="str">
        <f t="shared" ca="1" si="313"/>
        <v/>
      </c>
      <c r="BE170" s="6"/>
      <c r="BF170" s="6"/>
    </row>
    <row r="171" spans="3:58">
      <c r="C171" s="121" t="str">
        <f t="shared" ca="1" si="309"/>
        <v>-B-BC-A--A------A---</v>
      </c>
      <c r="D171" s="34"/>
      <c r="E171" s="37" t="str">
        <f t="shared" ref="E171:AJ171" ca="1" si="356">IF(E30="","",IF(E30=1,CHAR(E95),CHAR(45)))</f>
        <v>-</v>
      </c>
      <c r="F171" s="37" t="str">
        <f t="shared" ca="1" si="356"/>
        <v>B</v>
      </c>
      <c r="G171" s="37" t="str">
        <f t="shared" ca="1" si="356"/>
        <v>-</v>
      </c>
      <c r="H171" s="37" t="str">
        <f t="shared" ca="1" si="356"/>
        <v>B</v>
      </c>
      <c r="I171" s="37" t="str">
        <f t="shared" ca="1" si="356"/>
        <v>C</v>
      </c>
      <c r="J171" s="37" t="str">
        <f t="shared" ca="1" si="356"/>
        <v>-</v>
      </c>
      <c r="K171" s="37" t="str">
        <f t="shared" ca="1" si="356"/>
        <v>A</v>
      </c>
      <c r="L171" s="37" t="str">
        <f t="shared" ca="1" si="356"/>
        <v>-</v>
      </c>
      <c r="M171" s="37" t="str">
        <f t="shared" ca="1" si="356"/>
        <v>-</v>
      </c>
      <c r="N171" s="37" t="str">
        <f t="shared" ca="1" si="356"/>
        <v>A</v>
      </c>
      <c r="O171" s="37" t="str">
        <f t="shared" ca="1" si="356"/>
        <v>-</v>
      </c>
      <c r="P171" s="37" t="str">
        <f t="shared" ca="1" si="356"/>
        <v>-</v>
      </c>
      <c r="Q171" s="37" t="str">
        <f t="shared" ca="1" si="356"/>
        <v>-</v>
      </c>
      <c r="R171" s="37" t="str">
        <f t="shared" ca="1" si="356"/>
        <v>-</v>
      </c>
      <c r="S171" s="37" t="str">
        <f t="shared" ca="1" si="356"/>
        <v>-</v>
      </c>
      <c r="T171" s="37" t="str">
        <f t="shared" ca="1" si="356"/>
        <v>-</v>
      </c>
      <c r="U171" s="37" t="str">
        <f t="shared" ca="1" si="356"/>
        <v>A</v>
      </c>
      <c r="V171" s="37" t="str">
        <f t="shared" ca="1" si="356"/>
        <v>-</v>
      </c>
      <c r="W171" s="37" t="str">
        <f t="shared" ca="1" si="356"/>
        <v>-</v>
      </c>
      <c r="X171" s="37" t="str">
        <f t="shared" ca="1" si="356"/>
        <v>-</v>
      </c>
      <c r="Y171" s="37" t="str">
        <f t="shared" ca="1" si="356"/>
        <v/>
      </c>
      <c r="Z171" s="37" t="str">
        <f t="shared" ca="1" si="356"/>
        <v/>
      </c>
      <c r="AA171" s="37" t="str">
        <f t="shared" ca="1" si="356"/>
        <v/>
      </c>
      <c r="AB171" s="37" t="str">
        <f t="shared" ca="1" si="356"/>
        <v/>
      </c>
      <c r="AC171" s="37" t="str">
        <f t="shared" ca="1" si="356"/>
        <v/>
      </c>
      <c r="AD171" s="37" t="str">
        <f t="shared" ca="1" si="356"/>
        <v/>
      </c>
      <c r="AE171" s="37" t="str">
        <f t="shared" ca="1" si="356"/>
        <v/>
      </c>
      <c r="AF171" s="37" t="str">
        <f t="shared" ca="1" si="356"/>
        <v/>
      </c>
      <c r="AG171" s="37" t="str">
        <f t="shared" ca="1" si="356"/>
        <v/>
      </c>
      <c r="AH171" s="37" t="str">
        <f t="shared" ca="1" si="356"/>
        <v/>
      </c>
      <c r="AI171" s="37" t="str">
        <f t="shared" ca="1" si="356"/>
        <v/>
      </c>
      <c r="AJ171" s="37" t="str">
        <f t="shared" ca="1" si="356"/>
        <v/>
      </c>
      <c r="AK171" s="37" t="str">
        <f t="shared" ref="AK171:BB171" ca="1" si="357">IF(AK30="","",IF(AK30=1,CHAR(AK95),CHAR(45)))</f>
        <v/>
      </c>
      <c r="AL171" s="37" t="str">
        <f t="shared" ca="1" si="357"/>
        <v/>
      </c>
      <c r="AM171" s="37" t="str">
        <f t="shared" ca="1" si="357"/>
        <v/>
      </c>
      <c r="AN171" s="37" t="str">
        <f t="shared" ca="1" si="357"/>
        <v/>
      </c>
      <c r="AO171" s="37" t="str">
        <f t="shared" ca="1" si="357"/>
        <v/>
      </c>
      <c r="AP171" s="37" t="str">
        <f t="shared" ca="1" si="357"/>
        <v/>
      </c>
      <c r="AQ171" s="37" t="str">
        <f t="shared" ca="1" si="357"/>
        <v/>
      </c>
      <c r="AR171" s="37" t="str">
        <f t="shared" ca="1" si="357"/>
        <v/>
      </c>
      <c r="AS171" s="37" t="str">
        <f t="shared" ca="1" si="357"/>
        <v/>
      </c>
      <c r="AT171" s="37" t="str">
        <f t="shared" ca="1" si="357"/>
        <v/>
      </c>
      <c r="AU171" s="37" t="str">
        <f t="shared" ca="1" si="357"/>
        <v/>
      </c>
      <c r="AV171" s="37" t="str">
        <f t="shared" ca="1" si="357"/>
        <v/>
      </c>
      <c r="AW171" s="37" t="str">
        <f t="shared" ca="1" si="357"/>
        <v/>
      </c>
      <c r="AX171" s="37" t="str">
        <f t="shared" ca="1" si="357"/>
        <v/>
      </c>
      <c r="AY171" s="37" t="str">
        <f t="shared" ca="1" si="357"/>
        <v/>
      </c>
      <c r="AZ171" s="37" t="str">
        <f t="shared" ca="1" si="357"/>
        <v/>
      </c>
      <c r="BA171" s="37" t="str">
        <f t="shared" ca="1" si="357"/>
        <v/>
      </c>
      <c r="BB171" s="122" t="str">
        <f t="shared" ca="1" si="357"/>
        <v/>
      </c>
      <c r="BC171" s="113" t="str">
        <f t="shared" ca="1" si="312"/>
        <v>-B-BC-A--A------A---</v>
      </c>
      <c r="BD171" s="114" t="str">
        <f t="shared" ca="1" si="313"/>
        <v/>
      </c>
      <c r="BE171" s="6"/>
      <c r="BF171" s="6"/>
    </row>
    <row r="172" spans="3:58">
      <c r="C172" s="121" t="str">
        <f t="shared" ca="1" si="309"/>
        <v>-B----AE-A--C----A--</v>
      </c>
      <c r="D172" s="34"/>
      <c r="E172" s="37" t="str">
        <f t="shared" ref="E172:AJ172" ca="1" si="358">IF(E31="","",IF(E31=1,CHAR(E96),CHAR(45)))</f>
        <v>-</v>
      </c>
      <c r="F172" s="37" t="str">
        <f t="shared" ca="1" si="358"/>
        <v>B</v>
      </c>
      <c r="G172" s="37" t="str">
        <f t="shared" ca="1" si="358"/>
        <v>-</v>
      </c>
      <c r="H172" s="37" t="str">
        <f t="shared" ca="1" si="358"/>
        <v>-</v>
      </c>
      <c r="I172" s="37" t="str">
        <f t="shared" ca="1" si="358"/>
        <v>-</v>
      </c>
      <c r="J172" s="37" t="str">
        <f t="shared" ca="1" si="358"/>
        <v>-</v>
      </c>
      <c r="K172" s="37" t="str">
        <f t="shared" ca="1" si="358"/>
        <v>A</v>
      </c>
      <c r="L172" s="37" t="str">
        <f t="shared" ca="1" si="358"/>
        <v>E</v>
      </c>
      <c r="M172" s="37" t="str">
        <f t="shared" ca="1" si="358"/>
        <v>-</v>
      </c>
      <c r="N172" s="37" t="str">
        <f t="shared" ca="1" si="358"/>
        <v>A</v>
      </c>
      <c r="O172" s="37" t="str">
        <f t="shared" ca="1" si="358"/>
        <v>-</v>
      </c>
      <c r="P172" s="37" t="str">
        <f t="shared" ca="1" si="358"/>
        <v>-</v>
      </c>
      <c r="Q172" s="37" t="str">
        <f t="shared" ca="1" si="358"/>
        <v>C</v>
      </c>
      <c r="R172" s="37" t="str">
        <f t="shared" ca="1" si="358"/>
        <v>-</v>
      </c>
      <c r="S172" s="37" t="str">
        <f t="shared" ca="1" si="358"/>
        <v>-</v>
      </c>
      <c r="T172" s="37" t="str">
        <f t="shared" ca="1" si="358"/>
        <v>-</v>
      </c>
      <c r="U172" s="37" t="str">
        <f t="shared" ca="1" si="358"/>
        <v>-</v>
      </c>
      <c r="V172" s="37" t="str">
        <f t="shared" ca="1" si="358"/>
        <v>A</v>
      </c>
      <c r="W172" s="37" t="str">
        <f t="shared" ca="1" si="358"/>
        <v>-</v>
      </c>
      <c r="X172" s="37" t="str">
        <f t="shared" ca="1" si="358"/>
        <v>-</v>
      </c>
      <c r="Y172" s="37" t="str">
        <f t="shared" ca="1" si="358"/>
        <v/>
      </c>
      <c r="Z172" s="37" t="str">
        <f t="shared" ca="1" si="358"/>
        <v/>
      </c>
      <c r="AA172" s="37" t="str">
        <f t="shared" ca="1" si="358"/>
        <v/>
      </c>
      <c r="AB172" s="37" t="str">
        <f t="shared" ca="1" si="358"/>
        <v/>
      </c>
      <c r="AC172" s="37" t="str">
        <f t="shared" ca="1" si="358"/>
        <v/>
      </c>
      <c r="AD172" s="37" t="str">
        <f t="shared" ca="1" si="358"/>
        <v/>
      </c>
      <c r="AE172" s="37" t="str">
        <f t="shared" ca="1" si="358"/>
        <v/>
      </c>
      <c r="AF172" s="37" t="str">
        <f t="shared" ca="1" si="358"/>
        <v/>
      </c>
      <c r="AG172" s="37" t="str">
        <f t="shared" ca="1" si="358"/>
        <v/>
      </c>
      <c r="AH172" s="37" t="str">
        <f t="shared" ca="1" si="358"/>
        <v/>
      </c>
      <c r="AI172" s="37" t="str">
        <f t="shared" ca="1" si="358"/>
        <v/>
      </c>
      <c r="AJ172" s="37" t="str">
        <f t="shared" ca="1" si="358"/>
        <v/>
      </c>
      <c r="AK172" s="37" t="str">
        <f t="shared" ref="AK172:BB172" ca="1" si="359">IF(AK31="","",IF(AK31=1,CHAR(AK96),CHAR(45)))</f>
        <v/>
      </c>
      <c r="AL172" s="37" t="str">
        <f t="shared" ca="1" si="359"/>
        <v/>
      </c>
      <c r="AM172" s="37" t="str">
        <f t="shared" ca="1" si="359"/>
        <v/>
      </c>
      <c r="AN172" s="37" t="str">
        <f t="shared" ca="1" si="359"/>
        <v/>
      </c>
      <c r="AO172" s="37" t="str">
        <f t="shared" ca="1" si="359"/>
        <v/>
      </c>
      <c r="AP172" s="37" t="str">
        <f t="shared" ca="1" si="359"/>
        <v/>
      </c>
      <c r="AQ172" s="37" t="str">
        <f t="shared" ca="1" si="359"/>
        <v/>
      </c>
      <c r="AR172" s="37" t="str">
        <f t="shared" ca="1" si="359"/>
        <v/>
      </c>
      <c r="AS172" s="37" t="str">
        <f t="shared" ca="1" si="359"/>
        <v/>
      </c>
      <c r="AT172" s="37" t="str">
        <f t="shared" ca="1" si="359"/>
        <v/>
      </c>
      <c r="AU172" s="37" t="str">
        <f t="shared" ca="1" si="359"/>
        <v/>
      </c>
      <c r="AV172" s="37" t="str">
        <f t="shared" ca="1" si="359"/>
        <v/>
      </c>
      <c r="AW172" s="37" t="str">
        <f t="shared" ca="1" si="359"/>
        <v/>
      </c>
      <c r="AX172" s="37" t="str">
        <f t="shared" ca="1" si="359"/>
        <v/>
      </c>
      <c r="AY172" s="37" t="str">
        <f t="shared" ca="1" si="359"/>
        <v/>
      </c>
      <c r="AZ172" s="37" t="str">
        <f t="shared" ca="1" si="359"/>
        <v/>
      </c>
      <c r="BA172" s="37" t="str">
        <f t="shared" ca="1" si="359"/>
        <v/>
      </c>
      <c r="BB172" s="122" t="str">
        <f t="shared" ca="1" si="359"/>
        <v/>
      </c>
      <c r="BC172" s="113" t="str">
        <f t="shared" ca="1" si="312"/>
        <v>-B----AE-A--C----A--</v>
      </c>
      <c r="BD172" s="114" t="str">
        <f t="shared" ca="1" si="313"/>
        <v/>
      </c>
      <c r="BE172" s="6"/>
      <c r="BF172" s="6"/>
    </row>
    <row r="173" spans="3:58">
      <c r="C173" s="121" t="str">
        <f t="shared" ca="1" si="309"/>
        <v>E-----A---DEC--B----</v>
      </c>
      <c r="D173" s="34"/>
      <c r="E173" s="37" t="str">
        <f t="shared" ref="E173:AJ173" ca="1" si="360">IF(E32="","",IF(E32=1,CHAR(E97),CHAR(45)))</f>
        <v>E</v>
      </c>
      <c r="F173" s="37" t="str">
        <f t="shared" ca="1" si="360"/>
        <v>-</v>
      </c>
      <c r="G173" s="37" t="str">
        <f t="shared" ca="1" si="360"/>
        <v>-</v>
      </c>
      <c r="H173" s="37" t="str">
        <f t="shared" ca="1" si="360"/>
        <v>-</v>
      </c>
      <c r="I173" s="37" t="str">
        <f t="shared" ca="1" si="360"/>
        <v>-</v>
      </c>
      <c r="J173" s="37" t="str">
        <f t="shared" ca="1" si="360"/>
        <v>-</v>
      </c>
      <c r="K173" s="37" t="str">
        <f t="shared" ca="1" si="360"/>
        <v>A</v>
      </c>
      <c r="L173" s="37" t="str">
        <f t="shared" ca="1" si="360"/>
        <v>-</v>
      </c>
      <c r="M173" s="37" t="str">
        <f t="shared" ca="1" si="360"/>
        <v>-</v>
      </c>
      <c r="N173" s="37" t="str">
        <f t="shared" ca="1" si="360"/>
        <v>-</v>
      </c>
      <c r="O173" s="37" t="str">
        <f t="shared" ca="1" si="360"/>
        <v>D</v>
      </c>
      <c r="P173" s="37" t="str">
        <f t="shared" ca="1" si="360"/>
        <v>E</v>
      </c>
      <c r="Q173" s="37" t="str">
        <f t="shared" ca="1" si="360"/>
        <v>C</v>
      </c>
      <c r="R173" s="37" t="str">
        <f t="shared" ca="1" si="360"/>
        <v>-</v>
      </c>
      <c r="S173" s="37" t="str">
        <f t="shared" ca="1" si="360"/>
        <v>-</v>
      </c>
      <c r="T173" s="37" t="str">
        <f t="shared" ca="1" si="360"/>
        <v>B</v>
      </c>
      <c r="U173" s="37" t="str">
        <f t="shared" ca="1" si="360"/>
        <v>-</v>
      </c>
      <c r="V173" s="37" t="str">
        <f t="shared" ca="1" si="360"/>
        <v>-</v>
      </c>
      <c r="W173" s="37" t="str">
        <f t="shared" ca="1" si="360"/>
        <v>-</v>
      </c>
      <c r="X173" s="37" t="str">
        <f t="shared" ca="1" si="360"/>
        <v>-</v>
      </c>
      <c r="Y173" s="37" t="str">
        <f t="shared" ca="1" si="360"/>
        <v/>
      </c>
      <c r="Z173" s="37" t="str">
        <f t="shared" ca="1" si="360"/>
        <v/>
      </c>
      <c r="AA173" s="37" t="str">
        <f t="shared" ca="1" si="360"/>
        <v/>
      </c>
      <c r="AB173" s="37" t="str">
        <f t="shared" ca="1" si="360"/>
        <v/>
      </c>
      <c r="AC173" s="37" t="str">
        <f t="shared" ca="1" si="360"/>
        <v/>
      </c>
      <c r="AD173" s="37" t="str">
        <f t="shared" ca="1" si="360"/>
        <v/>
      </c>
      <c r="AE173" s="37" t="str">
        <f t="shared" ca="1" si="360"/>
        <v/>
      </c>
      <c r="AF173" s="37" t="str">
        <f t="shared" ca="1" si="360"/>
        <v/>
      </c>
      <c r="AG173" s="37" t="str">
        <f t="shared" ca="1" si="360"/>
        <v/>
      </c>
      <c r="AH173" s="37" t="str">
        <f t="shared" ca="1" si="360"/>
        <v/>
      </c>
      <c r="AI173" s="37" t="str">
        <f t="shared" ca="1" si="360"/>
        <v/>
      </c>
      <c r="AJ173" s="37" t="str">
        <f t="shared" ca="1" si="360"/>
        <v/>
      </c>
      <c r="AK173" s="37" t="str">
        <f t="shared" ref="AK173:BB173" ca="1" si="361">IF(AK32="","",IF(AK32=1,CHAR(AK97),CHAR(45)))</f>
        <v/>
      </c>
      <c r="AL173" s="37" t="str">
        <f t="shared" ca="1" si="361"/>
        <v/>
      </c>
      <c r="AM173" s="37" t="str">
        <f t="shared" ca="1" si="361"/>
        <v/>
      </c>
      <c r="AN173" s="37" t="str">
        <f t="shared" ca="1" si="361"/>
        <v/>
      </c>
      <c r="AO173" s="37" t="str">
        <f t="shared" ca="1" si="361"/>
        <v/>
      </c>
      <c r="AP173" s="37" t="str">
        <f t="shared" ca="1" si="361"/>
        <v/>
      </c>
      <c r="AQ173" s="37" t="str">
        <f t="shared" ca="1" si="361"/>
        <v/>
      </c>
      <c r="AR173" s="37" t="str">
        <f t="shared" ca="1" si="361"/>
        <v/>
      </c>
      <c r="AS173" s="37" t="str">
        <f t="shared" ca="1" si="361"/>
        <v/>
      </c>
      <c r="AT173" s="37" t="str">
        <f t="shared" ca="1" si="361"/>
        <v/>
      </c>
      <c r="AU173" s="37" t="str">
        <f t="shared" ca="1" si="361"/>
        <v/>
      </c>
      <c r="AV173" s="37" t="str">
        <f t="shared" ca="1" si="361"/>
        <v/>
      </c>
      <c r="AW173" s="37" t="str">
        <f t="shared" ca="1" si="361"/>
        <v/>
      </c>
      <c r="AX173" s="37" t="str">
        <f t="shared" ca="1" si="361"/>
        <v/>
      </c>
      <c r="AY173" s="37" t="str">
        <f t="shared" ca="1" si="361"/>
        <v/>
      </c>
      <c r="AZ173" s="37" t="str">
        <f t="shared" ca="1" si="361"/>
        <v/>
      </c>
      <c r="BA173" s="37" t="str">
        <f t="shared" ca="1" si="361"/>
        <v/>
      </c>
      <c r="BB173" s="122" t="str">
        <f t="shared" ca="1" si="361"/>
        <v/>
      </c>
      <c r="BC173" s="113" t="str">
        <f t="shared" ca="1" si="312"/>
        <v>E-----A---DEC--B----</v>
      </c>
      <c r="BD173" s="114" t="str">
        <f t="shared" ca="1" si="313"/>
        <v/>
      </c>
      <c r="BE173" s="6"/>
      <c r="BF173" s="6"/>
    </row>
    <row r="174" spans="3:58">
      <c r="C174" s="121" t="str">
        <f t="shared" ca="1" si="309"/>
        <v>-------E---EC-------</v>
      </c>
      <c r="D174" s="34"/>
      <c r="E174" s="37" t="str">
        <f t="shared" ref="E174:AJ174" ca="1" si="362">IF(E33="","",IF(E33=1,CHAR(E98),CHAR(45)))</f>
        <v>-</v>
      </c>
      <c r="F174" s="37" t="str">
        <f t="shared" ca="1" si="362"/>
        <v>-</v>
      </c>
      <c r="G174" s="37" t="str">
        <f t="shared" ca="1" si="362"/>
        <v>-</v>
      </c>
      <c r="H174" s="37" t="str">
        <f t="shared" ca="1" si="362"/>
        <v>-</v>
      </c>
      <c r="I174" s="37" t="str">
        <f t="shared" ca="1" si="362"/>
        <v>-</v>
      </c>
      <c r="J174" s="37" t="str">
        <f t="shared" ca="1" si="362"/>
        <v>-</v>
      </c>
      <c r="K174" s="37" t="str">
        <f t="shared" ca="1" si="362"/>
        <v>-</v>
      </c>
      <c r="L174" s="37" t="str">
        <f t="shared" ca="1" si="362"/>
        <v>E</v>
      </c>
      <c r="M174" s="37" t="str">
        <f t="shared" ca="1" si="362"/>
        <v>-</v>
      </c>
      <c r="N174" s="37" t="str">
        <f t="shared" ca="1" si="362"/>
        <v>-</v>
      </c>
      <c r="O174" s="37" t="str">
        <f t="shared" ca="1" si="362"/>
        <v>-</v>
      </c>
      <c r="P174" s="37" t="str">
        <f t="shared" ca="1" si="362"/>
        <v>E</v>
      </c>
      <c r="Q174" s="37" t="str">
        <f t="shared" ca="1" si="362"/>
        <v>C</v>
      </c>
      <c r="R174" s="37" t="str">
        <f t="shared" ca="1" si="362"/>
        <v>-</v>
      </c>
      <c r="S174" s="37" t="str">
        <f t="shared" ca="1" si="362"/>
        <v>-</v>
      </c>
      <c r="T174" s="37" t="str">
        <f t="shared" ca="1" si="362"/>
        <v>-</v>
      </c>
      <c r="U174" s="37" t="str">
        <f t="shared" ca="1" si="362"/>
        <v>-</v>
      </c>
      <c r="V174" s="37" t="str">
        <f t="shared" ca="1" si="362"/>
        <v>-</v>
      </c>
      <c r="W174" s="37" t="str">
        <f t="shared" ca="1" si="362"/>
        <v>-</v>
      </c>
      <c r="X174" s="37" t="str">
        <f t="shared" ca="1" si="362"/>
        <v>-</v>
      </c>
      <c r="Y174" s="37" t="str">
        <f t="shared" ca="1" si="362"/>
        <v/>
      </c>
      <c r="Z174" s="37" t="str">
        <f t="shared" ca="1" si="362"/>
        <v/>
      </c>
      <c r="AA174" s="37" t="str">
        <f t="shared" ca="1" si="362"/>
        <v/>
      </c>
      <c r="AB174" s="37" t="str">
        <f t="shared" ca="1" si="362"/>
        <v/>
      </c>
      <c r="AC174" s="37" t="str">
        <f t="shared" ca="1" si="362"/>
        <v/>
      </c>
      <c r="AD174" s="37" t="str">
        <f t="shared" ca="1" si="362"/>
        <v/>
      </c>
      <c r="AE174" s="37" t="str">
        <f t="shared" ca="1" si="362"/>
        <v/>
      </c>
      <c r="AF174" s="37" t="str">
        <f t="shared" ca="1" si="362"/>
        <v/>
      </c>
      <c r="AG174" s="37" t="str">
        <f t="shared" ca="1" si="362"/>
        <v/>
      </c>
      <c r="AH174" s="37" t="str">
        <f t="shared" ca="1" si="362"/>
        <v/>
      </c>
      <c r="AI174" s="37" t="str">
        <f t="shared" ca="1" si="362"/>
        <v/>
      </c>
      <c r="AJ174" s="37" t="str">
        <f t="shared" ca="1" si="362"/>
        <v/>
      </c>
      <c r="AK174" s="37" t="str">
        <f t="shared" ref="AK174:BB174" ca="1" si="363">IF(AK33="","",IF(AK33=1,CHAR(AK98),CHAR(45)))</f>
        <v/>
      </c>
      <c r="AL174" s="37" t="str">
        <f t="shared" ca="1" si="363"/>
        <v/>
      </c>
      <c r="AM174" s="37" t="str">
        <f t="shared" ca="1" si="363"/>
        <v/>
      </c>
      <c r="AN174" s="37" t="str">
        <f t="shared" ca="1" si="363"/>
        <v/>
      </c>
      <c r="AO174" s="37" t="str">
        <f t="shared" ca="1" si="363"/>
        <v/>
      </c>
      <c r="AP174" s="37" t="str">
        <f t="shared" ca="1" si="363"/>
        <v/>
      </c>
      <c r="AQ174" s="37" t="str">
        <f t="shared" ca="1" si="363"/>
        <v/>
      </c>
      <c r="AR174" s="37" t="str">
        <f t="shared" ca="1" si="363"/>
        <v/>
      </c>
      <c r="AS174" s="37" t="str">
        <f t="shared" ca="1" si="363"/>
        <v/>
      </c>
      <c r="AT174" s="37" t="str">
        <f t="shared" ca="1" si="363"/>
        <v/>
      </c>
      <c r="AU174" s="37" t="str">
        <f t="shared" ca="1" si="363"/>
        <v/>
      </c>
      <c r="AV174" s="37" t="str">
        <f t="shared" ca="1" si="363"/>
        <v/>
      </c>
      <c r="AW174" s="37" t="str">
        <f t="shared" ca="1" si="363"/>
        <v/>
      </c>
      <c r="AX174" s="37" t="str">
        <f t="shared" ca="1" si="363"/>
        <v/>
      </c>
      <c r="AY174" s="37" t="str">
        <f t="shared" ca="1" si="363"/>
        <v/>
      </c>
      <c r="AZ174" s="37" t="str">
        <f t="shared" ca="1" si="363"/>
        <v/>
      </c>
      <c r="BA174" s="37" t="str">
        <f t="shared" ca="1" si="363"/>
        <v/>
      </c>
      <c r="BB174" s="122" t="str">
        <f t="shared" ca="1" si="363"/>
        <v/>
      </c>
      <c r="BC174" s="113" t="str">
        <f t="shared" ca="1" si="312"/>
        <v>-------E---EC-------</v>
      </c>
      <c r="BD174" s="114" t="str">
        <f t="shared" ca="1" si="313"/>
        <v/>
      </c>
      <c r="BE174" s="6"/>
      <c r="BF174" s="6"/>
    </row>
    <row r="175" spans="3:58">
      <c r="C175" s="121" t="str">
        <f t="shared" ca="1" si="309"/>
        <v>------------C-------</v>
      </c>
      <c r="D175" s="34"/>
      <c r="E175" s="37" t="str">
        <f t="shared" ref="E175:AJ175" ca="1" si="364">IF(E34="","",IF(E34=1,CHAR(E99),CHAR(45)))</f>
        <v>-</v>
      </c>
      <c r="F175" s="37" t="str">
        <f t="shared" ca="1" si="364"/>
        <v>-</v>
      </c>
      <c r="G175" s="37" t="str">
        <f t="shared" ca="1" si="364"/>
        <v>-</v>
      </c>
      <c r="H175" s="37" t="str">
        <f t="shared" ca="1" si="364"/>
        <v>-</v>
      </c>
      <c r="I175" s="37" t="str">
        <f t="shared" ca="1" si="364"/>
        <v>-</v>
      </c>
      <c r="J175" s="37" t="str">
        <f t="shared" ca="1" si="364"/>
        <v>-</v>
      </c>
      <c r="K175" s="37" t="str">
        <f t="shared" ca="1" si="364"/>
        <v>-</v>
      </c>
      <c r="L175" s="37" t="str">
        <f t="shared" ca="1" si="364"/>
        <v>-</v>
      </c>
      <c r="M175" s="37" t="str">
        <f t="shared" ca="1" si="364"/>
        <v>-</v>
      </c>
      <c r="N175" s="37" t="str">
        <f t="shared" ca="1" si="364"/>
        <v>-</v>
      </c>
      <c r="O175" s="37" t="str">
        <f t="shared" ca="1" si="364"/>
        <v>-</v>
      </c>
      <c r="P175" s="37" t="str">
        <f t="shared" ca="1" si="364"/>
        <v>-</v>
      </c>
      <c r="Q175" s="37" t="str">
        <f t="shared" ca="1" si="364"/>
        <v>C</v>
      </c>
      <c r="R175" s="37" t="str">
        <f t="shared" ca="1" si="364"/>
        <v>-</v>
      </c>
      <c r="S175" s="37" t="str">
        <f t="shared" ca="1" si="364"/>
        <v>-</v>
      </c>
      <c r="T175" s="37" t="str">
        <f t="shared" ca="1" si="364"/>
        <v>-</v>
      </c>
      <c r="U175" s="37" t="str">
        <f t="shared" ca="1" si="364"/>
        <v>-</v>
      </c>
      <c r="V175" s="37" t="str">
        <f t="shared" ca="1" si="364"/>
        <v>-</v>
      </c>
      <c r="W175" s="37" t="str">
        <f t="shared" ca="1" si="364"/>
        <v>-</v>
      </c>
      <c r="X175" s="37" t="str">
        <f t="shared" ca="1" si="364"/>
        <v>-</v>
      </c>
      <c r="Y175" s="37" t="str">
        <f t="shared" ca="1" si="364"/>
        <v/>
      </c>
      <c r="Z175" s="37" t="str">
        <f t="shared" ca="1" si="364"/>
        <v/>
      </c>
      <c r="AA175" s="37" t="str">
        <f t="shared" ca="1" si="364"/>
        <v/>
      </c>
      <c r="AB175" s="37" t="str">
        <f t="shared" ca="1" si="364"/>
        <v/>
      </c>
      <c r="AC175" s="37" t="str">
        <f t="shared" ca="1" si="364"/>
        <v/>
      </c>
      <c r="AD175" s="37" t="str">
        <f t="shared" ca="1" si="364"/>
        <v/>
      </c>
      <c r="AE175" s="37" t="str">
        <f t="shared" ca="1" si="364"/>
        <v/>
      </c>
      <c r="AF175" s="37" t="str">
        <f t="shared" ca="1" si="364"/>
        <v/>
      </c>
      <c r="AG175" s="37" t="str">
        <f t="shared" ca="1" si="364"/>
        <v/>
      </c>
      <c r="AH175" s="37" t="str">
        <f t="shared" ca="1" si="364"/>
        <v/>
      </c>
      <c r="AI175" s="37" t="str">
        <f t="shared" ca="1" si="364"/>
        <v/>
      </c>
      <c r="AJ175" s="37" t="str">
        <f t="shared" ca="1" si="364"/>
        <v/>
      </c>
      <c r="AK175" s="37" t="str">
        <f t="shared" ref="AK175:BB175" ca="1" si="365">IF(AK34="","",IF(AK34=1,CHAR(AK99),CHAR(45)))</f>
        <v/>
      </c>
      <c r="AL175" s="37" t="str">
        <f t="shared" ca="1" si="365"/>
        <v/>
      </c>
      <c r="AM175" s="37" t="str">
        <f t="shared" ca="1" si="365"/>
        <v/>
      </c>
      <c r="AN175" s="37" t="str">
        <f t="shared" ca="1" si="365"/>
        <v/>
      </c>
      <c r="AO175" s="37" t="str">
        <f t="shared" ca="1" si="365"/>
        <v/>
      </c>
      <c r="AP175" s="37" t="str">
        <f t="shared" ca="1" si="365"/>
        <v/>
      </c>
      <c r="AQ175" s="37" t="str">
        <f t="shared" ca="1" si="365"/>
        <v/>
      </c>
      <c r="AR175" s="37" t="str">
        <f t="shared" ca="1" si="365"/>
        <v/>
      </c>
      <c r="AS175" s="37" t="str">
        <f t="shared" ca="1" si="365"/>
        <v/>
      </c>
      <c r="AT175" s="37" t="str">
        <f t="shared" ca="1" si="365"/>
        <v/>
      </c>
      <c r="AU175" s="37" t="str">
        <f t="shared" ca="1" si="365"/>
        <v/>
      </c>
      <c r="AV175" s="37" t="str">
        <f t="shared" ca="1" si="365"/>
        <v/>
      </c>
      <c r="AW175" s="37" t="str">
        <f t="shared" ca="1" si="365"/>
        <v/>
      </c>
      <c r="AX175" s="37" t="str">
        <f t="shared" ca="1" si="365"/>
        <v/>
      </c>
      <c r="AY175" s="37" t="str">
        <f t="shared" ca="1" si="365"/>
        <v/>
      </c>
      <c r="AZ175" s="37" t="str">
        <f t="shared" ca="1" si="365"/>
        <v/>
      </c>
      <c r="BA175" s="37" t="str">
        <f t="shared" ca="1" si="365"/>
        <v/>
      </c>
      <c r="BB175" s="122" t="str">
        <f t="shared" ca="1" si="365"/>
        <v/>
      </c>
      <c r="BC175" s="113" t="str">
        <f t="shared" ca="1" si="312"/>
        <v>------------C-------</v>
      </c>
      <c r="BD175" s="114" t="str">
        <f t="shared" ca="1" si="313"/>
        <v/>
      </c>
      <c r="BE175" s="6"/>
      <c r="BF175" s="6"/>
    </row>
    <row r="176" spans="3:58">
      <c r="C176" s="121" t="str">
        <f t="shared" ca="1" si="309"/>
        <v>-BE---AE-A--C-------</v>
      </c>
      <c r="D176" s="34"/>
      <c r="E176" s="37" t="str">
        <f t="shared" ref="E176:AJ176" ca="1" si="366">IF(E35="","",IF(E35=1,CHAR(E100),CHAR(45)))</f>
        <v>-</v>
      </c>
      <c r="F176" s="37" t="str">
        <f t="shared" ca="1" si="366"/>
        <v>B</v>
      </c>
      <c r="G176" s="37" t="str">
        <f t="shared" ca="1" si="366"/>
        <v>E</v>
      </c>
      <c r="H176" s="37" t="str">
        <f t="shared" ca="1" si="366"/>
        <v>-</v>
      </c>
      <c r="I176" s="37" t="str">
        <f t="shared" ca="1" si="366"/>
        <v>-</v>
      </c>
      <c r="J176" s="37" t="str">
        <f t="shared" ca="1" si="366"/>
        <v>-</v>
      </c>
      <c r="K176" s="37" t="str">
        <f t="shared" ca="1" si="366"/>
        <v>A</v>
      </c>
      <c r="L176" s="37" t="str">
        <f t="shared" ca="1" si="366"/>
        <v>E</v>
      </c>
      <c r="M176" s="37" t="str">
        <f t="shared" ca="1" si="366"/>
        <v>-</v>
      </c>
      <c r="N176" s="37" t="str">
        <f t="shared" ca="1" si="366"/>
        <v>A</v>
      </c>
      <c r="O176" s="37" t="str">
        <f t="shared" ca="1" si="366"/>
        <v>-</v>
      </c>
      <c r="P176" s="37" t="str">
        <f t="shared" ca="1" si="366"/>
        <v>-</v>
      </c>
      <c r="Q176" s="37" t="str">
        <f t="shared" ca="1" si="366"/>
        <v>C</v>
      </c>
      <c r="R176" s="37" t="str">
        <f t="shared" ca="1" si="366"/>
        <v>-</v>
      </c>
      <c r="S176" s="37" t="str">
        <f t="shared" ca="1" si="366"/>
        <v>-</v>
      </c>
      <c r="T176" s="37" t="str">
        <f t="shared" ca="1" si="366"/>
        <v>-</v>
      </c>
      <c r="U176" s="37" t="str">
        <f t="shared" ca="1" si="366"/>
        <v>-</v>
      </c>
      <c r="V176" s="37" t="str">
        <f t="shared" ca="1" si="366"/>
        <v>-</v>
      </c>
      <c r="W176" s="37" t="str">
        <f t="shared" ca="1" si="366"/>
        <v>-</v>
      </c>
      <c r="X176" s="37" t="str">
        <f t="shared" ca="1" si="366"/>
        <v>-</v>
      </c>
      <c r="Y176" s="37" t="str">
        <f t="shared" ca="1" si="366"/>
        <v/>
      </c>
      <c r="Z176" s="37" t="str">
        <f t="shared" ca="1" si="366"/>
        <v/>
      </c>
      <c r="AA176" s="37" t="str">
        <f t="shared" ca="1" si="366"/>
        <v/>
      </c>
      <c r="AB176" s="37" t="str">
        <f t="shared" ca="1" si="366"/>
        <v/>
      </c>
      <c r="AC176" s="37" t="str">
        <f t="shared" ca="1" si="366"/>
        <v/>
      </c>
      <c r="AD176" s="37" t="str">
        <f t="shared" ca="1" si="366"/>
        <v/>
      </c>
      <c r="AE176" s="37" t="str">
        <f t="shared" ca="1" si="366"/>
        <v/>
      </c>
      <c r="AF176" s="37" t="str">
        <f t="shared" ca="1" si="366"/>
        <v/>
      </c>
      <c r="AG176" s="37" t="str">
        <f t="shared" ca="1" si="366"/>
        <v/>
      </c>
      <c r="AH176" s="37" t="str">
        <f t="shared" ca="1" si="366"/>
        <v/>
      </c>
      <c r="AI176" s="37" t="str">
        <f t="shared" ca="1" si="366"/>
        <v/>
      </c>
      <c r="AJ176" s="37" t="str">
        <f t="shared" ca="1" si="366"/>
        <v/>
      </c>
      <c r="AK176" s="37" t="str">
        <f t="shared" ref="AK176:BB176" ca="1" si="367">IF(AK35="","",IF(AK35=1,CHAR(AK100),CHAR(45)))</f>
        <v/>
      </c>
      <c r="AL176" s="37" t="str">
        <f t="shared" ca="1" si="367"/>
        <v/>
      </c>
      <c r="AM176" s="37" t="str">
        <f t="shared" ca="1" si="367"/>
        <v/>
      </c>
      <c r="AN176" s="37" t="str">
        <f t="shared" ca="1" si="367"/>
        <v/>
      </c>
      <c r="AO176" s="37" t="str">
        <f t="shared" ca="1" si="367"/>
        <v/>
      </c>
      <c r="AP176" s="37" t="str">
        <f t="shared" ca="1" si="367"/>
        <v/>
      </c>
      <c r="AQ176" s="37" t="str">
        <f t="shared" ca="1" si="367"/>
        <v/>
      </c>
      <c r="AR176" s="37" t="str">
        <f t="shared" ca="1" si="367"/>
        <v/>
      </c>
      <c r="AS176" s="37" t="str">
        <f t="shared" ca="1" si="367"/>
        <v/>
      </c>
      <c r="AT176" s="37" t="str">
        <f t="shared" ca="1" si="367"/>
        <v/>
      </c>
      <c r="AU176" s="37" t="str">
        <f t="shared" ca="1" si="367"/>
        <v/>
      </c>
      <c r="AV176" s="37" t="str">
        <f t="shared" ca="1" si="367"/>
        <v/>
      </c>
      <c r="AW176" s="37" t="str">
        <f t="shared" ca="1" si="367"/>
        <v/>
      </c>
      <c r="AX176" s="37" t="str">
        <f t="shared" ca="1" si="367"/>
        <v/>
      </c>
      <c r="AY176" s="37" t="str">
        <f t="shared" ca="1" si="367"/>
        <v/>
      </c>
      <c r="AZ176" s="37" t="str">
        <f t="shared" ca="1" si="367"/>
        <v/>
      </c>
      <c r="BA176" s="37" t="str">
        <f t="shared" ca="1" si="367"/>
        <v/>
      </c>
      <c r="BB176" s="122" t="str">
        <f t="shared" ca="1" si="367"/>
        <v/>
      </c>
      <c r="BC176" s="113" t="str">
        <f t="shared" ca="1" si="312"/>
        <v>-BE---AE-A--C-------</v>
      </c>
      <c r="BD176" s="114" t="str">
        <f t="shared" ca="1" si="313"/>
        <v/>
      </c>
      <c r="BE176" s="6"/>
      <c r="BF176" s="6"/>
    </row>
    <row r="177" spans="3:58">
      <c r="C177" s="121" t="str">
        <f t="shared" ca="1" si="309"/>
        <v>EB-B----CA------A---</v>
      </c>
      <c r="D177" s="34"/>
      <c r="E177" s="37" t="str">
        <f t="shared" ref="E177:AJ177" ca="1" si="368">IF(E36="","",IF(E36=1,CHAR(E101),CHAR(45)))</f>
        <v>E</v>
      </c>
      <c r="F177" s="37" t="str">
        <f t="shared" ca="1" si="368"/>
        <v>B</v>
      </c>
      <c r="G177" s="37" t="str">
        <f t="shared" ca="1" si="368"/>
        <v>-</v>
      </c>
      <c r="H177" s="37" t="str">
        <f t="shared" ca="1" si="368"/>
        <v>B</v>
      </c>
      <c r="I177" s="37" t="str">
        <f t="shared" ca="1" si="368"/>
        <v>-</v>
      </c>
      <c r="J177" s="37" t="str">
        <f t="shared" ca="1" si="368"/>
        <v>-</v>
      </c>
      <c r="K177" s="37" t="str">
        <f t="shared" ca="1" si="368"/>
        <v>-</v>
      </c>
      <c r="L177" s="37" t="str">
        <f t="shared" ca="1" si="368"/>
        <v>-</v>
      </c>
      <c r="M177" s="37" t="str">
        <f t="shared" ca="1" si="368"/>
        <v>C</v>
      </c>
      <c r="N177" s="37" t="str">
        <f t="shared" ca="1" si="368"/>
        <v>A</v>
      </c>
      <c r="O177" s="37" t="str">
        <f t="shared" ca="1" si="368"/>
        <v>-</v>
      </c>
      <c r="P177" s="37" t="str">
        <f t="shared" ca="1" si="368"/>
        <v>-</v>
      </c>
      <c r="Q177" s="37" t="str">
        <f t="shared" ca="1" si="368"/>
        <v>-</v>
      </c>
      <c r="R177" s="37" t="str">
        <f t="shared" ca="1" si="368"/>
        <v>-</v>
      </c>
      <c r="S177" s="37" t="str">
        <f t="shared" ca="1" si="368"/>
        <v>-</v>
      </c>
      <c r="T177" s="37" t="str">
        <f t="shared" ca="1" si="368"/>
        <v>-</v>
      </c>
      <c r="U177" s="37" t="str">
        <f t="shared" ca="1" si="368"/>
        <v>A</v>
      </c>
      <c r="V177" s="37" t="str">
        <f t="shared" ca="1" si="368"/>
        <v>-</v>
      </c>
      <c r="W177" s="37" t="str">
        <f t="shared" ca="1" si="368"/>
        <v>-</v>
      </c>
      <c r="X177" s="37" t="str">
        <f t="shared" ca="1" si="368"/>
        <v>-</v>
      </c>
      <c r="Y177" s="37" t="str">
        <f t="shared" ca="1" si="368"/>
        <v/>
      </c>
      <c r="Z177" s="37" t="str">
        <f t="shared" ca="1" si="368"/>
        <v/>
      </c>
      <c r="AA177" s="37" t="str">
        <f t="shared" ca="1" si="368"/>
        <v/>
      </c>
      <c r="AB177" s="37" t="str">
        <f t="shared" ca="1" si="368"/>
        <v/>
      </c>
      <c r="AC177" s="37" t="str">
        <f t="shared" ca="1" si="368"/>
        <v/>
      </c>
      <c r="AD177" s="37" t="str">
        <f t="shared" ca="1" si="368"/>
        <v/>
      </c>
      <c r="AE177" s="37" t="str">
        <f t="shared" ca="1" si="368"/>
        <v/>
      </c>
      <c r="AF177" s="37" t="str">
        <f t="shared" ca="1" si="368"/>
        <v/>
      </c>
      <c r="AG177" s="37" t="str">
        <f t="shared" ca="1" si="368"/>
        <v/>
      </c>
      <c r="AH177" s="37" t="str">
        <f t="shared" ca="1" si="368"/>
        <v/>
      </c>
      <c r="AI177" s="37" t="str">
        <f t="shared" ca="1" si="368"/>
        <v/>
      </c>
      <c r="AJ177" s="37" t="str">
        <f t="shared" ca="1" si="368"/>
        <v/>
      </c>
      <c r="AK177" s="37" t="str">
        <f t="shared" ref="AK177:BB177" ca="1" si="369">IF(AK36="","",IF(AK36=1,CHAR(AK101),CHAR(45)))</f>
        <v/>
      </c>
      <c r="AL177" s="37" t="str">
        <f t="shared" ca="1" si="369"/>
        <v/>
      </c>
      <c r="AM177" s="37" t="str">
        <f t="shared" ca="1" si="369"/>
        <v/>
      </c>
      <c r="AN177" s="37" t="str">
        <f t="shared" ca="1" si="369"/>
        <v/>
      </c>
      <c r="AO177" s="37" t="str">
        <f t="shared" ca="1" si="369"/>
        <v/>
      </c>
      <c r="AP177" s="37" t="str">
        <f t="shared" ca="1" si="369"/>
        <v/>
      </c>
      <c r="AQ177" s="37" t="str">
        <f t="shared" ca="1" si="369"/>
        <v/>
      </c>
      <c r="AR177" s="37" t="str">
        <f t="shared" ca="1" si="369"/>
        <v/>
      </c>
      <c r="AS177" s="37" t="str">
        <f t="shared" ca="1" si="369"/>
        <v/>
      </c>
      <c r="AT177" s="37" t="str">
        <f t="shared" ca="1" si="369"/>
        <v/>
      </c>
      <c r="AU177" s="37" t="str">
        <f t="shared" ca="1" si="369"/>
        <v/>
      </c>
      <c r="AV177" s="37" t="str">
        <f t="shared" ca="1" si="369"/>
        <v/>
      </c>
      <c r="AW177" s="37" t="str">
        <f t="shared" ca="1" si="369"/>
        <v/>
      </c>
      <c r="AX177" s="37" t="str">
        <f t="shared" ca="1" si="369"/>
        <v/>
      </c>
      <c r="AY177" s="37" t="str">
        <f t="shared" ca="1" si="369"/>
        <v/>
      </c>
      <c r="AZ177" s="37" t="str">
        <f t="shared" ca="1" si="369"/>
        <v/>
      </c>
      <c r="BA177" s="37" t="str">
        <f t="shared" ca="1" si="369"/>
        <v/>
      </c>
      <c r="BB177" s="122" t="str">
        <f t="shared" ca="1" si="369"/>
        <v/>
      </c>
      <c r="BC177" s="113" t="str">
        <f t="shared" ca="1" si="312"/>
        <v>EB-B----CA------A---</v>
      </c>
      <c r="BD177" s="114" t="str">
        <f t="shared" ca="1" si="313"/>
        <v/>
      </c>
      <c r="BE177" s="6"/>
      <c r="BF177" s="6"/>
    </row>
    <row r="178" spans="3:58">
      <c r="C178" s="121" t="str">
        <f t="shared" ca="1" si="309"/>
        <v>-B-BC-A---DEC------B</v>
      </c>
      <c r="D178" s="34"/>
      <c r="E178" s="37" t="str">
        <f t="shared" ref="E178:AJ178" ca="1" si="370">IF(E37="","",IF(E37=1,CHAR(E102),CHAR(45)))</f>
        <v>-</v>
      </c>
      <c r="F178" s="37" t="str">
        <f t="shared" ca="1" si="370"/>
        <v>B</v>
      </c>
      <c r="G178" s="37" t="str">
        <f t="shared" ca="1" si="370"/>
        <v>-</v>
      </c>
      <c r="H178" s="37" t="str">
        <f t="shared" ca="1" si="370"/>
        <v>B</v>
      </c>
      <c r="I178" s="37" t="str">
        <f t="shared" ca="1" si="370"/>
        <v>C</v>
      </c>
      <c r="J178" s="37" t="str">
        <f t="shared" ca="1" si="370"/>
        <v>-</v>
      </c>
      <c r="K178" s="37" t="str">
        <f t="shared" ca="1" si="370"/>
        <v>A</v>
      </c>
      <c r="L178" s="37" t="str">
        <f t="shared" ca="1" si="370"/>
        <v>-</v>
      </c>
      <c r="M178" s="37" t="str">
        <f t="shared" ca="1" si="370"/>
        <v>-</v>
      </c>
      <c r="N178" s="37" t="str">
        <f t="shared" ca="1" si="370"/>
        <v>-</v>
      </c>
      <c r="O178" s="37" t="str">
        <f t="shared" ca="1" si="370"/>
        <v>D</v>
      </c>
      <c r="P178" s="37" t="str">
        <f t="shared" ca="1" si="370"/>
        <v>E</v>
      </c>
      <c r="Q178" s="37" t="str">
        <f t="shared" ca="1" si="370"/>
        <v>C</v>
      </c>
      <c r="R178" s="37" t="str">
        <f t="shared" ca="1" si="370"/>
        <v>-</v>
      </c>
      <c r="S178" s="37" t="str">
        <f t="shared" ca="1" si="370"/>
        <v>-</v>
      </c>
      <c r="T178" s="37" t="str">
        <f t="shared" ca="1" si="370"/>
        <v>-</v>
      </c>
      <c r="U178" s="37" t="str">
        <f t="shared" ca="1" si="370"/>
        <v>-</v>
      </c>
      <c r="V178" s="37" t="str">
        <f t="shared" ca="1" si="370"/>
        <v>-</v>
      </c>
      <c r="W178" s="37" t="str">
        <f t="shared" ca="1" si="370"/>
        <v>-</v>
      </c>
      <c r="X178" s="37" t="str">
        <f t="shared" ca="1" si="370"/>
        <v>B</v>
      </c>
      <c r="Y178" s="37" t="str">
        <f t="shared" ca="1" si="370"/>
        <v/>
      </c>
      <c r="Z178" s="37" t="str">
        <f t="shared" ca="1" si="370"/>
        <v/>
      </c>
      <c r="AA178" s="37" t="str">
        <f t="shared" ca="1" si="370"/>
        <v/>
      </c>
      <c r="AB178" s="37" t="str">
        <f t="shared" ca="1" si="370"/>
        <v/>
      </c>
      <c r="AC178" s="37" t="str">
        <f t="shared" ca="1" si="370"/>
        <v/>
      </c>
      <c r="AD178" s="37" t="str">
        <f t="shared" ca="1" si="370"/>
        <v/>
      </c>
      <c r="AE178" s="37" t="str">
        <f t="shared" ca="1" si="370"/>
        <v/>
      </c>
      <c r="AF178" s="37" t="str">
        <f t="shared" ca="1" si="370"/>
        <v/>
      </c>
      <c r="AG178" s="37" t="str">
        <f t="shared" ca="1" si="370"/>
        <v/>
      </c>
      <c r="AH178" s="37" t="str">
        <f t="shared" ca="1" si="370"/>
        <v/>
      </c>
      <c r="AI178" s="37" t="str">
        <f t="shared" ca="1" si="370"/>
        <v/>
      </c>
      <c r="AJ178" s="37" t="str">
        <f t="shared" ca="1" si="370"/>
        <v/>
      </c>
      <c r="AK178" s="37" t="str">
        <f t="shared" ref="AK178:BB178" ca="1" si="371">IF(AK37="","",IF(AK37=1,CHAR(AK102),CHAR(45)))</f>
        <v/>
      </c>
      <c r="AL178" s="37" t="str">
        <f t="shared" ca="1" si="371"/>
        <v/>
      </c>
      <c r="AM178" s="37" t="str">
        <f t="shared" ca="1" si="371"/>
        <v/>
      </c>
      <c r="AN178" s="37" t="str">
        <f t="shared" ca="1" si="371"/>
        <v/>
      </c>
      <c r="AO178" s="37" t="str">
        <f t="shared" ca="1" si="371"/>
        <v/>
      </c>
      <c r="AP178" s="37" t="str">
        <f t="shared" ca="1" si="371"/>
        <v/>
      </c>
      <c r="AQ178" s="37" t="str">
        <f t="shared" ca="1" si="371"/>
        <v/>
      </c>
      <c r="AR178" s="37" t="str">
        <f t="shared" ca="1" si="371"/>
        <v/>
      </c>
      <c r="AS178" s="37" t="str">
        <f t="shared" ca="1" si="371"/>
        <v/>
      </c>
      <c r="AT178" s="37" t="str">
        <f t="shared" ca="1" si="371"/>
        <v/>
      </c>
      <c r="AU178" s="37" t="str">
        <f t="shared" ca="1" si="371"/>
        <v/>
      </c>
      <c r="AV178" s="37" t="str">
        <f t="shared" ca="1" si="371"/>
        <v/>
      </c>
      <c r="AW178" s="37" t="str">
        <f t="shared" ca="1" si="371"/>
        <v/>
      </c>
      <c r="AX178" s="37" t="str">
        <f t="shared" ca="1" si="371"/>
        <v/>
      </c>
      <c r="AY178" s="37" t="str">
        <f t="shared" ca="1" si="371"/>
        <v/>
      </c>
      <c r="AZ178" s="37" t="str">
        <f t="shared" ca="1" si="371"/>
        <v/>
      </c>
      <c r="BA178" s="37" t="str">
        <f t="shared" ca="1" si="371"/>
        <v/>
      </c>
      <c r="BB178" s="122" t="str">
        <f t="shared" ca="1" si="371"/>
        <v/>
      </c>
      <c r="BC178" s="113" t="str">
        <f t="shared" ca="1" si="312"/>
        <v>-B-BC-A---DEC------B</v>
      </c>
      <c r="BD178" s="114" t="str">
        <f t="shared" ca="1" si="313"/>
        <v/>
      </c>
      <c r="BE178" s="6"/>
      <c r="BF178" s="6"/>
    </row>
    <row r="179" spans="3:58">
      <c r="C179" s="121" t="str">
        <f t="shared" ca="1" si="309"/>
        <v>EB--C-A--AD-------D-</v>
      </c>
      <c r="D179" s="34"/>
      <c r="E179" s="37" t="str">
        <f t="shared" ref="E179:AJ179" ca="1" si="372">IF(E38="","",IF(E38=1,CHAR(E103),CHAR(45)))</f>
        <v>E</v>
      </c>
      <c r="F179" s="37" t="str">
        <f t="shared" ca="1" si="372"/>
        <v>B</v>
      </c>
      <c r="G179" s="37" t="str">
        <f t="shared" ca="1" si="372"/>
        <v>-</v>
      </c>
      <c r="H179" s="37" t="str">
        <f t="shared" ca="1" si="372"/>
        <v>-</v>
      </c>
      <c r="I179" s="37" t="str">
        <f t="shared" ca="1" si="372"/>
        <v>C</v>
      </c>
      <c r="J179" s="37" t="str">
        <f t="shared" ca="1" si="372"/>
        <v>-</v>
      </c>
      <c r="K179" s="37" t="str">
        <f t="shared" ca="1" si="372"/>
        <v>A</v>
      </c>
      <c r="L179" s="37" t="str">
        <f t="shared" ca="1" si="372"/>
        <v>-</v>
      </c>
      <c r="M179" s="37" t="str">
        <f t="shared" ca="1" si="372"/>
        <v>-</v>
      </c>
      <c r="N179" s="37" t="str">
        <f t="shared" ca="1" si="372"/>
        <v>A</v>
      </c>
      <c r="O179" s="37" t="str">
        <f t="shared" ca="1" si="372"/>
        <v>D</v>
      </c>
      <c r="P179" s="37" t="str">
        <f t="shared" ca="1" si="372"/>
        <v>-</v>
      </c>
      <c r="Q179" s="37" t="str">
        <f t="shared" ca="1" si="372"/>
        <v>-</v>
      </c>
      <c r="R179" s="37" t="str">
        <f t="shared" ca="1" si="372"/>
        <v>-</v>
      </c>
      <c r="S179" s="37" t="str">
        <f t="shared" ca="1" si="372"/>
        <v>-</v>
      </c>
      <c r="T179" s="37" t="str">
        <f t="shared" ca="1" si="372"/>
        <v>-</v>
      </c>
      <c r="U179" s="37" t="str">
        <f t="shared" ca="1" si="372"/>
        <v>-</v>
      </c>
      <c r="V179" s="37" t="str">
        <f t="shared" ca="1" si="372"/>
        <v>-</v>
      </c>
      <c r="W179" s="37" t="str">
        <f t="shared" ca="1" si="372"/>
        <v>D</v>
      </c>
      <c r="X179" s="37" t="str">
        <f t="shared" ca="1" si="372"/>
        <v>-</v>
      </c>
      <c r="Y179" s="37" t="str">
        <f t="shared" ca="1" si="372"/>
        <v/>
      </c>
      <c r="Z179" s="37" t="str">
        <f t="shared" ca="1" si="372"/>
        <v/>
      </c>
      <c r="AA179" s="37" t="str">
        <f t="shared" ca="1" si="372"/>
        <v/>
      </c>
      <c r="AB179" s="37" t="str">
        <f t="shared" ca="1" si="372"/>
        <v/>
      </c>
      <c r="AC179" s="37" t="str">
        <f t="shared" ca="1" si="372"/>
        <v/>
      </c>
      <c r="AD179" s="37" t="str">
        <f t="shared" ca="1" si="372"/>
        <v/>
      </c>
      <c r="AE179" s="37" t="str">
        <f t="shared" ca="1" si="372"/>
        <v/>
      </c>
      <c r="AF179" s="37" t="str">
        <f t="shared" ca="1" si="372"/>
        <v/>
      </c>
      <c r="AG179" s="37" t="str">
        <f t="shared" ca="1" si="372"/>
        <v/>
      </c>
      <c r="AH179" s="37" t="str">
        <f t="shared" ca="1" si="372"/>
        <v/>
      </c>
      <c r="AI179" s="37" t="str">
        <f t="shared" ca="1" si="372"/>
        <v/>
      </c>
      <c r="AJ179" s="37" t="str">
        <f t="shared" ca="1" si="372"/>
        <v/>
      </c>
      <c r="AK179" s="37" t="str">
        <f t="shared" ref="AK179:BB179" ca="1" si="373">IF(AK38="","",IF(AK38=1,CHAR(AK103),CHAR(45)))</f>
        <v/>
      </c>
      <c r="AL179" s="37" t="str">
        <f t="shared" ca="1" si="373"/>
        <v/>
      </c>
      <c r="AM179" s="37" t="str">
        <f t="shared" ca="1" si="373"/>
        <v/>
      </c>
      <c r="AN179" s="37" t="str">
        <f t="shared" ca="1" si="373"/>
        <v/>
      </c>
      <c r="AO179" s="37" t="str">
        <f t="shared" ca="1" si="373"/>
        <v/>
      </c>
      <c r="AP179" s="37" t="str">
        <f t="shared" ca="1" si="373"/>
        <v/>
      </c>
      <c r="AQ179" s="37" t="str">
        <f t="shared" ca="1" si="373"/>
        <v/>
      </c>
      <c r="AR179" s="37" t="str">
        <f t="shared" ca="1" si="373"/>
        <v/>
      </c>
      <c r="AS179" s="37" t="str">
        <f t="shared" ca="1" si="373"/>
        <v/>
      </c>
      <c r="AT179" s="37" t="str">
        <f t="shared" ca="1" si="373"/>
        <v/>
      </c>
      <c r="AU179" s="37" t="str">
        <f t="shared" ca="1" si="373"/>
        <v/>
      </c>
      <c r="AV179" s="37" t="str">
        <f t="shared" ca="1" si="373"/>
        <v/>
      </c>
      <c r="AW179" s="37" t="str">
        <f t="shared" ca="1" si="373"/>
        <v/>
      </c>
      <c r="AX179" s="37" t="str">
        <f t="shared" ca="1" si="373"/>
        <v/>
      </c>
      <c r="AY179" s="37" t="str">
        <f t="shared" ca="1" si="373"/>
        <v/>
      </c>
      <c r="AZ179" s="37" t="str">
        <f t="shared" ca="1" si="373"/>
        <v/>
      </c>
      <c r="BA179" s="37" t="str">
        <f t="shared" ca="1" si="373"/>
        <v/>
      </c>
      <c r="BB179" s="122" t="str">
        <f t="shared" ca="1" si="373"/>
        <v/>
      </c>
      <c r="BC179" s="113" t="str">
        <f t="shared" ca="1" si="312"/>
        <v>EB--C-A--AD-------D-</v>
      </c>
      <c r="BD179" s="114" t="str">
        <f t="shared" ca="1" si="313"/>
        <v/>
      </c>
      <c r="BE179" s="6"/>
      <c r="BF179" s="6"/>
    </row>
    <row r="180" spans="3:58">
      <c r="C180" s="121" t="str">
        <f t="shared" ca="1" si="309"/>
        <v>-B--C-A-CAD-C-------</v>
      </c>
      <c r="D180" s="34"/>
      <c r="E180" s="37" t="str">
        <f t="shared" ref="E180:AJ180" ca="1" si="374">IF(E39="","",IF(E39=1,CHAR(E104),CHAR(45)))</f>
        <v>-</v>
      </c>
      <c r="F180" s="37" t="str">
        <f t="shared" ca="1" si="374"/>
        <v>B</v>
      </c>
      <c r="G180" s="37" t="str">
        <f t="shared" ca="1" si="374"/>
        <v>-</v>
      </c>
      <c r="H180" s="37" t="str">
        <f t="shared" ca="1" si="374"/>
        <v>-</v>
      </c>
      <c r="I180" s="37" t="str">
        <f t="shared" ca="1" si="374"/>
        <v>C</v>
      </c>
      <c r="J180" s="37" t="str">
        <f t="shared" ca="1" si="374"/>
        <v>-</v>
      </c>
      <c r="K180" s="37" t="str">
        <f t="shared" ca="1" si="374"/>
        <v>A</v>
      </c>
      <c r="L180" s="37" t="str">
        <f t="shared" ca="1" si="374"/>
        <v>-</v>
      </c>
      <c r="M180" s="37" t="str">
        <f t="shared" ca="1" si="374"/>
        <v>C</v>
      </c>
      <c r="N180" s="37" t="str">
        <f t="shared" ca="1" si="374"/>
        <v>A</v>
      </c>
      <c r="O180" s="37" t="str">
        <f t="shared" ca="1" si="374"/>
        <v>D</v>
      </c>
      <c r="P180" s="37" t="str">
        <f t="shared" ca="1" si="374"/>
        <v>-</v>
      </c>
      <c r="Q180" s="37" t="str">
        <f t="shared" ca="1" si="374"/>
        <v>C</v>
      </c>
      <c r="R180" s="37" t="str">
        <f t="shared" ca="1" si="374"/>
        <v>-</v>
      </c>
      <c r="S180" s="37" t="str">
        <f t="shared" ca="1" si="374"/>
        <v>-</v>
      </c>
      <c r="T180" s="37" t="str">
        <f t="shared" ca="1" si="374"/>
        <v>-</v>
      </c>
      <c r="U180" s="37" t="str">
        <f t="shared" ca="1" si="374"/>
        <v>-</v>
      </c>
      <c r="V180" s="37" t="str">
        <f t="shared" ca="1" si="374"/>
        <v>-</v>
      </c>
      <c r="W180" s="37" t="str">
        <f t="shared" ca="1" si="374"/>
        <v>-</v>
      </c>
      <c r="X180" s="37" t="str">
        <f t="shared" ca="1" si="374"/>
        <v>-</v>
      </c>
      <c r="Y180" s="37" t="str">
        <f t="shared" ca="1" si="374"/>
        <v/>
      </c>
      <c r="Z180" s="37" t="str">
        <f t="shared" ca="1" si="374"/>
        <v/>
      </c>
      <c r="AA180" s="37" t="str">
        <f t="shared" ca="1" si="374"/>
        <v/>
      </c>
      <c r="AB180" s="37" t="str">
        <f t="shared" ca="1" si="374"/>
        <v/>
      </c>
      <c r="AC180" s="37" t="str">
        <f t="shared" ca="1" si="374"/>
        <v/>
      </c>
      <c r="AD180" s="37" t="str">
        <f t="shared" ca="1" si="374"/>
        <v/>
      </c>
      <c r="AE180" s="37" t="str">
        <f t="shared" ca="1" si="374"/>
        <v/>
      </c>
      <c r="AF180" s="37" t="str">
        <f t="shared" ca="1" si="374"/>
        <v/>
      </c>
      <c r="AG180" s="37" t="str">
        <f t="shared" ca="1" si="374"/>
        <v/>
      </c>
      <c r="AH180" s="37" t="str">
        <f t="shared" ca="1" si="374"/>
        <v/>
      </c>
      <c r="AI180" s="37" t="str">
        <f t="shared" ca="1" si="374"/>
        <v/>
      </c>
      <c r="AJ180" s="37" t="str">
        <f t="shared" ca="1" si="374"/>
        <v/>
      </c>
      <c r="AK180" s="37" t="str">
        <f t="shared" ref="AK180:BB180" ca="1" si="375">IF(AK39="","",IF(AK39=1,CHAR(AK104),CHAR(45)))</f>
        <v/>
      </c>
      <c r="AL180" s="37" t="str">
        <f t="shared" ca="1" si="375"/>
        <v/>
      </c>
      <c r="AM180" s="37" t="str">
        <f t="shared" ca="1" si="375"/>
        <v/>
      </c>
      <c r="AN180" s="37" t="str">
        <f t="shared" ca="1" si="375"/>
        <v/>
      </c>
      <c r="AO180" s="37" t="str">
        <f t="shared" ca="1" si="375"/>
        <v/>
      </c>
      <c r="AP180" s="37" t="str">
        <f t="shared" ca="1" si="375"/>
        <v/>
      </c>
      <c r="AQ180" s="37" t="str">
        <f t="shared" ca="1" si="375"/>
        <v/>
      </c>
      <c r="AR180" s="37" t="str">
        <f t="shared" ca="1" si="375"/>
        <v/>
      </c>
      <c r="AS180" s="37" t="str">
        <f t="shared" ca="1" si="375"/>
        <v/>
      </c>
      <c r="AT180" s="37" t="str">
        <f t="shared" ca="1" si="375"/>
        <v/>
      </c>
      <c r="AU180" s="37" t="str">
        <f t="shared" ca="1" si="375"/>
        <v/>
      </c>
      <c r="AV180" s="37" t="str">
        <f t="shared" ca="1" si="375"/>
        <v/>
      </c>
      <c r="AW180" s="37" t="str">
        <f t="shared" ca="1" si="375"/>
        <v/>
      </c>
      <c r="AX180" s="37" t="str">
        <f t="shared" ca="1" si="375"/>
        <v/>
      </c>
      <c r="AY180" s="37" t="str">
        <f t="shared" ca="1" si="375"/>
        <v/>
      </c>
      <c r="AZ180" s="37" t="str">
        <f t="shared" ca="1" si="375"/>
        <v/>
      </c>
      <c r="BA180" s="37" t="str">
        <f t="shared" ca="1" si="375"/>
        <v/>
      </c>
      <c r="BB180" s="122" t="str">
        <f t="shared" ca="1" si="375"/>
        <v/>
      </c>
      <c r="BC180" s="113" t="str">
        <f t="shared" ca="1" si="312"/>
        <v>-B--C-A-CAD-C-------</v>
      </c>
      <c r="BD180" s="114" t="str">
        <f t="shared" ca="1" si="313"/>
        <v/>
      </c>
      <c r="BE180" s="6"/>
      <c r="BF180" s="6"/>
    </row>
    <row r="181" spans="3:58">
      <c r="C181" s="121" t="str">
        <f t="shared" ca="1" si="309"/>
        <v>-B-BC-A--A--C---A--B</v>
      </c>
      <c r="D181" s="34"/>
      <c r="E181" s="37" t="str">
        <f t="shared" ref="E181:AJ181" ca="1" si="376">IF(E40="","",IF(E40=1,CHAR(E105),CHAR(45)))</f>
        <v>-</v>
      </c>
      <c r="F181" s="37" t="str">
        <f t="shared" ca="1" si="376"/>
        <v>B</v>
      </c>
      <c r="G181" s="37" t="str">
        <f t="shared" ca="1" si="376"/>
        <v>-</v>
      </c>
      <c r="H181" s="37" t="str">
        <f t="shared" ca="1" si="376"/>
        <v>B</v>
      </c>
      <c r="I181" s="37" t="str">
        <f t="shared" ca="1" si="376"/>
        <v>C</v>
      </c>
      <c r="J181" s="37" t="str">
        <f t="shared" ca="1" si="376"/>
        <v>-</v>
      </c>
      <c r="K181" s="37" t="str">
        <f t="shared" ca="1" si="376"/>
        <v>A</v>
      </c>
      <c r="L181" s="37" t="str">
        <f t="shared" ca="1" si="376"/>
        <v>-</v>
      </c>
      <c r="M181" s="37" t="str">
        <f t="shared" ca="1" si="376"/>
        <v>-</v>
      </c>
      <c r="N181" s="37" t="str">
        <f t="shared" ca="1" si="376"/>
        <v>A</v>
      </c>
      <c r="O181" s="37" t="str">
        <f t="shared" ca="1" si="376"/>
        <v>-</v>
      </c>
      <c r="P181" s="37" t="str">
        <f t="shared" ca="1" si="376"/>
        <v>-</v>
      </c>
      <c r="Q181" s="37" t="str">
        <f t="shared" ca="1" si="376"/>
        <v>C</v>
      </c>
      <c r="R181" s="37" t="str">
        <f t="shared" ca="1" si="376"/>
        <v>-</v>
      </c>
      <c r="S181" s="37" t="str">
        <f t="shared" ca="1" si="376"/>
        <v>-</v>
      </c>
      <c r="T181" s="37" t="str">
        <f t="shared" ca="1" si="376"/>
        <v>-</v>
      </c>
      <c r="U181" s="37" t="str">
        <f t="shared" ca="1" si="376"/>
        <v>A</v>
      </c>
      <c r="V181" s="37" t="str">
        <f t="shared" ca="1" si="376"/>
        <v>-</v>
      </c>
      <c r="W181" s="37" t="str">
        <f t="shared" ca="1" si="376"/>
        <v>-</v>
      </c>
      <c r="X181" s="37" t="str">
        <f t="shared" ca="1" si="376"/>
        <v>B</v>
      </c>
      <c r="Y181" s="37" t="str">
        <f t="shared" ca="1" si="376"/>
        <v/>
      </c>
      <c r="Z181" s="37" t="str">
        <f t="shared" ca="1" si="376"/>
        <v/>
      </c>
      <c r="AA181" s="37" t="str">
        <f t="shared" ca="1" si="376"/>
        <v/>
      </c>
      <c r="AB181" s="37" t="str">
        <f t="shared" ca="1" si="376"/>
        <v/>
      </c>
      <c r="AC181" s="37" t="str">
        <f t="shared" ca="1" si="376"/>
        <v/>
      </c>
      <c r="AD181" s="37" t="str">
        <f t="shared" ca="1" si="376"/>
        <v/>
      </c>
      <c r="AE181" s="37" t="str">
        <f t="shared" ca="1" si="376"/>
        <v/>
      </c>
      <c r="AF181" s="37" t="str">
        <f t="shared" ca="1" si="376"/>
        <v/>
      </c>
      <c r="AG181" s="37" t="str">
        <f t="shared" ca="1" si="376"/>
        <v/>
      </c>
      <c r="AH181" s="37" t="str">
        <f t="shared" ca="1" si="376"/>
        <v/>
      </c>
      <c r="AI181" s="37" t="str">
        <f t="shared" ca="1" si="376"/>
        <v/>
      </c>
      <c r="AJ181" s="37" t="str">
        <f t="shared" ca="1" si="376"/>
        <v/>
      </c>
      <c r="AK181" s="37" t="str">
        <f t="shared" ref="AK181:BB181" ca="1" si="377">IF(AK40="","",IF(AK40=1,CHAR(AK105),CHAR(45)))</f>
        <v/>
      </c>
      <c r="AL181" s="37" t="str">
        <f t="shared" ca="1" si="377"/>
        <v/>
      </c>
      <c r="AM181" s="37" t="str">
        <f t="shared" ca="1" si="377"/>
        <v/>
      </c>
      <c r="AN181" s="37" t="str">
        <f t="shared" ca="1" si="377"/>
        <v/>
      </c>
      <c r="AO181" s="37" t="str">
        <f t="shared" ca="1" si="377"/>
        <v/>
      </c>
      <c r="AP181" s="37" t="str">
        <f t="shared" ca="1" si="377"/>
        <v/>
      </c>
      <c r="AQ181" s="37" t="str">
        <f t="shared" ca="1" si="377"/>
        <v/>
      </c>
      <c r="AR181" s="37" t="str">
        <f t="shared" ca="1" si="377"/>
        <v/>
      </c>
      <c r="AS181" s="37" t="str">
        <f t="shared" ca="1" si="377"/>
        <v/>
      </c>
      <c r="AT181" s="37" t="str">
        <f t="shared" ca="1" si="377"/>
        <v/>
      </c>
      <c r="AU181" s="37" t="str">
        <f t="shared" ca="1" si="377"/>
        <v/>
      </c>
      <c r="AV181" s="37" t="str">
        <f t="shared" ca="1" si="377"/>
        <v/>
      </c>
      <c r="AW181" s="37" t="str">
        <f t="shared" ca="1" si="377"/>
        <v/>
      </c>
      <c r="AX181" s="37" t="str">
        <f t="shared" ca="1" si="377"/>
        <v/>
      </c>
      <c r="AY181" s="37" t="str">
        <f t="shared" ca="1" si="377"/>
        <v/>
      </c>
      <c r="AZ181" s="37" t="str">
        <f t="shared" ca="1" si="377"/>
        <v/>
      </c>
      <c r="BA181" s="37" t="str">
        <f t="shared" ca="1" si="377"/>
        <v/>
      </c>
      <c r="BB181" s="122" t="str">
        <f t="shared" ca="1" si="377"/>
        <v/>
      </c>
      <c r="BC181" s="113" t="str">
        <f t="shared" ca="1" si="312"/>
        <v>-B-BC-A--A--C---A--B</v>
      </c>
      <c r="BD181" s="114" t="str">
        <f t="shared" ca="1" si="313"/>
        <v/>
      </c>
      <c r="BE181" s="6"/>
      <c r="BF181" s="6"/>
    </row>
    <row r="182" spans="3:58">
      <c r="C182" s="121" t="str">
        <f t="shared" ca="1" si="309"/>
        <v>-BE----E---EC---AA-B</v>
      </c>
      <c r="D182" s="34"/>
      <c r="E182" s="37" t="str">
        <f t="shared" ref="E182:AJ182" ca="1" si="378">IF(E41="","",IF(E41=1,CHAR(E106),CHAR(45)))</f>
        <v>-</v>
      </c>
      <c r="F182" s="37" t="str">
        <f t="shared" ca="1" si="378"/>
        <v>B</v>
      </c>
      <c r="G182" s="37" t="str">
        <f t="shared" ca="1" si="378"/>
        <v>E</v>
      </c>
      <c r="H182" s="37" t="str">
        <f t="shared" ca="1" si="378"/>
        <v>-</v>
      </c>
      <c r="I182" s="37" t="str">
        <f t="shared" ca="1" si="378"/>
        <v>-</v>
      </c>
      <c r="J182" s="37" t="str">
        <f t="shared" ca="1" si="378"/>
        <v>-</v>
      </c>
      <c r="K182" s="37" t="str">
        <f t="shared" ca="1" si="378"/>
        <v>-</v>
      </c>
      <c r="L182" s="37" t="str">
        <f t="shared" ca="1" si="378"/>
        <v>E</v>
      </c>
      <c r="M182" s="37" t="str">
        <f t="shared" ca="1" si="378"/>
        <v>-</v>
      </c>
      <c r="N182" s="37" t="str">
        <f t="shared" ca="1" si="378"/>
        <v>-</v>
      </c>
      <c r="O182" s="37" t="str">
        <f t="shared" ca="1" si="378"/>
        <v>-</v>
      </c>
      <c r="P182" s="37" t="str">
        <f t="shared" ca="1" si="378"/>
        <v>E</v>
      </c>
      <c r="Q182" s="37" t="str">
        <f t="shared" ca="1" si="378"/>
        <v>C</v>
      </c>
      <c r="R182" s="37" t="str">
        <f t="shared" ca="1" si="378"/>
        <v>-</v>
      </c>
      <c r="S182" s="37" t="str">
        <f t="shared" ca="1" si="378"/>
        <v>-</v>
      </c>
      <c r="T182" s="37" t="str">
        <f t="shared" ca="1" si="378"/>
        <v>-</v>
      </c>
      <c r="U182" s="37" t="str">
        <f t="shared" ca="1" si="378"/>
        <v>A</v>
      </c>
      <c r="V182" s="37" t="str">
        <f t="shared" ca="1" si="378"/>
        <v>A</v>
      </c>
      <c r="W182" s="37" t="str">
        <f t="shared" ca="1" si="378"/>
        <v>-</v>
      </c>
      <c r="X182" s="37" t="str">
        <f t="shared" ca="1" si="378"/>
        <v>B</v>
      </c>
      <c r="Y182" s="37" t="str">
        <f t="shared" ca="1" si="378"/>
        <v/>
      </c>
      <c r="Z182" s="37" t="str">
        <f t="shared" ca="1" si="378"/>
        <v/>
      </c>
      <c r="AA182" s="37" t="str">
        <f t="shared" ca="1" si="378"/>
        <v/>
      </c>
      <c r="AB182" s="37" t="str">
        <f t="shared" ca="1" si="378"/>
        <v/>
      </c>
      <c r="AC182" s="37" t="str">
        <f t="shared" ca="1" si="378"/>
        <v/>
      </c>
      <c r="AD182" s="37" t="str">
        <f t="shared" ca="1" si="378"/>
        <v/>
      </c>
      <c r="AE182" s="37" t="str">
        <f t="shared" ca="1" si="378"/>
        <v/>
      </c>
      <c r="AF182" s="37" t="str">
        <f t="shared" ca="1" si="378"/>
        <v/>
      </c>
      <c r="AG182" s="37" t="str">
        <f t="shared" ca="1" si="378"/>
        <v/>
      </c>
      <c r="AH182" s="37" t="str">
        <f t="shared" ca="1" si="378"/>
        <v/>
      </c>
      <c r="AI182" s="37" t="str">
        <f t="shared" ca="1" si="378"/>
        <v/>
      </c>
      <c r="AJ182" s="37" t="str">
        <f t="shared" ca="1" si="378"/>
        <v/>
      </c>
      <c r="AK182" s="37" t="str">
        <f t="shared" ref="AK182:BB182" ca="1" si="379">IF(AK41="","",IF(AK41=1,CHAR(AK106),CHAR(45)))</f>
        <v/>
      </c>
      <c r="AL182" s="37" t="str">
        <f t="shared" ca="1" si="379"/>
        <v/>
      </c>
      <c r="AM182" s="37" t="str">
        <f t="shared" ca="1" si="379"/>
        <v/>
      </c>
      <c r="AN182" s="37" t="str">
        <f t="shared" ca="1" si="379"/>
        <v/>
      </c>
      <c r="AO182" s="37" t="str">
        <f t="shared" ca="1" si="379"/>
        <v/>
      </c>
      <c r="AP182" s="37" t="str">
        <f t="shared" ca="1" si="379"/>
        <v/>
      </c>
      <c r="AQ182" s="37" t="str">
        <f t="shared" ca="1" si="379"/>
        <v/>
      </c>
      <c r="AR182" s="37" t="str">
        <f t="shared" ca="1" si="379"/>
        <v/>
      </c>
      <c r="AS182" s="37" t="str">
        <f t="shared" ca="1" si="379"/>
        <v/>
      </c>
      <c r="AT182" s="37" t="str">
        <f t="shared" ca="1" si="379"/>
        <v/>
      </c>
      <c r="AU182" s="37" t="str">
        <f t="shared" ca="1" si="379"/>
        <v/>
      </c>
      <c r="AV182" s="37" t="str">
        <f t="shared" ca="1" si="379"/>
        <v/>
      </c>
      <c r="AW182" s="37" t="str">
        <f t="shared" ca="1" si="379"/>
        <v/>
      </c>
      <c r="AX182" s="37" t="str">
        <f t="shared" ca="1" si="379"/>
        <v/>
      </c>
      <c r="AY182" s="37" t="str">
        <f t="shared" ca="1" si="379"/>
        <v/>
      </c>
      <c r="AZ182" s="37" t="str">
        <f t="shared" ca="1" si="379"/>
        <v/>
      </c>
      <c r="BA182" s="37" t="str">
        <f t="shared" ca="1" si="379"/>
        <v/>
      </c>
      <c r="BB182" s="122" t="str">
        <f t="shared" ca="1" si="379"/>
        <v/>
      </c>
      <c r="BC182" s="113" t="str">
        <f t="shared" ca="1" si="312"/>
        <v>-BE----E---EC---AA-B</v>
      </c>
      <c r="BD182" s="114" t="str">
        <f t="shared" ca="1" si="313"/>
        <v/>
      </c>
      <c r="BE182" s="6"/>
      <c r="BF182" s="6"/>
    </row>
    <row r="183" spans="3:58">
      <c r="C183" s="121" t="str">
        <f t="shared" ca="1" si="309"/>
        <v/>
      </c>
      <c r="D183" s="34"/>
      <c r="E183" s="37" t="str">
        <f t="shared" ref="E183:AJ183" ca="1" si="380">IF(E42="","",IF(E42=1,CHAR(E107),CHAR(45)))</f>
        <v/>
      </c>
      <c r="F183" s="37" t="str">
        <f t="shared" ca="1" si="380"/>
        <v/>
      </c>
      <c r="G183" s="37" t="str">
        <f t="shared" ca="1" si="380"/>
        <v/>
      </c>
      <c r="H183" s="37" t="str">
        <f t="shared" ca="1" si="380"/>
        <v/>
      </c>
      <c r="I183" s="37" t="str">
        <f t="shared" ca="1" si="380"/>
        <v/>
      </c>
      <c r="J183" s="37" t="str">
        <f t="shared" ca="1" si="380"/>
        <v/>
      </c>
      <c r="K183" s="37" t="str">
        <f t="shared" ca="1" si="380"/>
        <v/>
      </c>
      <c r="L183" s="37" t="str">
        <f t="shared" ca="1" si="380"/>
        <v/>
      </c>
      <c r="M183" s="37" t="str">
        <f t="shared" ca="1" si="380"/>
        <v/>
      </c>
      <c r="N183" s="37" t="str">
        <f t="shared" ca="1" si="380"/>
        <v/>
      </c>
      <c r="O183" s="37" t="str">
        <f t="shared" ca="1" si="380"/>
        <v/>
      </c>
      <c r="P183" s="37" t="str">
        <f t="shared" ca="1" si="380"/>
        <v/>
      </c>
      <c r="Q183" s="37" t="str">
        <f t="shared" ca="1" si="380"/>
        <v/>
      </c>
      <c r="R183" s="37" t="str">
        <f t="shared" ca="1" si="380"/>
        <v/>
      </c>
      <c r="S183" s="37" t="str">
        <f t="shared" ca="1" si="380"/>
        <v/>
      </c>
      <c r="T183" s="37" t="str">
        <f t="shared" ca="1" si="380"/>
        <v/>
      </c>
      <c r="U183" s="37" t="str">
        <f t="shared" ca="1" si="380"/>
        <v/>
      </c>
      <c r="V183" s="37" t="str">
        <f t="shared" ca="1" si="380"/>
        <v/>
      </c>
      <c r="W183" s="37" t="str">
        <f t="shared" ca="1" si="380"/>
        <v/>
      </c>
      <c r="X183" s="37" t="str">
        <f t="shared" ca="1" si="380"/>
        <v/>
      </c>
      <c r="Y183" s="37" t="str">
        <f t="shared" ca="1" si="380"/>
        <v/>
      </c>
      <c r="Z183" s="37" t="str">
        <f t="shared" ca="1" si="380"/>
        <v/>
      </c>
      <c r="AA183" s="37" t="str">
        <f t="shared" ca="1" si="380"/>
        <v/>
      </c>
      <c r="AB183" s="37" t="str">
        <f t="shared" ca="1" si="380"/>
        <v/>
      </c>
      <c r="AC183" s="37" t="str">
        <f t="shared" ca="1" si="380"/>
        <v/>
      </c>
      <c r="AD183" s="37" t="str">
        <f t="shared" ca="1" si="380"/>
        <v/>
      </c>
      <c r="AE183" s="37" t="str">
        <f t="shared" ca="1" si="380"/>
        <v/>
      </c>
      <c r="AF183" s="37" t="str">
        <f t="shared" ca="1" si="380"/>
        <v/>
      </c>
      <c r="AG183" s="37" t="str">
        <f t="shared" ca="1" si="380"/>
        <v/>
      </c>
      <c r="AH183" s="37" t="str">
        <f t="shared" ca="1" si="380"/>
        <v/>
      </c>
      <c r="AI183" s="37" t="str">
        <f t="shared" ca="1" si="380"/>
        <v/>
      </c>
      <c r="AJ183" s="37" t="str">
        <f t="shared" ca="1" si="380"/>
        <v/>
      </c>
      <c r="AK183" s="37" t="str">
        <f t="shared" ref="AK183:BB183" ca="1" si="381">IF(AK42="","",IF(AK42=1,CHAR(AK107),CHAR(45)))</f>
        <v/>
      </c>
      <c r="AL183" s="37" t="str">
        <f t="shared" ca="1" si="381"/>
        <v/>
      </c>
      <c r="AM183" s="37" t="str">
        <f t="shared" ca="1" si="381"/>
        <v/>
      </c>
      <c r="AN183" s="37" t="str">
        <f t="shared" ca="1" si="381"/>
        <v/>
      </c>
      <c r="AO183" s="37" t="str">
        <f t="shared" ca="1" si="381"/>
        <v/>
      </c>
      <c r="AP183" s="37" t="str">
        <f t="shared" ca="1" si="381"/>
        <v/>
      </c>
      <c r="AQ183" s="37" t="str">
        <f t="shared" ca="1" si="381"/>
        <v/>
      </c>
      <c r="AR183" s="37" t="str">
        <f t="shared" ca="1" si="381"/>
        <v/>
      </c>
      <c r="AS183" s="37" t="str">
        <f t="shared" ca="1" si="381"/>
        <v/>
      </c>
      <c r="AT183" s="37" t="str">
        <f t="shared" ca="1" si="381"/>
        <v/>
      </c>
      <c r="AU183" s="37" t="str">
        <f t="shared" ca="1" si="381"/>
        <v/>
      </c>
      <c r="AV183" s="37" t="str">
        <f t="shared" ca="1" si="381"/>
        <v/>
      </c>
      <c r="AW183" s="37" t="str">
        <f t="shared" ca="1" si="381"/>
        <v/>
      </c>
      <c r="AX183" s="37" t="str">
        <f t="shared" ca="1" si="381"/>
        <v/>
      </c>
      <c r="AY183" s="37" t="str">
        <f t="shared" ca="1" si="381"/>
        <v/>
      </c>
      <c r="AZ183" s="37" t="str">
        <f t="shared" ca="1" si="381"/>
        <v/>
      </c>
      <c r="BA183" s="37" t="str">
        <f t="shared" ca="1" si="381"/>
        <v/>
      </c>
      <c r="BB183" s="122" t="str">
        <f t="shared" ca="1" si="381"/>
        <v/>
      </c>
      <c r="BC183" s="113" t="str">
        <f t="shared" ca="1" si="312"/>
        <v/>
      </c>
      <c r="BD183" s="114" t="str">
        <f t="shared" ca="1" si="313"/>
        <v/>
      </c>
      <c r="BE183" s="6"/>
      <c r="BF183" s="6"/>
    </row>
    <row r="184" spans="3:58">
      <c r="C184" s="121" t="str">
        <f t="shared" ca="1" si="309"/>
        <v/>
      </c>
      <c r="D184" s="34"/>
      <c r="E184" s="37" t="str">
        <f t="shared" ref="E184:AJ184" ca="1" si="382">IF(E43="","",IF(E43=1,CHAR(E108),CHAR(45)))</f>
        <v/>
      </c>
      <c r="F184" s="37" t="str">
        <f t="shared" ca="1" si="382"/>
        <v/>
      </c>
      <c r="G184" s="37" t="str">
        <f t="shared" ca="1" si="382"/>
        <v/>
      </c>
      <c r="H184" s="37" t="str">
        <f t="shared" ca="1" si="382"/>
        <v/>
      </c>
      <c r="I184" s="37" t="str">
        <f t="shared" ca="1" si="382"/>
        <v/>
      </c>
      <c r="J184" s="37" t="str">
        <f t="shared" ca="1" si="382"/>
        <v/>
      </c>
      <c r="K184" s="37" t="str">
        <f t="shared" ca="1" si="382"/>
        <v/>
      </c>
      <c r="L184" s="37" t="str">
        <f t="shared" ca="1" si="382"/>
        <v/>
      </c>
      <c r="M184" s="37" t="str">
        <f t="shared" ca="1" si="382"/>
        <v/>
      </c>
      <c r="N184" s="37" t="str">
        <f t="shared" ca="1" si="382"/>
        <v/>
      </c>
      <c r="O184" s="37" t="str">
        <f t="shared" ca="1" si="382"/>
        <v/>
      </c>
      <c r="P184" s="37" t="str">
        <f t="shared" ca="1" si="382"/>
        <v/>
      </c>
      <c r="Q184" s="37" t="str">
        <f t="shared" ca="1" si="382"/>
        <v/>
      </c>
      <c r="R184" s="37" t="str">
        <f t="shared" ca="1" si="382"/>
        <v/>
      </c>
      <c r="S184" s="37" t="str">
        <f t="shared" ca="1" si="382"/>
        <v/>
      </c>
      <c r="T184" s="37" t="str">
        <f t="shared" ca="1" si="382"/>
        <v/>
      </c>
      <c r="U184" s="37" t="str">
        <f t="shared" ca="1" si="382"/>
        <v/>
      </c>
      <c r="V184" s="37" t="str">
        <f t="shared" ca="1" si="382"/>
        <v/>
      </c>
      <c r="W184" s="37" t="str">
        <f t="shared" ca="1" si="382"/>
        <v/>
      </c>
      <c r="X184" s="37" t="str">
        <f t="shared" ca="1" si="382"/>
        <v/>
      </c>
      <c r="Y184" s="37" t="str">
        <f t="shared" ca="1" si="382"/>
        <v/>
      </c>
      <c r="Z184" s="37" t="str">
        <f t="shared" ca="1" si="382"/>
        <v/>
      </c>
      <c r="AA184" s="37" t="str">
        <f t="shared" ca="1" si="382"/>
        <v/>
      </c>
      <c r="AB184" s="37" t="str">
        <f t="shared" ca="1" si="382"/>
        <v/>
      </c>
      <c r="AC184" s="37" t="str">
        <f t="shared" ca="1" si="382"/>
        <v/>
      </c>
      <c r="AD184" s="37" t="str">
        <f t="shared" ca="1" si="382"/>
        <v/>
      </c>
      <c r="AE184" s="37" t="str">
        <f t="shared" ca="1" si="382"/>
        <v/>
      </c>
      <c r="AF184" s="37" t="str">
        <f t="shared" ca="1" si="382"/>
        <v/>
      </c>
      <c r="AG184" s="37" t="str">
        <f t="shared" ca="1" si="382"/>
        <v/>
      </c>
      <c r="AH184" s="37" t="str">
        <f t="shared" ca="1" si="382"/>
        <v/>
      </c>
      <c r="AI184" s="37" t="str">
        <f t="shared" ca="1" si="382"/>
        <v/>
      </c>
      <c r="AJ184" s="37" t="str">
        <f t="shared" ca="1" si="382"/>
        <v/>
      </c>
      <c r="AK184" s="37" t="str">
        <f t="shared" ref="AK184:BB184" ca="1" si="383">IF(AK43="","",IF(AK43=1,CHAR(AK108),CHAR(45)))</f>
        <v/>
      </c>
      <c r="AL184" s="37" t="str">
        <f t="shared" ca="1" si="383"/>
        <v/>
      </c>
      <c r="AM184" s="37" t="str">
        <f t="shared" ca="1" si="383"/>
        <v/>
      </c>
      <c r="AN184" s="37" t="str">
        <f t="shared" ca="1" si="383"/>
        <v/>
      </c>
      <c r="AO184" s="37" t="str">
        <f t="shared" ca="1" si="383"/>
        <v/>
      </c>
      <c r="AP184" s="37" t="str">
        <f t="shared" ca="1" si="383"/>
        <v/>
      </c>
      <c r="AQ184" s="37" t="str">
        <f t="shared" ca="1" si="383"/>
        <v/>
      </c>
      <c r="AR184" s="37" t="str">
        <f t="shared" ca="1" si="383"/>
        <v/>
      </c>
      <c r="AS184" s="37" t="str">
        <f t="shared" ca="1" si="383"/>
        <v/>
      </c>
      <c r="AT184" s="37" t="str">
        <f t="shared" ca="1" si="383"/>
        <v/>
      </c>
      <c r="AU184" s="37" t="str">
        <f t="shared" ca="1" si="383"/>
        <v/>
      </c>
      <c r="AV184" s="37" t="str">
        <f t="shared" ca="1" si="383"/>
        <v/>
      </c>
      <c r="AW184" s="37" t="str">
        <f t="shared" ca="1" si="383"/>
        <v/>
      </c>
      <c r="AX184" s="37" t="str">
        <f t="shared" ca="1" si="383"/>
        <v/>
      </c>
      <c r="AY184" s="37" t="str">
        <f t="shared" ca="1" si="383"/>
        <v/>
      </c>
      <c r="AZ184" s="37" t="str">
        <f t="shared" ca="1" si="383"/>
        <v/>
      </c>
      <c r="BA184" s="37" t="str">
        <f t="shared" ca="1" si="383"/>
        <v/>
      </c>
      <c r="BB184" s="122" t="str">
        <f t="shared" ca="1" si="383"/>
        <v/>
      </c>
      <c r="BC184" s="113" t="str">
        <f t="shared" ca="1" si="312"/>
        <v/>
      </c>
      <c r="BD184" s="114" t="str">
        <f t="shared" ca="1" si="313"/>
        <v/>
      </c>
      <c r="BE184" s="6"/>
      <c r="BF184" s="6"/>
    </row>
    <row r="185" spans="3:58">
      <c r="C185" s="121" t="str">
        <f t="shared" ca="1" si="309"/>
        <v/>
      </c>
      <c r="D185" s="34"/>
      <c r="E185" s="37" t="str">
        <f t="shared" ref="E185:AJ185" ca="1" si="384">IF(E44="","",IF(E44=1,CHAR(E109),CHAR(45)))</f>
        <v/>
      </c>
      <c r="F185" s="37" t="str">
        <f t="shared" ca="1" si="384"/>
        <v/>
      </c>
      <c r="G185" s="37" t="str">
        <f t="shared" ca="1" si="384"/>
        <v/>
      </c>
      <c r="H185" s="37" t="str">
        <f t="shared" ca="1" si="384"/>
        <v/>
      </c>
      <c r="I185" s="37" t="str">
        <f t="shared" ca="1" si="384"/>
        <v/>
      </c>
      <c r="J185" s="37" t="str">
        <f t="shared" ca="1" si="384"/>
        <v/>
      </c>
      <c r="K185" s="37" t="str">
        <f t="shared" ca="1" si="384"/>
        <v/>
      </c>
      <c r="L185" s="37" t="str">
        <f t="shared" ca="1" si="384"/>
        <v/>
      </c>
      <c r="M185" s="37" t="str">
        <f t="shared" ca="1" si="384"/>
        <v/>
      </c>
      <c r="N185" s="37" t="str">
        <f t="shared" ca="1" si="384"/>
        <v/>
      </c>
      <c r="O185" s="37" t="str">
        <f t="shared" ca="1" si="384"/>
        <v/>
      </c>
      <c r="P185" s="37" t="str">
        <f t="shared" ca="1" si="384"/>
        <v/>
      </c>
      <c r="Q185" s="37" t="str">
        <f t="shared" ca="1" si="384"/>
        <v/>
      </c>
      <c r="R185" s="37" t="str">
        <f t="shared" ca="1" si="384"/>
        <v/>
      </c>
      <c r="S185" s="37" t="str">
        <f t="shared" ca="1" si="384"/>
        <v/>
      </c>
      <c r="T185" s="37" t="str">
        <f t="shared" ca="1" si="384"/>
        <v/>
      </c>
      <c r="U185" s="37" t="str">
        <f t="shared" ca="1" si="384"/>
        <v/>
      </c>
      <c r="V185" s="37" t="str">
        <f t="shared" ca="1" si="384"/>
        <v/>
      </c>
      <c r="W185" s="37" t="str">
        <f t="shared" ca="1" si="384"/>
        <v/>
      </c>
      <c r="X185" s="37" t="str">
        <f t="shared" ca="1" si="384"/>
        <v/>
      </c>
      <c r="Y185" s="37" t="str">
        <f t="shared" ca="1" si="384"/>
        <v/>
      </c>
      <c r="Z185" s="37" t="str">
        <f t="shared" ca="1" si="384"/>
        <v/>
      </c>
      <c r="AA185" s="37" t="str">
        <f t="shared" ca="1" si="384"/>
        <v/>
      </c>
      <c r="AB185" s="37" t="str">
        <f t="shared" ca="1" si="384"/>
        <v/>
      </c>
      <c r="AC185" s="37" t="str">
        <f t="shared" ca="1" si="384"/>
        <v/>
      </c>
      <c r="AD185" s="37" t="str">
        <f t="shared" ca="1" si="384"/>
        <v/>
      </c>
      <c r="AE185" s="37" t="str">
        <f t="shared" ca="1" si="384"/>
        <v/>
      </c>
      <c r="AF185" s="37" t="str">
        <f t="shared" ca="1" si="384"/>
        <v/>
      </c>
      <c r="AG185" s="37" t="str">
        <f t="shared" ca="1" si="384"/>
        <v/>
      </c>
      <c r="AH185" s="37" t="str">
        <f t="shared" ca="1" si="384"/>
        <v/>
      </c>
      <c r="AI185" s="37" t="str">
        <f t="shared" ca="1" si="384"/>
        <v/>
      </c>
      <c r="AJ185" s="37" t="str">
        <f t="shared" ca="1" si="384"/>
        <v/>
      </c>
      <c r="AK185" s="37" t="str">
        <f t="shared" ref="AK185:BB185" ca="1" si="385">IF(AK44="","",IF(AK44=1,CHAR(AK109),CHAR(45)))</f>
        <v/>
      </c>
      <c r="AL185" s="37" t="str">
        <f t="shared" ca="1" si="385"/>
        <v/>
      </c>
      <c r="AM185" s="37" t="str">
        <f t="shared" ca="1" si="385"/>
        <v/>
      </c>
      <c r="AN185" s="37" t="str">
        <f t="shared" ca="1" si="385"/>
        <v/>
      </c>
      <c r="AO185" s="37" t="str">
        <f t="shared" ca="1" si="385"/>
        <v/>
      </c>
      <c r="AP185" s="37" t="str">
        <f t="shared" ca="1" si="385"/>
        <v/>
      </c>
      <c r="AQ185" s="37" t="str">
        <f t="shared" ca="1" si="385"/>
        <v/>
      </c>
      <c r="AR185" s="37" t="str">
        <f t="shared" ca="1" si="385"/>
        <v/>
      </c>
      <c r="AS185" s="37" t="str">
        <f t="shared" ca="1" si="385"/>
        <v/>
      </c>
      <c r="AT185" s="37" t="str">
        <f t="shared" ca="1" si="385"/>
        <v/>
      </c>
      <c r="AU185" s="37" t="str">
        <f t="shared" ca="1" si="385"/>
        <v/>
      </c>
      <c r="AV185" s="37" t="str">
        <f t="shared" ca="1" si="385"/>
        <v/>
      </c>
      <c r="AW185" s="37" t="str">
        <f t="shared" ca="1" si="385"/>
        <v/>
      </c>
      <c r="AX185" s="37" t="str">
        <f t="shared" ca="1" si="385"/>
        <v/>
      </c>
      <c r="AY185" s="37" t="str">
        <f t="shared" ca="1" si="385"/>
        <v/>
      </c>
      <c r="AZ185" s="37" t="str">
        <f t="shared" ca="1" si="385"/>
        <v/>
      </c>
      <c r="BA185" s="37" t="str">
        <f t="shared" ca="1" si="385"/>
        <v/>
      </c>
      <c r="BB185" s="122" t="str">
        <f t="shared" ca="1" si="385"/>
        <v/>
      </c>
      <c r="BC185" s="113" t="str">
        <f t="shared" ca="1" si="312"/>
        <v/>
      </c>
      <c r="BD185" s="114" t="str">
        <f t="shared" ca="1" si="313"/>
        <v/>
      </c>
      <c r="BE185" s="6"/>
      <c r="BF185" s="6"/>
    </row>
    <row r="186" spans="3:58">
      <c r="C186" s="121" t="str">
        <f t="shared" ca="1" si="309"/>
        <v/>
      </c>
      <c r="D186" s="34"/>
      <c r="E186" s="37" t="str">
        <f t="shared" ref="E186:AJ186" ca="1" si="386">IF(E45="","",IF(E45=1,CHAR(E110),CHAR(45)))</f>
        <v/>
      </c>
      <c r="F186" s="37" t="str">
        <f t="shared" ca="1" si="386"/>
        <v/>
      </c>
      <c r="G186" s="37" t="str">
        <f t="shared" ca="1" si="386"/>
        <v/>
      </c>
      <c r="H186" s="37" t="str">
        <f t="shared" ca="1" si="386"/>
        <v/>
      </c>
      <c r="I186" s="37" t="str">
        <f t="shared" ca="1" si="386"/>
        <v/>
      </c>
      <c r="J186" s="37" t="str">
        <f t="shared" ca="1" si="386"/>
        <v/>
      </c>
      <c r="K186" s="37" t="str">
        <f t="shared" ca="1" si="386"/>
        <v/>
      </c>
      <c r="L186" s="37" t="str">
        <f t="shared" ca="1" si="386"/>
        <v/>
      </c>
      <c r="M186" s="37" t="str">
        <f t="shared" ca="1" si="386"/>
        <v/>
      </c>
      <c r="N186" s="37" t="str">
        <f t="shared" ca="1" si="386"/>
        <v/>
      </c>
      <c r="O186" s="37" t="str">
        <f t="shared" ca="1" si="386"/>
        <v/>
      </c>
      <c r="P186" s="37" t="str">
        <f t="shared" ca="1" si="386"/>
        <v/>
      </c>
      <c r="Q186" s="37" t="str">
        <f t="shared" ca="1" si="386"/>
        <v/>
      </c>
      <c r="R186" s="37" t="str">
        <f t="shared" ca="1" si="386"/>
        <v/>
      </c>
      <c r="S186" s="37" t="str">
        <f t="shared" ca="1" si="386"/>
        <v/>
      </c>
      <c r="T186" s="37" t="str">
        <f t="shared" ca="1" si="386"/>
        <v/>
      </c>
      <c r="U186" s="37" t="str">
        <f t="shared" ca="1" si="386"/>
        <v/>
      </c>
      <c r="V186" s="37" t="str">
        <f t="shared" ca="1" si="386"/>
        <v/>
      </c>
      <c r="W186" s="37" t="str">
        <f t="shared" ca="1" si="386"/>
        <v/>
      </c>
      <c r="X186" s="37" t="str">
        <f t="shared" ca="1" si="386"/>
        <v/>
      </c>
      <c r="Y186" s="37" t="str">
        <f t="shared" ca="1" si="386"/>
        <v/>
      </c>
      <c r="Z186" s="37" t="str">
        <f t="shared" ca="1" si="386"/>
        <v/>
      </c>
      <c r="AA186" s="37" t="str">
        <f t="shared" ca="1" si="386"/>
        <v/>
      </c>
      <c r="AB186" s="37" t="str">
        <f t="shared" ca="1" si="386"/>
        <v/>
      </c>
      <c r="AC186" s="37" t="str">
        <f t="shared" ca="1" si="386"/>
        <v/>
      </c>
      <c r="AD186" s="37" t="str">
        <f t="shared" ca="1" si="386"/>
        <v/>
      </c>
      <c r="AE186" s="37" t="str">
        <f t="shared" ca="1" si="386"/>
        <v/>
      </c>
      <c r="AF186" s="37" t="str">
        <f t="shared" ca="1" si="386"/>
        <v/>
      </c>
      <c r="AG186" s="37" t="str">
        <f t="shared" ca="1" si="386"/>
        <v/>
      </c>
      <c r="AH186" s="37" t="str">
        <f t="shared" ca="1" si="386"/>
        <v/>
      </c>
      <c r="AI186" s="37" t="str">
        <f t="shared" ca="1" si="386"/>
        <v/>
      </c>
      <c r="AJ186" s="37" t="str">
        <f t="shared" ca="1" si="386"/>
        <v/>
      </c>
      <c r="AK186" s="37" t="str">
        <f t="shared" ref="AK186:BB186" ca="1" si="387">IF(AK45="","",IF(AK45=1,CHAR(AK110),CHAR(45)))</f>
        <v/>
      </c>
      <c r="AL186" s="37" t="str">
        <f t="shared" ca="1" si="387"/>
        <v/>
      </c>
      <c r="AM186" s="37" t="str">
        <f t="shared" ca="1" si="387"/>
        <v/>
      </c>
      <c r="AN186" s="37" t="str">
        <f t="shared" ca="1" si="387"/>
        <v/>
      </c>
      <c r="AO186" s="37" t="str">
        <f t="shared" ca="1" si="387"/>
        <v/>
      </c>
      <c r="AP186" s="37" t="str">
        <f t="shared" ca="1" si="387"/>
        <v/>
      </c>
      <c r="AQ186" s="37" t="str">
        <f t="shared" ca="1" si="387"/>
        <v/>
      </c>
      <c r="AR186" s="37" t="str">
        <f t="shared" ca="1" si="387"/>
        <v/>
      </c>
      <c r="AS186" s="37" t="str">
        <f t="shared" ca="1" si="387"/>
        <v/>
      </c>
      <c r="AT186" s="37" t="str">
        <f t="shared" ca="1" si="387"/>
        <v/>
      </c>
      <c r="AU186" s="37" t="str">
        <f t="shared" ca="1" si="387"/>
        <v/>
      </c>
      <c r="AV186" s="37" t="str">
        <f t="shared" ca="1" si="387"/>
        <v/>
      </c>
      <c r="AW186" s="37" t="str">
        <f t="shared" ca="1" si="387"/>
        <v/>
      </c>
      <c r="AX186" s="37" t="str">
        <f t="shared" ca="1" si="387"/>
        <v/>
      </c>
      <c r="AY186" s="37" t="str">
        <f t="shared" ca="1" si="387"/>
        <v/>
      </c>
      <c r="AZ186" s="37" t="str">
        <f t="shared" ca="1" si="387"/>
        <v/>
      </c>
      <c r="BA186" s="37" t="str">
        <f t="shared" ca="1" si="387"/>
        <v/>
      </c>
      <c r="BB186" s="122" t="str">
        <f t="shared" ca="1" si="387"/>
        <v/>
      </c>
      <c r="BC186" s="113" t="str">
        <f t="shared" ca="1" si="312"/>
        <v/>
      </c>
      <c r="BD186" s="114" t="str">
        <f t="shared" ca="1" si="313"/>
        <v/>
      </c>
      <c r="BE186" s="6"/>
      <c r="BF186" s="6"/>
    </row>
    <row r="187" spans="3:58">
      <c r="C187" s="121" t="str">
        <f t="shared" ca="1" si="309"/>
        <v/>
      </c>
      <c r="D187" s="34"/>
      <c r="E187" s="37" t="str">
        <f t="shared" ref="E187:AJ187" ca="1" si="388">IF(E46="","",IF(E46=1,CHAR(E111),CHAR(45)))</f>
        <v/>
      </c>
      <c r="F187" s="37" t="str">
        <f t="shared" ca="1" si="388"/>
        <v/>
      </c>
      <c r="G187" s="37" t="str">
        <f t="shared" ca="1" si="388"/>
        <v/>
      </c>
      <c r="H187" s="37" t="str">
        <f t="shared" ca="1" si="388"/>
        <v/>
      </c>
      <c r="I187" s="37" t="str">
        <f t="shared" ca="1" si="388"/>
        <v/>
      </c>
      <c r="J187" s="37" t="str">
        <f t="shared" ca="1" si="388"/>
        <v/>
      </c>
      <c r="K187" s="37" t="str">
        <f t="shared" ca="1" si="388"/>
        <v/>
      </c>
      <c r="L187" s="37" t="str">
        <f t="shared" ca="1" si="388"/>
        <v/>
      </c>
      <c r="M187" s="37" t="str">
        <f t="shared" ca="1" si="388"/>
        <v/>
      </c>
      <c r="N187" s="37" t="str">
        <f t="shared" ca="1" si="388"/>
        <v/>
      </c>
      <c r="O187" s="37" t="str">
        <f t="shared" ca="1" si="388"/>
        <v/>
      </c>
      <c r="P187" s="37" t="str">
        <f t="shared" ca="1" si="388"/>
        <v/>
      </c>
      <c r="Q187" s="37" t="str">
        <f t="shared" ca="1" si="388"/>
        <v/>
      </c>
      <c r="R187" s="37" t="str">
        <f t="shared" ca="1" si="388"/>
        <v/>
      </c>
      <c r="S187" s="37" t="str">
        <f t="shared" ca="1" si="388"/>
        <v/>
      </c>
      <c r="T187" s="37" t="str">
        <f t="shared" ca="1" si="388"/>
        <v/>
      </c>
      <c r="U187" s="37" t="str">
        <f t="shared" ca="1" si="388"/>
        <v/>
      </c>
      <c r="V187" s="37" t="str">
        <f t="shared" ca="1" si="388"/>
        <v/>
      </c>
      <c r="W187" s="37" t="str">
        <f t="shared" ca="1" si="388"/>
        <v/>
      </c>
      <c r="X187" s="37" t="str">
        <f t="shared" ca="1" si="388"/>
        <v/>
      </c>
      <c r="Y187" s="37" t="str">
        <f t="shared" ca="1" si="388"/>
        <v/>
      </c>
      <c r="Z187" s="37" t="str">
        <f t="shared" ca="1" si="388"/>
        <v/>
      </c>
      <c r="AA187" s="37" t="str">
        <f t="shared" ca="1" si="388"/>
        <v/>
      </c>
      <c r="AB187" s="37" t="str">
        <f t="shared" ca="1" si="388"/>
        <v/>
      </c>
      <c r="AC187" s="37" t="str">
        <f t="shared" ca="1" si="388"/>
        <v/>
      </c>
      <c r="AD187" s="37" t="str">
        <f t="shared" ca="1" si="388"/>
        <v/>
      </c>
      <c r="AE187" s="37" t="str">
        <f t="shared" ca="1" si="388"/>
        <v/>
      </c>
      <c r="AF187" s="37" t="str">
        <f t="shared" ca="1" si="388"/>
        <v/>
      </c>
      <c r="AG187" s="37" t="str">
        <f t="shared" ca="1" si="388"/>
        <v/>
      </c>
      <c r="AH187" s="37" t="str">
        <f t="shared" ca="1" si="388"/>
        <v/>
      </c>
      <c r="AI187" s="37" t="str">
        <f t="shared" ca="1" si="388"/>
        <v/>
      </c>
      <c r="AJ187" s="37" t="str">
        <f t="shared" ca="1" si="388"/>
        <v/>
      </c>
      <c r="AK187" s="37" t="str">
        <f t="shared" ref="AK187:BB187" ca="1" si="389">IF(AK46="","",IF(AK46=1,CHAR(AK111),CHAR(45)))</f>
        <v/>
      </c>
      <c r="AL187" s="37" t="str">
        <f t="shared" ca="1" si="389"/>
        <v/>
      </c>
      <c r="AM187" s="37" t="str">
        <f t="shared" ca="1" si="389"/>
        <v/>
      </c>
      <c r="AN187" s="37" t="str">
        <f t="shared" ca="1" si="389"/>
        <v/>
      </c>
      <c r="AO187" s="37" t="str">
        <f t="shared" ca="1" si="389"/>
        <v/>
      </c>
      <c r="AP187" s="37" t="str">
        <f t="shared" ca="1" si="389"/>
        <v/>
      </c>
      <c r="AQ187" s="37" t="str">
        <f t="shared" ca="1" si="389"/>
        <v/>
      </c>
      <c r="AR187" s="37" t="str">
        <f t="shared" ca="1" si="389"/>
        <v/>
      </c>
      <c r="AS187" s="37" t="str">
        <f t="shared" ca="1" si="389"/>
        <v/>
      </c>
      <c r="AT187" s="37" t="str">
        <f t="shared" ca="1" si="389"/>
        <v/>
      </c>
      <c r="AU187" s="37" t="str">
        <f t="shared" ca="1" si="389"/>
        <v/>
      </c>
      <c r="AV187" s="37" t="str">
        <f t="shared" ca="1" si="389"/>
        <v/>
      </c>
      <c r="AW187" s="37" t="str">
        <f t="shared" ca="1" si="389"/>
        <v/>
      </c>
      <c r="AX187" s="37" t="str">
        <f t="shared" ca="1" si="389"/>
        <v/>
      </c>
      <c r="AY187" s="37" t="str">
        <f t="shared" ca="1" si="389"/>
        <v/>
      </c>
      <c r="AZ187" s="37" t="str">
        <f t="shared" ca="1" si="389"/>
        <v/>
      </c>
      <c r="BA187" s="37" t="str">
        <f t="shared" ca="1" si="389"/>
        <v/>
      </c>
      <c r="BB187" s="122" t="str">
        <f t="shared" ca="1" si="389"/>
        <v/>
      </c>
      <c r="BC187" s="113" t="str">
        <f t="shared" ca="1" si="312"/>
        <v/>
      </c>
      <c r="BD187" s="114" t="str">
        <f t="shared" ca="1" si="313"/>
        <v/>
      </c>
      <c r="BE187" s="6"/>
      <c r="BF187" s="6"/>
    </row>
    <row r="188" spans="3:58">
      <c r="C188" s="121" t="str">
        <f t="shared" ca="1" si="309"/>
        <v/>
      </c>
      <c r="D188" s="34"/>
      <c r="E188" s="37" t="str">
        <f t="shared" ref="E188:AJ188" ca="1" si="390">IF(E47="","",IF(E47=1,CHAR(E112),CHAR(45)))</f>
        <v/>
      </c>
      <c r="F188" s="37" t="str">
        <f t="shared" ca="1" si="390"/>
        <v/>
      </c>
      <c r="G188" s="37" t="str">
        <f t="shared" ca="1" si="390"/>
        <v/>
      </c>
      <c r="H188" s="37" t="str">
        <f t="shared" ca="1" si="390"/>
        <v/>
      </c>
      <c r="I188" s="37" t="str">
        <f t="shared" ca="1" si="390"/>
        <v/>
      </c>
      <c r="J188" s="37" t="str">
        <f t="shared" ca="1" si="390"/>
        <v/>
      </c>
      <c r="K188" s="37" t="str">
        <f t="shared" ca="1" si="390"/>
        <v/>
      </c>
      <c r="L188" s="37" t="str">
        <f t="shared" ca="1" si="390"/>
        <v/>
      </c>
      <c r="M188" s="37" t="str">
        <f t="shared" ca="1" si="390"/>
        <v/>
      </c>
      <c r="N188" s="37" t="str">
        <f t="shared" ca="1" si="390"/>
        <v/>
      </c>
      <c r="O188" s="37" t="str">
        <f t="shared" ca="1" si="390"/>
        <v/>
      </c>
      <c r="P188" s="37" t="str">
        <f t="shared" ca="1" si="390"/>
        <v/>
      </c>
      <c r="Q188" s="37" t="str">
        <f t="shared" ca="1" si="390"/>
        <v/>
      </c>
      <c r="R188" s="37" t="str">
        <f t="shared" ca="1" si="390"/>
        <v/>
      </c>
      <c r="S188" s="37" t="str">
        <f t="shared" ca="1" si="390"/>
        <v/>
      </c>
      <c r="T188" s="37" t="str">
        <f t="shared" ca="1" si="390"/>
        <v/>
      </c>
      <c r="U188" s="37" t="str">
        <f t="shared" ca="1" si="390"/>
        <v/>
      </c>
      <c r="V188" s="37" t="str">
        <f t="shared" ca="1" si="390"/>
        <v/>
      </c>
      <c r="W188" s="37" t="str">
        <f t="shared" ca="1" si="390"/>
        <v/>
      </c>
      <c r="X188" s="37" t="str">
        <f t="shared" ca="1" si="390"/>
        <v/>
      </c>
      <c r="Y188" s="37" t="str">
        <f t="shared" ca="1" si="390"/>
        <v/>
      </c>
      <c r="Z188" s="37" t="str">
        <f t="shared" ca="1" si="390"/>
        <v/>
      </c>
      <c r="AA188" s="37" t="str">
        <f t="shared" ca="1" si="390"/>
        <v/>
      </c>
      <c r="AB188" s="37" t="str">
        <f t="shared" ca="1" si="390"/>
        <v/>
      </c>
      <c r="AC188" s="37" t="str">
        <f t="shared" ca="1" si="390"/>
        <v/>
      </c>
      <c r="AD188" s="37" t="str">
        <f t="shared" ca="1" si="390"/>
        <v/>
      </c>
      <c r="AE188" s="37" t="str">
        <f t="shared" ca="1" si="390"/>
        <v/>
      </c>
      <c r="AF188" s="37" t="str">
        <f t="shared" ca="1" si="390"/>
        <v/>
      </c>
      <c r="AG188" s="37" t="str">
        <f t="shared" ca="1" si="390"/>
        <v/>
      </c>
      <c r="AH188" s="37" t="str">
        <f t="shared" ca="1" si="390"/>
        <v/>
      </c>
      <c r="AI188" s="37" t="str">
        <f t="shared" ca="1" si="390"/>
        <v/>
      </c>
      <c r="AJ188" s="37" t="str">
        <f t="shared" ca="1" si="390"/>
        <v/>
      </c>
      <c r="AK188" s="37" t="str">
        <f t="shared" ref="AK188:BB188" ca="1" si="391">IF(AK47="","",IF(AK47=1,CHAR(AK112),CHAR(45)))</f>
        <v/>
      </c>
      <c r="AL188" s="37" t="str">
        <f t="shared" ca="1" si="391"/>
        <v/>
      </c>
      <c r="AM188" s="37" t="str">
        <f t="shared" ca="1" si="391"/>
        <v/>
      </c>
      <c r="AN188" s="37" t="str">
        <f t="shared" ca="1" si="391"/>
        <v/>
      </c>
      <c r="AO188" s="37" t="str">
        <f t="shared" ca="1" si="391"/>
        <v/>
      </c>
      <c r="AP188" s="37" t="str">
        <f t="shared" ca="1" si="391"/>
        <v/>
      </c>
      <c r="AQ188" s="37" t="str">
        <f t="shared" ca="1" si="391"/>
        <v/>
      </c>
      <c r="AR188" s="37" t="str">
        <f t="shared" ca="1" si="391"/>
        <v/>
      </c>
      <c r="AS188" s="37" t="str">
        <f t="shared" ca="1" si="391"/>
        <v/>
      </c>
      <c r="AT188" s="37" t="str">
        <f t="shared" ca="1" si="391"/>
        <v/>
      </c>
      <c r="AU188" s="37" t="str">
        <f t="shared" ca="1" si="391"/>
        <v/>
      </c>
      <c r="AV188" s="37" t="str">
        <f t="shared" ca="1" si="391"/>
        <v/>
      </c>
      <c r="AW188" s="37" t="str">
        <f t="shared" ca="1" si="391"/>
        <v/>
      </c>
      <c r="AX188" s="37" t="str">
        <f t="shared" ca="1" si="391"/>
        <v/>
      </c>
      <c r="AY188" s="37" t="str">
        <f t="shared" ca="1" si="391"/>
        <v/>
      </c>
      <c r="AZ188" s="37" t="str">
        <f t="shared" ca="1" si="391"/>
        <v/>
      </c>
      <c r="BA188" s="37" t="str">
        <f t="shared" ca="1" si="391"/>
        <v/>
      </c>
      <c r="BB188" s="122" t="str">
        <f t="shared" ca="1" si="391"/>
        <v/>
      </c>
      <c r="BC188" s="113" t="str">
        <f t="shared" ca="1" si="312"/>
        <v/>
      </c>
      <c r="BD188" s="114" t="str">
        <f t="shared" ca="1" si="313"/>
        <v/>
      </c>
      <c r="BE188" s="6"/>
      <c r="BF188" s="6"/>
    </row>
    <row r="189" spans="3:58">
      <c r="C189" s="121" t="str">
        <f t="shared" ca="1" si="309"/>
        <v/>
      </c>
      <c r="D189" s="34"/>
      <c r="E189" s="37" t="str">
        <f t="shared" ref="E189:AJ189" ca="1" si="392">IF(E48="","",IF(E48=1,CHAR(E113),CHAR(45)))</f>
        <v/>
      </c>
      <c r="F189" s="37" t="str">
        <f t="shared" ca="1" si="392"/>
        <v/>
      </c>
      <c r="G189" s="37" t="str">
        <f t="shared" ca="1" si="392"/>
        <v/>
      </c>
      <c r="H189" s="37" t="str">
        <f t="shared" ca="1" si="392"/>
        <v/>
      </c>
      <c r="I189" s="37" t="str">
        <f t="shared" ca="1" si="392"/>
        <v/>
      </c>
      <c r="J189" s="37" t="str">
        <f t="shared" ca="1" si="392"/>
        <v/>
      </c>
      <c r="K189" s="37" t="str">
        <f t="shared" ca="1" si="392"/>
        <v/>
      </c>
      <c r="L189" s="37" t="str">
        <f t="shared" ca="1" si="392"/>
        <v/>
      </c>
      <c r="M189" s="37" t="str">
        <f t="shared" ca="1" si="392"/>
        <v/>
      </c>
      <c r="N189" s="37" t="str">
        <f t="shared" ca="1" si="392"/>
        <v/>
      </c>
      <c r="O189" s="37" t="str">
        <f t="shared" ca="1" si="392"/>
        <v/>
      </c>
      <c r="P189" s="37" t="str">
        <f t="shared" ca="1" si="392"/>
        <v/>
      </c>
      <c r="Q189" s="37" t="str">
        <f t="shared" ca="1" si="392"/>
        <v/>
      </c>
      <c r="R189" s="37" t="str">
        <f t="shared" ca="1" si="392"/>
        <v/>
      </c>
      <c r="S189" s="37" t="str">
        <f t="shared" ca="1" si="392"/>
        <v/>
      </c>
      <c r="T189" s="37" t="str">
        <f t="shared" ca="1" si="392"/>
        <v/>
      </c>
      <c r="U189" s="37" t="str">
        <f t="shared" ca="1" si="392"/>
        <v/>
      </c>
      <c r="V189" s="37" t="str">
        <f t="shared" ca="1" si="392"/>
        <v/>
      </c>
      <c r="W189" s="37" t="str">
        <f t="shared" ca="1" si="392"/>
        <v/>
      </c>
      <c r="X189" s="37" t="str">
        <f t="shared" ca="1" si="392"/>
        <v/>
      </c>
      <c r="Y189" s="37" t="str">
        <f t="shared" ca="1" si="392"/>
        <v/>
      </c>
      <c r="Z189" s="37" t="str">
        <f t="shared" ca="1" si="392"/>
        <v/>
      </c>
      <c r="AA189" s="37" t="str">
        <f t="shared" ca="1" si="392"/>
        <v/>
      </c>
      <c r="AB189" s="37" t="str">
        <f t="shared" ca="1" si="392"/>
        <v/>
      </c>
      <c r="AC189" s="37" t="str">
        <f t="shared" ca="1" si="392"/>
        <v/>
      </c>
      <c r="AD189" s="37" t="str">
        <f t="shared" ca="1" si="392"/>
        <v/>
      </c>
      <c r="AE189" s="37" t="str">
        <f t="shared" ca="1" si="392"/>
        <v/>
      </c>
      <c r="AF189" s="37" t="str">
        <f t="shared" ca="1" si="392"/>
        <v/>
      </c>
      <c r="AG189" s="37" t="str">
        <f t="shared" ca="1" si="392"/>
        <v/>
      </c>
      <c r="AH189" s="37" t="str">
        <f t="shared" ca="1" si="392"/>
        <v/>
      </c>
      <c r="AI189" s="37" t="str">
        <f t="shared" ca="1" si="392"/>
        <v/>
      </c>
      <c r="AJ189" s="37" t="str">
        <f t="shared" ca="1" si="392"/>
        <v/>
      </c>
      <c r="AK189" s="37" t="str">
        <f t="shared" ref="AK189:BB189" ca="1" si="393">IF(AK48="","",IF(AK48=1,CHAR(AK113),CHAR(45)))</f>
        <v/>
      </c>
      <c r="AL189" s="37" t="str">
        <f t="shared" ca="1" si="393"/>
        <v/>
      </c>
      <c r="AM189" s="37" t="str">
        <f t="shared" ca="1" si="393"/>
        <v/>
      </c>
      <c r="AN189" s="37" t="str">
        <f t="shared" ca="1" si="393"/>
        <v/>
      </c>
      <c r="AO189" s="37" t="str">
        <f t="shared" ca="1" si="393"/>
        <v/>
      </c>
      <c r="AP189" s="37" t="str">
        <f t="shared" ca="1" si="393"/>
        <v/>
      </c>
      <c r="AQ189" s="37" t="str">
        <f t="shared" ca="1" si="393"/>
        <v/>
      </c>
      <c r="AR189" s="37" t="str">
        <f t="shared" ca="1" si="393"/>
        <v/>
      </c>
      <c r="AS189" s="37" t="str">
        <f t="shared" ca="1" si="393"/>
        <v/>
      </c>
      <c r="AT189" s="37" t="str">
        <f t="shared" ca="1" si="393"/>
        <v/>
      </c>
      <c r="AU189" s="37" t="str">
        <f t="shared" ca="1" si="393"/>
        <v/>
      </c>
      <c r="AV189" s="37" t="str">
        <f t="shared" ca="1" si="393"/>
        <v/>
      </c>
      <c r="AW189" s="37" t="str">
        <f t="shared" ca="1" si="393"/>
        <v/>
      </c>
      <c r="AX189" s="37" t="str">
        <f t="shared" ca="1" si="393"/>
        <v/>
      </c>
      <c r="AY189" s="37" t="str">
        <f t="shared" ca="1" si="393"/>
        <v/>
      </c>
      <c r="AZ189" s="37" t="str">
        <f t="shared" ca="1" si="393"/>
        <v/>
      </c>
      <c r="BA189" s="37" t="str">
        <f t="shared" ca="1" si="393"/>
        <v/>
      </c>
      <c r="BB189" s="122" t="str">
        <f t="shared" ca="1" si="393"/>
        <v/>
      </c>
      <c r="BC189" s="113" t="str">
        <f t="shared" ca="1" si="312"/>
        <v/>
      </c>
      <c r="BD189" s="114" t="str">
        <f t="shared" ca="1" si="313"/>
        <v/>
      </c>
      <c r="BE189" s="6"/>
      <c r="BF189" s="6"/>
    </row>
    <row r="190" spans="3:58">
      <c r="C190" s="121" t="str">
        <f t="shared" ca="1" si="309"/>
        <v/>
      </c>
      <c r="D190" s="34"/>
      <c r="E190" s="37" t="str">
        <f t="shared" ref="E190:AJ190" ca="1" si="394">IF(E49="","",IF(E49=1,CHAR(E114),CHAR(45)))</f>
        <v/>
      </c>
      <c r="F190" s="37" t="str">
        <f t="shared" ca="1" si="394"/>
        <v/>
      </c>
      <c r="G190" s="37" t="str">
        <f t="shared" ca="1" si="394"/>
        <v/>
      </c>
      <c r="H190" s="37" t="str">
        <f t="shared" ca="1" si="394"/>
        <v/>
      </c>
      <c r="I190" s="37" t="str">
        <f t="shared" ca="1" si="394"/>
        <v/>
      </c>
      <c r="J190" s="37" t="str">
        <f t="shared" ca="1" si="394"/>
        <v/>
      </c>
      <c r="K190" s="37" t="str">
        <f t="shared" ca="1" si="394"/>
        <v/>
      </c>
      <c r="L190" s="37" t="str">
        <f t="shared" ca="1" si="394"/>
        <v/>
      </c>
      <c r="M190" s="37" t="str">
        <f t="shared" ca="1" si="394"/>
        <v/>
      </c>
      <c r="N190" s="37" t="str">
        <f t="shared" ca="1" si="394"/>
        <v/>
      </c>
      <c r="O190" s="37" t="str">
        <f t="shared" ca="1" si="394"/>
        <v/>
      </c>
      <c r="P190" s="37" t="str">
        <f t="shared" ca="1" si="394"/>
        <v/>
      </c>
      <c r="Q190" s="37" t="str">
        <f t="shared" ca="1" si="394"/>
        <v/>
      </c>
      <c r="R190" s="37" t="str">
        <f t="shared" ca="1" si="394"/>
        <v/>
      </c>
      <c r="S190" s="37" t="str">
        <f t="shared" ca="1" si="394"/>
        <v/>
      </c>
      <c r="T190" s="37" t="str">
        <f t="shared" ca="1" si="394"/>
        <v/>
      </c>
      <c r="U190" s="37" t="str">
        <f t="shared" ca="1" si="394"/>
        <v/>
      </c>
      <c r="V190" s="37" t="str">
        <f t="shared" ca="1" si="394"/>
        <v/>
      </c>
      <c r="W190" s="37" t="str">
        <f t="shared" ca="1" si="394"/>
        <v/>
      </c>
      <c r="X190" s="37" t="str">
        <f t="shared" ca="1" si="394"/>
        <v/>
      </c>
      <c r="Y190" s="37" t="str">
        <f t="shared" ca="1" si="394"/>
        <v/>
      </c>
      <c r="Z190" s="37" t="str">
        <f t="shared" ca="1" si="394"/>
        <v/>
      </c>
      <c r="AA190" s="37" t="str">
        <f t="shared" ca="1" si="394"/>
        <v/>
      </c>
      <c r="AB190" s="37" t="str">
        <f t="shared" ca="1" si="394"/>
        <v/>
      </c>
      <c r="AC190" s="37" t="str">
        <f t="shared" ca="1" si="394"/>
        <v/>
      </c>
      <c r="AD190" s="37" t="str">
        <f t="shared" ca="1" si="394"/>
        <v/>
      </c>
      <c r="AE190" s="37" t="str">
        <f t="shared" ca="1" si="394"/>
        <v/>
      </c>
      <c r="AF190" s="37" t="str">
        <f t="shared" ca="1" si="394"/>
        <v/>
      </c>
      <c r="AG190" s="37" t="str">
        <f t="shared" ca="1" si="394"/>
        <v/>
      </c>
      <c r="AH190" s="37" t="str">
        <f t="shared" ca="1" si="394"/>
        <v/>
      </c>
      <c r="AI190" s="37" t="str">
        <f t="shared" ca="1" si="394"/>
        <v/>
      </c>
      <c r="AJ190" s="37" t="str">
        <f t="shared" ca="1" si="394"/>
        <v/>
      </c>
      <c r="AK190" s="37" t="str">
        <f t="shared" ref="AK190:BB190" ca="1" si="395">IF(AK49="","",IF(AK49=1,CHAR(AK114),CHAR(45)))</f>
        <v/>
      </c>
      <c r="AL190" s="37" t="str">
        <f t="shared" ca="1" si="395"/>
        <v/>
      </c>
      <c r="AM190" s="37" t="str">
        <f t="shared" ca="1" si="395"/>
        <v/>
      </c>
      <c r="AN190" s="37" t="str">
        <f t="shared" ca="1" si="395"/>
        <v/>
      </c>
      <c r="AO190" s="37" t="str">
        <f t="shared" ca="1" si="395"/>
        <v/>
      </c>
      <c r="AP190" s="37" t="str">
        <f t="shared" ca="1" si="395"/>
        <v/>
      </c>
      <c r="AQ190" s="37" t="str">
        <f t="shared" ca="1" si="395"/>
        <v/>
      </c>
      <c r="AR190" s="37" t="str">
        <f t="shared" ca="1" si="395"/>
        <v/>
      </c>
      <c r="AS190" s="37" t="str">
        <f t="shared" ca="1" si="395"/>
        <v/>
      </c>
      <c r="AT190" s="37" t="str">
        <f t="shared" ca="1" si="395"/>
        <v/>
      </c>
      <c r="AU190" s="37" t="str">
        <f t="shared" ca="1" si="395"/>
        <v/>
      </c>
      <c r="AV190" s="37" t="str">
        <f t="shared" ca="1" si="395"/>
        <v/>
      </c>
      <c r="AW190" s="37" t="str">
        <f t="shared" ca="1" si="395"/>
        <v/>
      </c>
      <c r="AX190" s="37" t="str">
        <f t="shared" ca="1" si="395"/>
        <v/>
      </c>
      <c r="AY190" s="37" t="str">
        <f t="shared" ca="1" si="395"/>
        <v/>
      </c>
      <c r="AZ190" s="37" t="str">
        <f t="shared" ca="1" si="395"/>
        <v/>
      </c>
      <c r="BA190" s="37" t="str">
        <f t="shared" ca="1" si="395"/>
        <v/>
      </c>
      <c r="BB190" s="122" t="str">
        <f t="shared" ca="1" si="395"/>
        <v/>
      </c>
      <c r="BC190" s="113" t="str">
        <f t="shared" ca="1" si="312"/>
        <v/>
      </c>
      <c r="BD190" s="114" t="str">
        <f t="shared" ca="1" si="313"/>
        <v/>
      </c>
      <c r="BE190" s="6"/>
      <c r="BF190" s="6"/>
    </row>
    <row r="191" spans="3:58">
      <c r="C191" s="121" t="str">
        <f t="shared" ca="1" si="309"/>
        <v/>
      </c>
      <c r="D191" s="34"/>
      <c r="E191" s="37" t="str">
        <f t="shared" ref="E191:AJ191" ca="1" si="396">IF(E50="","",IF(E50=1,CHAR(E115),CHAR(45)))</f>
        <v/>
      </c>
      <c r="F191" s="37" t="str">
        <f t="shared" ca="1" si="396"/>
        <v/>
      </c>
      <c r="G191" s="37" t="str">
        <f t="shared" ca="1" si="396"/>
        <v/>
      </c>
      <c r="H191" s="37" t="str">
        <f t="shared" ca="1" si="396"/>
        <v/>
      </c>
      <c r="I191" s="37" t="str">
        <f t="shared" ca="1" si="396"/>
        <v/>
      </c>
      <c r="J191" s="37" t="str">
        <f t="shared" ca="1" si="396"/>
        <v/>
      </c>
      <c r="K191" s="37" t="str">
        <f t="shared" ca="1" si="396"/>
        <v/>
      </c>
      <c r="L191" s="37" t="str">
        <f t="shared" ca="1" si="396"/>
        <v/>
      </c>
      <c r="M191" s="37" t="str">
        <f t="shared" ca="1" si="396"/>
        <v/>
      </c>
      <c r="N191" s="37" t="str">
        <f t="shared" ca="1" si="396"/>
        <v/>
      </c>
      <c r="O191" s="37" t="str">
        <f t="shared" ca="1" si="396"/>
        <v/>
      </c>
      <c r="P191" s="37" t="str">
        <f t="shared" ca="1" si="396"/>
        <v/>
      </c>
      <c r="Q191" s="37" t="str">
        <f t="shared" ca="1" si="396"/>
        <v/>
      </c>
      <c r="R191" s="37" t="str">
        <f t="shared" ca="1" si="396"/>
        <v/>
      </c>
      <c r="S191" s="37" t="str">
        <f t="shared" ca="1" si="396"/>
        <v/>
      </c>
      <c r="T191" s="37" t="str">
        <f t="shared" ca="1" si="396"/>
        <v/>
      </c>
      <c r="U191" s="37" t="str">
        <f t="shared" ca="1" si="396"/>
        <v/>
      </c>
      <c r="V191" s="37" t="str">
        <f t="shared" ca="1" si="396"/>
        <v/>
      </c>
      <c r="W191" s="37" t="str">
        <f t="shared" ca="1" si="396"/>
        <v/>
      </c>
      <c r="X191" s="37" t="str">
        <f t="shared" ca="1" si="396"/>
        <v/>
      </c>
      <c r="Y191" s="37" t="str">
        <f t="shared" ca="1" si="396"/>
        <v/>
      </c>
      <c r="Z191" s="37" t="str">
        <f t="shared" ca="1" si="396"/>
        <v/>
      </c>
      <c r="AA191" s="37" t="str">
        <f t="shared" ca="1" si="396"/>
        <v/>
      </c>
      <c r="AB191" s="37" t="str">
        <f t="shared" ca="1" si="396"/>
        <v/>
      </c>
      <c r="AC191" s="37" t="str">
        <f t="shared" ca="1" si="396"/>
        <v/>
      </c>
      <c r="AD191" s="37" t="str">
        <f t="shared" ca="1" si="396"/>
        <v/>
      </c>
      <c r="AE191" s="37" t="str">
        <f t="shared" ca="1" si="396"/>
        <v/>
      </c>
      <c r="AF191" s="37" t="str">
        <f t="shared" ca="1" si="396"/>
        <v/>
      </c>
      <c r="AG191" s="37" t="str">
        <f t="shared" ca="1" si="396"/>
        <v/>
      </c>
      <c r="AH191" s="37" t="str">
        <f t="shared" ca="1" si="396"/>
        <v/>
      </c>
      <c r="AI191" s="37" t="str">
        <f t="shared" ca="1" si="396"/>
        <v/>
      </c>
      <c r="AJ191" s="37" t="str">
        <f t="shared" ca="1" si="396"/>
        <v/>
      </c>
      <c r="AK191" s="37" t="str">
        <f t="shared" ref="AK191:BB191" ca="1" si="397">IF(AK50="","",IF(AK50=1,CHAR(AK115),CHAR(45)))</f>
        <v/>
      </c>
      <c r="AL191" s="37" t="str">
        <f t="shared" ca="1" si="397"/>
        <v/>
      </c>
      <c r="AM191" s="37" t="str">
        <f t="shared" ca="1" si="397"/>
        <v/>
      </c>
      <c r="AN191" s="37" t="str">
        <f t="shared" ca="1" si="397"/>
        <v/>
      </c>
      <c r="AO191" s="37" t="str">
        <f t="shared" ca="1" si="397"/>
        <v/>
      </c>
      <c r="AP191" s="37" t="str">
        <f t="shared" ca="1" si="397"/>
        <v/>
      </c>
      <c r="AQ191" s="37" t="str">
        <f t="shared" ca="1" si="397"/>
        <v/>
      </c>
      <c r="AR191" s="37" t="str">
        <f t="shared" ca="1" si="397"/>
        <v/>
      </c>
      <c r="AS191" s="37" t="str">
        <f t="shared" ca="1" si="397"/>
        <v/>
      </c>
      <c r="AT191" s="37" t="str">
        <f t="shared" ca="1" si="397"/>
        <v/>
      </c>
      <c r="AU191" s="37" t="str">
        <f t="shared" ca="1" si="397"/>
        <v/>
      </c>
      <c r="AV191" s="37" t="str">
        <f t="shared" ca="1" si="397"/>
        <v/>
      </c>
      <c r="AW191" s="37" t="str">
        <f t="shared" ca="1" si="397"/>
        <v/>
      </c>
      <c r="AX191" s="37" t="str">
        <f t="shared" ca="1" si="397"/>
        <v/>
      </c>
      <c r="AY191" s="37" t="str">
        <f t="shared" ca="1" si="397"/>
        <v/>
      </c>
      <c r="AZ191" s="37" t="str">
        <f t="shared" ca="1" si="397"/>
        <v/>
      </c>
      <c r="BA191" s="37" t="str">
        <f t="shared" ca="1" si="397"/>
        <v/>
      </c>
      <c r="BB191" s="122" t="str">
        <f t="shared" ca="1" si="397"/>
        <v/>
      </c>
      <c r="BC191" s="113" t="str">
        <f t="shared" ca="1" si="312"/>
        <v/>
      </c>
      <c r="BD191" s="114" t="str">
        <f t="shared" ca="1" si="313"/>
        <v/>
      </c>
      <c r="BE191" s="6"/>
      <c r="BF191" s="6"/>
    </row>
    <row r="192" spans="3:58">
      <c r="C192" s="121" t="str">
        <f t="shared" ca="1" si="309"/>
        <v/>
      </c>
      <c r="D192" s="34"/>
      <c r="E192" s="37" t="str">
        <f t="shared" ref="E192:AJ192" ca="1" si="398">IF(E51="","",IF(E51=1,CHAR(E116),CHAR(45)))</f>
        <v/>
      </c>
      <c r="F192" s="37" t="str">
        <f t="shared" ca="1" si="398"/>
        <v/>
      </c>
      <c r="G192" s="37" t="str">
        <f t="shared" ca="1" si="398"/>
        <v/>
      </c>
      <c r="H192" s="37" t="str">
        <f t="shared" ca="1" si="398"/>
        <v/>
      </c>
      <c r="I192" s="37" t="str">
        <f t="shared" ca="1" si="398"/>
        <v/>
      </c>
      <c r="J192" s="37" t="str">
        <f t="shared" ca="1" si="398"/>
        <v/>
      </c>
      <c r="K192" s="37" t="str">
        <f t="shared" ca="1" si="398"/>
        <v/>
      </c>
      <c r="L192" s="37" t="str">
        <f t="shared" ca="1" si="398"/>
        <v/>
      </c>
      <c r="M192" s="37" t="str">
        <f t="shared" ca="1" si="398"/>
        <v/>
      </c>
      <c r="N192" s="37" t="str">
        <f t="shared" ca="1" si="398"/>
        <v/>
      </c>
      <c r="O192" s="37" t="str">
        <f t="shared" ca="1" si="398"/>
        <v/>
      </c>
      <c r="P192" s="37" t="str">
        <f t="shared" ca="1" si="398"/>
        <v/>
      </c>
      <c r="Q192" s="37" t="str">
        <f t="shared" ca="1" si="398"/>
        <v/>
      </c>
      <c r="R192" s="37" t="str">
        <f t="shared" ca="1" si="398"/>
        <v/>
      </c>
      <c r="S192" s="37" t="str">
        <f t="shared" ca="1" si="398"/>
        <v/>
      </c>
      <c r="T192" s="37" t="str">
        <f t="shared" ca="1" si="398"/>
        <v/>
      </c>
      <c r="U192" s="37" t="str">
        <f t="shared" ca="1" si="398"/>
        <v/>
      </c>
      <c r="V192" s="37" t="str">
        <f t="shared" ca="1" si="398"/>
        <v/>
      </c>
      <c r="W192" s="37" t="str">
        <f t="shared" ca="1" si="398"/>
        <v/>
      </c>
      <c r="X192" s="37" t="str">
        <f t="shared" ca="1" si="398"/>
        <v/>
      </c>
      <c r="Y192" s="37" t="str">
        <f t="shared" ca="1" si="398"/>
        <v/>
      </c>
      <c r="Z192" s="37" t="str">
        <f t="shared" ca="1" si="398"/>
        <v/>
      </c>
      <c r="AA192" s="37" t="str">
        <f t="shared" ca="1" si="398"/>
        <v/>
      </c>
      <c r="AB192" s="37" t="str">
        <f t="shared" ca="1" si="398"/>
        <v/>
      </c>
      <c r="AC192" s="37" t="str">
        <f t="shared" ca="1" si="398"/>
        <v/>
      </c>
      <c r="AD192" s="37" t="str">
        <f t="shared" ca="1" si="398"/>
        <v/>
      </c>
      <c r="AE192" s="37" t="str">
        <f t="shared" ca="1" si="398"/>
        <v/>
      </c>
      <c r="AF192" s="37" t="str">
        <f t="shared" ca="1" si="398"/>
        <v/>
      </c>
      <c r="AG192" s="37" t="str">
        <f t="shared" ca="1" si="398"/>
        <v/>
      </c>
      <c r="AH192" s="37" t="str">
        <f t="shared" ca="1" si="398"/>
        <v/>
      </c>
      <c r="AI192" s="37" t="str">
        <f t="shared" ca="1" si="398"/>
        <v/>
      </c>
      <c r="AJ192" s="37" t="str">
        <f t="shared" ca="1" si="398"/>
        <v/>
      </c>
      <c r="AK192" s="37" t="str">
        <f t="shared" ref="AK192:BB192" ca="1" si="399">IF(AK51="","",IF(AK51=1,CHAR(AK116),CHAR(45)))</f>
        <v/>
      </c>
      <c r="AL192" s="37" t="str">
        <f t="shared" ca="1" si="399"/>
        <v/>
      </c>
      <c r="AM192" s="37" t="str">
        <f t="shared" ca="1" si="399"/>
        <v/>
      </c>
      <c r="AN192" s="37" t="str">
        <f t="shared" ca="1" si="399"/>
        <v/>
      </c>
      <c r="AO192" s="37" t="str">
        <f t="shared" ca="1" si="399"/>
        <v/>
      </c>
      <c r="AP192" s="37" t="str">
        <f t="shared" ca="1" si="399"/>
        <v/>
      </c>
      <c r="AQ192" s="37" t="str">
        <f t="shared" ca="1" si="399"/>
        <v/>
      </c>
      <c r="AR192" s="37" t="str">
        <f t="shared" ca="1" si="399"/>
        <v/>
      </c>
      <c r="AS192" s="37" t="str">
        <f t="shared" ca="1" si="399"/>
        <v/>
      </c>
      <c r="AT192" s="37" t="str">
        <f t="shared" ca="1" si="399"/>
        <v/>
      </c>
      <c r="AU192" s="37" t="str">
        <f t="shared" ca="1" si="399"/>
        <v/>
      </c>
      <c r="AV192" s="37" t="str">
        <f t="shared" ca="1" si="399"/>
        <v/>
      </c>
      <c r="AW192" s="37" t="str">
        <f t="shared" ca="1" si="399"/>
        <v/>
      </c>
      <c r="AX192" s="37" t="str">
        <f t="shared" ca="1" si="399"/>
        <v/>
      </c>
      <c r="AY192" s="37" t="str">
        <f t="shared" ca="1" si="399"/>
        <v/>
      </c>
      <c r="AZ192" s="37" t="str">
        <f t="shared" ca="1" si="399"/>
        <v/>
      </c>
      <c r="BA192" s="37" t="str">
        <f t="shared" ca="1" si="399"/>
        <v/>
      </c>
      <c r="BB192" s="122" t="str">
        <f t="shared" ca="1" si="399"/>
        <v/>
      </c>
      <c r="BC192" s="113" t="str">
        <f t="shared" ca="1" si="312"/>
        <v/>
      </c>
      <c r="BD192" s="114" t="str">
        <f t="shared" ca="1" si="313"/>
        <v/>
      </c>
      <c r="BE192" s="6"/>
      <c r="BF192" s="6"/>
    </row>
    <row r="193" spans="3:58">
      <c r="C193" s="121" t="str">
        <f t="shared" ca="1" si="309"/>
        <v/>
      </c>
      <c r="D193" s="34"/>
      <c r="E193" s="37" t="str">
        <f t="shared" ref="E193:AJ193" ca="1" si="400">IF(E52="","",IF(E52=1,CHAR(E117),CHAR(45)))</f>
        <v/>
      </c>
      <c r="F193" s="37" t="str">
        <f t="shared" ca="1" si="400"/>
        <v/>
      </c>
      <c r="G193" s="37" t="str">
        <f t="shared" ca="1" si="400"/>
        <v/>
      </c>
      <c r="H193" s="37" t="str">
        <f t="shared" ca="1" si="400"/>
        <v/>
      </c>
      <c r="I193" s="37" t="str">
        <f t="shared" ca="1" si="400"/>
        <v/>
      </c>
      <c r="J193" s="37" t="str">
        <f t="shared" ca="1" si="400"/>
        <v/>
      </c>
      <c r="K193" s="37" t="str">
        <f t="shared" ca="1" si="400"/>
        <v/>
      </c>
      <c r="L193" s="37" t="str">
        <f t="shared" ca="1" si="400"/>
        <v/>
      </c>
      <c r="M193" s="37" t="str">
        <f t="shared" ca="1" si="400"/>
        <v/>
      </c>
      <c r="N193" s="37" t="str">
        <f t="shared" ca="1" si="400"/>
        <v/>
      </c>
      <c r="O193" s="37" t="str">
        <f t="shared" ca="1" si="400"/>
        <v/>
      </c>
      <c r="P193" s="37" t="str">
        <f t="shared" ca="1" si="400"/>
        <v/>
      </c>
      <c r="Q193" s="37" t="str">
        <f t="shared" ca="1" si="400"/>
        <v/>
      </c>
      <c r="R193" s="37" t="str">
        <f t="shared" ca="1" si="400"/>
        <v/>
      </c>
      <c r="S193" s="37" t="str">
        <f t="shared" ca="1" si="400"/>
        <v/>
      </c>
      <c r="T193" s="37" t="str">
        <f t="shared" ca="1" si="400"/>
        <v/>
      </c>
      <c r="U193" s="37" t="str">
        <f t="shared" ca="1" si="400"/>
        <v/>
      </c>
      <c r="V193" s="37" t="str">
        <f t="shared" ca="1" si="400"/>
        <v/>
      </c>
      <c r="W193" s="37" t="str">
        <f t="shared" ca="1" si="400"/>
        <v/>
      </c>
      <c r="X193" s="37" t="str">
        <f t="shared" ca="1" si="400"/>
        <v/>
      </c>
      <c r="Y193" s="37" t="str">
        <f t="shared" ca="1" si="400"/>
        <v/>
      </c>
      <c r="Z193" s="37" t="str">
        <f t="shared" ca="1" si="400"/>
        <v/>
      </c>
      <c r="AA193" s="37" t="str">
        <f t="shared" ca="1" si="400"/>
        <v/>
      </c>
      <c r="AB193" s="37" t="str">
        <f t="shared" ca="1" si="400"/>
        <v/>
      </c>
      <c r="AC193" s="37" t="str">
        <f t="shared" ca="1" si="400"/>
        <v/>
      </c>
      <c r="AD193" s="37" t="str">
        <f t="shared" ca="1" si="400"/>
        <v/>
      </c>
      <c r="AE193" s="37" t="str">
        <f t="shared" ca="1" si="400"/>
        <v/>
      </c>
      <c r="AF193" s="37" t="str">
        <f t="shared" ca="1" si="400"/>
        <v/>
      </c>
      <c r="AG193" s="37" t="str">
        <f t="shared" ca="1" si="400"/>
        <v/>
      </c>
      <c r="AH193" s="37" t="str">
        <f t="shared" ca="1" si="400"/>
        <v/>
      </c>
      <c r="AI193" s="37" t="str">
        <f t="shared" ca="1" si="400"/>
        <v/>
      </c>
      <c r="AJ193" s="37" t="str">
        <f t="shared" ca="1" si="400"/>
        <v/>
      </c>
      <c r="AK193" s="37" t="str">
        <f t="shared" ref="AK193:BB193" ca="1" si="401">IF(AK52="","",IF(AK52=1,CHAR(AK117),CHAR(45)))</f>
        <v/>
      </c>
      <c r="AL193" s="37" t="str">
        <f t="shared" ca="1" si="401"/>
        <v/>
      </c>
      <c r="AM193" s="37" t="str">
        <f t="shared" ca="1" si="401"/>
        <v/>
      </c>
      <c r="AN193" s="37" t="str">
        <f t="shared" ca="1" si="401"/>
        <v/>
      </c>
      <c r="AO193" s="37" t="str">
        <f t="shared" ca="1" si="401"/>
        <v/>
      </c>
      <c r="AP193" s="37" t="str">
        <f t="shared" ca="1" si="401"/>
        <v/>
      </c>
      <c r="AQ193" s="37" t="str">
        <f t="shared" ca="1" si="401"/>
        <v/>
      </c>
      <c r="AR193" s="37" t="str">
        <f t="shared" ca="1" si="401"/>
        <v/>
      </c>
      <c r="AS193" s="37" t="str">
        <f t="shared" ca="1" si="401"/>
        <v/>
      </c>
      <c r="AT193" s="37" t="str">
        <f t="shared" ca="1" si="401"/>
        <v/>
      </c>
      <c r="AU193" s="37" t="str">
        <f t="shared" ca="1" si="401"/>
        <v/>
      </c>
      <c r="AV193" s="37" t="str">
        <f t="shared" ca="1" si="401"/>
        <v/>
      </c>
      <c r="AW193" s="37" t="str">
        <f t="shared" ca="1" si="401"/>
        <v/>
      </c>
      <c r="AX193" s="37" t="str">
        <f t="shared" ca="1" si="401"/>
        <v/>
      </c>
      <c r="AY193" s="37" t="str">
        <f t="shared" ca="1" si="401"/>
        <v/>
      </c>
      <c r="AZ193" s="37" t="str">
        <f t="shared" ca="1" si="401"/>
        <v/>
      </c>
      <c r="BA193" s="37" t="str">
        <f t="shared" ca="1" si="401"/>
        <v/>
      </c>
      <c r="BB193" s="122" t="str">
        <f t="shared" ca="1" si="401"/>
        <v/>
      </c>
      <c r="BC193" s="113" t="str">
        <f t="shared" ca="1" si="312"/>
        <v/>
      </c>
      <c r="BD193" s="114" t="str">
        <f t="shared" ca="1" si="313"/>
        <v/>
      </c>
      <c r="BE193" s="6"/>
      <c r="BF193" s="6"/>
    </row>
    <row r="194" spans="3:58">
      <c r="C194" s="121" t="str">
        <f t="shared" ca="1" si="309"/>
        <v/>
      </c>
      <c r="D194" s="34"/>
      <c r="E194" s="37" t="str">
        <f t="shared" ref="E194:AJ194" ca="1" si="402">IF(E53="","",IF(E53=1,CHAR(E118),CHAR(45)))</f>
        <v/>
      </c>
      <c r="F194" s="37" t="str">
        <f t="shared" ca="1" si="402"/>
        <v/>
      </c>
      <c r="G194" s="37" t="str">
        <f t="shared" ca="1" si="402"/>
        <v/>
      </c>
      <c r="H194" s="37" t="str">
        <f t="shared" ca="1" si="402"/>
        <v/>
      </c>
      <c r="I194" s="37" t="str">
        <f t="shared" ca="1" si="402"/>
        <v/>
      </c>
      <c r="J194" s="37" t="str">
        <f t="shared" ca="1" si="402"/>
        <v/>
      </c>
      <c r="K194" s="37" t="str">
        <f t="shared" ca="1" si="402"/>
        <v/>
      </c>
      <c r="L194" s="37" t="str">
        <f t="shared" ca="1" si="402"/>
        <v/>
      </c>
      <c r="M194" s="37" t="str">
        <f t="shared" ca="1" si="402"/>
        <v/>
      </c>
      <c r="N194" s="37" t="str">
        <f t="shared" ca="1" si="402"/>
        <v/>
      </c>
      <c r="O194" s="37" t="str">
        <f t="shared" ca="1" si="402"/>
        <v/>
      </c>
      <c r="P194" s="37" t="str">
        <f t="shared" ca="1" si="402"/>
        <v/>
      </c>
      <c r="Q194" s="37" t="str">
        <f t="shared" ca="1" si="402"/>
        <v/>
      </c>
      <c r="R194" s="37" t="str">
        <f t="shared" ca="1" si="402"/>
        <v/>
      </c>
      <c r="S194" s="37" t="str">
        <f t="shared" ca="1" si="402"/>
        <v/>
      </c>
      <c r="T194" s="37" t="str">
        <f t="shared" ca="1" si="402"/>
        <v/>
      </c>
      <c r="U194" s="37" t="str">
        <f t="shared" ca="1" si="402"/>
        <v/>
      </c>
      <c r="V194" s="37" t="str">
        <f t="shared" ca="1" si="402"/>
        <v/>
      </c>
      <c r="W194" s="37" t="str">
        <f t="shared" ca="1" si="402"/>
        <v/>
      </c>
      <c r="X194" s="37" t="str">
        <f t="shared" ca="1" si="402"/>
        <v/>
      </c>
      <c r="Y194" s="37" t="str">
        <f t="shared" ca="1" si="402"/>
        <v/>
      </c>
      <c r="Z194" s="37" t="str">
        <f t="shared" ca="1" si="402"/>
        <v/>
      </c>
      <c r="AA194" s="37" t="str">
        <f t="shared" ca="1" si="402"/>
        <v/>
      </c>
      <c r="AB194" s="37" t="str">
        <f t="shared" ca="1" si="402"/>
        <v/>
      </c>
      <c r="AC194" s="37" t="str">
        <f t="shared" ca="1" si="402"/>
        <v/>
      </c>
      <c r="AD194" s="37" t="str">
        <f t="shared" ca="1" si="402"/>
        <v/>
      </c>
      <c r="AE194" s="37" t="str">
        <f t="shared" ca="1" si="402"/>
        <v/>
      </c>
      <c r="AF194" s="37" t="str">
        <f t="shared" ca="1" si="402"/>
        <v/>
      </c>
      <c r="AG194" s="37" t="str">
        <f t="shared" ca="1" si="402"/>
        <v/>
      </c>
      <c r="AH194" s="37" t="str">
        <f t="shared" ca="1" si="402"/>
        <v/>
      </c>
      <c r="AI194" s="37" t="str">
        <f t="shared" ca="1" si="402"/>
        <v/>
      </c>
      <c r="AJ194" s="37" t="str">
        <f t="shared" ca="1" si="402"/>
        <v/>
      </c>
      <c r="AK194" s="37" t="str">
        <f t="shared" ref="AK194:BB194" ca="1" si="403">IF(AK53="","",IF(AK53=1,CHAR(AK118),CHAR(45)))</f>
        <v/>
      </c>
      <c r="AL194" s="37" t="str">
        <f t="shared" ca="1" si="403"/>
        <v/>
      </c>
      <c r="AM194" s="37" t="str">
        <f t="shared" ca="1" si="403"/>
        <v/>
      </c>
      <c r="AN194" s="37" t="str">
        <f t="shared" ca="1" si="403"/>
        <v/>
      </c>
      <c r="AO194" s="37" t="str">
        <f t="shared" ca="1" si="403"/>
        <v/>
      </c>
      <c r="AP194" s="37" t="str">
        <f t="shared" ca="1" si="403"/>
        <v/>
      </c>
      <c r="AQ194" s="37" t="str">
        <f t="shared" ca="1" si="403"/>
        <v/>
      </c>
      <c r="AR194" s="37" t="str">
        <f t="shared" ca="1" si="403"/>
        <v/>
      </c>
      <c r="AS194" s="37" t="str">
        <f t="shared" ca="1" si="403"/>
        <v/>
      </c>
      <c r="AT194" s="37" t="str">
        <f t="shared" ca="1" si="403"/>
        <v/>
      </c>
      <c r="AU194" s="37" t="str">
        <f t="shared" ca="1" si="403"/>
        <v/>
      </c>
      <c r="AV194" s="37" t="str">
        <f t="shared" ca="1" si="403"/>
        <v/>
      </c>
      <c r="AW194" s="37" t="str">
        <f t="shared" ca="1" si="403"/>
        <v/>
      </c>
      <c r="AX194" s="37" t="str">
        <f t="shared" ca="1" si="403"/>
        <v/>
      </c>
      <c r="AY194" s="37" t="str">
        <f t="shared" ca="1" si="403"/>
        <v/>
      </c>
      <c r="AZ194" s="37" t="str">
        <f t="shared" ca="1" si="403"/>
        <v/>
      </c>
      <c r="BA194" s="37" t="str">
        <f t="shared" ca="1" si="403"/>
        <v/>
      </c>
      <c r="BB194" s="122" t="str">
        <f t="shared" ca="1" si="403"/>
        <v/>
      </c>
      <c r="BC194" s="113" t="str">
        <f t="shared" ca="1" si="312"/>
        <v/>
      </c>
      <c r="BD194" s="114" t="str">
        <f t="shared" ca="1" si="313"/>
        <v/>
      </c>
      <c r="BE194" s="6"/>
      <c r="BF194" s="6"/>
    </row>
    <row r="195" spans="3:58">
      <c r="C195" s="121" t="str">
        <f t="shared" ca="1" si="309"/>
        <v/>
      </c>
      <c r="D195" s="34"/>
      <c r="E195" s="37" t="str">
        <f t="shared" ref="E195:AJ195" ca="1" si="404">IF(E54="","",IF(E54=1,CHAR(E119),CHAR(45)))</f>
        <v/>
      </c>
      <c r="F195" s="37" t="str">
        <f t="shared" ca="1" si="404"/>
        <v/>
      </c>
      <c r="G195" s="37" t="str">
        <f t="shared" ca="1" si="404"/>
        <v/>
      </c>
      <c r="H195" s="37" t="str">
        <f t="shared" ca="1" si="404"/>
        <v/>
      </c>
      <c r="I195" s="37" t="str">
        <f t="shared" ca="1" si="404"/>
        <v/>
      </c>
      <c r="J195" s="37" t="str">
        <f t="shared" ca="1" si="404"/>
        <v/>
      </c>
      <c r="K195" s="37" t="str">
        <f t="shared" ca="1" si="404"/>
        <v/>
      </c>
      <c r="L195" s="37" t="str">
        <f t="shared" ca="1" si="404"/>
        <v/>
      </c>
      <c r="M195" s="37" t="str">
        <f t="shared" ca="1" si="404"/>
        <v/>
      </c>
      <c r="N195" s="37" t="str">
        <f t="shared" ca="1" si="404"/>
        <v/>
      </c>
      <c r="O195" s="37" t="str">
        <f t="shared" ca="1" si="404"/>
        <v/>
      </c>
      <c r="P195" s="37" t="str">
        <f t="shared" ca="1" si="404"/>
        <v/>
      </c>
      <c r="Q195" s="37" t="str">
        <f t="shared" ca="1" si="404"/>
        <v/>
      </c>
      <c r="R195" s="37" t="str">
        <f t="shared" ca="1" si="404"/>
        <v/>
      </c>
      <c r="S195" s="37" t="str">
        <f t="shared" ca="1" si="404"/>
        <v/>
      </c>
      <c r="T195" s="37" t="str">
        <f t="shared" ca="1" si="404"/>
        <v/>
      </c>
      <c r="U195" s="37" t="str">
        <f t="shared" ca="1" si="404"/>
        <v/>
      </c>
      <c r="V195" s="37" t="str">
        <f t="shared" ca="1" si="404"/>
        <v/>
      </c>
      <c r="W195" s="37" t="str">
        <f t="shared" ca="1" si="404"/>
        <v/>
      </c>
      <c r="X195" s="37" t="str">
        <f t="shared" ca="1" si="404"/>
        <v/>
      </c>
      <c r="Y195" s="37" t="str">
        <f t="shared" ca="1" si="404"/>
        <v/>
      </c>
      <c r="Z195" s="37" t="str">
        <f t="shared" ca="1" si="404"/>
        <v/>
      </c>
      <c r="AA195" s="37" t="str">
        <f t="shared" ca="1" si="404"/>
        <v/>
      </c>
      <c r="AB195" s="37" t="str">
        <f t="shared" ca="1" si="404"/>
        <v/>
      </c>
      <c r="AC195" s="37" t="str">
        <f t="shared" ca="1" si="404"/>
        <v/>
      </c>
      <c r="AD195" s="37" t="str">
        <f t="shared" ca="1" si="404"/>
        <v/>
      </c>
      <c r="AE195" s="37" t="str">
        <f t="shared" ca="1" si="404"/>
        <v/>
      </c>
      <c r="AF195" s="37" t="str">
        <f t="shared" ca="1" si="404"/>
        <v/>
      </c>
      <c r="AG195" s="37" t="str">
        <f t="shared" ca="1" si="404"/>
        <v/>
      </c>
      <c r="AH195" s="37" t="str">
        <f t="shared" ca="1" si="404"/>
        <v/>
      </c>
      <c r="AI195" s="37" t="str">
        <f t="shared" ca="1" si="404"/>
        <v/>
      </c>
      <c r="AJ195" s="37" t="str">
        <f t="shared" ca="1" si="404"/>
        <v/>
      </c>
      <c r="AK195" s="37" t="str">
        <f t="shared" ref="AK195:BB195" ca="1" si="405">IF(AK54="","",IF(AK54=1,CHAR(AK119),CHAR(45)))</f>
        <v/>
      </c>
      <c r="AL195" s="37" t="str">
        <f t="shared" ca="1" si="405"/>
        <v/>
      </c>
      <c r="AM195" s="37" t="str">
        <f t="shared" ca="1" si="405"/>
        <v/>
      </c>
      <c r="AN195" s="37" t="str">
        <f t="shared" ca="1" si="405"/>
        <v/>
      </c>
      <c r="AO195" s="37" t="str">
        <f t="shared" ca="1" si="405"/>
        <v/>
      </c>
      <c r="AP195" s="37" t="str">
        <f t="shared" ca="1" si="405"/>
        <v/>
      </c>
      <c r="AQ195" s="37" t="str">
        <f t="shared" ca="1" si="405"/>
        <v/>
      </c>
      <c r="AR195" s="37" t="str">
        <f t="shared" ca="1" si="405"/>
        <v/>
      </c>
      <c r="AS195" s="37" t="str">
        <f t="shared" ca="1" si="405"/>
        <v/>
      </c>
      <c r="AT195" s="37" t="str">
        <f t="shared" ca="1" si="405"/>
        <v/>
      </c>
      <c r="AU195" s="37" t="str">
        <f t="shared" ca="1" si="405"/>
        <v/>
      </c>
      <c r="AV195" s="37" t="str">
        <f t="shared" ca="1" si="405"/>
        <v/>
      </c>
      <c r="AW195" s="37" t="str">
        <f t="shared" ca="1" si="405"/>
        <v/>
      </c>
      <c r="AX195" s="37" t="str">
        <f t="shared" ca="1" si="405"/>
        <v/>
      </c>
      <c r="AY195" s="37" t="str">
        <f t="shared" ca="1" si="405"/>
        <v/>
      </c>
      <c r="AZ195" s="37" t="str">
        <f t="shared" ca="1" si="405"/>
        <v/>
      </c>
      <c r="BA195" s="37" t="str">
        <f t="shared" ca="1" si="405"/>
        <v/>
      </c>
      <c r="BB195" s="122" t="str">
        <f t="shared" ca="1" si="405"/>
        <v/>
      </c>
      <c r="BC195" s="113" t="str">
        <f t="shared" ca="1" si="312"/>
        <v/>
      </c>
      <c r="BD195" s="114" t="str">
        <f t="shared" ca="1" si="313"/>
        <v/>
      </c>
      <c r="BE195" s="6"/>
      <c r="BF195" s="6"/>
    </row>
    <row r="196" spans="3:58">
      <c r="C196" s="121" t="str">
        <f t="shared" ca="1" si="309"/>
        <v/>
      </c>
      <c r="D196" s="34"/>
      <c r="E196" s="37" t="str">
        <f t="shared" ref="E196:AJ196" ca="1" si="406">IF(E55="","",IF(E55=1,CHAR(E120),CHAR(45)))</f>
        <v/>
      </c>
      <c r="F196" s="37" t="str">
        <f t="shared" ca="1" si="406"/>
        <v/>
      </c>
      <c r="G196" s="37" t="str">
        <f t="shared" ca="1" si="406"/>
        <v/>
      </c>
      <c r="H196" s="37" t="str">
        <f t="shared" ca="1" si="406"/>
        <v/>
      </c>
      <c r="I196" s="37" t="str">
        <f t="shared" ca="1" si="406"/>
        <v/>
      </c>
      <c r="J196" s="37" t="str">
        <f t="shared" ca="1" si="406"/>
        <v/>
      </c>
      <c r="K196" s="37" t="str">
        <f t="shared" ca="1" si="406"/>
        <v/>
      </c>
      <c r="L196" s="37" t="str">
        <f t="shared" ca="1" si="406"/>
        <v/>
      </c>
      <c r="M196" s="37" t="str">
        <f t="shared" ca="1" si="406"/>
        <v/>
      </c>
      <c r="N196" s="37" t="str">
        <f t="shared" ca="1" si="406"/>
        <v/>
      </c>
      <c r="O196" s="37" t="str">
        <f t="shared" ca="1" si="406"/>
        <v/>
      </c>
      <c r="P196" s="37" t="str">
        <f t="shared" ca="1" si="406"/>
        <v/>
      </c>
      <c r="Q196" s="37" t="str">
        <f t="shared" ca="1" si="406"/>
        <v/>
      </c>
      <c r="R196" s="37" t="str">
        <f t="shared" ca="1" si="406"/>
        <v/>
      </c>
      <c r="S196" s="37" t="str">
        <f t="shared" ca="1" si="406"/>
        <v/>
      </c>
      <c r="T196" s="37" t="str">
        <f t="shared" ca="1" si="406"/>
        <v/>
      </c>
      <c r="U196" s="37" t="str">
        <f t="shared" ca="1" si="406"/>
        <v/>
      </c>
      <c r="V196" s="37" t="str">
        <f t="shared" ca="1" si="406"/>
        <v/>
      </c>
      <c r="W196" s="37" t="str">
        <f t="shared" ca="1" si="406"/>
        <v/>
      </c>
      <c r="X196" s="37" t="str">
        <f t="shared" ca="1" si="406"/>
        <v/>
      </c>
      <c r="Y196" s="37" t="str">
        <f t="shared" ca="1" si="406"/>
        <v/>
      </c>
      <c r="Z196" s="37" t="str">
        <f t="shared" ca="1" si="406"/>
        <v/>
      </c>
      <c r="AA196" s="37" t="str">
        <f t="shared" ca="1" si="406"/>
        <v/>
      </c>
      <c r="AB196" s="37" t="str">
        <f t="shared" ca="1" si="406"/>
        <v/>
      </c>
      <c r="AC196" s="37" t="str">
        <f t="shared" ca="1" si="406"/>
        <v/>
      </c>
      <c r="AD196" s="37" t="str">
        <f t="shared" ca="1" si="406"/>
        <v/>
      </c>
      <c r="AE196" s="37" t="str">
        <f t="shared" ca="1" si="406"/>
        <v/>
      </c>
      <c r="AF196" s="37" t="str">
        <f t="shared" ca="1" si="406"/>
        <v/>
      </c>
      <c r="AG196" s="37" t="str">
        <f t="shared" ca="1" si="406"/>
        <v/>
      </c>
      <c r="AH196" s="37" t="str">
        <f t="shared" ca="1" si="406"/>
        <v/>
      </c>
      <c r="AI196" s="37" t="str">
        <f t="shared" ca="1" si="406"/>
        <v/>
      </c>
      <c r="AJ196" s="37" t="str">
        <f t="shared" ca="1" si="406"/>
        <v/>
      </c>
      <c r="AK196" s="37" t="str">
        <f t="shared" ref="AK196:BB196" ca="1" si="407">IF(AK55="","",IF(AK55=1,CHAR(AK120),CHAR(45)))</f>
        <v/>
      </c>
      <c r="AL196" s="37" t="str">
        <f t="shared" ca="1" si="407"/>
        <v/>
      </c>
      <c r="AM196" s="37" t="str">
        <f t="shared" ca="1" si="407"/>
        <v/>
      </c>
      <c r="AN196" s="37" t="str">
        <f t="shared" ca="1" si="407"/>
        <v/>
      </c>
      <c r="AO196" s="37" t="str">
        <f t="shared" ca="1" si="407"/>
        <v/>
      </c>
      <c r="AP196" s="37" t="str">
        <f t="shared" ca="1" si="407"/>
        <v/>
      </c>
      <c r="AQ196" s="37" t="str">
        <f t="shared" ca="1" si="407"/>
        <v/>
      </c>
      <c r="AR196" s="37" t="str">
        <f t="shared" ca="1" si="407"/>
        <v/>
      </c>
      <c r="AS196" s="37" t="str">
        <f t="shared" ca="1" si="407"/>
        <v/>
      </c>
      <c r="AT196" s="37" t="str">
        <f t="shared" ca="1" si="407"/>
        <v/>
      </c>
      <c r="AU196" s="37" t="str">
        <f t="shared" ca="1" si="407"/>
        <v/>
      </c>
      <c r="AV196" s="37" t="str">
        <f t="shared" ca="1" si="407"/>
        <v/>
      </c>
      <c r="AW196" s="37" t="str">
        <f t="shared" ca="1" si="407"/>
        <v/>
      </c>
      <c r="AX196" s="37" t="str">
        <f t="shared" ca="1" si="407"/>
        <v/>
      </c>
      <c r="AY196" s="37" t="str">
        <f t="shared" ca="1" si="407"/>
        <v/>
      </c>
      <c r="AZ196" s="37" t="str">
        <f t="shared" ca="1" si="407"/>
        <v/>
      </c>
      <c r="BA196" s="37" t="str">
        <f t="shared" ca="1" si="407"/>
        <v/>
      </c>
      <c r="BB196" s="122" t="str">
        <f t="shared" ca="1" si="407"/>
        <v/>
      </c>
      <c r="BC196" s="113" t="str">
        <f t="shared" ca="1" si="312"/>
        <v/>
      </c>
      <c r="BD196" s="114" t="str">
        <f t="shared" ca="1" si="313"/>
        <v/>
      </c>
      <c r="BE196" s="6"/>
      <c r="BF196" s="6"/>
    </row>
    <row r="197" spans="3:58" ht="13.5" thickBot="1">
      <c r="C197" s="123" t="str">
        <f t="shared" ca="1" si="309"/>
        <v/>
      </c>
      <c r="D197" s="32"/>
      <c r="E197" s="38" t="str">
        <f t="shared" ref="E197:AJ197" ca="1" si="408">IF(E56="","",IF(E56=1,CHAR(E121),CHAR(45)))</f>
        <v/>
      </c>
      <c r="F197" s="38" t="str">
        <f t="shared" ca="1" si="408"/>
        <v/>
      </c>
      <c r="G197" s="38" t="str">
        <f t="shared" ca="1" si="408"/>
        <v/>
      </c>
      <c r="H197" s="38" t="str">
        <f t="shared" ca="1" si="408"/>
        <v/>
      </c>
      <c r="I197" s="38" t="str">
        <f t="shared" ca="1" si="408"/>
        <v/>
      </c>
      <c r="J197" s="38" t="str">
        <f t="shared" ca="1" si="408"/>
        <v/>
      </c>
      <c r="K197" s="38" t="str">
        <f t="shared" ca="1" si="408"/>
        <v/>
      </c>
      <c r="L197" s="38" t="str">
        <f t="shared" ca="1" si="408"/>
        <v/>
      </c>
      <c r="M197" s="38" t="str">
        <f t="shared" ca="1" si="408"/>
        <v/>
      </c>
      <c r="N197" s="38" t="str">
        <f t="shared" ca="1" si="408"/>
        <v/>
      </c>
      <c r="O197" s="38" t="str">
        <f t="shared" ca="1" si="408"/>
        <v/>
      </c>
      <c r="P197" s="38" t="str">
        <f t="shared" ca="1" si="408"/>
        <v/>
      </c>
      <c r="Q197" s="38" t="str">
        <f t="shared" ca="1" si="408"/>
        <v/>
      </c>
      <c r="R197" s="38" t="str">
        <f t="shared" ca="1" si="408"/>
        <v/>
      </c>
      <c r="S197" s="38" t="str">
        <f t="shared" ca="1" si="408"/>
        <v/>
      </c>
      <c r="T197" s="38" t="str">
        <f t="shared" ca="1" si="408"/>
        <v/>
      </c>
      <c r="U197" s="38" t="str">
        <f t="shared" ca="1" si="408"/>
        <v/>
      </c>
      <c r="V197" s="38" t="str">
        <f t="shared" ca="1" si="408"/>
        <v/>
      </c>
      <c r="W197" s="38" t="str">
        <f t="shared" ca="1" si="408"/>
        <v/>
      </c>
      <c r="X197" s="38" t="str">
        <f t="shared" ca="1" si="408"/>
        <v/>
      </c>
      <c r="Y197" s="38" t="str">
        <f t="shared" ca="1" si="408"/>
        <v/>
      </c>
      <c r="Z197" s="38" t="str">
        <f t="shared" ca="1" si="408"/>
        <v/>
      </c>
      <c r="AA197" s="38" t="str">
        <f t="shared" ca="1" si="408"/>
        <v/>
      </c>
      <c r="AB197" s="38" t="str">
        <f t="shared" ca="1" si="408"/>
        <v/>
      </c>
      <c r="AC197" s="38" t="str">
        <f t="shared" ca="1" si="408"/>
        <v/>
      </c>
      <c r="AD197" s="38" t="str">
        <f t="shared" ca="1" si="408"/>
        <v/>
      </c>
      <c r="AE197" s="38" t="str">
        <f t="shared" ca="1" si="408"/>
        <v/>
      </c>
      <c r="AF197" s="38" t="str">
        <f t="shared" ca="1" si="408"/>
        <v/>
      </c>
      <c r="AG197" s="38" t="str">
        <f t="shared" ca="1" si="408"/>
        <v/>
      </c>
      <c r="AH197" s="38" t="str">
        <f t="shared" ca="1" si="408"/>
        <v/>
      </c>
      <c r="AI197" s="38" t="str">
        <f t="shared" ca="1" si="408"/>
        <v/>
      </c>
      <c r="AJ197" s="38" t="str">
        <f t="shared" ca="1" si="408"/>
        <v/>
      </c>
      <c r="AK197" s="38" t="str">
        <f t="shared" ref="AK197:BB197" ca="1" si="409">IF(AK56="","",IF(AK56=1,CHAR(AK121),CHAR(45)))</f>
        <v/>
      </c>
      <c r="AL197" s="38" t="str">
        <f t="shared" ca="1" si="409"/>
        <v/>
      </c>
      <c r="AM197" s="38" t="str">
        <f t="shared" ca="1" si="409"/>
        <v/>
      </c>
      <c r="AN197" s="38" t="str">
        <f t="shared" ca="1" si="409"/>
        <v/>
      </c>
      <c r="AO197" s="38" t="str">
        <f t="shared" ca="1" si="409"/>
        <v/>
      </c>
      <c r="AP197" s="38" t="str">
        <f t="shared" ca="1" si="409"/>
        <v/>
      </c>
      <c r="AQ197" s="38" t="str">
        <f t="shared" ca="1" si="409"/>
        <v/>
      </c>
      <c r="AR197" s="38" t="str">
        <f t="shared" ca="1" si="409"/>
        <v/>
      </c>
      <c r="AS197" s="38" t="str">
        <f t="shared" ca="1" si="409"/>
        <v/>
      </c>
      <c r="AT197" s="38" t="str">
        <f t="shared" ca="1" si="409"/>
        <v/>
      </c>
      <c r="AU197" s="38" t="str">
        <f t="shared" ca="1" si="409"/>
        <v/>
      </c>
      <c r="AV197" s="38" t="str">
        <f t="shared" ca="1" si="409"/>
        <v/>
      </c>
      <c r="AW197" s="38" t="str">
        <f t="shared" ca="1" si="409"/>
        <v/>
      </c>
      <c r="AX197" s="38" t="str">
        <f t="shared" ca="1" si="409"/>
        <v/>
      </c>
      <c r="AY197" s="38" t="str">
        <f t="shared" ca="1" si="409"/>
        <v/>
      </c>
      <c r="AZ197" s="38" t="str">
        <f t="shared" ca="1" si="409"/>
        <v/>
      </c>
      <c r="BA197" s="38" t="str">
        <f t="shared" ca="1" si="409"/>
        <v/>
      </c>
      <c r="BB197" s="124" t="str">
        <f t="shared" ca="1" si="409"/>
        <v/>
      </c>
      <c r="BC197" s="115" t="str">
        <f t="shared" ca="1" si="312"/>
        <v/>
      </c>
      <c r="BD197" s="116" t="str">
        <f t="shared" ca="1" si="313"/>
        <v/>
      </c>
      <c r="BE197" s="6"/>
      <c r="BF197" s="6"/>
    </row>
    <row r="198" spans="3:58">
      <c r="BC198" s="6"/>
      <c r="BD198" s="6"/>
      <c r="BE198" s="6"/>
      <c r="BF198" s="6"/>
    </row>
  </sheetData>
  <mergeCells count="16">
    <mergeCell ref="BC147:BD147"/>
    <mergeCell ref="BF5:BF6"/>
    <mergeCell ref="C58:D58"/>
    <mergeCell ref="C59:D59"/>
    <mergeCell ref="C60:D60"/>
    <mergeCell ref="C61:D61"/>
    <mergeCell ref="BE5:BE6"/>
    <mergeCell ref="BC5:BD5"/>
    <mergeCell ref="E1:G1"/>
    <mergeCell ref="E2:G2"/>
    <mergeCell ref="A1:B2"/>
    <mergeCell ref="C57:D57"/>
    <mergeCell ref="A5:A6"/>
    <mergeCell ref="B5:B6"/>
    <mergeCell ref="D5:D6"/>
    <mergeCell ref="A4:D4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>
      <selection sqref="A1:L74"/>
    </sheetView>
  </sheetViews>
  <sheetFormatPr defaultRowHeight="12.75"/>
  <cols>
    <col min="1" max="1" width="4.28515625" customWidth="1"/>
    <col min="2" max="2" width="24.7109375" customWidth="1"/>
    <col min="3" max="3" width="3.28515625" customWidth="1"/>
    <col min="4" max="4" width="25.7109375" customWidth="1"/>
    <col min="5" max="5" width="2.7109375" customWidth="1"/>
    <col min="6" max="11" width="6.7109375" customWidth="1"/>
    <col min="12" max="12" width="10.7109375" customWidth="1"/>
    <col min="14" max="15" width="10.7109375" hidden="1" customWidth="1"/>
  </cols>
  <sheetData>
    <row r="1" spans="1:15" ht="19.5">
      <c r="A1" s="390" t="s">
        <v>31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</row>
    <row r="2" spans="1:15" ht="9.9499999999999993" customHeight="1"/>
    <row r="3" spans="1:15" ht="15" customHeight="1">
      <c r="D3" s="193" t="s">
        <v>160</v>
      </c>
      <c r="E3" s="195" t="str">
        <f>":  "&amp;Data!D5</f>
        <v>:  SMA NEGERI 6 KENDARI</v>
      </c>
    </row>
    <row r="4" spans="1:15" ht="15" customHeight="1">
      <c r="D4" s="193" t="s">
        <v>163</v>
      </c>
      <c r="E4" s="195" t="str">
        <f>":  "&amp;Data!D8</f>
        <v>:  US 1</v>
      </c>
    </row>
    <row r="5" spans="1:15" ht="15" customHeight="1">
      <c r="D5" s="194" t="s">
        <v>161</v>
      </c>
      <c r="E5" s="196" t="str">
        <f>":  "&amp;Data!D6</f>
        <v>:  MATEMATIKA PEMINATAN</v>
      </c>
      <c r="N5" s="380" t="s">
        <v>38</v>
      </c>
      <c r="O5" s="380"/>
    </row>
    <row r="6" spans="1:15" ht="15" customHeight="1" thickBot="1">
      <c r="D6" s="194" t="s">
        <v>162</v>
      </c>
      <c r="E6" s="196" t="str">
        <f>":  "&amp;Data!D7</f>
        <v>:  XII IPA 2</v>
      </c>
      <c r="N6" s="64" t="s">
        <v>27</v>
      </c>
      <c r="O6" s="64" t="s">
        <v>27</v>
      </c>
    </row>
    <row r="7" spans="1:15" ht="15" customHeight="1">
      <c r="D7" s="194" t="s">
        <v>164</v>
      </c>
      <c r="E7" s="220" t="str">
        <f>":  "&amp;F7</f>
        <v>:  -</v>
      </c>
      <c r="F7" s="226" t="str">
        <f>IF(Data!H7="","-",IF(TYPE(Data!H7)=1,DAY(Data!H7)&amp;" "&amp;HLOOKUP("Name",Proses!B72:C84,MONTH(Data!H7)+1)&amp;" "&amp;YEAR(Data!H7),Data!H7))</f>
        <v>-</v>
      </c>
      <c r="G7" t="s">
        <v>186</v>
      </c>
      <c r="L7" s="273" t="s">
        <v>35</v>
      </c>
      <c r="N7" s="63" t="str">
        <f ca="1">"&gt;="&amp;K66</f>
        <v>&gt;=33,9</v>
      </c>
      <c r="O7" s="63" t="str">
        <f>"&gt;="&amp;L8</f>
        <v>&gt;=75</v>
      </c>
    </row>
    <row r="8" spans="1:15" ht="15" customHeight="1" thickBot="1">
      <c r="D8" s="194" t="s">
        <v>165</v>
      </c>
      <c r="E8" s="196" t="str">
        <f>":  "&amp;Data!D9</f>
        <v xml:space="preserve">:  </v>
      </c>
      <c r="L8" s="58">
        <v>75</v>
      </c>
      <c r="N8" s="197"/>
      <c r="O8" s="197"/>
    </row>
    <row r="9" spans="1:15" ht="8.1" customHeight="1" thickBot="1">
      <c r="N9" s="381"/>
      <c r="O9" s="381"/>
    </row>
    <row r="10" spans="1:15" ht="15.95" customHeight="1">
      <c r="A10" s="368" t="s">
        <v>2</v>
      </c>
      <c r="B10" s="370" t="s">
        <v>197</v>
      </c>
      <c r="C10" s="370" t="s">
        <v>30</v>
      </c>
      <c r="D10" s="399" t="s">
        <v>194</v>
      </c>
      <c r="E10" s="400"/>
      <c r="F10" s="379" t="s">
        <v>14</v>
      </c>
      <c r="G10" s="379"/>
      <c r="H10" s="370" t="s">
        <v>195</v>
      </c>
      <c r="I10" s="370" t="s">
        <v>196</v>
      </c>
      <c r="J10" s="370" t="s">
        <v>189</v>
      </c>
      <c r="K10" s="370" t="s">
        <v>27</v>
      </c>
      <c r="L10" s="375" t="s">
        <v>37</v>
      </c>
    </row>
    <row r="11" spans="1:15" ht="15.95" customHeight="1" thickBot="1">
      <c r="A11" s="369"/>
      <c r="B11" s="371"/>
      <c r="C11" s="371"/>
      <c r="D11" s="401"/>
      <c r="E11" s="402"/>
      <c r="F11" s="249" t="s">
        <v>12</v>
      </c>
      <c r="G11" s="249" t="s">
        <v>13</v>
      </c>
      <c r="H11" s="371"/>
      <c r="I11" s="371"/>
      <c r="J11" s="371"/>
      <c r="K11" s="371"/>
      <c r="L11" s="376"/>
      <c r="O11" s="65"/>
    </row>
    <row r="12" spans="1:15" ht="15" customHeight="1">
      <c r="A12" s="242">
        <v>1</v>
      </c>
      <c r="B12" s="243" t="str">
        <f>IF(Data!B20="",""," "&amp;Data!B20)</f>
        <v xml:space="preserve"> ALIF AKBAR</v>
      </c>
      <c r="C12" s="244" t="str">
        <f>IF(Data!C20="","",Data!C20)</f>
        <v/>
      </c>
      <c r="D12" s="397" t="str">
        <f ca="1">IF(Proses!C148="",""," "&amp;Proses!C148)</f>
        <v xml:space="preserve"> ----C-AE-ADEC---A---</v>
      </c>
      <c r="E12" s="398"/>
      <c r="F12" s="245">
        <f ca="1">IF(Proses!BC7="","",Proses!BC7)</f>
        <v>8</v>
      </c>
      <c r="G12" s="245">
        <f ca="1">IF(Proses!BD7="","",Proses!BD7)</f>
        <v>12</v>
      </c>
      <c r="H12" s="245">
        <f ca="1">IF(Proses!BE7="","",Proses!BE7)</f>
        <v>8</v>
      </c>
      <c r="I12" s="245">
        <f>Data!V20</f>
        <v>7</v>
      </c>
      <c r="J12" s="245">
        <f ca="1">Data!W20</f>
        <v>15</v>
      </c>
      <c r="K12" s="274">
        <f ca="1">Data!X20</f>
        <v>50</v>
      </c>
      <c r="L12" s="256" t="str">
        <f t="shared" ref="L12:L43" ca="1" si="0">IF(K12="","",IF(K12&lt;$L$8,"Tidak lulus","Lulus"))</f>
        <v>Tidak lulus</v>
      </c>
    </row>
    <row r="13" spans="1:15" ht="14.1" customHeight="1">
      <c r="A13" s="246">
        <f>A12+1</f>
        <v>2</v>
      </c>
      <c r="B13" s="46" t="str">
        <f>IF(Data!B21="",""," "&amp;Data!B21)</f>
        <v xml:space="preserve"> ALISA</v>
      </c>
      <c r="C13" s="245" t="str">
        <f>IF(Data!C21="","",Data!C21)</f>
        <v/>
      </c>
      <c r="D13" s="387" t="str">
        <f ca="1">IF(Proses!C149="",""," "&amp;Proses!C149)</f>
        <v xml:space="preserve"> -BE-----CAD--------B</v>
      </c>
      <c r="E13" s="388"/>
      <c r="F13" s="245">
        <f ca="1">IF(Proses!BC8="","",Proses!BC8)</f>
        <v>6</v>
      </c>
      <c r="G13" s="245">
        <f ca="1">IF(Proses!BD8="","",Proses!BD8)</f>
        <v>14</v>
      </c>
      <c r="H13" s="245">
        <f ca="1">IF(Proses!BE8="","",Proses!BE8)</f>
        <v>6</v>
      </c>
      <c r="I13" s="245">
        <f>Data!V21</f>
        <v>2</v>
      </c>
      <c r="J13" s="245">
        <f ca="1">Data!W21</f>
        <v>8</v>
      </c>
      <c r="K13" s="274">
        <f ca="1">Data!X21</f>
        <v>26.666666666666668</v>
      </c>
      <c r="L13" s="247" t="str">
        <f t="shared" ca="1" si="0"/>
        <v>Tidak lulus</v>
      </c>
    </row>
    <row r="14" spans="1:15" ht="14.1" customHeight="1">
      <c r="A14" s="246">
        <f t="shared" ref="A14:A60" si="1">A13+1</f>
        <v>3</v>
      </c>
      <c r="B14" s="46" t="str">
        <f>IF(Data!B22="",""," "&amp;Data!B22)</f>
        <v xml:space="preserve"> AMIR</v>
      </c>
      <c r="C14" s="245" t="str">
        <f>IF(Data!C22="","",Data!C22)</f>
        <v/>
      </c>
      <c r="D14" s="387" t="str">
        <f ca="1">IF(Proses!C150="",""," "&amp;Proses!C150)</f>
        <v xml:space="preserve"> -BE-C-AE-AD-C-ABAA-B</v>
      </c>
      <c r="E14" s="388"/>
      <c r="F14" s="245">
        <f ca="1">IF(Proses!BC9="","",Proses!BC9)</f>
        <v>13</v>
      </c>
      <c r="G14" s="245">
        <f ca="1">IF(Proses!BD9="","",Proses!BD9)</f>
        <v>7</v>
      </c>
      <c r="H14" s="245">
        <f ca="1">IF(Proses!BE9="","",Proses!BE9)</f>
        <v>13</v>
      </c>
      <c r="I14" s="245">
        <f>Data!V22</f>
        <v>2</v>
      </c>
      <c r="J14" s="245">
        <f ca="1">Data!W22</f>
        <v>15</v>
      </c>
      <c r="K14" s="274">
        <f ca="1">Data!X22</f>
        <v>50</v>
      </c>
      <c r="L14" s="247" t="str">
        <f t="shared" ca="1" si="0"/>
        <v>Tidak lulus</v>
      </c>
    </row>
    <row r="15" spans="1:15" ht="14.1" customHeight="1">
      <c r="A15" s="246">
        <f t="shared" si="1"/>
        <v>4</v>
      </c>
      <c r="B15" s="46" t="str">
        <f>IF(Data!B23="",""," "&amp;Data!B23)</f>
        <v xml:space="preserve"> ASWADILSYAH</v>
      </c>
      <c r="C15" s="245" t="str">
        <f>IF(Data!C23="","",Data!C23)</f>
        <v/>
      </c>
      <c r="D15" s="387" t="str">
        <f ca="1">IF(Proses!C151="",""," "&amp;Proses!C151)</f>
        <v xml:space="preserve"> -B-B-DA--A-EC-------</v>
      </c>
      <c r="E15" s="388"/>
      <c r="F15" s="245">
        <f ca="1">IF(Proses!BC10="","",Proses!BC10)</f>
        <v>7</v>
      </c>
      <c r="G15" s="245">
        <f ca="1">IF(Proses!BD10="","",Proses!BD10)</f>
        <v>13</v>
      </c>
      <c r="H15" s="245">
        <f ca="1">IF(Proses!BE10="","",Proses!BE10)</f>
        <v>7</v>
      </c>
      <c r="I15" s="245">
        <f>Data!V23</f>
        <v>1</v>
      </c>
      <c r="J15" s="245">
        <f ca="1">Data!W23</f>
        <v>8</v>
      </c>
      <c r="K15" s="274">
        <f ca="1">Data!X23</f>
        <v>26.666666666666668</v>
      </c>
      <c r="L15" s="247" t="str">
        <f t="shared" ca="1" si="0"/>
        <v>Tidak lulus</v>
      </c>
    </row>
    <row r="16" spans="1:15" ht="14.1" customHeight="1">
      <c r="A16" s="246">
        <f t="shared" si="1"/>
        <v>5</v>
      </c>
      <c r="B16" s="46" t="str">
        <f>IF(Data!B24="",""," "&amp;Data!B24)</f>
        <v xml:space="preserve"> DESY REGITA SARI</v>
      </c>
      <c r="C16" s="245" t="str">
        <f>IF(Data!C24="","",Data!C24)</f>
        <v/>
      </c>
      <c r="D16" s="387" t="str">
        <f ca="1">IF(Proses!C152="",""," "&amp;Proses!C152)</f>
        <v xml:space="preserve"> -B-BC-A-C-D-C----AD-</v>
      </c>
      <c r="E16" s="388"/>
      <c r="F16" s="245">
        <f ca="1">IF(Proses!BC11="","",Proses!BC11)</f>
        <v>9</v>
      </c>
      <c r="G16" s="245">
        <f ca="1">IF(Proses!BD11="","",Proses!BD11)</f>
        <v>11</v>
      </c>
      <c r="H16" s="245">
        <f ca="1">IF(Proses!BE11="","",Proses!BE11)</f>
        <v>9</v>
      </c>
      <c r="I16" s="245">
        <f>Data!V24</f>
        <v>1</v>
      </c>
      <c r="J16" s="245">
        <f ca="1">Data!W24</f>
        <v>10</v>
      </c>
      <c r="K16" s="274">
        <f ca="1">Data!X24</f>
        <v>33.333333333333329</v>
      </c>
      <c r="L16" s="247" t="str">
        <f t="shared" ca="1" si="0"/>
        <v>Tidak lulus</v>
      </c>
    </row>
    <row r="17" spans="1:12" ht="14.1" customHeight="1">
      <c r="A17" s="246">
        <f t="shared" si="1"/>
        <v>6</v>
      </c>
      <c r="B17" s="46" t="str">
        <f>IF(Data!B25="",""," "&amp;Data!B25)</f>
        <v xml:space="preserve"> EFA RIANA</v>
      </c>
      <c r="C17" s="245" t="str">
        <f>IF(Data!C25="","",Data!C25)</f>
        <v/>
      </c>
      <c r="D17" s="387" t="str">
        <f ca="1">IF(Proses!C153="",""," "&amp;Proses!C153)</f>
        <v xml:space="preserve"> -B-B--A--ADEC---AA--</v>
      </c>
      <c r="E17" s="388"/>
      <c r="F17" s="245">
        <f ca="1">IF(Proses!BC12="","",Proses!BC12)</f>
        <v>9</v>
      </c>
      <c r="G17" s="245">
        <f ca="1">IF(Proses!BD12="","",Proses!BD12)</f>
        <v>11</v>
      </c>
      <c r="H17" s="245">
        <f ca="1">IF(Proses!BE12="","",Proses!BE12)</f>
        <v>9</v>
      </c>
      <c r="I17" s="245">
        <f>Data!V25</f>
        <v>9</v>
      </c>
      <c r="J17" s="245">
        <f ca="1">Data!W25</f>
        <v>18</v>
      </c>
      <c r="K17" s="274">
        <f ca="1">Data!X25</f>
        <v>60</v>
      </c>
      <c r="L17" s="247" t="str">
        <f t="shared" ca="1" si="0"/>
        <v>Tidak lulus</v>
      </c>
    </row>
    <row r="18" spans="1:12" ht="14.1" customHeight="1">
      <c r="A18" s="246">
        <f t="shared" si="1"/>
        <v>7</v>
      </c>
      <c r="B18" s="46" t="str">
        <f>IF(Data!B26="",""," "&amp;Data!B26)</f>
        <v xml:space="preserve"> EKA FITRIANI</v>
      </c>
      <c r="C18" s="245" t="str">
        <f>IF(Data!C26="","",Data!C26)</f>
        <v/>
      </c>
      <c r="D18" s="387" t="str">
        <f ca="1">IF(Proses!C154="",""," "&amp;Proses!C154)</f>
        <v xml:space="preserve"> -B-B--A--ADE--A--A-B</v>
      </c>
      <c r="E18" s="388"/>
      <c r="F18" s="245">
        <f ca="1">IF(Proses!BC13="","",Proses!BC13)</f>
        <v>9</v>
      </c>
      <c r="G18" s="245">
        <f ca="1">IF(Proses!BD13="","",Proses!BD13)</f>
        <v>11</v>
      </c>
      <c r="H18" s="245">
        <f ca="1">IF(Proses!BE13="","",Proses!BE13)</f>
        <v>9</v>
      </c>
      <c r="I18" s="245">
        <f>Data!V26</f>
        <v>2</v>
      </c>
      <c r="J18" s="245">
        <f ca="1">Data!W26</f>
        <v>11</v>
      </c>
      <c r="K18" s="274">
        <f ca="1">Data!X26</f>
        <v>36.666666666666664</v>
      </c>
      <c r="L18" s="247" t="str">
        <f t="shared" ca="1" si="0"/>
        <v>Tidak lulus</v>
      </c>
    </row>
    <row r="19" spans="1:12" ht="14.1" customHeight="1">
      <c r="A19" s="246">
        <f t="shared" si="1"/>
        <v>8</v>
      </c>
      <c r="B19" s="46" t="str">
        <f>IF(Data!B27="",""," "&amp;Data!B27)</f>
        <v xml:space="preserve"> ENDAH SRI TORADA</v>
      </c>
      <c r="C19" s="245" t="str">
        <f>IF(Data!C27="","",Data!C27)</f>
        <v/>
      </c>
      <c r="D19" s="387" t="str">
        <f ca="1">IF(Proses!C155="",""," "&amp;Proses!C155)</f>
        <v xml:space="preserve"> E----------E-----A-B</v>
      </c>
      <c r="E19" s="388"/>
      <c r="F19" s="245">
        <f ca="1">IF(Proses!BC14="","",Proses!BC14)</f>
        <v>4</v>
      </c>
      <c r="G19" s="245">
        <f ca="1">IF(Proses!BD14="","",Proses!BD14)</f>
        <v>16</v>
      </c>
      <c r="H19" s="245">
        <f ca="1">IF(Proses!BE14="","",Proses!BE14)</f>
        <v>4</v>
      </c>
      <c r="I19" s="245" t="str">
        <f>Data!V27</f>
        <v/>
      </c>
      <c r="J19" s="245">
        <f ca="1">Data!W27</f>
        <v>4</v>
      </c>
      <c r="K19" s="274">
        <f ca="1">Data!X27</f>
        <v>13.333333333333334</v>
      </c>
      <c r="L19" s="247" t="str">
        <f t="shared" ca="1" si="0"/>
        <v>Tidak lulus</v>
      </c>
    </row>
    <row r="20" spans="1:12" ht="14.1" customHeight="1">
      <c r="A20" s="246">
        <f t="shared" si="1"/>
        <v>9</v>
      </c>
      <c r="B20" s="46" t="str">
        <f>IF(Data!B28="",""," "&amp;Data!B28)</f>
        <v xml:space="preserve"> FARADILLA RAHMAN</v>
      </c>
      <c r="C20" s="245" t="str">
        <f>IF(Data!C28="","",Data!C28)</f>
        <v/>
      </c>
      <c r="D20" s="387" t="str">
        <f ca="1">IF(Proses!C156="",""," "&amp;Proses!C156)</f>
        <v xml:space="preserve"> -BE-C-AECADEC-A-AA--</v>
      </c>
      <c r="E20" s="388"/>
      <c r="F20" s="245">
        <f ca="1">IF(Proses!BC15="","",Proses!BC15)</f>
        <v>13</v>
      </c>
      <c r="G20" s="245">
        <f ca="1">IF(Proses!BD15="","",Proses!BD15)</f>
        <v>7</v>
      </c>
      <c r="H20" s="245">
        <f ca="1">IF(Proses!BE15="","",Proses!BE15)</f>
        <v>13</v>
      </c>
      <c r="I20" s="245">
        <f>Data!V28</f>
        <v>2</v>
      </c>
      <c r="J20" s="245">
        <f ca="1">Data!W28</f>
        <v>15</v>
      </c>
      <c r="K20" s="274">
        <f ca="1">Data!X28</f>
        <v>50</v>
      </c>
      <c r="L20" s="247" t="str">
        <f t="shared" ca="1" si="0"/>
        <v>Tidak lulus</v>
      </c>
    </row>
    <row r="21" spans="1:12" ht="14.1" customHeight="1">
      <c r="A21" s="246">
        <f t="shared" si="1"/>
        <v>10</v>
      </c>
      <c r="B21" s="46" t="str">
        <f>IF(Data!B29="",""," "&amp;Data!B29)</f>
        <v xml:space="preserve"> FEBRIYANTI</v>
      </c>
      <c r="C21" s="245" t="str">
        <f>IF(Data!C29="","",Data!C29)</f>
        <v/>
      </c>
      <c r="D21" s="387" t="str">
        <f ca="1">IF(Proses!C157="",""," "&amp;Proses!C157)</f>
        <v xml:space="preserve"> -B--C-A--A-E--------</v>
      </c>
      <c r="E21" s="388"/>
      <c r="F21" s="245">
        <f ca="1">IF(Proses!BC16="","",Proses!BC16)</f>
        <v>5</v>
      </c>
      <c r="G21" s="245">
        <f ca="1">IF(Proses!BD16="","",Proses!BD16)</f>
        <v>15</v>
      </c>
      <c r="H21" s="245">
        <f ca="1">IF(Proses!BE16="","",Proses!BE16)</f>
        <v>5</v>
      </c>
      <c r="I21" s="245">
        <f>Data!V29</f>
        <v>1</v>
      </c>
      <c r="J21" s="245">
        <f ca="1">Data!W29</f>
        <v>6</v>
      </c>
      <c r="K21" s="274">
        <f ca="1">Data!X29</f>
        <v>20</v>
      </c>
      <c r="L21" s="247" t="str">
        <f t="shared" ca="1" si="0"/>
        <v>Tidak lulus</v>
      </c>
    </row>
    <row r="22" spans="1:12" ht="14.1" customHeight="1">
      <c r="A22" s="246">
        <f t="shared" si="1"/>
        <v>11</v>
      </c>
      <c r="B22" s="46" t="str">
        <f>IF(Data!B30="",""," "&amp;Data!B30)</f>
        <v xml:space="preserve"> FITRIANI</v>
      </c>
      <c r="C22" s="245" t="str">
        <f>IF(Data!C30="","",Data!C30)</f>
        <v/>
      </c>
      <c r="D22" s="387" t="str">
        <f ca="1">IF(Proses!C158="",""," "&amp;Proses!C158)</f>
        <v xml:space="preserve"> -B--C-A-CAD-C-A-AA--</v>
      </c>
      <c r="E22" s="388"/>
      <c r="F22" s="245">
        <f ca="1">IF(Proses!BC17="","",Proses!BC17)</f>
        <v>10</v>
      </c>
      <c r="G22" s="245">
        <f ca="1">IF(Proses!BD17="","",Proses!BD17)</f>
        <v>10</v>
      </c>
      <c r="H22" s="245">
        <f ca="1">IF(Proses!BE17="","",Proses!BE17)</f>
        <v>10</v>
      </c>
      <c r="I22" s="245">
        <f>Data!V30</f>
        <v>1</v>
      </c>
      <c r="J22" s="245">
        <f ca="1">Data!W30</f>
        <v>11</v>
      </c>
      <c r="K22" s="274">
        <f ca="1">Data!X30</f>
        <v>36.666666666666664</v>
      </c>
      <c r="L22" s="247" t="str">
        <f t="shared" ca="1" si="0"/>
        <v>Tidak lulus</v>
      </c>
    </row>
    <row r="23" spans="1:12" ht="14.1" customHeight="1">
      <c r="A23" s="246">
        <f t="shared" si="1"/>
        <v>12</v>
      </c>
      <c r="B23" s="46" t="str">
        <f>IF(Data!B31="",""," "&amp;Data!B31)</f>
        <v xml:space="preserve"> HAFIZHAH</v>
      </c>
      <c r="C23" s="245" t="str">
        <f>IF(Data!C31="","",Data!C31)</f>
        <v/>
      </c>
      <c r="D23" s="387" t="str">
        <f ca="1">IF(Proses!C159="",""," "&amp;Proses!C159)</f>
        <v xml:space="preserve"> -B-BC-AE-AD-C-A-AAD-</v>
      </c>
      <c r="E23" s="388"/>
      <c r="F23" s="245">
        <f ca="1">IF(Proses!BC18="","",Proses!BC18)</f>
        <v>12</v>
      </c>
      <c r="G23" s="245">
        <f ca="1">IF(Proses!BD18="","",Proses!BD18)</f>
        <v>8</v>
      </c>
      <c r="H23" s="245">
        <f ca="1">IF(Proses!BE18="","",Proses!BE18)</f>
        <v>12</v>
      </c>
      <c r="I23" s="245">
        <f>Data!V31</f>
        <v>6</v>
      </c>
      <c r="J23" s="245">
        <f ca="1">Data!W31</f>
        <v>18</v>
      </c>
      <c r="K23" s="274">
        <f ca="1">Data!X31</f>
        <v>60</v>
      </c>
      <c r="L23" s="247" t="str">
        <f t="shared" ca="1" si="0"/>
        <v>Tidak lulus</v>
      </c>
    </row>
    <row r="24" spans="1:12" ht="14.1" customHeight="1">
      <c r="A24" s="246">
        <f t="shared" si="1"/>
        <v>13</v>
      </c>
      <c r="B24" s="46" t="str">
        <f>IF(Data!B32="",""," "&amp;Data!B32)</f>
        <v xml:space="preserve"> KATRIN ALMEISA</v>
      </c>
      <c r="C24" s="245" t="str">
        <f>IF(Data!C32="","",Data!C32)</f>
        <v/>
      </c>
      <c r="D24" s="387" t="str">
        <f ca="1">IF(Proses!C160="",""," "&amp;Proses!C160)</f>
        <v xml:space="preserve"> ------A-----CC--A-D-</v>
      </c>
      <c r="E24" s="388"/>
      <c r="F24" s="245">
        <f ca="1">IF(Proses!BC19="","",Proses!BC19)</f>
        <v>5</v>
      </c>
      <c r="G24" s="245">
        <f ca="1">IF(Proses!BD19="","",Proses!BD19)</f>
        <v>15</v>
      </c>
      <c r="H24" s="245">
        <f ca="1">IF(Proses!BE19="","",Proses!BE19)</f>
        <v>5</v>
      </c>
      <c r="I24" s="245">
        <f>Data!V32</f>
        <v>2</v>
      </c>
      <c r="J24" s="245">
        <f ca="1">Data!W32</f>
        <v>7</v>
      </c>
      <c r="K24" s="274">
        <f ca="1">Data!X32</f>
        <v>23.333333333333332</v>
      </c>
      <c r="L24" s="247" t="str">
        <f t="shared" ca="1" si="0"/>
        <v>Tidak lulus</v>
      </c>
    </row>
    <row r="25" spans="1:12" ht="14.1" customHeight="1">
      <c r="A25" s="246">
        <f t="shared" si="1"/>
        <v>14</v>
      </c>
      <c r="B25" s="46" t="str">
        <f>IF(Data!B33="",""," "&amp;Data!B33)</f>
        <v xml:space="preserve"> KHAVIFA DEWI AYU AMALIAH ACHMAD</v>
      </c>
      <c r="C25" s="245" t="str">
        <f>IF(Data!C33="","",Data!C33)</f>
        <v/>
      </c>
      <c r="D25" s="387" t="str">
        <f ca="1">IF(Proses!C161="",""," "&amp;Proses!C161)</f>
        <v xml:space="preserve"> EB---------EC--BA-D-</v>
      </c>
      <c r="E25" s="388"/>
      <c r="F25" s="245">
        <f ca="1">IF(Proses!BC20="","",Proses!BC20)</f>
        <v>7</v>
      </c>
      <c r="G25" s="245">
        <f ca="1">IF(Proses!BD20="","",Proses!BD20)</f>
        <v>13</v>
      </c>
      <c r="H25" s="245">
        <f ca="1">IF(Proses!BE20="","",Proses!BE20)</f>
        <v>7</v>
      </c>
      <c r="I25" s="245" t="str">
        <f>Data!V33</f>
        <v/>
      </c>
      <c r="J25" s="245">
        <f ca="1">Data!W33</f>
        <v>7</v>
      </c>
      <c r="K25" s="274">
        <f ca="1">Data!X33</f>
        <v>23.333333333333332</v>
      </c>
      <c r="L25" s="247" t="str">
        <f t="shared" ca="1" si="0"/>
        <v>Tidak lulus</v>
      </c>
    </row>
    <row r="26" spans="1:12" ht="14.1" customHeight="1">
      <c r="A26" s="246">
        <f t="shared" si="1"/>
        <v>15</v>
      </c>
      <c r="B26" s="46" t="str">
        <f>IF(Data!B34="",""," "&amp;Data!B34)</f>
        <v xml:space="preserve"> LA ODE MUHAMMAD AFANDI</v>
      </c>
      <c r="C26" s="245" t="str">
        <f>IF(Data!C34="","",Data!C34)</f>
        <v/>
      </c>
      <c r="D26" s="387" t="str">
        <f ca="1">IF(Proses!C162="",""," "&amp;Proses!C162)</f>
        <v xml:space="preserve"> --------C-DE------D-</v>
      </c>
      <c r="E26" s="388"/>
      <c r="F26" s="245">
        <f ca="1">IF(Proses!BC21="","",Proses!BC21)</f>
        <v>4</v>
      </c>
      <c r="G26" s="245">
        <f ca="1">IF(Proses!BD21="","",Proses!BD21)</f>
        <v>16</v>
      </c>
      <c r="H26" s="245">
        <f ca="1">IF(Proses!BE21="","",Proses!BE21)</f>
        <v>4</v>
      </c>
      <c r="I26" s="245">
        <f>Data!V34</f>
        <v>1</v>
      </c>
      <c r="J26" s="245">
        <f ca="1">Data!W34</f>
        <v>5</v>
      </c>
      <c r="K26" s="274">
        <f ca="1">Data!X34</f>
        <v>16.666666666666664</v>
      </c>
      <c r="L26" s="247" t="str">
        <f t="shared" ca="1" si="0"/>
        <v>Tidak lulus</v>
      </c>
    </row>
    <row r="27" spans="1:12" ht="14.1" customHeight="1">
      <c r="A27" s="246">
        <f t="shared" si="1"/>
        <v>16</v>
      </c>
      <c r="B27" s="46" t="str">
        <f>IF(Data!B35="",""," "&amp;Data!B35)</f>
        <v xml:space="preserve"> MASYRUQ AL JAZZULI</v>
      </c>
      <c r="C27" s="245" t="str">
        <f>IF(Data!C35="","",Data!C35)</f>
        <v/>
      </c>
      <c r="D27" s="387" t="str">
        <f ca="1">IF(Proses!C163="",""," "&amp;Proses!C163)</f>
        <v xml:space="preserve"> -BE-CD-E----C---AA--</v>
      </c>
      <c r="E27" s="388"/>
      <c r="F27" s="245">
        <f ca="1">IF(Proses!BC22="","",Proses!BC22)</f>
        <v>8</v>
      </c>
      <c r="G27" s="245">
        <f ca="1">IF(Proses!BD22="","",Proses!BD22)</f>
        <v>12</v>
      </c>
      <c r="H27" s="245">
        <f ca="1">IF(Proses!BE22="","",Proses!BE22)</f>
        <v>8</v>
      </c>
      <c r="I27" s="245">
        <f>Data!V35</f>
        <v>2</v>
      </c>
      <c r="J27" s="245">
        <f ca="1">Data!W35</f>
        <v>10</v>
      </c>
      <c r="K27" s="274">
        <f ca="1">Data!X35</f>
        <v>33.333333333333329</v>
      </c>
      <c r="L27" s="247" t="str">
        <f t="shared" ca="1" si="0"/>
        <v>Tidak lulus</v>
      </c>
    </row>
    <row r="28" spans="1:12" ht="14.1" customHeight="1">
      <c r="A28" s="246">
        <f t="shared" si="1"/>
        <v>17</v>
      </c>
      <c r="B28" s="46" t="str">
        <f>IF(Data!B36="",""," "&amp;Data!B36)</f>
        <v xml:space="preserve"> MAULIDATUL KHOIUN NI'MAH</v>
      </c>
      <c r="C28" s="245" t="str">
        <f>IF(Data!C36="","",Data!C36)</f>
        <v/>
      </c>
      <c r="D28" s="387" t="str">
        <f ca="1">IF(Proses!C164="",""," "&amp;Proses!C164)</f>
        <v xml:space="preserve"> EB--C-A-------A-A---</v>
      </c>
      <c r="E28" s="388"/>
      <c r="F28" s="245">
        <f ca="1">IF(Proses!BC23="","",Proses!BC23)</f>
        <v>6</v>
      </c>
      <c r="G28" s="245">
        <f ca="1">IF(Proses!BD23="","",Proses!BD23)</f>
        <v>14</v>
      </c>
      <c r="H28" s="245">
        <f ca="1">IF(Proses!BE23="","",Proses!BE23)</f>
        <v>6</v>
      </c>
      <c r="I28" s="245">
        <f>Data!V36</f>
        <v>7</v>
      </c>
      <c r="J28" s="245">
        <f ca="1">Data!W36</f>
        <v>13</v>
      </c>
      <c r="K28" s="274">
        <f ca="1">Data!X36</f>
        <v>43.333333333333336</v>
      </c>
      <c r="L28" s="247" t="str">
        <f t="shared" ca="1" si="0"/>
        <v>Tidak lulus</v>
      </c>
    </row>
    <row r="29" spans="1:12" ht="14.1" customHeight="1">
      <c r="A29" s="246">
        <f t="shared" si="1"/>
        <v>18</v>
      </c>
      <c r="B29" s="46" t="str">
        <f>IF(Data!B37="",""," "&amp;Data!B37)</f>
        <v xml:space="preserve"> MUH. FAJRY MUHARRAM</v>
      </c>
      <c r="C29" s="245" t="str">
        <f>IF(Data!C37="","",Data!C37)</f>
        <v/>
      </c>
      <c r="D29" s="387" t="str">
        <f ca="1">IF(Proses!C165="",""," "&amp;Proses!C165)</f>
        <v xml:space="preserve"> --------CAD-C-------</v>
      </c>
      <c r="E29" s="388"/>
      <c r="F29" s="245">
        <f ca="1">IF(Proses!BC24="","",Proses!BC24)</f>
        <v>4</v>
      </c>
      <c r="G29" s="245">
        <f ca="1">IF(Proses!BD24="","",Proses!BD24)</f>
        <v>16</v>
      </c>
      <c r="H29" s="245">
        <f ca="1">IF(Proses!BE24="","",Proses!BE24)</f>
        <v>4</v>
      </c>
      <c r="I29" s="245">
        <f>Data!V37</f>
        <v>1</v>
      </c>
      <c r="J29" s="245">
        <f ca="1">Data!W37</f>
        <v>5</v>
      </c>
      <c r="K29" s="274">
        <f ca="1">Data!X37</f>
        <v>16.666666666666664</v>
      </c>
      <c r="L29" s="247" t="str">
        <f t="shared" ca="1" si="0"/>
        <v>Tidak lulus</v>
      </c>
    </row>
    <row r="30" spans="1:12" ht="14.1" customHeight="1">
      <c r="A30" s="246">
        <f t="shared" si="1"/>
        <v>19</v>
      </c>
      <c r="B30" s="46" t="str">
        <f>IF(Data!B38="",""," "&amp;Data!B38)</f>
        <v xml:space="preserve"> MUHAMMAD ALFIAN BAKTI S.</v>
      </c>
      <c r="C30" s="245" t="str">
        <f>IF(Data!C38="","",Data!C38)</f>
        <v/>
      </c>
      <c r="D30" s="387" t="str">
        <f ca="1">IF(Proses!C166="",""," "&amp;Proses!C166)</f>
        <v xml:space="preserve"> EBEBC-A-CAD-C---A-D-</v>
      </c>
      <c r="E30" s="388"/>
      <c r="F30" s="245">
        <f ca="1">IF(Proses!BC25="","",Proses!BC25)</f>
        <v>12</v>
      </c>
      <c r="G30" s="245">
        <f ca="1">IF(Proses!BD25="","",Proses!BD25)</f>
        <v>8</v>
      </c>
      <c r="H30" s="245">
        <f ca="1">IF(Proses!BE25="","",Proses!BE25)</f>
        <v>12</v>
      </c>
      <c r="I30" s="245">
        <f>Data!V38</f>
        <v>10</v>
      </c>
      <c r="J30" s="245">
        <f ca="1">Data!W38</f>
        <v>22</v>
      </c>
      <c r="K30" s="274">
        <f ca="1">Data!X38</f>
        <v>73.333333333333329</v>
      </c>
      <c r="L30" s="247" t="str">
        <f t="shared" ca="1" si="0"/>
        <v>Tidak lulus</v>
      </c>
    </row>
    <row r="31" spans="1:12" ht="14.1" customHeight="1">
      <c r="A31" s="246">
        <f t="shared" si="1"/>
        <v>20</v>
      </c>
      <c r="B31" s="46" t="str">
        <f>IF(Data!B39="",""," "&amp;Data!B39)</f>
        <v xml:space="preserve"> MUHAMMAD ARIANSYAH</v>
      </c>
      <c r="C31" s="245" t="str">
        <f>IF(Data!C39="","",Data!C39)</f>
        <v/>
      </c>
      <c r="D31" s="387" t="str">
        <f ca="1">IF(Proses!C167="",""," "&amp;Proses!C167)</f>
        <v xml:space="preserve"> EB-BC-A--A-EC---A---</v>
      </c>
      <c r="E31" s="388"/>
      <c r="F31" s="245">
        <f ca="1">IF(Proses!BC26="","",Proses!BC26)</f>
        <v>9</v>
      </c>
      <c r="G31" s="245">
        <f ca="1">IF(Proses!BD26="","",Proses!BD26)</f>
        <v>11</v>
      </c>
      <c r="H31" s="245">
        <f ca="1">IF(Proses!BE26="","",Proses!BE26)</f>
        <v>9</v>
      </c>
      <c r="I31" s="245">
        <f>Data!V39</f>
        <v>4</v>
      </c>
      <c r="J31" s="245">
        <f ca="1">Data!W39</f>
        <v>13</v>
      </c>
      <c r="K31" s="274">
        <f ca="1">Data!X39</f>
        <v>43.333333333333336</v>
      </c>
      <c r="L31" s="247" t="str">
        <f t="shared" ca="1" si="0"/>
        <v>Tidak lulus</v>
      </c>
    </row>
    <row r="32" spans="1:12" ht="14.1" customHeight="1">
      <c r="A32" s="246">
        <f t="shared" si="1"/>
        <v>21</v>
      </c>
      <c r="B32" s="46" t="str">
        <f>IF(Data!B40="",""," "&amp;Data!B40)</f>
        <v xml:space="preserve"> MUHAMMAD HAFIZH H.A</v>
      </c>
      <c r="C32" s="245" t="str">
        <f>IF(Data!C40="","",Data!C40)</f>
        <v/>
      </c>
      <c r="D32" s="387" t="str">
        <f ca="1">IF(Proses!C168="",""," "&amp;Proses!C168)</f>
        <v xml:space="preserve"> EB-BC-A--ADE----A---</v>
      </c>
      <c r="E32" s="388"/>
      <c r="F32" s="245">
        <f ca="1">IF(Proses!BC27="","",Proses!BC27)</f>
        <v>9</v>
      </c>
      <c r="G32" s="245">
        <f ca="1">IF(Proses!BD27="","",Proses!BD27)</f>
        <v>11</v>
      </c>
      <c r="H32" s="245">
        <f ca="1">IF(Proses!BE27="","",Proses!BE27)</f>
        <v>9</v>
      </c>
      <c r="I32" s="245">
        <f>Data!V40</f>
        <v>2</v>
      </c>
      <c r="J32" s="245">
        <f ca="1">Data!W40</f>
        <v>11</v>
      </c>
      <c r="K32" s="274">
        <f ca="1">Data!X40</f>
        <v>36.666666666666664</v>
      </c>
      <c r="L32" s="247" t="str">
        <f t="shared" ca="1" si="0"/>
        <v>Tidak lulus</v>
      </c>
    </row>
    <row r="33" spans="1:12" ht="14.1" customHeight="1">
      <c r="A33" s="246">
        <f t="shared" si="1"/>
        <v>22</v>
      </c>
      <c r="B33" s="46" t="str">
        <f>IF(Data!B41="",""," "&amp;Data!B41)</f>
        <v xml:space="preserve"> MUHAMMAD ILHAMSYAH</v>
      </c>
      <c r="C33" s="245" t="str">
        <f>IF(Data!C41="","",Data!C41)</f>
        <v/>
      </c>
      <c r="D33" s="387" t="str">
        <f ca="1">IF(Proses!C169="",""," "&amp;Proses!C169)</f>
        <v xml:space="preserve"> EB-BC-A---DE----A-D-</v>
      </c>
      <c r="E33" s="388"/>
      <c r="F33" s="245">
        <f ca="1">IF(Proses!BC28="","",Proses!BC28)</f>
        <v>9</v>
      </c>
      <c r="G33" s="245">
        <f ca="1">IF(Proses!BD28="","",Proses!BD28)</f>
        <v>11</v>
      </c>
      <c r="H33" s="245">
        <f ca="1">IF(Proses!BE28="","",Proses!BE28)</f>
        <v>9</v>
      </c>
      <c r="I33" s="245">
        <f>Data!V41</f>
        <v>4</v>
      </c>
      <c r="J33" s="245">
        <f ca="1">Data!W41</f>
        <v>13</v>
      </c>
      <c r="K33" s="274">
        <f ca="1">Data!X41</f>
        <v>43.333333333333336</v>
      </c>
      <c r="L33" s="247" t="str">
        <f t="shared" ca="1" si="0"/>
        <v>Tidak lulus</v>
      </c>
    </row>
    <row r="34" spans="1:12" ht="14.1" customHeight="1">
      <c r="A34" s="246">
        <f t="shared" si="1"/>
        <v>23</v>
      </c>
      <c r="B34" s="46" t="str">
        <f>IF(Data!B42="",""," "&amp;Data!B42)</f>
        <v xml:space="preserve"> MUHAMMAD REZA FAHLEVI</v>
      </c>
      <c r="C34" s="245" t="str">
        <f>IF(Data!C42="","",Data!C42)</f>
        <v/>
      </c>
      <c r="D34" s="387" t="str">
        <f ca="1">IF(Proses!C170="",""," "&amp;Proses!C170)</f>
        <v xml:space="preserve"> -B-BC-A---DE-------B</v>
      </c>
      <c r="E34" s="388"/>
      <c r="F34" s="245">
        <f ca="1">IF(Proses!BC29="","",Proses!BC29)</f>
        <v>7</v>
      </c>
      <c r="G34" s="245">
        <f ca="1">IF(Proses!BD29="","",Proses!BD29)</f>
        <v>13</v>
      </c>
      <c r="H34" s="245">
        <f ca="1">IF(Proses!BE29="","",Proses!BE29)</f>
        <v>7</v>
      </c>
      <c r="I34" s="245">
        <f>Data!V42</f>
        <v>1</v>
      </c>
      <c r="J34" s="245">
        <f ca="1">Data!W42</f>
        <v>8</v>
      </c>
      <c r="K34" s="274">
        <f ca="1">Data!X42</f>
        <v>26.666666666666668</v>
      </c>
      <c r="L34" s="247" t="str">
        <f t="shared" ca="1" si="0"/>
        <v>Tidak lulus</v>
      </c>
    </row>
    <row r="35" spans="1:12" ht="14.1" customHeight="1">
      <c r="A35" s="246">
        <f t="shared" si="1"/>
        <v>24</v>
      </c>
      <c r="B35" s="46" t="str">
        <f>IF(Data!B43="",""," "&amp;Data!B43)</f>
        <v xml:space="preserve"> MUHAMMAD SYAHRIL RAMADHAN</v>
      </c>
      <c r="C35" s="245" t="str">
        <f>IF(Data!C43="","",Data!C43)</f>
        <v/>
      </c>
      <c r="D35" s="387" t="str">
        <f ca="1">IF(Proses!C171="",""," "&amp;Proses!C171)</f>
        <v xml:space="preserve"> -B-BC-A--A------A---</v>
      </c>
      <c r="E35" s="388"/>
      <c r="F35" s="245">
        <f ca="1">IF(Proses!BC30="","",Proses!BC30)</f>
        <v>6</v>
      </c>
      <c r="G35" s="245">
        <f ca="1">IF(Proses!BD30="","",Proses!BD30)</f>
        <v>14</v>
      </c>
      <c r="H35" s="245">
        <f ca="1">IF(Proses!BE30="","",Proses!BE30)</f>
        <v>6</v>
      </c>
      <c r="I35" s="245">
        <f>Data!V43</f>
        <v>2</v>
      </c>
      <c r="J35" s="245">
        <f ca="1">Data!W43</f>
        <v>8</v>
      </c>
      <c r="K35" s="274">
        <f ca="1">Data!X43</f>
        <v>26.666666666666668</v>
      </c>
      <c r="L35" s="247" t="str">
        <f t="shared" ca="1" si="0"/>
        <v>Tidak lulus</v>
      </c>
    </row>
    <row r="36" spans="1:12" ht="14.1" customHeight="1">
      <c r="A36" s="246">
        <f t="shared" si="1"/>
        <v>25</v>
      </c>
      <c r="B36" s="46" t="str">
        <f>IF(Data!B44="",""," "&amp;Data!B44)</f>
        <v xml:space="preserve"> MUHAMMAD SYAHRUL RAMADHAN</v>
      </c>
      <c r="C36" s="245" t="str">
        <f>IF(Data!C44="","",Data!C44)</f>
        <v/>
      </c>
      <c r="D36" s="387" t="str">
        <f ca="1">IF(Proses!C172="",""," "&amp;Proses!C172)</f>
        <v xml:space="preserve"> -B----AE-A--C----A--</v>
      </c>
      <c r="E36" s="388"/>
      <c r="F36" s="245">
        <f ca="1">IF(Proses!BC31="","",Proses!BC31)</f>
        <v>6</v>
      </c>
      <c r="G36" s="245">
        <f ca="1">IF(Proses!BD31="","",Proses!BD31)</f>
        <v>14</v>
      </c>
      <c r="H36" s="245">
        <f ca="1">IF(Proses!BE31="","",Proses!BE31)</f>
        <v>6</v>
      </c>
      <c r="I36" s="245">
        <f>Data!V44</f>
        <v>2</v>
      </c>
      <c r="J36" s="245">
        <f ca="1">Data!W44</f>
        <v>8</v>
      </c>
      <c r="K36" s="274">
        <f ca="1">Data!X44</f>
        <v>26.666666666666668</v>
      </c>
      <c r="L36" s="247" t="str">
        <f t="shared" ca="1" si="0"/>
        <v>Tidak lulus</v>
      </c>
    </row>
    <row r="37" spans="1:12" ht="14.1" customHeight="1">
      <c r="A37" s="246">
        <f t="shared" si="1"/>
        <v>26</v>
      </c>
      <c r="B37" s="46" t="str">
        <f>IF(Data!B45="",""," "&amp;Data!B45)</f>
        <v xml:space="preserve"> NUR HAZIRAH</v>
      </c>
      <c r="C37" s="245" t="str">
        <f>IF(Data!C45="","",Data!C45)</f>
        <v/>
      </c>
      <c r="D37" s="387" t="str">
        <f ca="1">IF(Proses!C173="",""," "&amp;Proses!C173)</f>
        <v xml:space="preserve"> E-----A---DEC--B----</v>
      </c>
      <c r="E37" s="388"/>
      <c r="F37" s="245">
        <f ca="1">IF(Proses!BC32="","",Proses!BC32)</f>
        <v>6</v>
      </c>
      <c r="G37" s="245">
        <f ca="1">IF(Proses!BD32="","",Proses!BD32)</f>
        <v>14</v>
      </c>
      <c r="H37" s="245">
        <f ca="1">IF(Proses!BE32="","",Proses!BE32)</f>
        <v>6</v>
      </c>
      <c r="I37" s="245">
        <f>Data!V45</f>
        <v>2</v>
      </c>
      <c r="J37" s="245">
        <f ca="1">Data!W45</f>
        <v>8</v>
      </c>
      <c r="K37" s="274">
        <f ca="1">Data!X45</f>
        <v>26.666666666666668</v>
      </c>
      <c r="L37" s="247" t="str">
        <f t="shared" ca="1" si="0"/>
        <v>Tidak lulus</v>
      </c>
    </row>
    <row r="38" spans="1:12" ht="14.1" customHeight="1">
      <c r="A38" s="246">
        <f t="shared" si="1"/>
        <v>27</v>
      </c>
      <c r="B38" s="46" t="str">
        <f>IF(Data!B46="",""," "&amp;Data!B46)</f>
        <v xml:space="preserve"> NURFADILAH</v>
      </c>
      <c r="C38" s="245" t="str">
        <f>IF(Data!C46="","",Data!C46)</f>
        <v/>
      </c>
      <c r="D38" s="387" t="str">
        <f ca="1">IF(Proses!C174="",""," "&amp;Proses!C174)</f>
        <v xml:space="preserve"> -------E---EC-------</v>
      </c>
      <c r="E38" s="388"/>
      <c r="F38" s="245">
        <f ca="1">IF(Proses!BC33="","",Proses!BC33)</f>
        <v>3</v>
      </c>
      <c r="G38" s="245">
        <f ca="1">IF(Proses!BD33="","",Proses!BD33)</f>
        <v>17</v>
      </c>
      <c r="H38" s="245">
        <f ca="1">IF(Proses!BE33="","",Proses!BE33)</f>
        <v>3</v>
      </c>
      <c r="I38" s="245">
        <f>Data!V46</f>
        <v>2</v>
      </c>
      <c r="J38" s="245">
        <f ca="1">Data!W46</f>
        <v>5</v>
      </c>
      <c r="K38" s="274">
        <f ca="1">Data!X46</f>
        <v>16.666666666666664</v>
      </c>
      <c r="L38" s="247" t="str">
        <f t="shared" ca="1" si="0"/>
        <v>Tidak lulus</v>
      </c>
    </row>
    <row r="39" spans="1:12" ht="14.1" customHeight="1">
      <c r="A39" s="246">
        <f t="shared" si="1"/>
        <v>28</v>
      </c>
      <c r="B39" s="46" t="str">
        <f>IF(Data!B47="",""," "&amp;Data!B47)</f>
        <v xml:space="preserve"> RATI YANI</v>
      </c>
      <c r="C39" s="245" t="str">
        <f>IF(Data!C47="","",Data!C47)</f>
        <v/>
      </c>
      <c r="D39" s="387" t="str">
        <f ca="1">IF(Proses!C175="",""," "&amp;Proses!C175)</f>
        <v xml:space="preserve"> ------------C-------</v>
      </c>
      <c r="E39" s="388"/>
      <c r="F39" s="245">
        <f ca="1">IF(Proses!BC34="","",Proses!BC34)</f>
        <v>1</v>
      </c>
      <c r="G39" s="245">
        <f ca="1">IF(Proses!BD34="","",Proses!BD34)</f>
        <v>19</v>
      </c>
      <c r="H39" s="245">
        <f ca="1">IF(Proses!BE34="","",Proses!BE34)</f>
        <v>1</v>
      </c>
      <c r="I39" s="245">
        <f>Data!V47</f>
        <v>2</v>
      </c>
      <c r="J39" s="245">
        <f ca="1">Data!W47</f>
        <v>3</v>
      </c>
      <c r="K39" s="274">
        <f ca="1">Data!X47</f>
        <v>10</v>
      </c>
      <c r="L39" s="247" t="str">
        <f t="shared" ca="1" si="0"/>
        <v>Tidak lulus</v>
      </c>
    </row>
    <row r="40" spans="1:12" ht="14.1" customHeight="1">
      <c r="A40" s="246">
        <f t="shared" si="1"/>
        <v>29</v>
      </c>
      <c r="B40" s="46" t="str">
        <f>IF(Data!B48="",""," "&amp;Data!B48)</f>
        <v xml:space="preserve"> SIGIT ARI DJAYADI</v>
      </c>
      <c r="C40" s="245" t="str">
        <f>IF(Data!C48="","",Data!C48)</f>
        <v/>
      </c>
      <c r="D40" s="387" t="str">
        <f ca="1">IF(Proses!C176="",""," "&amp;Proses!C176)</f>
        <v xml:space="preserve"> -BE---AE-A--C-------</v>
      </c>
      <c r="E40" s="388"/>
      <c r="F40" s="245">
        <f ca="1">IF(Proses!BC35="","",Proses!BC35)</f>
        <v>6</v>
      </c>
      <c r="G40" s="245">
        <f ca="1">IF(Proses!BD35="","",Proses!BD35)</f>
        <v>14</v>
      </c>
      <c r="H40" s="245">
        <f ca="1">IF(Proses!BE35="","",Proses!BE35)</f>
        <v>6</v>
      </c>
      <c r="I40" s="245">
        <f>Data!V48</f>
        <v>2</v>
      </c>
      <c r="J40" s="245">
        <f ca="1">Data!W48</f>
        <v>8</v>
      </c>
      <c r="K40" s="245">
        <f ca="1">Data!X48</f>
        <v>26.666666666666668</v>
      </c>
      <c r="L40" s="247" t="str">
        <f t="shared" ca="1" si="0"/>
        <v>Tidak lulus</v>
      </c>
    </row>
    <row r="41" spans="1:12" ht="14.1" customHeight="1">
      <c r="A41" s="246">
        <f t="shared" si="1"/>
        <v>30</v>
      </c>
      <c r="B41" s="46" t="str">
        <f>IF(Data!B49="",""," "&amp;Data!B49)</f>
        <v xml:space="preserve"> SUKMA JULIA RAUF</v>
      </c>
      <c r="C41" s="245" t="str">
        <f>IF(Data!C49="","",Data!C49)</f>
        <v/>
      </c>
      <c r="D41" s="387" t="str">
        <f ca="1">IF(Proses!C177="",""," "&amp;Proses!C177)</f>
        <v xml:space="preserve"> EB-B----CA------A---</v>
      </c>
      <c r="E41" s="388"/>
      <c r="F41" s="245">
        <f ca="1">IF(Proses!BC36="","",Proses!BC36)</f>
        <v>6</v>
      </c>
      <c r="G41" s="245">
        <f ca="1">IF(Proses!BD36="","",Proses!BD36)</f>
        <v>14</v>
      </c>
      <c r="H41" s="245">
        <f ca="1">IF(Proses!BE36="","",Proses!BE36)</f>
        <v>6</v>
      </c>
      <c r="I41" s="245">
        <f>Data!V49</f>
        <v>4</v>
      </c>
      <c r="J41" s="245">
        <f ca="1">Data!W49</f>
        <v>10</v>
      </c>
      <c r="K41" s="245">
        <f ca="1">Data!X49</f>
        <v>33.333333333333329</v>
      </c>
      <c r="L41" s="247" t="str">
        <f t="shared" ca="1" si="0"/>
        <v>Tidak lulus</v>
      </c>
    </row>
    <row r="42" spans="1:12" ht="14.1" customHeight="1">
      <c r="A42" s="246">
        <f t="shared" si="1"/>
        <v>31</v>
      </c>
      <c r="B42" s="46" t="str">
        <f>IF(Data!B50="",""," "&amp;Data!B50)</f>
        <v xml:space="preserve"> SUPARDI</v>
      </c>
      <c r="C42" s="245" t="str">
        <f>IF(Data!C50="","",Data!C50)</f>
        <v/>
      </c>
      <c r="D42" s="387" t="str">
        <f ca="1">IF(Proses!C178="",""," "&amp;Proses!C178)</f>
        <v xml:space="preserve"> -B-BC-A---DEC------B</v>
      </c>
      <c r="E42" s="388"/>
      <c r="F42" s="245">
        <f ca="1">IF(Proses!BC37="","",Proses!BC37)</f>
        <v>8</v>
      </c>
      <c r="G42" s="245">
        <f ca="1">IF(Proses!BD37="","",Proses!BD37)</f>
        <v>12</v>
      </c>
      <c r="H42" s="245">
        <f ca="1">IF(Proses!BE37="","",Proses!BE37)</f>
        <v>8</v>
      </c>
      <c r="I42" s="245">
        <f>Data!V50</f>
        <v>2</v>
      </c>
      <c r="J42" s="245">
        <f ca="1">Data!W50</f>
        <v>10</v>
      </c>
      <c r="K42" s="245">
        <f ca="1">Data!X50</f>
        <v>33.333333333333329</v>
      </c>
      <c r="L42" s="247" t="str">
        <f t="shared" ca="1" si="0"/>
        <v>Tidak lulus</v>
      </c>
    </row>
    <row r="43" spans="1:12" ht="14.1" customHeight="1">
      <c r="A43" s="246">
        <f t="shared" si="1"/>
        <v>32</v>
      </c>
      <c r="B43" s="46" t="str">
        <f>IF(Data!B51="",""," "&amp;Data!B51)</f>
        <v xml:space="preserve"> TINA ERLIAN</v>
      </c>
      <c r="C43" s="245" t="str">
        <f>IF(Data!C51="","",Data!C51)</f>
        <v/>
      </c>
      <c r="D43" s="387" t="str">
        <f ca="1">IF(Proses!C179="",""," "&amp;Proses!C179)</f>
        <v xml:space="preserve"> EB--C-A--AD-------D-</v>
      </c>
      <c r="E43" s="388"/>
      <c r="F43" s="245">
        <f ca="1">IF(Proses!BC38="","",Proses!BC38)</f>
        <v>7</v>
      </c>
      <c r="G43" s="245">
        <f ca="1">IF(Proses!BD38="","",Proses!BD38)</f>
        <v>13</v>
      </c>
      <c r="H43" s="245">
        <f ca="1">IF(Proses!BE38="","",Proses!BE38)</f>
        <v>7</v>
      </c>
      <c r="I43" s="245">
        <f>Data!V51</f>
        <v>2</v>
      </c>
      <c r="J43" s="245">
        <f ca="1">Data!W51</f>
        <v>9</v>
      </c>
      <c r="K43" s="245">
        <f ca="1">Data!X51</f>
        <v>30</v>
      </c>
      <c r="L43" s="247" t="str">
        <f t="shared" ca="1" si="0"/>
        <v>Tidak lulus</v>
      </c>
    </row>
    <row r="44" spans="1:12" ht="14.1" customHeight="1">
      <c r="A44" s="246">
        <f t="shared" si="1"/>
        <v>33</v>
      </c>
      <c r="B44" s="46" t="str">
        <f>IF(Data!B52="",""," "&amp;Data!B52)</f>
        <v xml:space="preserve"> WHIRANATHA</v>
      </c>
      <c r="C44" s="245" t="str">
        <f>IF(Data!C52="","",Data!C52)</f>
        <v/>
      </c>
      <c r="D44" s="387" t="str">
        <f ca="1">IF(Proses!C180="",""," "&amp;Proses!C180)</f>
        <v xml:space="preserve"> -B--C-A-CAD-C-------</v>
      </c>
      <c r="E44" s="388"/>
      <c r="F44" s="245">
        <f ca="1">IF(Proses!BC39="","",Proses!BC39)</f>
        <v>7</v>
      </c>
      <c r="G44" s="245">
        <f ca="1">IF(Proses!BD39="","",Proses!BD39)</f>
        <v>13</v>
      </c>
      <c r="H44" s="245">
        <f ca="1">IF(Proses!BE39="","",Proses!BE39)</f>
        <v>7</v>
      </c>
      <c r="I44" s="245">
        <f>Data!V52</f>
        <v>2</v>
      </c>
      <c r="J44" s="245">
        <f ca="1">Data!W52</f>
        <v>9</v>
      </c>
      <c r="K44" s="245">
        <f ca="1">Data!X52</f>
        <v>30</v>
      </c>
      <c r="L44" s="247" t="str">
        <f t="shared" ref="L44:L61" ca="1" si="2">IF(K44="","",IF(K44&lt;$L$8,"Tidak lulus","Lulus"))</f>
        <v>Tidak lulus</v>
      </c>
    </row>
    <row r="45" spans="1:12" ht="14.1" customHeight="1">
      <c r="A45" s="246">
        <f t="shared" si="1"/>
        <v>34</v>
      </c>
      <c r="B45" s="46" t="str">
        <f>IF(Data!B53="",""," "&amp;Data!B53)</f>
        <v xml:space="preserve"> WINDA BIRING ALLO</v>
      </c>
      <c r="C45" s="245" t="str">
        <f>IF(Data!C53="","",Data!C53)</f>
        <v/>
      </c>
      <c r="D45" s="387" t="str">
        <f ca="1">IF(Proses!C181="",""," "&amp;Proses!C181)</f>
        <v xml:space="preserve"> -B-BC-A--A--C---A--B</v>
      </c>
      <c r="E45" s="388"/>
      <c r="F45" s="245">
        <f ca="1">IF(Proses!BC40="","",Proses!BC40)</f>
        <v>8</v>
      </c>
      <c r="G45" s="245">
        <f ca="1">IF(Proses!BD40="","",Proses!BD40)</f>
        <v>12</v>
      </c>
      <c r="H45" s="245">
        <f ca="1">IF(Proses!BE40="","",Proses!BE40)</f>
        <v>8</v>
      </c>
      <c r="I45" s="245">
        <f>Data!V53</f>
        <v>7</v>
      </c>
      <c r="J45" s="245">
        <f ca="1">Data!W53</f>
        <v>15</v>
      </c>
      <c r="K45" s="245">
        <f ca="1">Data!X53</f>
        <v>50</v>
      </c>
      <c r="L45" s="247" t="str">
        <f t="shared" ca="1" si="2"/>
        <v>Tidak lulus</v>
      </c>
    </row>
    <row r="46" spans="1:12" ht="14.1" customHeight="1">
      <c r="A46" s="246">
        <f t="shared" si="1"/>
        <v>35</v>
      </c>
      <c r="B46" s="46" t="str">
        <f>IF(Data!B54="",""," "&amp;Data!B54)</f>
        <v xml:space="preserve"> YUSUF SALAM</v>
      </c>
      <c r="C46" s="245" t="str">
        <f>IF(Data!C54="","",Data!C54)</f>
        <v/>
      </c>
      <c r="D46" s="387" t="str">
        <f ca="1">IF(Proses!C182="",""," "&amp;Proses!C182)</f>
        <v xml:space="preserve"> -BE----E---EC---AA-B</v>
      </c>
      <c r="E46" s="388"/>
      <c r="F46" s="245">
        <f ca="1">IF(Proses!BC41="","",Proses!BC41)</f>
        <v>8</v>
      </c>
      <c r="G46" s="245">
        <f ca="1">IF(Proses!BD41="","",Proses!BD41)</f>
        <v>12</v>
      </c>
      <c r="H46" s="245">
        <f ca="1">IF(Proses!BE41="","",Proses!BE41)</f>
        <v>8</v>
      </c>
      <c r="I46" s="245">
        <f>Data!V54</f>
        <v>2</v>
      </c>
      <c r="J46" s="245">
        <f ca="1">Data!W54</f>
        <v>10</v>
      </c>
      <c r="K46" s="245">
        <f ca="1">Data!X54</f>
        <v>33.333333333333329</v>
      </c>
      <c r="L46" s="247" t="str">
        <f t="shared" ca="1" si="2"/>
        <v>Tidak lulus</v>
      </c>
    </row>
    <row r="47" spans="1:12" ht="14.1" customHeight="1">
      <c r="A47" s="246">
        <f t="shared" si="1"/>
        <v>36</v>
      </c>
      <c r="B47" s="46" t="str">
        <f>IF(Data!B55="",""," "&amp;Data!B55)</f>
        <v/>
      </c>
      <c r="C47" s="245" t="str">
        <f>IF(Data!C55="","",Data!C55)</f>
        <v/>
      </c>
      <c r="D47" s="387" t="str">
        <f ca="1">IF(Proses!C183="",""," "&amp;Proses!C183)</f>
        <v/>
      </c>
      <c r="E47" s="388"/>
      <c r="F47" s="245" t="str">
        <f>IF(Proses!BC42="","",Proses!BC42)</f>
        <v/>
      </c>
      <c r="G47" s="245" t="str">
        <f>IF(Proses!BD42="","",Proses!BD42)</f>
        <v/>
      </c>
      <c r="H47" s="245" t="str">
        <f>IF(Proses!BE42="","",Proses!BE42)</f>
        <v/>
      </c>
      <c r="I47" s="245" t="str">
        <f>Data!V55</f>
        <v/>
      </c>
      <c r="J47" s="245" t="str">
        <f>Data!W55</f>
        <v/>
      </c>
      <c r="K47" s="245" t="str">
        <f>Data!X55</f>
        <v/>
      </c>
      <c r="L47" s="247" t="str">
        <f t="shared" si="2"/>
        <v/>
      </c>
    </row>
    <row r="48" spans="1:12" ht="14.1" customHeight="1">
      <c r="A48" s="246">
        <f t="shared" si="1"/>
        <v>37</v>
      </c>
      <c r="B48" s="46" t="str">
        <f>IF(Data!B56="",""," "&amp;Data!B56)</f>
        <v/>
      </c>
      <c r="C48" s="245" t="str">
        <f>IF(Data!C56="","",Data!C56)</f>
        <v/>
      </c>
      <c r="D48" s="387" t="str">
        <f ca="1">IF(Proses!C184="",""," "&amp;Proses!C184)</f>
        <v/>
      </c>
      <c r="E48" s="388"/>
      <c r="F48" s="245" t="str">
        <f>IF(Proses!BC43="","",Proses!BC43)</f>
        <v/>
      </c>
      <c r="G48" s="245" t="str">
        <f>IF(Proses!BD43="","",Proses!BD43)</f>
        <v/>
      </c>
      <c r="H48" s="245" t="str">
        <f>IF(Proses!BE43="","",Proses!BE43)</f>
        <v/>
      </c>
      <c r="I48" s="245" t="str">
        <f>Data!V56</f>
        <v/>
      </c>
      <c r="J48" s="245" t="str">
        <f>Data!W56</f>
        <v/>
      </c>
      <c r="K48" s="245" t="str">
        <f>Data!X56</f>
        <v/>
      </c>
      <c r="L48" s="247" t="str">
        <f t="shared" si="2"/>
        <v/>
      </c>
    </row>
    <row r="49" spans="1:12" ht="14.1" customHeight="1">
      <c r="A49" s="246">
        <f t="shared" si="1"/>
        <v>38</v>
      </c>
      <c r="B49" s="46" t="str">
        <f>IF(Data!B57="",""," "&amp;Data!B57)</f>
        <v/>
      </c>
      <c r="C49" s="245" t="str">
        <f>IF(Data!C57="","",Data!C57)</f>
        <v/>
      </c>
      <c r="D49" s="387" t="str">
        <f ca="1">IF(Proses!C185="",""," "&amp;Proses!C185)</f>
        <v/>
      </c>
      <c r="E49" s="388"/>
      <c r="F49" s="245" t="str">
        <f>IF(Proses!BC44="","",Proses!BC44)</f>
        <v/>
      </c>
      <c r="G49" s="245" t="str">
        <f>IF(Proses!BD44="","",Proses!BD44)</f>
        <v/>
      </c>
      <c r="H49" s="245" t="str">
        <f>IF(Proses!BE44="","",Proses!BE44)</f>
        <v/>
      </c>
      <c r="I49" s="245" t="str">
        <f>Data!V57</f>
        <v/>
      </c>
      <c r="J49" s="245" t="str">
        <f>Data!W57</f>
        <v/>
      </c>
      <c r="K49" s="245" t="str">
        <f>Data!X57</f>
        <v/>
      </c>
      <c r="L49" s="247" t="str">
        <f t="shared" si="2"/>
        <v/>
      </c>
    </row>
    <row r="50" spans="1:12" ht="14.1" customHeight="1">
      <c r="A50" s="246">
        <f t="shared" si="1"/>
        <v>39</v>
      </c>
      <c r="B50" s="46" t="str">
        <f>IF(Data!B58="",""," "&amp;Data!B58)</f>
        <v/>
      </c>
      <c r="C50" s="245" t="str">
        <f>IF(Data!C58="","",Data!C58)</f>
        <v/>
      </c>
      <c r="D50" s="387" t="str">
        <f ca="1">IF(Proses!C186="",""," "&amp;Proses!C186)</f>
        <v/>
      </c>
      <c r="E50" s="388"/>
      <c r="F50" s="245" t="str">
        <f>IF(Proses!BC45="","",Proses!BC45)</f>
        <v/>
      </c>
      <c r="G50" s="245" t="str">
        <f>IF(Proses!BD45="","",Proses!BD45)</f>
        <v/>
      </c>
      <c r="H50" s="245" t="str">
        <f>IF(Proses!BE45="","",Proses!BE45)</f>
        <v/>
      </c>
      <c r="I50" s="245" t="str">
        <f>Data!V58</f>
        <v/>
      </c>
      <c r="J50" s="245" t="str">
        <f>Data!W58</f>
        <v/>
      </c>
      <c r="K50" s="245" t="str">
        <f>Data!X58</f>
        <v/>
      </c>
      <c r="L50" s="247" t="str">
        <f t="shared" si="2"/>
        <v/>
      </c>
    </row>
    <row r="51" spans="1:12" ht="14.1" customHeight="1">
      <c r="A51" s="246">
        <f t="shared" si="1"/>
        <v>40</v>
      </c>
      <c r="B51" s="46" t="str">
        <f>IF(Data!B59="",""," "&amp;Data!B59)</f>
        <v/>
      </c>
      <c r="C51" s="245" t="str">
        <f>IF(Data!C59="","",Data!C59)</f>
        <v/>
      </c>
      <c r="D51" s="387" t="str">
        <f ca="1">IF(Proses!C187="",""," "&amp;Proses!C187)</f>
        <v/>
      </c>
      <c r="E51" s="388"/>
      <c r="F51" s="245" t="str">
        <f>IF(Proses!BC46="","",Proses!BC46)</f>
        <v/>
      </c>
      <c r="G51" s="245" t="str">
        <f>IF(Proses!BD46="","",Proses!BD46)</f>
        <v/>
      </c>
      <c r="H51" s="245" t="str">
        <f>IF(Proses!BE46="","",Proses!BE46)</f>
        <v/>
      </c>
      <c r="I51" s="245" t="str">
        <f>Data!V59</f>
        <v/>
      </c>
      <c r="J51" s="245" t="str">
        <f>Data!W59</f>
        <v/>
      </c>
      <c r="K51" s="245" t="str">
        <f>Data!X59</f>
        <v/>
      </c>
      <c r="L51" s="247" t="str">
        <f t="shared" si="2"/>
        <v/>
      </c>
    </row>
    <row r="52" spans="1:12" ht="14.1" customHeight="1">
      <c r="A52" s="246">
        <f t="shared" si="1"/>
        <v>41</v>
      </c>
      <c r="B52" s="46" t="str">
        <f>IF(Data!B60="",""," "&amp;Data!B60)</f>
        <v/>
      </c>
      <c r="C52" s="245" t="str">
        <f>IF(Data!C60="","",Data!C60)</f>
        <v/>
      </c>
      <c r="D52" s="387" t="str">
        <f ca="1">IF(Proses!C188="",""," "&amp;Proses!C188)</f>
        <v/>
      </c>
      <c r="E52" s="388"/>
      <c r="F52" s="245" t="str">
        <f>IF(Proses!BC47="","",Proses!BC47)</f>
        <v/>
      </c>
      <c r="G52" s="245" t="str">
        <f>IF(Proses!BD47="","",Proses!BD47)</f>
        <v/>
      </c>
      <c r="H52" s="245" t="str">
        <f>IF(Proses!BE47="","",Proses!BE47)</f>
        <v/>
      </c>
      <c r="I52" s="245" t="str">
        <f>Data!V60</f>
        <v/>
      </c>
      <c r="J52" s="245" t="str">
        <f>Data!W60</f>
        <v/>
      </c>
      <c r="K52" s="245" t="str">
        <f>Data!X60</f>
        <v/>
      </c>
      <c r="L52" s="247" t="str">
        <f t="shared" si="2"/>
        <v/>
      </c>
    </row>
    <row r="53" spans="1:12" ht="14.1" customHeight="1">
      <c r="A53" s="246">
        <f t="shared" si="1"/>
        <v>42</v>
      </c>
      <c r="B53" s="46" t="str">
        <f>IF(Data!B61="",""," "&amp;Data!B61)</f>
        <v/>
      </c>
      <c r="C53" s="245" t="str">
        <f>IF(Data!C61="","",Data!C61)</f>
        <v/>
      </c>
      <c r="D53" s="387" t="str">
        <f ca="1">IF(Proses!C189="",""," "&amp;Proses!C189)</f>
        <v/>
      </c>
      <c r="E53" s="388"/>
      <c r="F53" s="245" t="str">
        <f>IF(Proses!BC48="","",Proses!BC48)</f>
        <v/>
      </c>
      <c r="G53" s="245" t="str">
        <f>IF(Proses!BD48="","",Proses!BD48)</f>
        <v/>
      </c>
      <c r="H53" s="245" t="str">
        <f>IF(Proses!BE48="","",Proses!BE48)</f>
        <v/>
      </c>
      <c r="I53" s="245" t="str">
        <f>Data!V61</f>
        <v/>
      </c>
      <c r="J53" s="245" t="str">
        <f>Data!W61</f>
        <v/>
      </c>
      <c r="K53" s="245" t="str">
        <f>Data!X61</f>
        <v/>
      </c>
      <c r="L53" s="247" t="str">
        <f t="shared" si="2"/>
        <v/>
      </c>
    </row>
    <row r="54" spans="1:12" ht="14.1" customHeight="1">
      <c r="A54" s="246">
        <f t="shared" si="1"/>
        <v>43</v>
      </c>
      <c r="B54" s="46" t="str">
        <f>IF(Data!B62="",""," "&amp;Data!B62)</f>
        <v/>
      </c>
      <c r="C54" s="245" t="str">
        <f>IF(Data!C62="","",Data!C62)</f>
        <v/>
      </c>
      <c r="D54" s="387" t="str">
        <f ca="1">IF(Proses!C190="",""," "&amp;Proses!C190)</f>
        <v/>
      </c>
      <c r="E54" s="388"/>
      <c r="F54" s="245" t="str">
        <f>IF(Proses!BC49="","",Proses!BC49)</f>
        <v/>
      </c>
      <c r="G54" s="245" t="str">
        <f>IF(Proses!BD49="","",Proses!BD49)</f>
        <v/>
      </c>
      <c r="H54" s="245" t="str">
        <f>IF(Proses!BE49="","",Proses!BE49)</f>
        <v/>
      </c>
      <c r="I54" s="245" t="str">
        <f>Data!V62</f>
        <v/>
      </c>
      <c r="J54" s="245" t="str">
        <f>Data!W62</f>
        <v/>
      </c>
      <c r="K54" s="245" t="str">
        <f>Data!X62</f>
        <v/>
      </c>
      <c r="L54" s="247" t="str">
        <f t="shared" si="2"/>
        <v/>
      </c>
    </row>
    <row r="55" spans="1:12" ht="14.1" customHeight="1">
      <c r="A55" s="246">
        <f t="shared" si="1"/>
        <v>44</v>
      </c>
      <c r="B55" s="46" t="str">
        <f>IF(Data!B63="",""," "&amp;Data!B63)</f>
        <v/>
      </c>
      <c r="C55" s="245" t="str">
        <f>IF(Data!C63="","",Data!C63)</f>
        <v/>
      </c>
      <c r="D55" s="387" t="str">
        <f ca="1">IF(Proses!C191="",""," "&amp;Proses!C191)</f>
        <v/>
      </c>
      <c r="E55" s="388"/>
      <c r="F55" s="245" t="str">
        <f>IF(Proses!BC50="","",Proses!BC50)</f>
        <v/>
      </c>
      <c r="G55" s="245" t="str">
        <f>IF(Proses!BD50="","",Proses!BD50)</f>
        <v/>
      </c>
      <c r="H55" s="245" t="str">
        <f>IF(Proses!BE50="","",Proses!BE50)</f>
        <v/>
      </c>
      <c r="I55" s="245" t="str">
        <f>Data!V63</f>
        <v/>
      </c>
      <c r="J55" s="245" t="str">
        <f>Data!W63</f>
        <v/>
      </c>
      <c r="K55" s="245" t="str">
        <f>Data!X63</f>
        <v/>
      </c>
      <c r="L55" s="247" t="str">
        <f t="shared" si="2"/>
        <v/>
      </c>
    </row>
    <row r="56" spans="1:12" ht="14.1" customHeight="1">
      <c r="A56" s="246">
        <f t="shared" si="1"/>
        <v>45</v>
      </c>
      <c r="B56" s="46" t="str">
        <f>IF(Data!B64="",""," "&amp;Data!B64)</f>
        <v/>
      </c>
      <c r="C56" s="245" t="str">
        <f>IF(Data!C64="","",Data!C64)</f>
        <v/>
      </c>
      <c r="D56" s="387" t="str">
        <f ca="1">IF(Proses!C192="",""," "&amp;Proses!C192)</f>
        <v/>
      </c>
      <c r="E56" s="388"/>
      <c r="F56" s="245" t="str">
        <f>IF(Proses!BC51="","",Proses!BC51)</f>
        <v/>
      </c>
      <c r="G56" s="245" t="str">
        <f>IF(Proses!BD51="","",Proses!BD51)</f>
        <v/>
      </c>
      <c r="H56" s="245" t="str">
        <f>IF(Proses!BE51="","",Proses!BE51)</f>
        <v/>
      </c>
      <c r="I56" s="245" t="str">
        <f>Data!V64</f>
        <v/>
      </c>
      <c r="J56" s="245" t="str">
        <f>Data!W64</f>
        <v/>
      </c>
      <c r="K56" s="245" t="str">
        <f>Data!X64</f>
        <v/>
      </c>
      <c r="L56" s="247" t="str">
        <f t="shared" si="2"/>
        <v/>
      </c>
    </row>
    <row r="57" spans="1:12" ht="14.1" customHeight="1">
      <c r="A57" s="246">
        <f t="shared" si="1"/>
        <v>46</v>
      </c>
      <c r="B57" s="46" t="str">
        <f>IF(Data!B65="",""," "&amp;Data!B65)</f>
        <v/>
      </c>
      <c r="C57" s="245" t="str">
        <f>IF(Data!C65="","",Data!C65)</f>
        <v/>
      </c>
      <c r="D57" s="387" t="str">
        <f ca="1">IF(Proses!C193="",""," "&amp;Proses!C193)</f>
        <v/>
      </c>
      <c r="E57" s="388"/>
      <c r="F57" s="245" t="str">
        <f>IF(Proses!BC52="","",Proses!BC52)</f>
        <v/>
      </c>
      <c r="G57" s="245" t="str">
        <f>IF(Proses!BD52="","",Proses!BD52)</f>
        <v/>
      </c>
      <c r="H57" s="245" t="str">
        <f>IF(Proses!BE52="","",Proses!BE52)</f>
        <v/>
      </c>
      <c r="I57" s="245" t="str">
        <f>Data!V65</f>
        <v/>
      </c>
      <c r="J57" s="245" t="str">
        <f>Data!W65</f>
        <v/>
      </c>
      <c r="K57" s="245" t="str">
        <f>Data!X65</f>
        <v/>
      </c>
      <c r="L57" s="247" t="str">
        <f t="shared" si="2"/>
        <v/>
      </c>
    </row>
    <row r="58" spans="1:12" ht="14.1" customHeight="1">
      <c r="A58" s="246">
        <f t="shared" si="1"/>
        <v>47</v>
      </c>
      <c r="B58" s="46" t="str">
        <f>IF(Data!B66="",""," "&amp;Data!B66)</f>
        <v/>
      </c>
      <c r="C58" s="245" t="str">
        <f>IF(Data!C66="","",Data!C66)</f>
        <v/>
      </c>
      <c r="D58" s="387" t="str">
        <f ca="1">IF(Proses!C194="",""," "&amp;Proses!C194)</f>
        <v/>
      </c>
      <c r="E58" s="388"/>
      <c r="F58" s="245" t="str">
        <f>IF(Proses!BC53="","",Proses!BC53)</f>
        <v/>
      </c>
      <c r="G58" s="245" t="str">
        <f>IF(Proses!BD53="","",Proses!BD53)</f>
        <v/>
      </c>
      <c r="H58" s="245" t="str">
        <f>IF(Proses!BE53="","",Proses!BE53)</f>
        <v/>
      </c>
      <c r="I58" s="245" t="str">
        <f>Data!V66</f>
        <v/>
      </c>
      <c r="J58" s="245" t="str">
        <f>Data!W66</f>
        <v/>
      </c>
      <c r="K58" s="245" t="str">
        <f>Data!X66</f>
        <v/>
      </c>
      <c r="L58" s="247" t="str">
        <f t="shared" si="2"/>
        <v/>
      </c>
    </row>
    <row r="59" spans="1:12" ht="14.1" customHeight="1">
      <c r="A59" s="246">
        <f t="shared" si="1"/>
        <v>48</v>
      </c>
      <c r="B59" s="46" t="str">
        <f>IF(Data!B67="",""," "&amp;Data!B67)</f>
        <v/>
      </c>
      <c r="C59" s="245" t="str">
        <f>IF(Data!C67="","",Data!C67)</f>
        <v/>
      </c>
      <c r="D59" s="387" t="str">
        <f ca="1">IF(Proses!C195="",""," "&amp;Proses!C195)</f>
        <v/>
      </c>
      <c r="E59" s="388"/>
      <c r="F59" s="245" t="str">
        <f>IF(Proses!BC54="","",Proses!BC54)</f>
        <v/>
      </c>
      <c r="G59" s="245" t="str">
        <f>IF(Proses!BD54="","",Proses!BD54)</f>
        <v/>
      </c>
      <c r="H59" s="245" t="str">
        <f>IF(Proses!BE54="","",Proses!BE54)</f>
        <v/>
      </c>
      <c r="I59" s="245" t="str">
        <f>Data!V67</f>
        <v/>
      </c>
      <c r="J59" s="245" t="str">
        <f>Data!W67</f>
        <v/>
      </c>
      <c r="K59" s="245" t="str">
        <f>Data!X67</f>
        <v/>
      </c>
      <c r="L59" s="247" t="str">
        <f t="shared" si="2"/>
        <v/>
      </c>
    </row>
    <row r="60" spans="1:12" ht="14.1" customHeight="1">
      <c r="A60" s="246">
        <f t="shared" si="1"/>
        <v>49</v>
      </c>
      <c r="B60" s="46" t="str">
        <f>IF(Data!B68="",""," "&amp;Data!B68)</f>
        <v/>
      </c>
      <c r="C60" s="245" t="str">
        <f>IF(Data!C68="","",Data!C68)</f>
        <v/>
      </c>
      <c r="D60" s="387" t="str">
        <f ca="1">IF(Proses!C196="",""," "&amp;Proses!C196)</f>
        <v/>
      </c>
      <c r="E60" s="388"/>
      <c r="F60" s="245" t="str">
        <f>IF(Proses!BC55="","",Proses!BC55)</f>
        <v/>
      </c>
      <c r="G60" s="245" t="str">
        <f>IF(Proses!BD55="","",Proses!BD55)</f>
        <v/>
      </c>
      <c r="H60" s="245" t="str">
        <f>IF(Proses!BE55="","",Proses!BE55)</f>
        <v/>
      </c>
      <c r="I60" s="245" t="str">
        <f>Data!V68</f>
        <v/>
      </c>
      <c r="J60" s="245" t="str">
        <f>Data!W68</f>
        <v/>
      </c>
      <c r="K60" s="245" t="str">
        <f>Data!X68</f>
        <v/>
      </c>
      <c r="L60" s="247" t="str">
        <f t="shared" si="2"/>
        <v/>
      </c>
    </row>
    <row r="61" spans="1:12" ht="14.1" customHeight="1">
      <c r="A61" s="248">
        <v>50</v>
      </c>
      <c r="B61" s="46" t="str">
        <f>IF(Data!B69="",""," "&amp;Data!B69)</f>
        <v/>
      </c>
      <c r="C61" s="245" t="str">
        <f>IF(Data!C69="","",Data!C69)</f>
        <v/>
      </c>
      <c r="D61" s="387" t="str">
        <f ca="1">IF(Proses!C197="",""," "&amp;Proses!C197)</f>
        <v/>
      </c>
      <c r="E61" s="388"/>
      <c r="F61" s="245" t="str">
        <f>IF(Proses!BC56="","",Proses!BC56)</f>
        <v/>
      </c>
      <c r="G61" s="245" t="str">
        <f>IF(Proses!BD56="","",Proses!BD56)</f>
        <v/>
      </c>
      <c r="H61" s="245" t="str">
        <f>IF(Proses!BE56="","",Proses!BE56)</f>
        <v/>
      </c>
      <c r="I61" s="245" t="str">
        <f>Data!V69</f>
        <v/>
      </c>
      <c r="J61" s="245" t="str">
        <f>Data!W69</f>
        <v/>
      </c>
      <c r="K61" s="245" t="str">
        <f>Data!X69</f>
        <v/>
      </c>
      <c r="L61" s="247" t="str">
        <f t="shared" si="2"/>
        <v/>
      </c>
    </row>
    <row r="62" spans="1:12" ht="14.45" customHeight="1" thickBot="1">
      <c r="A62" s="73"/>
      <c r="B62" s="74"/>
      <c r="C62" s="74"/>
      <c r="D62" s="404"/>
      <c r="E62" s="405"/>
      <c r="F62" s="75"/>
      <c r="G62" s="75"/>
      <c r="H62" s="75"/>
      <c r="I62" s="75"/>
      <c r="J62" s="75"/>
      <c r="K62" s="75"/>
      <c r="L62" s="76"/>
    </row>
    <row r="63" spans="1:12" ht="16.5">
      <c r="A63" s="382" t="s">
        <v>39</v>
      </c>
      <c r="B63" s="60" t="s">
        <v>40</v>
      </c>
      <c r="C63" s="70" t="s">
        <v>36</v>
      </c>
      <c r="D63" s="66" t="str">
        <f ca="1">COUNT(K10:K61)&amp;"  orang"</f>
        <v>35  orang</v>
      </c>
      <c r="E63" s="393" t="s">
        <v>18</v>
      </c>
      <c r="F63" s="393"/>
      <c r="G63" s="394"/>
      <c r="H63" s="54">
        <f ca="1">SUM(H12:H62)</f>
        <v>257</v>
      </c>
      <c r="I63" s="54"/>
      <c r="J63" s="54"/>
      <c r="K63" s="54">
        <f ca="1">SUM(K12:K62)</f>
        <v>1186.6666666666665</v>
      </c>
      <c r="L63" s="77"/>
    </row>
    <row r="64" spans="1:12" ht="16.5">
      <c r="A64" s="383"/>
      <c r="B64" s="61" t="s">
        <v>41</v>
      </c>
      <c r="C64" s="71" t="s">
        <v>36</v>
      </c>
      <c r="D64" s="67" t="str">
        <f ca="1">DCOUNT(K10:L61,"NILAI",O6:O7)&amp;"  orang"</f>
        <v>0  orang</v>
      </c>
      <c r="E64" s="391" t="s">
        <v>19</v>
      </c>
      <c r="F64" s="391"/>
      <c r="G64" s="392"/>
      <c r="H64" s="55">
        <f ca="1">MIN(H12:H63)</f>
        <v>1</v>
      </c>
      <c r="I64" s="55"/>
      <c r="J64" s="55"/>
      <c r="K64" s="55">
        <f ca="1">MIN(K12:K63)</f>
        <v>10</v>
      </c>
      <c r="L64" s="78"/>
    </row>
    <row r="65" spans="1:12" ht="16.5">
      <c r="A65" s="383"/>
      <c r="B65" s="61" t="s">
        <v>42</v>
      </c>
      <c r="C65" s="71" t="s">
        <v>36</v>
      </c>
      <c r="D65" s="68" t="str">
        <f ca="1">(COUNT(K10:K61)-DCOUNT(K10:L61,"NILAI",O6:O7))&amp;"  orang"</f>
        <v>35  orang</v>
      </c>
      <c r="E65" s="391" t="s">
        <v>20</v>
      </c>
      <c r="F65" s="391"/>
      <c r="G65" s="392"/>
      <c r="H65" s="55">
        <f ca="1">MAX(H12:H62)</f>
        <v>13</v>
      </c>
      <c r="I65" s="55"/>
      <c r="J65" s="55"/>
      <c r="K65" s="55">
        <f ca="1">MAX(K12:K62)</f>
        <v>73.333333333333329</v>
      </c>
      <c r="L65" s="78"/>
    </row>
    <row r="66" spans="1:12" ht="16.5">
      <c r="A66" s="383"/>
      <c r="B66" s="61" t="s">
        <v>43</v>
      </c>
      <c r="C66" s="71" t="s">
        <v>36</v>
      </c>
      <c r="D66" s="67" t="str">
        <f ca="1">DCOUNT(K10:L61,"NILAI",N6:N7)&amp;"  orang"</f>
        <v>13  orang</v>
      </c>
      <c r="E66" s="391" t="s">
        <v>17</v>
      </c>
      <c r="F66" s="391"/>
      <c r="G66" s="392"/>
      <c r="H66" s="56">
        <f ca="1">AVERAGE(H12:H62)</f>
        <v>7.3428571428571425</v>
      </c>
      <c r="I66" s="56"/>
      <c r="J66" s="56"/>
      <c r="K66" s="56">
        <f ca="1">ROUND(AVERAGE(K12:K62),2)</f>
        <v>33.9</v>
      </c>
      <c r="L66" s="79"/>
    </row>
    <row r="67" spans="1:12" ht="17.25" thickBot="1">
      <c r="A67" s="384"/>
      <c r="B67" s="62" t="s">
        <v>44</v>
      </c>
      <c r="C67" s="72" t="s">
        <v>36</v>
      </c>
      <c r="D67" s="69" t="str">
        <f ca="1">(COUNT(K10:K61)-DCOUNT(K10:L61,"NILAI",N6:N7))&amp;"  orang"</f>
        <v>22  orang</v>
      </c>
      <c r="E67" s="395" t="s">
        <v>21</v>
      </c>
      <c r="F67" s="395"/>
      <c r="G67" s="396"/>
      <c r="H67" s="57">
        <f ca="1">STDEV(H12:H62)</f>
        <v>2.7110108505745187</v>
      </c>
      <c r="I67" s="57"/>
      <c r="J67" s="57"/>
      <c r="K67" s="57">
        <f ca="1">STDEV(K12:K62)</f>
        <v>14.291222094170646</v>
      </c>
      <c r="L67" s="80"/>
    </row>
    <row r="69" spans="1:12">
      <c r="B69" t="s">
        <v>33</v>
      </c>
      <c r="G69" s="385" t="s">
        <v>281</v>
      </c>
      <c r="H69" s="386"/>
      <c r="I69" s="386"/>
      <c r="J69" s="386"/>
      <c r="K69" s="386"/>
      <c r="L69" s="386"/>
    </row>
    <row r="70" spans="1:12">
      <c r="B70" t="s">
        <v>34</v>
      </c>
      <c r="G70" s="389" t="s">
        <v>32</v>
      </c>
      <c r="H70" s="389"/>
      <c r="I70" s="389"/>
      <c r="J70" s="389"/>
      <c r="K70" s="389"/>
      <c r="L70" s="389"/>
    </row>
    <row r="71" spans="1:12">
      <c r="G71" s="59"/>
      <c r="H71" s="59"/>
      <c r="I71" s="59"/>
      <c r="J71" s="59"/>
      <c r="K71" s="59"/>
      <c r="L71" s="59"/>
    </row>
    <row r="72" spans="1:12">
      <c r="G72" s="59"/>
      <c r="H72" s="59"/>
      <c r="I72" s="59"/>
      <c r="J72" s="59"/>
      <c r="K72" s="59"/>
      <c r="L72" s="59"/>
    </row>
    <row r="73" spans="1:12">
      <c r="B73" s="53" t="s">
        <v>282</v>
      </c>
      <c r="G73" s="403" t="str">
        <f>Data!D10</f>
        <v>ABDUL SAMAD</v>
      </c>
      <c r="H73" s="403"/>
      <c r="I73" s="403"/>
      <c r="J73" s="403"/>
      <c r="K73" s="403"/>
      <c r="L73" s="403"/>
    </row>
    <row r="74" spans="1:12">
      <c r="B74" s="195" t="s">
        <v>283</v>
      </c>
      <c r="G74" s="389" t="str">
        <f>"NIP. "&amp;Data!H10</f>
        <v>NIP. 19720102 199702 1 001</v>
      </c>
      <c r="H74" s="389"/>
      <c r="I74" s="389"/>
      <c r="J74" s="389"/>
      <c r="K74" s="389"/>
      <c r="L74" s="389"/>
    </row>
  </sheetData>
  <mergeCells count="74">
    <mergeCell ref="J10:J11"/>
    <mergeCell ref="D62:E62"/>
    <mergeCell ref="D58:E58"/>
    <mergeCell ref="D59:E59"/>
    <mergeCell ref="D60:E60"/>
    <mergeCell ref="D61:E61"/>
    <mergeCell ref="D54:E54"/>
    <mergeCell ref="D55:E55"/>
    <mergeCell ref="D56:E56"/>
    <mergeCell ref="D57:E57"/>
    <mergeCell ref="D50:E50"/>
    <mergeCell ref="D51:E51"/>
    <mergeCell ref="D52:E52"/>
    <mergeCell ref="D53:E53"/>
    <mergeCell ref="D46:E46"/>
    <mergeCell ref="D47:E47"/>
    <mergeCell ref="D48:E48"/>
    <mergeCell ref="D49:E49"/>
    <mergeCell ref="D42:E42"/>
    <mergeCell ref="D43:E43"/>
    <mergeCell ref="D44:E44"/>
    <mergeCell ref="D45:E45"/>
    <mergeCell ref="D38:E38"/>
    <mergeCell ref="D39:E39"/>
    <mergeCell ref="D40:E40"/>
    <mergeCell ref="D41:E41"/>
    <mergeCell ref="D34:E34"/>
    <mergeCell ref="D35:E35"/>
    <mergeCell ref="D36:E36"/>
    <mergeCell ref="D37:E37"/>
    <mergeCell ref="D32:E32"/>
    <mergeCell ref="D33:E33"/>
    <mergeCell ref="D16:E16"/>
    <mergeCell ref="D17:E17"/>
    <mergeCell ref="D26:E26"/>
    <mergeCell ref="D27:E27"/>
    <mergeCell ref="D28:E28"/>
    <mergeCell ref="D29:E29"/>
    <mergeCell ref="D22:E22"/>
    <mergeCell ref="D23:E23"/>
    <mergeCell ref="D24:E24"/>
    <mergeCell ref="D25:E25"/>
    <mergeCell ref="G74:L74"/>
    <mergeCell ref="A1:L1"/>
    <mergeCell ref="E64:G64"/>
    <mergeCell ref="E63:G63"/>
    <mergeCell ref="E65:G65"/>
    <mergeCell ref="E66:G66"/>
    <mergeCell ref="E67:G67"/>
    <mergeCell ref="K10:K11"/>
    <mergeCell ref="D12:E12"/>
    <mergeCell ref="D13:E13"/>
    <mergeCell ref="D10:E11"/>
    <mergeCell ref="I10:I11"/>
    <mergeCell ref="G70:L70"/>
    <mergeCell ref="G73:L73"/>
    <mergeCell ref="D18:E18"/>
    <mergeCell ref="D19:E19"/>
    <mergeCell ref="N5:O5"/>
    <mergeCell ref="N9:O9"/>
    <mergeCell ref="A63:A67"/>
    <mergeCell ref="G69:L69"/>
    <mergeCell ref="L10:L11"/>
    <mergeCell ref="A10:A11"/>
    <mergeCell ref="B10:B11"/>
    <mergeCell ref="F10:G10"/>
    <mergeCell ref="H10:H11"/>
    <mergeCell ref="C10:C11"/>
    <mergeCell ref="D20:E20"/>
    <mergeCell ref="D21:E21"/>
    <mergeCell ref="D14:E14"/>
    <mergeCell ref="D15:E15"/>
    <mergeCell ref="D30:E30"/>
    <mergeCell ref="D31:E31"/>
  </mergeCells>
  <phoneticPr fontId="2" type="noConversion"/>
  <printOptions horizontalCentered="1"/>
  <pageMargins left="0.32" right="0.26" top="0.3" bottom="0.33" header="0.17" footer="0.14000000000000001"/>
  <pageSetup paperSize="9" orientation="landscape" horizontalDpi="4294967293" verticalDpi="0" r:id="rId1"/>
  <headerFooter alignWithMargins="0">
    <oddHeader>&amp;R&amp;8HASIL TES : &amp;D : &amp;T</oddHeader>
    <oddFooter>&amp;R&amp;"Times New Roman,Italic"Page &amp;P of &amp;N</oddFooter>
  </headerFooter>
  <cellWatches>
    <cellWatch r="B3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</vt:lpstr>
      <vt:lpstr>Analisis</vt:lpstr>
      <vt:lpstr>Proses</vt:lpstr>
      <vt:lpstr>Report</vt:lpstr>
      <vt:lpstr>Analisis!Print_Area</vt:lpstr>
      <vt:lpstr>Report!Print_Area</vt:lpstr>
      <vt:lpstr>Analisis!Print_Titles</vt:lpstr>
      <vt:lpstr>Report!Print_Titles</vt:lpstr>
    </vt:vector>
  </TitlesOfParts>
  <Company>e-Media Centre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Saptana Surahmat</dc:creator>
  <cp:lastModifiedBy>asuspc</cp:lastModifiedBy>
  <cp:lastPrinted>2018-12-09T02:50:44Z</cp:lastPrinted>
  <dcterms:created xsi:type="dcterms:W3CDTF">2004-09-07T12:02:19Z</dcterms:created>
  <dcterms:modified xsi:type="dcterms:W3CDTF">2018-12-09T03:16:19Z</dcterms:modified>
</cp:coreProperties>
</file>