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資格集約" sheetId="9" state="hidden" r:id="rId9"/>
    <sheet name="計算" sheetId="10" state="hidden" r:id="rId10"/>
    <sheet name="郵便番号" sheetId="11" state="hidden" r:id="rId11"/>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10.5"/>
    </font>
    <font>
      <name val="ＭＳ Ｐ明朝"/>
      <sz val="9"/>
    </font>
    <font>
      <b val="1"/>
      <sz val="13"/>
    </font>
    <font>
      <color rgb="00666666"/>
      <sz val="9"/>
    </font>
    <font>
      <b val="1"/>
      <sz val="10"/>
    </font>
    <font>
      <color rgb="00999999"/>
      <sz val="8"/>
    </font>
    <font>
      <b val="1"/>
      <sz val="12"/>
    </font>
    <font>
      <b val="1"/>
      <color rgb="00FFFFFF"/>
      <sz val="14"/>
    </font>
    <font>
      <b val="1"/>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2">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0" fillId="0" borderId="0" pivotButton="0" quotePrefix="0" xfId="0"/>
    <xf numFmtId="0" fontId="13" fillId="0" borderId="0" pivotButton="0" quotePrefix="0" xfId="0"/>
    <xf numFmtId="0" fontId="14" fillId="0" borderId="0" pivotButton="0" quotePrefix="0" xfId="0"/>
    <xf numFmtId="0" fontId="15" fillId="2" borderId="0" applyAlignment="1" pivotButton="0" quotePrefix="0" xfId="0">
      <alignment horizontal="center"/>
    </xf>
    <xf numFmtId="0" fontId="0" fillId="2" borderId="0" pivotButton="0" quotePrefix="0" xfId="0"/>
    <xf numFmtId="0" fontId="15" fillId="3" borderId="25" applyAlignment="1" pivotButton="0" quotePrefix="0" xfId="0">
      <alignment horizontal="center" vertical="center" wrapText="1"/>
    </xf>
    <xf numFmtId="0" fontId="16" fillId="0" borderId="0" pivotButton="0" quotePrefix="0" xfId="0"/>
    <xf numFmtId="0" fontId="0" fillId="4" borderId="25" applyAlignment="1" pivotButton="0" quotePrefix="0" xfId="0">
      <alignment vertical="top" wrapText="1"/>
    </xf>
    <xf numFmtId="0" fontId="0" fillId="5" borderId="25" applyAlignment="1" pivotButton="0" quotePrefix="0" xfId="0">
      <alignment vertical="top" wrapText="1"/>
    </xf>
    <xf numFmtId="165" fontId="0" fillId="5" borderId="25" applyAlignment="1" pivotButton="0" quotePrefix="0" xfId="0">
      <alignment vertical="top" wrapText="1"/>
    </xf>
    <xf numFmtId="0" fontId="17" fillId="0" borderId="0" pivotButton="0" quotePrefix="0" xfId="0"/>
    <xf numFmtId="0" fontId="19" fillId="3" borderId="0" pivotButton="0" quotePrefix="0" xfId="0"/>
    <xf numFmtId="0" fontId="0" fillId="5" borderId="0" pivotButton="0" quotePrefix="0" xfId="0"/>
    <xf numFmtId="165" fontId="0" fillId="0" borderId="0" pivotButton="0" quotePrefix="0" xfId="0"/>
    <xf numFmtId="165" fontId="0" fillId="5" borderId="0" pivotButton="0" quotePrefix="0" xfId="0"/>
    <xf numFmtId="0" fontId="17" fillId="5" borderId="26" applyAlignment="1" pivotButton="0" quotePrefix="0" xfId="0">
      <alignment horizontal="center"/>
    </xf>
    <xf numFmtId="0" fontId="18" fillId="6" borderId="27" applyAlignment="1" pivotButton="0" quotePrefix="0" xfId="0">
      <alignment horizontal="center" vertical="center"/>
    </xf>
    <xf numFmtId="0" fontId="0" fillId="0" borderId="27" pivotButton="0" quotePrefix="0" xfId="0"/>
    <xf numFmtId="0" fontId="15"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9" fillId="0" borderId="24" applyAlignment="1" pivotButton="0" quotePrefix="0" xfId="0">
      <alignment horizontal="center" vertical="center"/>
    </xf>
    <xf numFmtId="0" fontId="9"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2" fillId="0" borderId="23" applyAlignment="1" pivotButton="0" quotePrefix="0" xfId="0">
      <alignment horizontal="left" vertical="center" indent="1"/>
    </xf>
    <xf numFmtId="0" fontId="9" fillId="0" borderId="19" applyAlignment="1" pivotButton="0" quotePrefix="0" xfId="0">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9" fillId="0" borderId="14" applyAlignment="1" pivotButton="0" quotePrefix="0" xfId="0">
      <alignment horizontal="left" vertical="center"/>
    </xf>
    <xf numFmtId="0" fontId="6" fillId="0" borderId="16" applyAlignment="1" pivotButton="0" quotePrefix="0" xfId="0">
      <alignment horizontal="center" vertical="center" textRotation="255"/>
    </xf>
    <xf numFmtId="0" fontId="9" fillId="0" borderId="3" applyAlignment="1" pivotButton="0" quotePrefix="0" xfId="0">
      <alignment horizontal="left" vertical="top" wrapText="1" indent="1"/>
    </xf>
    <xf numFmtId="0" fontId="9" fillId="0" borderId="19" applyAlignment="1" pivotButton="0" quotePrefix="0" xfId="0">
      <alignment horizontal="left" vertical="center" wrapText="1" indent="1"/>
    </xf>
    <xf numFmtId="0" fontId="9" fillId="0" borderId="0" applyAlignment="1" pivotButton="0" quotePrefix="0" xfId="0">
      <alignment horizontal="left" vertical="center"/>
    </xf>
    <xf numFmtId="0" fontId="9"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9"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9" fillId="0" borderId="4" applyAlignment="1" pivotButton="0" quotePrefix="0" xfId="0">
      <alignment horizontal="left" vertical="center" wrapText="1"/>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19"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53"/>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このファイルの使い方（Excelだけで完結します。マクロもPythonも使いません）</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・ふりがな（住所）は空欄でもOK。郵便番号から自動で入ります（大阪府・和歌山県・奈良県）。</t>
        </is>
      </c>
    </row>
    <row r="6">
      <c r="A6" t="inlineStr">
        <is>
          <t xml:space="preserve">     郵便番号だけでは町名までしか分からないので、番地の読みが要るときは手で書き足してください。</t>
        </is>
      </c>
    </row>
    <row r="7">
      <c r="A7" t="inlineStr">
        <is>
          <t xml:space="preserve">   ・連絡先を空欄にすると、履歴書には自動で「同上」と入ります。</t>
        </is>
      </c>
    </row>
    <row r="8">
      <c r="A8" t="inlineStr">
        <is>
          <t xml:space="preserve">   ・生年月日は「2008/5/12」のように日付で入力してください（元号と満○歳は自動）。</t>
        </is>
      </c>
    </row>
    <row r="9">
      <c r="A9" t="inlineStr"/>
    </row>
    <row r="10">
      <c r="A10" t="inlineStr">
        <is>
          <t>2.「履歴書」シートが、そのまま印刷する用紙です（1人＝1ページ・上から入力シートのNo順）。</t>
        </is>
      </c>
    </row>
    <row r="11">
      <c r="A11" t="inlineStr">
        <is>
          <t xml:space="preserve">   画面をスクロールすれば、印刷前に全員分を確認できます。</t>
        </is>
      </c>
    </row>
    <row r="12">
      <c r="A12" t="inlineStr"/>
    </row>
    <row r="13">
      <c r="A13" t="inlineStr">
        <is>
          <t>3. 印刷・PDFにする（No.○ から No.○ まで）</t>
        </is>
      </c>
    </row>
    <row r="14">
      <c r="A14" t="inlineStr">
        <is>
          <t xml:space="preserve">   ①「設定」シートの【開始No】【終了No】に番号を入れます（1人だけなら同じ番号）。</t>
        </is>
      </c>
    </row>
    <row r="15">
      <c r="A15" t="inlineStr">
        <is>
          <t xml:space="preserve">   ②【▶ 印刷する】ボタンを押すと「履歴書」シートに移動します。</t>
        </is>
      </c>
    </row>
    <row r="16">
      <c r="A16" t="inlineStr">
        <is>
          <t xml:space="preserve">   ③ そのまま Ctrl+P（ファイル → 印刷）→ 指定した範囲だけが印刷されます。</t>
        </is>
      </c>
    </row>
    <row r="17">
      <c r="A17" t="inlineStr">
        <is>
          <t xml:space="preserve">      PDFにするときは、印刷画面のプリンターで「Microsoft Print to PDF」を選ぶか、</t>
        </is>
      </c>
    </row>
    <row r="18">
      <c r="A18" t="inlineStr">
        <is>
          <t xml:space="preserve">      ファイル → 名前を付けて保存 → ファイルの種類で「PDF」を選びます。</t>
        </is>
      </c>
    </row>
    <row r="19">
      <c r="A19" t="inlineStr">
        <is>
          <t xml:space="preserve">   ※ 範囲がうまく効かないときは、印刷画面の「ページ指定」に同じ番号を入れてください。</t>
        </is>
      </c>
    </row>
    <row r="20">
      <c r="A20" t="inlineStr">
        <is>
          <t xml:space="preserve">     1ページ＝生徒1人なので、ページ番号＝入力シートのNo です。</t>
        </is>
      </c>
    </row>
    <row r="21">
      <c r="A21" t="inlineStr"/>
    </row>
    <row r="22">
      <c r="A22" s="119" t="inlineStr">
        <is>
          <t>■ 資格をまとめて取り込む（貼り付けるだけ）</t>
        </is>
      </c>
    </row>
    <row r="23">
      <c r="A23" t="inlineStr">
        <is>
          <t>「資格取込」シートのA6以降に、資格取得の一覧を1行1件で貼り付けてください。</t>
        </is>
      </c>
    </row>
    <row r="24">
      <c r="A24" t="inlineStr">
        <is>
          <t xml:space="preserve">   例) 3-2-15〔タブ〕山田 太郎 基礎製図検定 令和6年7月10日</t>
        </is>
      </c>
    </row>
    <row r="25">
      <c r="A25" t="inlineStr">
        <is>
          <t xml:space="preserve">   ・氏名は「山田 太郎」のように姓と名が離れていてもかまいません。</t>
        </is>
      </c>
    </row>
    <row r="26">
      <c r="A26" t="inlineStr">
        <is>
          <t xml:space="preserve">   ・学年-組-出席番号 → 氏名 → 資格名 → 取得日 の順（区切りは空白でもタブでも可）</t>
        </is>
      </c>
    </row>
    <row r="27">
      <c r="A27" t="inlineStr">
        <is>
          <t xml:space="preserve">   ・先頭の番号がないときは氏名で照合します。</t>
        </is>
      </c>
    </row>
    <row r="28">
      <c r="A28" t="inlineStr">
        <is>
          <t xml:space="preserve">   ・「状態」の列に 反映／重複／要確認 が出るので、要確認の行だけ直してください。</t>
        </is>
      </c>
    </row>
    <row r="29">
      <c r="A29" t="inlineStr">
        <is>
          <t xml:space="preserve">   ・手入力した資格と合わせて、取得年月の古い順に並べて印字します（上から5件）。</t>
        </is>
      </c>
    </row>
    <row r="30">
      <c r="A30" t="inlineStr"/>
    </row>
    <row r="31">
      <c r="A31" s="119" t="inlineStr">
        <is>
          <t>■ 各シートの役割</t>
        </is>
      </c>
    </row>
    <row r="32">
      <c r="A32" t="inlineStr">
        <is>
          <t>・入力　　　… 生徒の情報（1行＝1生徒）</t>
        </is>
      </c>
    </row>
    <row r="33">
      <c r="A33" t="inlineStr">
        <is>
          <t>・履歴書　　… 印刷する用紙（1人＝1ページ）</t>
        </is>
      </c>
    </row>
    <row r="34">
      <c r="A34" t="inlineStr">
        <is>
          <t>・設定　　　… 印刷する範囲、基準日、学校名、既定の学科、卒業（見込）年月</t>
        </is>
      </c>
    </row>
    <row r="35">
      <c r="A35" t="inlineStr">
        <is>
          <t>・反映項目　… 履歴書に出す項目を○×で選ぶ</t>
        </is>
      </c>
    </row>
    <row r="36">
      <c r="A36" t="inlineStr">
        <is>
          <t>・学科マスタ… 在籍校欄に出る学科（6種類）</t>
        </is>
      </c>
    </row>
    <row r="37">
      <c r="A37" t="inlineStr">
        <is>
          <t>・資格取込　… 資格一覧を貼り付けると、名簿と照合して自動で振り分けます</t>
        </is>
      </c>
    </row>
    <row r="38">
      <c r="A38" t="inlineStr">
        <is>
          <t>・資格マスタ… 入力した資格名を正式名称に直す変換表</t>
        </is>
      </c>
    </row>
    <row r="39">
      <c r="A39" t="inlineStr">
        <is>
          <t>・資格集約／計算／郵便番号 … 自動計算用（非表示・さわらないでください）</t>
        </is>
      </c>
    </row>
    <row r="40">
      <c r="A40" t="inlineStr"/>
    </row>
    <row r="41">
      <c r="A41" s="119" t="inlineStr">
        <is>
          <t>■ 自動で入るもの</t>
        </is>
      </c>
    </row>
    <row r="42">
      <c r="A42" t="inlineStr">
        <is>
          <t>・満○歳　　… 生年月日と「設定」の基準日から計算します。</t>
        </is>
      </c>
    </row>
    <row r="43">
      <c r="A43" t="inlineStr">
        <is>
          <t>・元号の年　… 生年月日から自動で計算します（昭和・平成の丸は手で付けてください）。</t>
        </is>
      </c>
    </row>
    <row r="44">
      <c r="A44" t="inlineStr">
        <is>
          <t>・郵便番号　… 7桁の数字だけでも 123-4567 の形にします。</t>
        </is>
      </c>
    </row>
    <row r="45">
      <c r="A45" t="inlineStr">
        <is>
          <t>・住所のふりがな … 郵便番号から自動で入ります（手で入れた場合はそちらが優先）。</t>
        </is>
      </c>
    </row>
    <row r="46">
      <c r="A46" t="inlineStr">
        <is>
          <t>・連絡先　　… 空欄なら「同上」。</t>
        </is>
      </c>
    </row>
    <row r="47">
      <c r="A47" t="inlineStr">
        <is>
          <t>・資格　　　… 取得年月の古い順に並べ、資格マスタの正式名称で印字します（上から5件）。</t>
        </is>
      </c>
    </row>
    <row r="48">
      <c r="A48" t="inlineStr">
        <is>
          <t>・在籍校　　… 「設定」の学校名と、生徒ごとの学科を組み合わせます。</t>
        </is>
      </c>
    </row>
    <row r="49">
      <c r="A49" t="inlineStr"/>
    </row>
    <row r="50">
      <c r="A50" s="119" t="inlineStr">
        <is>
          <t>■ 注意</t>
        </is>
      </c>
    </row>
    <row r="51">
      <c r="A51" t="inlineStr">
        <is>
          <t>・写真は印刷した用紙に貼ってください。</t>
        </is>
      </c>
    </row>
    <row r="52">
      <c r="A52" t="inlineStr">
        <is>
          <t>・職歴の「平成／令和」の丸は、印刷後に手で付けてください。</t>
        </is>
      </c>
    </row>
    <row r="53">
      <c r="A53"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26" customWidth="1" style="118" min="10" max="10"/>
    <col width="11" customWidth="1" style="118" min="11" max="11"/>
    <col width="26" customWidth="1" style="118" min="12" max="12"/>
    <col width="20"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在籍校</t>
        </is>
      </c>
      <c r="K2" s="122" t="inlineStr">
        <is>
          <t>連絡先</t>
        </is>
      </c>
      <c r="L2" s="123" t="n"/>
      <c r="M2" s="123" t="n"/>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学科</t>
        </is>
      </c>
      <c r="K3" s="124" t="inlineStr">
        <is>
          <t>連絡先 郵便番号</t>
        </is>
      </c>
      <c r="L3" s="124" t="inlineStr">
        <is>
          <t>連絡先 住所</t>
        </is>
      </c>
      <c r="M3" s="124" t="inlineStr">
        <is>
          <t>連絡先 ふりがな</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course</t>
        </is>
      </c>
      <c r="K4" t="inlineStr">
        <is>
          <t>contact_zip</t>
        </is>
      </c>
      <c r="L4" t="inlineStr">
        <is>
          <t>contact_address</t>
        </is>
      </c>
      <c r="M4" t="inlineStr">
        <is>
          <t>contact_kana</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inlineStr">
        <is>
          <t>3年2組</t>
        </is>
      </c>
      <c r="C5" s="126" t="n">
        <v>1</v>
      </c>
      <c r="D5" s="127" t="inlineStr">
        <is>
          <t>佐野 太郎</t>
        </is>
      </c>
      <c r="E5" s="127" t="inlineStr">
        <is>
          <t>さの たろう</t>
        </is>
      </c>
      <c r="F5" s="128" t="n">
        <v>39580</v>
      </c>
      <c r="G5" s="127" t="inlineStr">
        <is>
          <t>5980001</t>
        </is>
      </c>
      <c r="H5" s="127" t="inlineStr">
        <is>
          <t>大阪府泉佐野市市場東1丁目2-3 サンプルハイツ101</t>
        </is>
      </c>
      <c r="I5" s="127" t="inlineStr">
        <is>
          <t>おおさかふ いずみさのし いちばひがし</t>
        </is>
      </c>
      <c r="J5" s="127" t="inlineStr">
        <is>
          <t>機械系機械技術科（専科）</t>
        </is>
      </c>
      <c r="K5" s="127" t="n"/>
      <c r="L5" s="127" t="n"/>
      <c r="M5" s="127" t="n"/>
      <c r="N5" s="127" t="inlineStr">
        <is>
          <t>電気工事士第二種</t>
        </is>
      </c>
      <c r="O5" s="128" t="n">
        <v>45444</v>
      </c>
      <c r="P5" s="127" t="inlineStr">
        <is>
          <t>危険物取扱者乙4</t>
        </is>
      </c>
      <c r="Q5" s="128" t="n">
        <v>45717</v>
      </c>
      <c r="R5" s="127" t="inlineStr">
        <is>
          <t>技能検定　機械加工（普通旋盤作業）3級</t>
        </is>
      </c>
      <c r="S5" s="128" t="n">
        <v>45962</v>
      </c>
      <c r="T5" s="127" t="n"/>
      <c r="U5" s="128" t="n"/>
      <c r="V5" s="127" t="n"/>
      <c r="W5" s="128" t="n"/>
      <c r="X5" s="127" t="n"/>
      <c r="Y5" s="128" t="n"/>
      <c r="Z5" s="127" t="inlineStr">
        <is>
          <t>・1年〜3年 機械研究部に所属（3年次は副部長）
・2年 ものづくりコンテスト旋盤作業部門 校内代表
・3年 体育大会 応援団リーダー</t>
        </is>
      </c>
      <c r="AA5" s="127" t="inlineStr">
        <is>
          <t>実習で金属を削って形にする面白さを知り、ものづくりの現場で働きたいと考えるようになりました。貴社は多品種少量の精密加工に強みがあり、若いうちから幅広い機械に触れられると伺っています。学校で学んだ機械加工の基礎を早く現場で活かし、確かな技術を身につけて長く貢献したいと思い志望しました。</t>
        </is>
      </c>
      <c r="AB5" s="127" t="inlineStr">
        <is>
          <t>機械加工・生産技術</t>
        </is>
      </c>
      <c r="AC5" s="127" t="inlineStr">
        <is>
          <t>旋盤とフライス盤の実習で、寸法公差を守る段取りと確認を身につけました。分からないことはその場で質問し、最後まで丁寧にやり切ることを大切にしています。</t>
        </is>
      </c>
      <c r="AD5" s="128" t="n"/>
      <c r="AE5" s="127" t="n"/>
      <c r="AF5" s="128" t="n"/>
      <c r="AG5" s="127" t="n"/>
      <c r="AH5" s="127" t="inlineStr">
        <is>
          <t>普通自動車免許は卒業後に取得予定です。</t>
        </is>
      </c>
      <c r="AJ5">
        <f>SUBSTITUTE(SUBSTITUTE(D5," ",""),"　","")</f>
        <v/>
      </c>
    </row>
    <row r="6" ht="22" customHeight="1" s="118">
      <c r="A6" s="126" t="n">
        <v>2</v>
      </c>
      <c r="B6" s="126" t="inlineStr">
        <is>
          <t>3年2組</t>
        </is>
      </c>
      <c r="C6" s="126" t="n">
        <v>2</v>
      </c>
      <c r="D6" s="127" t="inlineStr">
        <is>
          <t>近畿 花子</t>
        </is>
      </c>
      <c r="E6" s="127" t="inlineStr">
        <is>
          <t>きんき はなこ</t>
        </is>
      </c>
      <c r="F6" s="128" t="n">
        <v>39755</v>
      </c>
      <c r="G6" s="127" t="inlineStr">
        <is>
          <t>5900001</t>
        </is>
      </c>
      <c r="H6" s="127" t="inlineStr">
        <is>
          <t>大阪府堺市堺区南瓦町3-1 テストレジデンス2201号室</t>
        </is>
      </c>
      <c r="I6" s="127" t="inlineStr">
        <is>
          <t>おおさかふ さかいし さかいく みなみかわらまち</t>
        </is>
      </c>
      <c r="J6" s="127" t="inlineStr">
        <is>
          <t>産業創造系製品開発科（専科）</t>
        </is>
      </c>
      <c r="K6" s="127" t="inlineStr">
        <is>
          <t>5980048</t>
        </is>
      </c>
      <c r="L6" s="127" t="inlineStr">
        <is>
          <t>大阪府泉佐野市りんくう往来北1-1 保護者 近畿一郎方</t>
        </is>
      </c>
      <c r="M6" s="127" t="inlineStr">
        <is>
          <t>おおさかふ いずみさのし りんくうおうらいきた</t>
        </is>
      </c>
      <c r="N6" s="127" t="inlineStr">
        <is>
          <t>計算技術検定3級</t>
        </is>
      </c>
      <c r="O6" s="128" t="n">
        <v>45597</v>
      </c>
      <c r="P6" s="127" t="inlineStr">
        <is>
          <t>基礎製図検定</t>
        </is>
      </c>
      <c r="Q6" s="128" t="n">
        <v>45413</v>
      </c>
      <c r="R6" s="127" t="n"/>
      <c r="S6" s="128" t="n"/>
      <c r="T6" s="127" t="n"/>
      <c r="U6" s="128" t="n"/>
      <c r="V6" s="127" t="n"/>
      <c r="W6" s="128" t="n"/>
      <c r="X6" s="127" t="n"/>
      <c r="Y6" s="128" t="n"/>
      <c r="Z6" s="127" t="inlineStr">
        <is>
          <t>・生徒会 会計（2年）
・吹奏楽部 パートリーダー（3年）
・海岸清掃活動に参加（1年〜3年）</t>
        </is>
      </c>
      <c r="AA6" s="127" t="inlineStr">
        <is>
          <t>工場見学で、たくさんの部品が計画どおりに動いて製品になる仕組みに興味を持ちました。簿記と情報の授業で学んだことを活かして、現場を支える仕事に就きたいと考え志望しました。</t>
        </is>
      </c>
      <c r="AB6" s="127" t="inlineStr">
        <is>
          <t>生産管理・事務</t>
        </is>
      </c>
      <c r="AC6" s="127" t="inlineStr">
        <is>
          <t>3年間、無遅刻無欠席で続けてきました。人と話すことが好きで、部活動では初心者の後輩の指導を担当しました。</t>
        </is>
      </c>
      <c r="AD6" s="128" t="n"/>
      <c r="AE6" s="127" t="n"/>
      <c r="AF6" s="128" t="n"/>
      <c r="AG6" s="127" t="n"/>
      <c r="AH6" s="127" t="n"/>
      <c r="AJ6">
        <f>SUBSTITUTE(SUBSTITUTE(D6," ",""),"　","")</f>
        <v/>
      </c>
    </row>
    <row r="7" ht="22" customHeight="1" s="118">
      <c r="A7" s="126" t="n">
        <v>3</v>
      </c>
      <c r="B7" s="126" t="inlineStr">
        <is>
          <t>3年2組</t>
        </is>
      </c>
      <c r="C7" s="126" t="n">
        <v>3</v>
      </c>
      <c r="D7" s="127" t="inlineStr">
        <is>
          <t>泉州 一郎</t>
        </is>
      </c>
      <c r="E7" s="127" t="inlineStr">
        <is>
          <t>せんしゅう いちろう</t>
        </is>
      </c>
      <c r="F7" s="128" t="n">
        <v>39467</v>
      </c>
      <c r="G7" s="127" t="inlineStr">
        <is>
          <t>5960076</t>
        </is>
      </c>
      <c r="H7" s="127" t="inlineStr">
        <is>
          <t>大阪府岸和田市野田町1-1-1</t>
        </is>
      </c>
      <c r="I7" s="127" t="inlineStr">
        <is>
          <t>おおさかふ きしわだし のだちょう</t>
        </is>
      </c>
      <c r="J7" s="127" t="inlineStr">
        <is>
          <t>電気系電気技術科（専科）</t>
        </is>
      </c>
      <c r="K7" s="127" t="n"/>
      <c r="L7" s="127" t="n"/>
      <c r="M7" s="127" t="n"/>
      <c r="N7" s="127" t="inlineStr">
        <is>
          <t>小型フォークリフト運転特別教育講習修了</t>
        </is>
      </c>
      <c r="O7" s="128" t="n">
        <v>45870</v>
      </c>
      <c r="P7" s="127" t="n"/>
      <c r="Q7" s="128" t="n"/>
      <c r="R7" s="127" t="n"/>
      <c r="S7" s="128" t="n"/>
      <c r="T7" s="127" t="n"/>
      <c r="U7" s="128" t="n"/>
      <c r="V7" s="127" t="n"/>
      <c r="W7" s="128" t="n"/>
      <c r="X7" s="127" t="n"/>
      <c r="Y7" s="128" t="n"/>
      <c r="Z7" s="127" t="inlineStr">
        <is>
          <t>・ソフトテニス部 主将（3年）
・泉州オープンファクトリー参加（2年）</t>
        </is>
      </c>
      <c r="AA7" s="127" t="inlineStr">
        <is>
          <t>インターンシップで貴社の現場を見学し、機械を扱う正確さに憧れました。基礎から学んで一人前になりたいと思い志望しました。</t>
        </is>
      </c>
      <c r="AB7" s="127" t="inlineStr">
        <is>
          <t>機械オペレーター</t>
        </is>
      </c>
      <c r="AC7" s="127" t="inlineStr">
        <is>
          <t>部活動で主将を務め、練習メニューを考えて部員をまとめました。体力に自信があります。</t>
        </is>
      </c>
      <c r="AD7" s="128" t="n"/>
      <c r="AE7" s="127" t="n"/>
      <c r="AF7" s="128" t="n"/>
      <c r="AG7" s="127" t="n"/>
      <c r="AH7" s="127" t="n"/>
      <c r="AJ7">
        <f>SUBSTITUTE(SUBSTITUTE(D7," ",""),"　","")</f>
        <v/>
      </c>
    </row>
    <row r="8" ht="22" customHeight="1" s="118">
      <c r="A8" s="126" t="n">
        <v>4</v>
      </c>
      <c r="B8" s="126" t="n"/>
      <c r="C8" s="126" t="n"/>
      <c r="D8" s="127" t="n"/>
      <c r="E8" s="127" t="n"/>
      <c r="F8" s="128" t="n"/>
      <c r="G8" s="127" t="n"/>
      <c r="H8" s="127" t="n"/>
      <c r="I8" s="127" t="n"/>
      <c r="J8" s="127" t="n"/>
      <c r="K8" s="127" t="n"/>
      <c r="L8" s="127" t="n"/>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t="n"/>
      <c r="J9" s="127" t="n"/>
      <c r="K9" s="127" t="n"/>
      <c r="L9" s="127" t="n"/>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t="n"/>
      <c r="J10" s="127" t="n"/>
      <c r="K10" s="127" t="n"/>
      <c r="L10" s="127" t="n"/>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t="n"/>
      <c r="J11" s="127" t="n"/>
      <c r="K11" s="127" t="n"/>
      <c r="L11" s="127" t="n"/>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t="n"/>
      <c r="J12" s="127" t="n"/>
      <c r="K12" s="127" t="n"/>
      <c r="L12" s="127" t="n"/>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t="n"/>
      <c r="J13" s="127" t="n"/>
      <c r="K13" s="127" t="n"/>
      <c r="L13" s="127" t="n"/>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t="n"/>
      <c r="J14" s="127" t="n"/>
      <c r="K14" s="127" t="n"/>
      <c r="L14" s="127" t="n"/>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t="n"/>
      <c r="J15" s="127" t="n"/>
      <c r="K15" s="127" t="n"/>
      <c r="L15" s="127" t="n"/>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t="n"/>
      <c r="J16" s="127" t="n"/>
      <c r="K16" s="127" t="n"/>
      <c r="L16" s="127" t="n"/>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t="n"/>
      <c r="J17" s="127" t="n"/>
      <c r="K17" s="127" t="n"/>
      <c r="L17" s="127" t="n"/>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t="n"/>
      <c r="J18" s="127" t="n"/>
      <c r="K18" s="127" t="n"/>
      <c r="L18" s="127" t="n"/>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t="n"/>
      <c r="J19" s="127" t="n"/>
      <c r="K19" s="127" t="n"/>
      <c r="L19" s="127" t="n"/>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t="n"/>
      <c r="J20" s="127" t="n"/>
      <c r="K20" s="127" t="n"/>
      <c r="L20" s="127" t="n"/>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t="n"/>
      <c r="J21" s="127" t="n"/>
      <c r="K21" s="127" t="n"/>
      <c r="L21" s="127" t="n"/>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t="n"/>
      <c r="J22" s="127" t="n"/>
      <c r="K22" s="127" t="n"/>
      <c r="L22" s="127" t="n"/>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t="n"/>
      <c r="J23" s="127" t="n"/>
      <c r="K23" s="127" t="n"/>
      <c r="L23" s="127" t="n"/>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t="n"/>
      <c r="J24" s="127" t="n"/>
      <c r="K24" s="127" t="n"/>
      <c r="L24" s="127" t="n"/>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t="n"/>
      <c r="J25" s="127" t="n"/>
      <c r="K25" s="127" t="n"/>
      <c r="L25" s="127" t="n"/>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t="n"/>
      <c r="J26" s="127" t="n"/>
      <c r="K26" s="127" t="n"/>
      <c r="L26" s="127" t="n"/>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t="n"/>
      <c r="J27" s="127" t="n"/>
      <c r="K27" s="127" t="n"/>
      <c r="L27" s="127" t="n"/>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t="n"/>
      <c r="J28" s="127" t="n"/>
      <c r="K28" s="127" t="n"/>
      <c r="L28" s="127" t="n"/>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t="n"/>
      <c r="J29" s="127" t="n"/>
      <c r="K29" s="127" t="n"/>
      <c r="L29" s="127" t="n"/>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t="n"/>
      <c r="J30" s="127" t="n"/>
      <c r="K30" s="127" t="n"/>
      <c r="L30" s="127" t="n"/>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t="n"/>
      <c r="J31" s="127" t="n"/>
      <c r="K31" s="127" t="n"/>
      <c r="L31" s="127" t="n"/>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t="n"/>
      <c r="J32" s="127" t="n"/>
      <c r="K32" s="127" t="n"/>
      <c r="L32" s="127" t="n"/>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t="n"/>
      <c r="J33" s="127" t="n"/>
      <c r="K33" s="127" t="n"/>
      <c r="L33" s="127" t="n"/>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t="n"/>
      <c r="J34" s="127" t="n"/>
      <c r="K34" s="127" t="n"/>
      <c r="L34" s="127" t="n"/>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t="n"/>
      <c r="J35" s="127" t="n"/>
      <c r="K35" s="127" t="n"/>
      <c r="L35" s="127" t="n"/>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t="n"/>
      <c r="J36" s="127" t="n"/>
      <c r="K36" s="127" t="n"/>
      <c r="L36" s="127" t="n"/>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t="n"/>
      <c r="J37" s="127" t="n"/>
      <c r="K37" s="127" t="n"/>
      <c r="L37" s="127" t="n"/>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t="n"/>
      <c r="J38" s="127" t="n"/>
      <c r="K38" s="127" t="n"/>
      <c r="L38" s="127" t="n"/>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t="n"/>
      <c r="J39" s="127" t="n"/>
      <c r="K39" s="127" t="n"/>
      <c r="L39" s="127" t="n"/>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t="n"/>
      <c r="J40" s="127" t="n"/>
      <c r="K40" s="127" t="n"/>
      <c r="L40" s="127" t="n"/>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t="n"/>
      <c r="J41" s="127" t="n"/>
      <c r="K41" s="127" t="n"/>
      <c r="L41" s="127" t="n"/>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t="n"/>
      <c r="J42" s="127" t="n"/>
      <c r="K42" s="127" t="n"/>
      <c r="L42" s="127" t="n"/>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t="n"/>
      <c r="J43" s="127" t="n"/>
      <c r="K43" s="127" t="n"/>
      <c r="L43" s="127" t="n"/>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t="n"/>
      <c r="J44" s="127" t="n"/>
      <c r="K44" s="127" t="n"/>
      <c r="L44" s="127" t="n"/>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K2:M2"/>
    <mergeCell ref="AA2:AC2"/>
    <mergeCell ref="N2:Y2"/>
    <mergeCell ref="AD2:AG2"/>
  </mergeCells>
  <dataValidations count="1">
    <dataValidation sqref="J5 J6 J7 J8 J9 J10 J11 J12 J13 J14 J15 J16 J17 J18 J19 J20 J21 J22 J23 J24 J25 J26 J27 J28 J29 J30 J31 J32 J33 J34 J35 J36 J37 J38 J39 J40 J41 J42 J43 J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inlineStr">
        <is>
          <t>3-2-1	佐野 太郎	計算技術検定3級	令和6年11月15日</t>
        </is>
      </c>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inlineStr">
        <is>
          <t>3-2-2 近畿 花子 実用英語検定2級 2025/6/8</t>
        </is>
      </c>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inlineStr">
        <is>
          <t>3-2-3　泉州 一郎	危険物取扱者乙4	令和7年3月14日</t>
        </is>
      </c>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inlineStr">
        <is>
          <t>3-2-2 近畿 花子 技能検定　機械加工（普通旋盤作業）3級 令和7年7月13日</t>
        </is>
      </c>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7" t="inlineStr">
        <is>
          <t>入力での名称</t>
        </is>
      </c>
      <c r="B2" s="137" t="inlineStr">
        <is>
          <t>履歴書での正式名称</t>
        </is>
      </c>
      <c r="C2" s="137"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IF(N(設定!$B$3)=0,"",YEAR(設定!$B$3)-2018)</f>
        <v/>
      </c>
      <c r="AG8" s="95" t="inlineStr">
        <is>
          <t>年</t>
        </is>
      </c>
      <c r="AI8" s="145">
        <f>IF(N(設定!$B$3)=0,"",MONTH(設定!$B$3))</f>
        <v/>
      </c>
      <c r="AL8" s="95" t="inlineStr">
        <is>
          <t>月</t>
        </is>
      </c>
      <c r="AN8" s="145">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6" t="n"/>
      <c r="BX8" s="147" t="n"/>
      <c r="BY8" s="147" t="n"/>
      <c r="BZ8" s="147" t="n"/>
      <c r="CA8" s="147" t="n"/>
      <c r="CB8" s="147" t="n"/>
      <c r="CC8" s="147" t="n"/>
      <c r="CD8" s="147" t="n"/>
      <c r="CE8" s="147" t="n"/>
      <c r="CF8" s="147" t="n"/>
      <c r="CG8" s="148" t="n"/>
      <c r="CH8" s="146" t="n"/>
      <c r="CI8" s="147" t="n"/>
      <c r="CJ8" s="147" t="n"/>
      <c r="CK8" s="147" t="n"/>
      <c r="CL8" s="147" t="n"/>
      <c r="CM8" s="147" t="n"/>
      <c r="CN8" s="147" t="n"/>
      <c r="CO8" s="147" t="n"/>
      <c r="CP8" s="147" t="n"/>
      <c r="CQ8" s="147" t="n"/>
      <c r="CR8" s="147" t="n"/>
      <c r="CS8" s="147" t="n"/>
      <c r="CT8" s="147" t="n"/>
      <c r="CU8" s="147" t="n"/>
      <c r="CV8" s="147" t="n"/>
      <c r="CW8" s="147" t="n"/>
      <c r="CX8" s="147" t="n"/>
      <c r="CY8" s="147" t="n"/>
      <c r="CZ8" s="147" t="n"/>
      <c r="DA8" s="147" t="n"/>
      <c r="DB8" s="147" t="n"/>
      <c r="DC8" s="147" t="n"/>
      <c r="DD8" s="147" t="n"/>
      <c r="DE8" s="147" t="n"/>
      <c r="DF8" s="147" t="n"/>
      <c r="DG8" s="147" t="n"/>
      <c r="DH8" s="147" t="n"/>
      <c r="DI8" s="147" t="n"/>
      <c r="DJ8" s="147" t="n"/>
      <c r="DK8" s="147" t="n"/>
      <c r="DL8" s="147" t="n"/>
      <c r="DM8" s="147" t="n"/>
      <c r="DN8" s="147" t="n"/>
      <c r="DO8" s="147" t="n"/>
      <c r="DP8" s="147" t="n"/>
      <c r="DQ8" s="147" t="n"/>
      <c r="DR8" s="147" t="n"/>
      <c r="DS8" s="147" t="n"/>
      <c r="DT8" s="147" t="n"/>
      <c r="DU8" s="148"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49">
        <f>計算!$O$3</f>
        <v/>
      </c>
      <c r="CG9" s="144" t="n"/>
      <c r="CH9" s="150">
        <f>計算!$P$3</f>
        <v/>
      </c>
      <c r="DU9" s="144"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7" t="n"/>
      <c r="AA10" s="147" t="n"/>
      <c r="AB10" s="147" t="n"/>
      <c r="AC10" s="147" t="n"/>
      <c r="AD10" s="147" t="n"/>
      <c r="AE10" s="147" t="n"/>
      <c r="AF10" s="147" t="n"/>
      <c r="AG10" s="147" t="n"/>
      <c r="AH10" s="147" t="n"/>
      <c r="AI10" s="147" t="n"/>
      <c r="AJ10" s="147" t="n"/>
      <c r="AK10" s="147" t="n"/>
      <c r="AL10" s="147" t="n"/>
      <c r="AM10" s="147" t="n"/>
      <c r="AN10" s="147" t="n"/>
      <c r="AO10" s="147" t="n"/>
      <c r="AP10" s="147" t="n"/>
      <c r="AQ10" s="147" t="n"/>
      <c r="AR10" s="147" t="n"/>
      <c r="AS10" s="147" t="n"/>
      <c r="AT10" s="147" t="n"/>
      <c r="AU10" s="12" t="n"/>
      <c r="AV10" s="7" t="n"/>
      <c r="BI10" s="8" t="n"/>
      <c r="BJ10" s="7" t="n"/>
      <c r="BK10" s="2" t="n"/>
      <c r="BL10" s="2" t="n"/>
      <c r="BM10" s="2" t="n"/>
      <c r="BN10" s="2" t="n"/>
      <c r="BO10" s="2" t="n"/>
      <c r="BP10" s="143" t="n"/>
      <c r="BV10" s="144" t="n"/>
      <c r="BW10" s="143" t="n"/>
      <c r="CG10" s="144" t="n"/>
      <c r="DU10" s="144" t="n"/>
      <c r="DV10" s="2" t="n"/>
      <c r="DW10" s="2" t="n"/>
      <c r="DX10" s="2" t="n"/>
      <c r="DY10" s="2" t="n"/>
      <c r="DZ10" s="2" t="n"/>
      <c r="EA10" s="2" t="n"/>
      <c r="EB10" s="2" t="n"/>
      <c r="EC10" s="2" t="n"/>
    </row>
    <row r="11" ht="6.75" customHeight="1" s="118">
      <c r="A11" s="2" t="n"/>
      <c r="B11" s="2" t="n"/>
      <c r="C11" s="2" t="n"/>
      <c r="D11" s="2" t="n"/>
      <c r="E11" s="142" t="inlineStr">
        <is>
          <t>ふ り が な</t>
        </is>
      </c>
      <c r="F11" s="140" t="n"/>
      <c r="G11" s="140" t="n"/>
      <c r="H11" s="140" t="n"/>
      <c r="I11" s="140" t="n"/>
      <c r="J11" s="140" t="n"/>
      <c r="K11" s="141" t="n"/>
      <c r="L11" s="151">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43" t="n"/>
      <c r="CG11" s="144" t="n"/>
      <c r="DU11" s="144" t="n"/>
      <c r="DV11" s="2" t="n"/>
      <c r="DW11" s="2" t="n"/>
      <c r="DX11" s="2" t="n"/>
      <c r="DY11" s="2" t="n"/>
      <c r="DZ11" s="2" t="n"/>
      <c r="EA11" s="2" t="n"/>
      <c r="EB11" s="2" t="n"/>
      <c r="EC11" s="2" t="n"/>
    </row>
    <row r="12" ht="6.7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43" t="n"/>
      <c r="CG12" s="144" t="n"/>
      <c r="DU12" s="144" t="n"/>
      <c r="DV12" s="2" t="n"/>
      <c r="DW12" s="2" t="n"/>
      <c r="DX12" s="2" t="n"/>
      <c r="DY12" s="2" t="n"/>
      <c r="DZ12" s="2" t="n"/>
      <c r="EA12" s="2" t="n"/>
      <c r="EB12" s="2" t="n"/>
      <c r="EC12" s="2" t="n"/>
    </row>
    <row r="13" ht="6.7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49">
        <f>計算!$Q$3</f>
        <v/>
      </c>
      <c r="CG13" s="144" t="n"/>
      <c r="CH13" s="150">
        <f>計算!$R$3</f>
        <v/>
      </c>
      <c r="DU13" s="144" t="n"/>
      <c r="DV13" s="2" t="n"/>
      <c r="DW13" s="2" t="n"/>
      <c r="DX13" s="2" t="n"/>
      <c r="DY13" s="2" t="n"/>
      <c r="DZ13" s="2" t="n"/>
      <c r="EA13" s="2" t="n"/>
      <c r="EB13" s="2" t="n"/>
      <c r="EC13" s="2" t="n"/>
    </row>
    <row r="14" ht="6.75" customHeight="1" s="118">
      <c r="A14" s="2" t="n"/>
      <c r="B14" s="2" t="n"/>
      <c r="C14" s="2" t="n"/>
      <c r="D14" s="2" t="n"/>
      <c r="E14" s="146" t="n"/>
      <c r="F14" s="147" t="n"/>
      <c r="G14" s="147" t="n"/>
      <c r="H14" s="147" t="n"/>
      <c r="I14" s="147" t="n"/>
      <c r="J14" s="147" t="n"/>
      <c r="K14" s="148" t="n"/>
      <c r="L14" s="147" t="n"/>
      <c r="M14" s="147" t="n"/>
      <c r="N14" s="147" t="n"/>
      <c r="O14" s="147" t="n"/>
      <c r="P14" s="147" t="n"/>
      <c r="Q14" s="147" t="n"/>
      <c r="R14" s="147" t="n"/>
      <c r="S14" s="147" t="n"/>
      <c r="T14" s="147" t="n"/>
      <c r="U14" s="147" t="n"/>
      <c r="V14" s="147" t="n"/>
      <c r="W14" s="147" t="n"/>
      <c r="X14" s="147" t="n"/>
      <c r="Y14" s="147" t="n"/>
      <c r="Z14" s="147" t="n"/>
      <c r="AA14" s="147" t="n"/>
      <c r="AB14" s="147" t="n"/>
      <c r="AC14" s="147" t="n"/>
      <c r="AD14" s="147" t="n"/>
      <c r="AE14" s="147" t="n"/>
      <c r="AF14" s="147" t="n"/>
      <c r="AG14" s="147" t="n"/>
      <c r="AH14" s="147" t="n"/>
      <c r="AI14" s="147" t="n"/>
      <c r="AJ14" s="147" t="n"/>
      <c r="AK14" s="147" t="n"/>
      <c r="AL14" s="147" t="n"/>
      <c r="AM14" s="147" t="n"/>
      <c r="AN14" s="147" t="n"/>
      <c r="AO14" s="147" t="n"/>
      <c r="AP14" s="147" t="n"/>
      <c r="AQ14" s="147" t="n"/>
      <c r="AR14" s="147" t="n"/>
      <c r="AS14" s="147" t="n"/>
      <c r="AT14" s="148"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43" t="n"/>
      <c r="CG14" s="144" t="n"/>
      <c r="DU14" s="144" t="n"/>
      <c r="DV14" s="2" t="n"/>
      <c r="DW14" s="2" t="n"/>
      <c r="DX14" s="2" t="n"/>
      <c r="DY14" s="2" t="n"/>
      <c r="DZ14" s="2" t="n"/>
      <c r="EA14" s="2" t="n"/>
      <c r="EB14" s="2" t="n"/>
      <c r="EC14" s="2" t="n"/>
    </row>
    <row r="15" ht="6.75" customHeight="1" s="118">
      <c r="A15" s="2" t="n"/>
      <c r="B15" s="2" t="n"/>
      <c r="C15" s="2" t="n"/>
      <c r="D15" s="2" t="n"/>
      <c r="E15" s="152" t="inlineStr">
        <is>
          <t>名　前</t>
        </is>
      </c>
      <c r="F15" s="140" t="n"/>
      <c r="G15" s="140" t="n"/>
      <c r="H15" s="140" t="n"/>
      <c r="I15" s="140" t="n"/>
      <c r="J15" s="140" t="n"/>
      <c r="K15" s="141" t="n"/>
      <c r="L15" s="153">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43" t="n"/>
      <c r="CG15" s="144" t="n"/>
      <c r="DU15" s="144" t="n"/>
      <c r="DV15" s="2" t="n"/>
      <c r="DW15" s="2" t="n"/>
      <c r="DX15" s="2" t="n"/>
      <c r="DY15" s="2" t="n"/>
      <c r="DZ15" s="2" t="n"/>
      <c r="EA15" s="2" t="n"/>
      <c r="EB15" s="2" t="n"/>
      <c r="EC15" s="2" t="n"/>
    </row>
    <row r="16" ht="6.7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43" t="n"/>
      <c r="CG16" s="144" t="n"/>
      <c r="DU16" s="144" t="n"/>
      <c r="DV16" s="2" t="n"/>
      <c r="DW16" s="2" t="n"/>
      <c r="DX16" s="2" t="n"/>
      <c r="DY16" s="2" t="n"/>
      <c r="DZ16" s="2" t="n"/>
      <c r="EA16" s="2" t="n"/>
      <c r="EB16" s="2" t="n"/>
      <c r="EC16" s="2" t="n"/>
    </row>
    <row r="17" ht="6.7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49">
        <f>計算!$S$3</f>
        <v/>
      </c>
      <c r="CG17" s="144" t="n"/>
      <c r="CH17" s="150">
        <f>計算!$T$3</f>
        <v/>
      </c>
      <c r="DU17" s="144" t="n"/>
      <c r="DV17" s="2" t="n"/>
      <c r="DW17" s="2" t="n"/>
      <c r="DX17" s="2" t="n"/>
      <c r="DY17" s="2" t="n"/>
      <c r="DZ17" s="2" t="n"/>
      <c r="EA17" s="2" t="n"/>
      <c r="EB17" s="2" t="n"/>
      <c r="EC17" s="2" t="n"/>
    </row>
    <row r="18" ht="6.7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43" t="n"/>
      <c r="CG18" s="144" t="n"/>
      <c r="DU18" s="144" t="n"/>
      <c r="DV18" s="2" t="n"/>
      <c r="DW18" s="2" t="n"/>
      <c r="DX18" s="2" t="n"/>
      <c r="DY18" s="2" t="n"/>
      <c r="DZ18" s="2" t="n"/>
      <c r="EA18" s="2" t="n"/>
      <c r="EB18" s="2" t="n"/>
      <c r="EC18" s="2" t="n"/>
    </row>
    <row r="19" ht="6.7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43" t="n"/>
      <c r="CG19" s="144" t="n"/>
      <c r="DU19" s="144" t="n"/>
      <c r="DV19" s="2" t="n"/>
      <c r="DW19" s="2" t="n"/>
      <c r="DX19" s="2" t="n"/>
      <c r="DY19" s="2" t="n"/>
      <c r="DZ19" s="2" t="n"/>
      <c r="EA19" s="2" t="n"/>
      <c r="EB19" s="2" t="n"/>
      <c r="EC19" s="2" t="n"/>
    </row>
    <row r="20" ht="4.5" customHeight="1" s="118">
      <c r="A20" s="2" t="n"/>
      <c r="B20" s="2" t="n"/>
      <c r="C20" s="2" t="n"/>
      <c r="D20" s="2" t="n"/>
      <c r="E20" s="146" t="n"/>
      <c r="F20" s="147" t="n"/>
      <c r="G20" s="147" t="n"/>
      <c r="H20" s="147" t="n"/>
      <c r="I20" s="147" t="n"/>
      <c r="J20" s="147" t="n"/>
      <c r="K20" s="148" t="n"/>
      <c r="L20" s="146" t="n"/>
      <c r="M20" s="147" t="n"/>
      <c r="N20" s="147" t="n"/>
      <c r="O20" s="147" t="n"/>
      <c r="P20" s="147" t="n"/>
      <c r="Q20" s="147" t="n"/>
      <c r="R20" s="147" t="n"/>
      <c r="S20" s="147" t="n"/>
      <c r="T20" s="147" t="n"/>
      <c r="U20" s="147" t="n"/>
      <c r="V20" s="147" t="n"/>
      <c r="W20" s="147" t="n"/>
      <c r="X20" s="147" t="n"/>
      <c r="Y20" s="147" t="n"/>
      <c r="Z20" s="147" t="n"/>
      <c r="AA20" s="147" t="n"/>
      <c r="AB20" s="147" t="n"/>
      <c r="AC20" s="147" t="n"/>
      <c r="AD20" s="147" t="n"/>
      <c r="AE20" s="147" t="n"/>
      <c r="AF20" s="147" t="n"/>
      <c r="AG20" s="147" t="n"/>
      <c r="AH20" s="147" t="n"/>
      <c r="AI20" s="147" t="n"/>
      <c r="AJ20" s="147" t="n"/>
      <c r="AK20" s="147" t="n"/>
      <c r="AL20" s="147" t="n"/>
      <c r="AM20" s="147" t="n"/>
      <c r="AN20" s="147" t="n"/>
      <c r="AO20" s="147" t="n"/>
      <c r="AP20" s="147" t="n"/>
      <c r="AQ20" s="147" t="n"/>
      <c r="AR20" s="147" t="n"/>
      <c r="AS20" s="147" t="n"/>
      <c r="AT20" s="148"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43" t="n"/>
      <c r="CG20" s="144" t="n"/>
      <c r="DU20" s="144" t="n"/>
      <c r="DV20" s="2" t="n"/>
      <c r="DW20" s="2" t="n"/>
      <c r="DX20" s="2" t="n"/>
      <c r="DY20" s="2" t="n"/>
      <c r="DZ20" s="2" t="n"/>
      <c r="EA20" s="2" t="n"/>
      <c r="EB20" s="2" t="n"/>
      <c r="EC20" s="2" t="n"/>
    </row>
    <row r="21" ht="6.75" customHeight="1" s="118">
      <c r="A21" s="2" t="n"/>
      <c r="B21" s="2" t="n"/>
      <c r="C21" s="2" t="n"/>
      <c r="D21" s="2" t="n"/>
      <c r="E21" s="152" t="inlineStr">
        <is>
          <t>生年月日</t>
        </is>
      </c>
      <c r="F21" s="140" t="n"/>
      <c r="G21" s="140" t="n"/>
      <c r="H21" s="140" t="n"/>
      <c r="I21" s="140" t="n"/>
      <c r="J21" s="140" t="n"/>
      <c r="K21" s="141" t="n"/>
      <c r="L21" s="154" t="inlineStr">
        <is>
          <t>昭和 ・ 平成</t>
        </is>
      </c>
      <c r="M21" s="140" t="n"/>
      <c r="N21" s="140" t="n"/>
      <c r="O21" s="140" t="n"/>
      <c r="P21" s="140" t="n"/>
      <c r="Q21" s="140" t="n"/>
      <c r="R21" s="140" t="n"/>
      <c r="S21" s="140" t="n"/>
      <c r="T21" s="140" t="n"/>
      <c r="U21" s="140" t="n"/>
      <c r="V21" s="155">
        <f>計算!$D$3</f>
        <v/>
      </c>
      <c r="W21" s="140" t="n"/>
      <c r="X21" s="156" t="inlineStr">
        <is>
          <t>年</t>
        </is>
      </c>
      <c r="Y21" s="140" t="n"/>
      <c r="Z21" s="155">
        <f>計算!$E$3</f>
        <v/>
      </c>
      <c r="AA21" s="140" t="n"/>
      <c r="AB21" s="140" t="n"/>
      <c r="AC21" s="156" t="inlineStr">
        <is>
          <t>月</t>
        </is>
      </c>
      <c r="AD21" s="140" t="n"/>
      <c r="AE21" s="155">
        <f>計算!$F$3</f>
        <v/>
      </c>
      <c r="AF21" s="140" t="n"/>
      <c r="AG21" s="140" t="n"/>
      <c r="AH21" s="156" t="inlineStr">
        <is>
          <t>日　生 （満</t>
        </is>
      </c>
      <c r="AI21" s="140" t="n"/>
      <c r="AJ21" s="140" t="n"/>
      <c r="AK21" s="140" t="n"/>
      <c r="AL21" s="140" t="n"/>
      <c r="AM21" s="140" t="n"/>
      <c r="AN21" s="140" t="n"/>
      <c r="AO21" s="140" t="n"/>
      <c r="AP21" s="157">
        <f>計算!$G$3</f>
        <v/>
      </c>
      <c r="AQ21" s="140" t="n"/>
      <c r="AR21" s="158"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49">
        <f>計算!$U$3</f>
        <v/>
      </c>
      <c r="CG21" s="144" t="n"/>
      <c r="CH21" s="150">
        <f>計算!$V$3</f>
        <v/>
      </c>
      <c r="DU21" s="144" t="n"/>
      <c r="DV21" s="2" t="n"/>
      <c r="DW21" s="2" t="n"/>
      <c r="DX21" s="2" t="n"/>
      <c r="DY21" s="2" t="n"/>
      <c r="DZ21" s="2" t="n"/>
      <c r="EA21" s="2" t="n"/>
      <c r="EB21" s="2" t="n"/>
      <c r="EC21" s="2" t="n"/>
    </row>
    <row r="22" ht="6.75"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143" t="n"/>
      <c r="CG22" s="144" t="n"/>
      <c r="DU22" s="144" t="n"/>
      <c r="DV22" s="2" t="n"/>
      <c r="DW22" s="2" t="n"/>
      <c r="DX22" s="2" t="n"/>
      <c r="DY22" s="2" t="n"/>
      <c r="DZ22" s="2" t="n"/>
      <c r="EA22" s="2" t="n"/>
      <c r="EB22" s="2" t="n"/>
      <c r="EC22" s="2" t="n"/>
    </row>
    <row r="23" ht="6.75"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143" t="n"/>
      <c r="CG23" s="144" t="n"/>
      <c r="DU23" s="144" t="n"/>
      <c r="DV23" s="2" t="n"/>
      <c r="DW23" s="2" t="n"/>
      <c r="DX23" s="2" t="n"/>
      <c r="DY23" s="2" t="n"/>
      <c r="DZ23" s="2" t="n"/>
      <c r="EA23" s="2" t="n"/>
      <c r="EB23" s="2" t="n"/>
      <c r="EC23" s="2" t="n"/>
    </row>
    <row r="24" ht="3.75" customHeight="1" s="118">
      <c r="A24" s="2" t="n"/>
      <c r="B24" s="2" t="n"/>
      <c r="C24" s="2" t="n"/>
      <c r="D24" s="2" t="n"/>
      <c r="E24" s="146" t="n"/>
      <c r="F24" s="147" t="n"/>
      <c r="G24" s="147" t="n"/>
      <c r="H24" s="147" t="n"/>
      <c r="I24" s="147" t="n"/>
      <c r="J24" s="147" t="n"/>
      <c r="K24" s="148" t="n"/>
      <c r="L24" s="146" t="n"/>
      <c r="M24" s="147" t="n"/>
      <c r="N24" s="147" t="n"/>
      <c r="O24" s="147" t="n"/>
      <c r="P24" s="147" t="n"/>
      <c r="Q24" s="147" t="n"/>
      <c r="R24" s="147" t="n"/>
      <c r="S24" s="147" t="n"/>
      <c r="T24" s="147" t="n"/>
      <c r="U24" s="147" t="n"/>
      <c r="X24" s="147" t="n"/>
      <c r="Y24" s="147" t="n"/>
      <c r="AC24" s="147" t="n"/>
      <c r="AD24" s="147" t="n"/>
      <c r="AH24" s="147" t="n"/>
      <c r="AI24" s="147" t="n"/>
      <c r="AJ24" s="147" t="n"/>
      <c r="AK24" s="147" t="n"/>
      <c r="AL24" s="147" t="n"/>
      <c r="AM24" s="147" t="n"/>
      <c r="AN24" s="147" t="n"/>
      <c r="AO24" s="147" t="n"/>
      <c r="AP24" s="147" t="n"/>
      <c r="AQ24" s="147" t="n"/>
      <c r="AR24" s="147" t="n"/>
      <c r="AS24" s="147" t="n"/>
      <c r="AT24" s="148"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143" t="n"/>
      <c r="CG24" s="144" t="n"/>
      <c r="DU24" s="144" t="n"/>
      <c r="DV24" s="2" t="n"/>
      <c r="DW24" s="2" t="n"/>
      <c r="DX24" s="2" t="n"/>
      <c r="DY24" s="2" t="n"/>
      <c r="DZ24" s="2" t="n"/>
      <c r="EA24" s="2" t="n"/>
      <c r="EB24" s="2" t="n"/>
      <c r="EC24" s="2" t="n"/>
    </row>
    <row r="25" ht="6.75" customHeight="1" s="118">
      <c r="A25" s="2" t="n"/>
      <c r="B25" s="2" t="n"/>
      <c r="C25" s="2" t="n"/>
      <c r="D25" s="2" t="n"/>
      <c r="E25" s="159" t="inlineStr">
        <is>
          <t>ふ り が な</t>
        </is>
      </c>
      <c r="F25" s="140" t="n"/>
      <c r="G25" s="140" t="n"/>
      <c r="H25" s="140" t="n"/>
      <c r="I25" s="140" t="n"/>
      <c r="J25" s="140" t="n"/>
      <c r="K25" s="141" t="n"/>
      <c r="L25" s="160">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161">
        <f>計算!$W$3</f>
        <v/>
      </c>
      <c r="CG25" s="144" t="n"/>
      <c r="CH25" s="150">
        <f>計算!$X$3</f>
        <v/>
      </c>
      <c r="DU25" s="144" t="n"/>
      <c r="DV25" s="2" t="n"/>
      <c r="DW25" s="2" t="n"/>
      <c r="DX25" s="2" t="n"/>
      <c r="DY25" s="2" t="n"/>
      <c r="DZ25" s="2" t="n"/>
      <c r="EA25" s="2" t="n"/>
      <c r="EB25" s="2" t="n"/>
      <c r="EC25" s="2" t="n"/>
    </row>
    <row r="26" ht="6.75" customHeight="1" s="118">
      <c r="A26" s="2" t="n"/>
      <c r="B26" s="2" t="n"/>
      <c r="C26" s="2" t="n"/>
      <c r="D26" s="2" t="n"/>
      <c r="E26" s="143" t="n"/>
      <c r="K26" s="144" t="n"/>
      <c r="BI26" s="144" t="n"/>
      <c r="BJ26" s="2" t="n"/>
      <c r="BK26" s="2" t="n"/>
      <c r="BL26" s="2" t="n"/>
      <c r="BM26" s="2" t="n"/>
      <c r="BN26" s="2" t="n"/>
      <c r="BO26" s="2" t="n"/>
      <c r="BP26" s="143" t="n"/>
      <c r="BV26" s="144" t="n"/>
      <c r="BW26" s="143" t="n"/>
      <c r="CG26" s="144" t="n"/>
      <c r="DU26" s="144" t="n"/>
      <c r="DV26" s="2" t="n"/>
      <c r="DW26" s="2" t="n"/>
      <c r="DX26" s="2" t="n"/>
      <c r="DY26" s="2" t="n"/>
      <c r="DZ26" s="2" t="n"/>
      <c r="EA26" s="2" t="n"/>
      <c r="EB26" s="2" t="n"/>
      <c r="EC26" s="2" t="n"/>
    </row>
    <row r="27" ht="6.75" customHeight="1" s="118">
      <c r="A27" s="2" t="n"/>
      <c r="B27" s="2" t="n"/>
      <c r="C27" s="2" t="n"/>
      <c r="D27" s="2" t="n"/>
      <c r="E27" s="162" t="n"/>
      <c r="F27" s="163" t="n"/>
      <c r="G27" s="163" t="n"/>
      <c r="H27" s="163" t="n"/>
      <c r="I27" s="163" t="n"/>
      <c r="J27" s="163" t="n"/>
      <c r="K27" s="164" t="n"/>
      <c r="L27" s="163" t="n"/>
      <c r="M27" s="163" t="n"/>
      <c r="N27" s="163" t="n"/>
      <c r="O27" s="163" t="n"/>
      <c r="P27" s="163" t="n"/>
      <c r="Q27" s="163" t="n"/>
      <c r="R27" s="163" t="n"/>
      <c r="S27" s="163" t="n"/>
      <c r="T27" s="163" t="n"/>
      <c r="U27" s="163" t="n"/>
      <c r="V27" s="163" t="n"/>
      <c r="W27" s="163" t="n"/>
      <c r="X27" s="163" t="n"/>
      <c r="Y27" s="163" t="n"/>
      <c r="Z27" s="163" t="n"/>
      <c r="AA27" s="163" t="n"/>
      <c r="AB27" s="163" t="n"/>
      <c r="AC27" s="163" t="n"/>
      <c r="AD27" s="163" t="n"/>
      <c r="AE27" s="163" t="n"/>
      <c r="AF27" s="163" t="n"/>
      <c r="AG27" s="163" t="n"/>
      <c r="AH27" s="163" t="n"/>
      <c r="AI27" s="163" t="n"/>
      <c r="AJ27" s="163" t="n"/>
      <c r="AK27" s="163" t="n"/>
      <c r="AL27" s="163" t="n"/>
      <c r="AM27" s="163" t="n"/>
      <c r="AN27" s="163" t="n"/>
      <c r="AO27" s="163" t="n"/>
      <c r="AP27" s="163" t="n"/>
      <c r="AQ27" s="163" t="n"/>
      <c r="AR27" s="163" t="n"/>
      <c r="AS27" s="163" t="n"/>
      <c r="AT27" s="163" t="n"/>
      <c r="AU27" s="163" t="n"/>
      <c r="AV27" s="163" t="n"/>
      <c r="AW27" s="163" t="n"/>
      <c r="AX27" s="163" t="n"/>
      <c r="AY27" s="163" t="n"/>
      <c r="AZ27" s="163" t="n"/>
      <c r="BA27" s="163" t="n"/>
      <c r="BB27" s="163" t="n"/>
      <c r="BC27" s="163" t="n"/>
      <c r="BD27" s="163" t="n"/>
      <c r="BE27" s="163" t="n"/>
      <c r="BF27" s="163" t="n"/>
      <c r="BG27" s="163" t="n"/>
      <c r="BH27" s="163" t="n"/>
      <c r="BI27" s="164" t="n"/>
      <c r="BJ27" s="2" t="n"/>
      <c r="BK27" s="2" t="n"/>
      <c r="BL27" s="2" t="n"/>
      <c r="BM27" s="2" t="n"/>
      <c r="BN27" s="2" t="n"/>
      <c r="BO27" s="2" t="n"/>
      <c r="BP27" s="143" t="n"/>
      <c r="BV27" s="144" t="n"/>
      <c r="BW27" s="143" t="n"/>
      <c r="CG27" s="144" t="n"/>
      <c r="DU27" s="144" t="n"/>
      <c r="DV27" s="2" t="n"/>
      <c r="DW27" s="2" t="n"/>
      <c r="DX27" s="2" t="n"/>
      <c r="DY27" s="2" t="n"/>
      <c r="DZ27" s="2" t="n"/>
      <c r="EA27" s="2" t="n"/>
      <c r="EB27" s="2" t="n"/>
      <c r="EC27" s="2" t="n"/>
    </row>
    <row r="28" ht="6.75" customHeight="1" s="118">
      <c r="A28" s="2" t="n"/>
      <c r="B28" s="2" t="n"/>
      <c r="C28" s="2" t="n"/>
      <c r="D28" s="2" t="n"/>
      <c r="E28" s="165" t="inlineStr">
        <is>
          <t>現住所</t>
        </is>
      </c>
      <c r="F28" s="166" t="n"/>
      <c r="G28" s="166" t="n"/>
      <c r="H28" s="166" t="n"/>
      <c r="I28" s="166" t="n"/>
      <c r="J28" s="166" t="n"/>
      <c r="K28" s="167" t="n"/>
      <c r="L28" s="107" t="inlineStr">
        <is>
          <t>〒</t>
        </is>
      </c>
      <c r="M28" s="166" t="n"/>
      <c r="N28" s="166" t="n"/>
      <c r="O28" s="166" t="n"/>
      <c r="P28" s="168">
        <f>計算!$H$3</f>
        <v/>
      </c>
      <c r="Q28" s="166" t="n"/>
      <c r="R28" s="166" t="n"/>
      <c r="S28" s="166" t="n"/>
      <c r="T28" s="166" t="n"/>
      <c r="U28" s="166" t="n"/>
      <c r="V28" s="166" t="n"/>
      <c r="W28" s="166" t="n"/>
      <c r="X28" s="166" t="n"/>
      <c r="Y28" s="166" t="n"/>
      <c r="Z28" s="166" t="n"/>
      <c r="AA28" s="166" t="n"/>
      <c r="AB28" s="166" t="n"/>
      <c r="AC28" s="166" t="n"/>
      <c r="AD28" s="166" t="n"/>
      <c r="AE28" s="166" t="n"/>
      <c r="AF28" s="166" t="n"/>
      <c r="AG28" s="166" t="n"/>
      <c r="AH28" s="166" t="n"/>
      <c r="AI28" s="166" t="n"/>
      <c r="AJ28" s="166"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143" t="n"/>
      <c r="CG28" s="144" t="n"/>
      <c r="DU28" s="144" t="n"/>
      <c r="DV28" s="2" t="n"/>
      <c r="DW28" s="2" t="n"/>
      <c r="DX28" s="2" t="n"/>
      <c r="DY28" s="2" t="n"/>
      <c r="DZ28" s="2" t="n"/>
      <c r="EA28" s="2" t="n"/>
      <c r="EB28" s="2" t="n"/>
      <c r="EC28" s="2" t="n"/>
    </row>
    <row r="29" ht="4.5"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6" t="n"/>
      <c r="BQ29" s="147" t="n"/>
      <c r="BR29" s="147" t="n"/>
      <c r="BS29" s="147" t="n"/>
      <c r="BT29" s="147" t="n"/>
      <c r="BU29" s="147" t="n"/>
      <c r="BV29" s="148" t="n"/>
      <c r="BW29" s="146" t="n"/>
      <c r="BX29" s="147" t="n"/>
      <c r="BY29" s="147" t="n"/>
      <c r="BZ29" s="147" t="n"/>
      <c r="CA29" s="147" t="n"/>
      <c r="CB29" s="147" t="n"/>
      <c r="CC29" s="147" t="n"/>
      <c r="CD29" s="147" t="n"/>
      <c r="CE29" s="147" t="n"/>
      <c r="CF29" s="147" t="n"/>
      <c r="CG29" s="148" t="n"/>
      <c r="DU29" s="144"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9" t="inlineStr">
        <is>
          <t>校内外の諸活動</t>
        </is>
      </c>
      <c r="BQ30" s="140" t="n"/>
      <c r="BR30" s="140" t="n"/>
      <c r="BS30" s="140" t="n"/>
      <c r="BT30" s="140" t="n"/>
      <c r="BU30" s="140" t="n"/>
      <c r="BV30" s="141" t="n"/>
      <c r="BW30" s="170">
        <f>計算!$Y$3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1">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6" t="n"/>
      <c r="F33" s="147" t="n"/>
      <c r="G33" s="147" t="n"/>
      <c r="H33" s="147" t="n"/>
      <c r="I33" s="147" t="n"/>
      <c r="J33" s="147" t="n"/>
      <c r="K33" s="148" t="n"/>
      <c r="L33" s="146" t="n"/>
      <c r="M33" s="147" t="n"/>
      <c r="N33" s="147" t="n"/>
      <c r="O33" s="147" t="n"/>
      <c r="P33" s="147" t="n"/>
      <c r="Q33" s="147" t="n"/>
      <c r="R33" s="147" t="n"/>
      <c r="S33" s="147" t="n"/>
      <c r="T33" s="147" t="n"/>
      <c r="U33" s="147" t="n"/>
      <c r="V33" s="147" t="n"/>
      <c r="W33" s="147" t="n"/>
      <c r="X33" s="147" t="n"/>
      <c r="Y33" s="147" t="n"/>
      <c r="Z33" s="147" t="n"/>
      <c r="AA33" s="147" t="n"/>
      <c r="AB33" s="147" t="n"/>
      <c r="AC33" s="147" t="n"/>
      <c r="AD33" s="147" t="n"/>
      <c r="AE33" s="147" t="n"/>
      <c r="AF33" s="147" t="n"/>
      <c r="AG33" s="147" t="n"/>
      <c r="AH33" s="147" t="n"/>
      <c r="AI33" s="147" t="n"/>
      <c r="AJ33" s="147" t="n"/>
      <c r="AK33" s="147" t="n"/>
      <c r="AL33" s="147" t="n"/>
      <c r="AM33" s="147" t="n"/>
      <c r="AN33" s="147" t="n"/>
      <c r="AO33" s="147" t="n"/>
      <c r="AP33" s="147" t="n"/>
      <c r="AQ33" s="147" t="n"/>
      <c r="AR33" s="147" t="n"/>
      <c r="AS33" s="147" t="n"/>
      <c r="AT33" s="147" t="n"/>
      <c r="AU33" s="147" t="n"/>
      <c r="AV33" s="147" t="n"/>
      <c r="AW33" s="147" t="n"/>
      <c r="AX33" s="147" t="n"/>
      <c r="AY33" s="147" t="n"/>
      <c r="AZ33" s="147" t="n"/>
      <c r="BA33" s="147" t="n"/>
      <c r="BB33" s="147" t="n"/>
      <c r="BC33" s="147" t="n"/>
      <c r="BD33" s="147" t="n"/>
      <c r="BE33" s="147" t="n"/>
      <c r="BF33" s="147" t="n"/>
      <c r="BG33" s="147" t="n"/>
      <c r="BH33" s="147" t="n"/>
      <c r="BI33" s="148"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59" t="inlineStr">
        <is>
          <t>ふ り が な</t>
        </is>
      </c>
      <c r="F34" s="140" t="n"/>
      <c r="G34" s="140" t="n"/>
      <c r="H34" s="140" t="n"/>
      <c r="I34" s="140" t="n"/>
      <c r="J34" s="140" t="n"/>
      <c r="K34" s="141" t="n"/>
      <c r="L34" s="160">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2" t="n"/>
      <c r="F36" s="163" t="n"/>
      <c r="G36" s="163" t="n"/>
      <c r="H36" s="163" t="n"/>
      <c r="I36" s="163" t="n"/>
      <c r="J36" s="163" t="n"/>
      <c r="K36" s="164" t="n"/>
      <c r="L36" s="163" t="n"/>
      <c r="M36" s="163" t="n"/>
      <c r="N36" s="163" t="n"/>
      <c r="O36" s="163" t="n"/>
      <c r="P36" s="163" t="n"/>
      <c r="Q36" s="163" t="n"/>
      <c r="R36" s="163" t="n"/>
      <c r="S36" s="163" t="n"/>
      <c r="T36" s="163" t="n"/>
      <c r="U36" s="163" t="n"/>
      <c r="V36" s="163" t="n"/>
      <c r="W36" s="163" t="n"/>
      <c r="X36" s="163" t="n"/>
      <c r="Y36" s="163" t="n"/>
      <c r="Z36" s="163" t="n"/>
      <c r="AA36" s="163" t="n"/>
      <c r="AB36" s="163" t="n"/>
      <c r="AC36" s="163" t="n"/>
      <c r="AD36" s="163" t="n"/>
      <c r="AE36" s="163" t="n"/>
      <c r="AF36" s="163" t="n"/>
      <c r="AG36" s="163" t="n"/>
      <c r="AH36" s="163" t="n"/>
      <c r="AI36" s="163" t="n"/>
      <c r="AJ36" s="163" t="n"/>
      <c r="AK36" s="163" t="n"/>
      <c r="AL36" s="163" t="n"/>
      <c r="AM36" s="163" t="n"/>
      <c r="AN36" s="163" t="n"/>
      <c r="AO36" s="163" t="n"/>
      <c r="AP36" s="163" t="n"/>
      <c r="AQ36" s="163" t="n"/>
      <c r="AR36" s="163" t="n"/>
      <c r="AS36" s="163" t="n"/>
      <c r="AT36" s="163" t="n"/>
      <c r="AU36" s="163" t="n"/>
      <c r="AV36" s="163" t="n"/>
      <c r="AW36" s="163" t="n"/>
      <c r="AX36" s="163" t="n"/>
      <c r="AY36" s="163" t="n"/>
      <c r="AZ36" s="163" t="n"/>
      <c r="BA36" s="163" t="n"/>
      <c r="BB36" s="163" t="n"/>
      <c r="BC36" s="163" t="n"/>
      <c r="BD36" s="163" t="n"/>
      <c r="BE36" s="163" t="n"/>
      <c r="BF36" s="163" t="n"/>
      <c r="BG36" s="163" t="n"/>
      <c r="BH36" s="163" t="n"/>
      <c r="BI36" s="164"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5" t="inlineStr">
        <is>
          <t>連絡先</t>
        </is>
      </c>
      <c r="F37" s="166" t="n"/>
      <c r="G37" s="166" t="n"/>
      <c r="H37" s="166" t="n"/>
      <c r="I37" s="166" t="n"/>
      <c r="J37" s="166" t="n"/>
      <c r="K37" s="167" t="n"/>
      <c r="L37" s="107" t="inlineStr">
        <is>
          <t>〒</t>
        </is>
      </c>
      <c r="M37" s="166" t="n"/>
      <c r="N37" s="166" t="n"/>
      <c r="O37" s="166" t="n"/>
      <c r="P37" s="172">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3">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6" t="n"/>
      <c r="F41" s="147" t="n"/>
      <c r="G41" s="147" t="n"/>
      <c r="H41" s="147" t="n"/>
      <c r="I41" s="147" t="n"/>
      <c r="J41" s="147" t="n"/>
      <c r="K41" s="148" t="n"/>
      <c r="L41" s="147" t="n"/>
      <c r="M41" s="147" t="n"/>
      <c r="N41" s="147" t="n"/>
      <c r="O41" s="147" t="n"/>
      <c r="P41" s="147" t="n"/>
      <c r="Q41" s="147" t="n"/>
      <c r="R41" s="147" t="n"/>
      <c r="S41" s="147" t="n"/>
      <c r="T41" s="147" t="n"/>
      <c r="U41" s="147" t="n"/>
      <c r="V41" s="147" t="n"/>
      <c r="W41" s="147" t="n"/>
      <c r="X41" s="147" t="n"/>
      <c r="Y41" s="147" t="n"/>
      <c r="Z41" s="147" t="n"/>
      <c r="AA41" s="147" t="n"/>
      <c r="AB41" s="147" t="n"/>
      <c r="AC41" s="147" t="n"/>
      <c r="AD41" s="147" t="n"/>
      <c r="AE41" s="147" t="n"/>
      <c r="AF41" s="147" t="n"/>
      <c r="AG41" s="147" t="n"/>
      <c r="AH41" s="147" t="n"/>
      <c r="AI41" s="147" t="n"/>
      <c r="AJ41" s="147" t="n"/>
      <c r="AK41" s="147" t="n"/>
      <c r="AL41" s="147" t="n"/>
      <c r="AM41" s="147" t="n"/>
      <c r="AN41" s="147" t="n"/>
      <c r="AO41" s="147" t="n"/>
      <c r="AP41" s="147" t="n"/>
      <c r="AQ41" s="147" t="n"/>
      <c r="AR41" s="147" t="n"/>
      <c r="AS41" s="147" t="n"/>
      <c r="AT41" s="147" t="n"/>
      <c r="AU41" s="147" t="n"/>
      <c r="AV41" s="147" t="n"/>
      <c r="AW41" s="147" t="n"/>
      <c r="AX41" s="147" t="n"/>
      <c r="AY41" s="147" t="n"/>
      <c r="AZ41" s="147" t="n"/>
      <c r="BA41" s="147" t="n"/>
      <c r="BB41" s="147" t="n"/>
      <c r="BC41" s="147" t="n"/>
      <c r="BD41" s="147" t="n"/>
      <c r="BE41" s="147" t="n"/>
      <c r="BF41" s="147" t="n"/>
      <c r="BG41" s="147" t="n"/>
      <c r="BH41" s="147" t="n"/>
      <c r="BI41" s="148"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4" t="n"/>
      <c r="BQ47" s="140" t="n"/>
      <c r="BR47" s="175" t="n"/>
      <c r="BS47" s="140" t="n"/>
      <c r="BT47" s="140" t="n"/>
      <c r="BU47" s="28" t="n"/>
      <c r="BV47" s="29" t="n"/>
      <c r="BW47" s="176">
        <f>計算!$Z$3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7"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78">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79">
        <f>設定!$B$6</f>
        <v/>
      </c>
      <c r="S55" s="11" t="n"/>
      <c r="T55" s="11" t="n"/>
      <c r="U55" s="179">
        <f>設定!$B$7</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6" t="n"/>
      <c r="F60" s="147" t="n"/>
      <c r="G60" s="147" t="n"/>
      <c r="H60" s="147" t="n"/>
      <c r="I60" s="147" t="n"/>
      <c r="J60" s="147" t="n"/>
      <c r="K60" s="148"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7" t="n"/>
      <c r="AX60" s="147" t="n"/>
      <c r="AY60" s="147" t="n"/>
      <c r="AZ60" s="147" t="n"/>
      <c r="BA60" s="147" t="n"/>
      <c r="BB60" s="147" t="n"/>
      <c r="BC60" s="147" t="n"/>
      <c r="BD60" s="147" t="n"/>
      <c r="BE60" s="147" t="n"/>
      <c r="BF60" s="147" t="n"/>
      <c r="BG60" s="147" t="n"/>
      <c r="BH60" s="147" t="n"/>
      <c r="BI60" s="148"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0" t="inlineStr">
        <is>
          <t>職　歴</t>
        </is>
      </c>
      <c r="K64" s="144" t="n"/>
      <c r="L64" s="54" t="inlineStr">
        <is>
          <t>平成</t>
        </is>
      </c>
      <c r="M64" s="140" t="n"/>
      <c r="N64" s="140" t="n"/>
      <c r="O64" s="140" t="n"/>
      <c r="P64" s="19" t="n"/>
      <c r="Q64" s="19" t="n"/>
      <c r="R64" s="19" t="n"/>
      <c r="S64" s="19" t="n"/>
      <c r="T64" s="19" t="n"/>
      <c r="U64" s="19" t="n"/>
      <c r="V64" s="19" t="n"/>
      <c r="W64" s="19" t="n"/>
      <c r="X64" s="37" t="n"/>
      <c r="Y64" s="171">
        <f>計算!$AD$3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79">
        <f>計算!$AB$3</f>
        <v/>
      </c>
      <c r="S66" s="52" t="inlineStr">
        <is>
          <t>年</t>
        </is>
      </c>
      <c r="U66" s="179">
        <f>計算!$AC$3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6" t="n"/>
      <c r="M69" s="147" t="n"/>
      <c r="N69" s="147" t="n"/>
      <c r="O69" s="147" t="n"/>
      <c r="P69" s="20" t="n"/>
      <c r="Q69" s="20" t="n"/>
      <c r="R69" s="20" t="n"/>
      <c r="S69" s="20" t="n"/>
      <c r="T69" s="20" t="n"/>
      <c r="U69" s="20" t="n"/>
      <c r="V69" s="20" t="n"/>
      <c r="W69" s="20" t="n"/>
      <c r="X69" s="39" t="n"/>
      <c r="Y69" s="146" t="n"/>
      <c r="Z69" s="147" t="n"/>
      <c r="AA69" s="147" t="n"/>
      <c r="AB69" s="147" t="n"/>
      <c r="AC69" s="147" t="n"/>
      <c r="AD69" s="147" t="n"/>
      <c r="AE69" s="147" t="n"/>
      <c r="AF69" s="147" t="n"/>
      <c r="AG69" s="147" t="n"/>
      <c r="AH69" s="147" t="n"/>
      <c r="AI69" s="147" t="n"/>
      <c r="AJ69" s="147" t="n"/>
      <c r="AK69" s="147" t="n"/>
      <c r="AL69" s="147" t="n"/>
      <c r="AM69" s="147" t="n"/>
      <c r="AN69" s="147" t="n"/>
      <c r="AO69" s="147" t="n"/>
      <c r="AP69" s="147" t="n"/>
      <c r="AQ69" s="147" t="n"/>
      <c r="AR69" s="147" t="n"/>
      <c r="AS69" s="147" t="n"/>
      <c r="AT69" s="147" t="n"/>
      <c r="AU69" s="147" t="n"/>
      <c r="AV69" s="147" t="n"/>
      <c r="AW69" s="147" t="n"/>
      <c r="AX69" s="147" t="n"/>
      <c r="AY69" s="147" t="n"/>
      <c r="AZ69" s="147" t="n"/>
      <c r="BA69" s="147" t="n"/>
      <c r="BB69" s="147" t="n"/>
      <c r="BC69" s="147" t="n"/>
      <c r="BD69" s="147" t="n"/>
      <c r="BE69" s="147" t="n"/>
      <c r="BF69" s="147" t="n"/>
      <c r="BG69" s="147" t="n"/>
      <c r="BH69" s="147" t="n"/>
      <c r="BI69" s="148"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1">
        <f>計算!$AG$3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79">
        <f>計算!$AE$3</f>
        <v/>
      </c>
      <c r="S72" s="52" t="inlineStr">
        <is>
          <t>年</t>
        </is>
      </c>
      <c r="U72" s="179">
        <f>計算!$AF$3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6" t="n"/>
      <c r="M75" s="147" t="n"/>
      <c r="N75" s="147" t="n"/>
      <c r="O75" s="147" t="n"/>
      <c r="P75" s="20" t="n"/>
      <c r="Q75" s="20" t="n"/>
      <c r="R75" s="20" t="n"/>
      <c r="S75" s="20" t="n"/>
      <c r="T75" s="20" t="n"/>
      <c r="U75" s="20" t="n"/>
      <c r="V75" s="20" t="n"/>
      <c r="W75" s="20" t="n"/>
      <c r="X75" s="39" t="n"/>
      <c r="Y75" s="146" t="n"/>
      <c r="Z75" s="147" t="n"/>
      <c r="AA75" s="147" t="n"/>
      <c r="AB75" s="147" t="n"/>
      <c r="AC75" s="147" t="n"/>
      <c r="AD75" s="147" t="n"/>
      <c r="AE75" s="147" t="n"/>
      <c r="AF75" s="147" t="n"/>
      <c r="AG75" s="147" t="n"/>
      <c r="AH75" s="147" t="n"/>
      <c r="AI75" s="147" t="n"/>
      <c r="AJ75" s="147" t="n"/>
      <c r="AK75" s="147" t="n"/>
      <c r="AL75" s="147" t="n"/>
      <c r="AM75" s="147" t="n"/>
      <c r="AN75" s="147" t="n"/>
      <c r="AO75" s="147" t="n"/>
      <c r="AP75" s="147" t="n"/>
      <c r="AQ75" s="147" t="n"/>
      <c r="AR75" s="147" t="n"/>
      <c r="AS75" s="147" t="n"/>
      <c r="AT75" s="147" t="n"/>
      <c r="AU75" s="147" t="n"/>
      <c r="AV75" s="147" t="n"/>
      <c r="AW75" s="147" t="n"/>
      <c r="AX75" s="147" t="n"/>
      <c r="AY75" s="147" t="n"/>
      <c r="AZ75" s="147" t="n"/>
      <c r="BA75" s="147" t="n"/>
      <c r="BB75" s="147" t="n"/>
      <c r="BC75" s="147" t="n"/>
      <c r="BD75" s="147" t="n"/>
      <c r="BE75" s="147" t="n"/>
      <c r="BF75" s="147" t="n"/>
      <c r="BG75" s="147" t="n"/>
      <c r="BH75" s="147" t="n"/>
      <c r="BI75" s="148" t="n"/>
      <c r="BJ75" s="2" t="n"/>
      <c r="BK75" s="2" t="n"/>
      <c r="BL75" s="2" t="n"/>
      <c r="BM75" s="2" t="n"/>
      <c r="BN75" s="2" t="n"/>
      <c r="BO75" s="2" t="n"/>
      <c r="BP75" s="146" t="n"/>
      <c r="BQ75" s="147" t="n"/>
      <c r="BR75" s="147" t="n"/>
      <c r="BS75" s="147" t="n"/>
      <c r="BT75" s="147" t="n"/>
      <c r="BU75" s="42" t="n"/>
      <c r="BV75" s="45" t="n"/>
      <c r="BW75" s="147" t="n"/>
      <c r="BX75" s="147" t="n"/>
      <c r="BY75" s="147" t="n"/>
      <c r="BZ75" s="147" t="n"/>
      <c r="CA75" s="147" t="n"/>
      <c r="CB75" s="147" t="n"/>
      <c r="CC75" s="147" t="n"/>
      <c r="CD75" s="147" t="n"/>
      <c r="CE75" s="147" t="n"/>
      <c r="CF75" s="147" t="n"/>
      <c r="CG75" s="147" t="n"/>
      <c r="CH75" s="147" t="n"/>
      <c r="CI75" s="147" t="n"/>
      <c r="CJ75" s="147" t="n"/>
      <c r="CK75" s="147" t="n"/>
      <c r="CL75" s="147" t="n"/>
      <c r="CM75" s="147" t="n"/>
      <c r="CN75" s="147" t="n"/>
      <c r="CO75" s="147" t="n"/>
      <c r="CP75" s="147" t="n"/>
      <c r="CQ75" s="147" t="n"/>
      <c r="CR75" s="147" t="n"/>
      <c r="CS75" s="147" t="n"/>
      <c r="CT75" s="147" t="n"/>
      <c r="CU75" s="147" t="n"/>
      <c r="CV75" s="147" t="n"/>
      <c r="CW75" s="147" t="n"/>
      <c r="CX75" s="147" t="n"/>
      <c r="CY75" s="147" t="n"/>
      <c r="CZ75" s="147" t="n"/>
      <c r="DA75" s="147" t="n"/>
      <c r="DB75" s="147" t="n"/>
      <c r="DC75" s="147" t="n"/>
      <c r="DD75" s="147" t="n"/>
      <c r="DE75" s="147" t="n"/>
      <c r="DF75" s="147" t="n"/>
      <c r="DG75" s="147" t="n"/>
      <c r="DH75" s="147" t="n"/>
      <c r="DI75" s="147" t="n"/>
      <c r="DJ75" s="147" t="n"/>
      <c r="DK75" s="147" t="n"/>
      <c r="DL75" s="147" t="n"/>
      <c r="DM75" s="147" t="n"/>
      <c r="DN75" s="147" t="n"/>
      <c r="DO75" s="147" t="n"/>
      <c r="DP75" s="147" t="n"/>
      <c r="DQ75" s="147" t="n"/>
      <c r="DR75" s="147" t="n"/>
      <c r="DS75" s="147" t="n"/>
      <c r="DT75" s="147" t="n"/>
      <c r="DU75" s="148"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6">
        <f>計算!$AA$3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6" t="n"/>
      <c r="M81" s="147" t="n"/>
      <c r="N81" s="147" t="n"/>
      <c r="O81" s="147"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6" t="n"/>
      <c r="F87" s="147" t="n"/>
      <c r="G87" s="147" t="n"/>
      <c r="H87" s="147" t="n"/>
      <c r="I87" s="147" t="n"/>
      <c r="J87" s="147" t="n"/>
      <c r="K87" s="148" t="n"/>
      <c r="L87" s="146" t="n"/>
      <c r="M87" s="147" t="n"/>
      <c r="N87" s="147" t="n"/>
      <c r="O87" s="147"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6" t="n"/>
      <c r="BQ87" s="147" t="n"/>
      <c r="BR87" s="147" t="n"/>
      <c r="BS87" s="147" t="n"/>
      <c r="BT87" s="147" t="n"/>
      <c r="BU87" s="147" t="n"/>
      <c r="BV87" s="148" t="n"/>
      <c r="BW87" s="147" t="n"/>
      <c r="BX87" s="147" t="n"/>
      <c r="BY87" s="147" t="n"/>
      <c r="BZ87" s="147" t="n"/>
      <c r="CA87" s="147" t="n"/>
      <c r="CB87" s="147" t="n"/>
      <c r="CC87" s="147" t="n"/>
      <c r="CD87" s="147" t="n"/>
      <c r="CE87" s="147" t="n"/>
      <c r="CF87" s="147" t="n"/>
      <c r="CG87" s="147" t="n"/>
      <c r="CH87" s="147" t="n"/>
      <c r="CI87" s="147" t="n"/>
      <c r="CJ87" s="147" t="n"/>
      <c r="CK87" s="147" t="n"/>
      <c r="CL87" s="147" t="n"/>
      <c r="CM87" s="147" t="n"/>
      <c r="CN87" s="147" t="n"/>
      <c r="CO87" s="147" t="n"/>
      <c r="CP87" s="147" t="n"/>
      <c r="CQ87" s="147" t="n"/>
      <c r="CR87" s="147" t="n"/>
      <c r="CS87" s="147" t="n"/>
      <c r="CT87" s="147" t="n"/>
      <c r="CU87" s="147" t="n"/>
      <c r="CV87" s="147" t="n"/>
      <c r="CW87" s="147" t="n"/>
      <c r="CX87" s="147" t="n"/>
      <c r="CY87" s="147" t="n"/>
      <c r="CZ87" s="147" t="n"/>
      <c r="DA87" s="147" t="n"/>
      <c r="DB87" s="147" t="n"/>
      <c r="DC87" s="147" t="n"/>
      <c r="DD87" s="147" t="n"/>
      <c r="DE87" s="147" t="n"/>
      <c r="DF87" s="147" t="n"/>
      <c r="DG87" s="147" t="n"/>
      <c r="DH87" s="147" t="n"/>
      <c r="DI87" s="147" t="n"/>
      <c r="DJ87" s="147" t="n"/>
      <c r="DK87" s="147" t="n"/>
      <c r="DL87" s="147" t="n"/>
      <c r="DM87" s="147" t="n"/>
      <c r="DN87" s="147" t="n"/>
      <c r="DO87" s="147" t="n"/>
      <c r="DP87" s="147" t="n"/>
      <c r="DQ87" s="147" t="n"/>
      <c r="DR87" s="147" t="n"/>
      <c r="DS87" s="147" t="n"/>
      <c r="DT87" s="147" t="n"/>
      <c r="DU87" s="148"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IF(N(設定!$B$3)=0,"",YEAR(設定!$B$3)-2018)</f>
        <v/>
      </c>
      <c r="AG99" s="95" t="inlineStr">
        <is>
          <t>年</t>
        </is>
      </c>
      <c r="AI99" s="145">
        <f>IF(N(設定!$B$3)=0,"",MONTH(設定!$B$3))</f>
        <v/>
      </c>
      <c r="AL99" s="95" t="inlineStr">
        <is>
          <t>月</t>
        </is>
      </c>
      <c r="AN99" s="145">
        <f>IF(N(設定!$B$3)=0,"",DAY(設定!$B$3))</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6" t="n"/>
      <c r="BX99" s="147" t="n"/>
      <c r="BY99" s="147" t="n"/>
      <c r="BZ99" s="147" t="n"/>
      <c r="CA99" s="147" t="n"/>
      <c r="CB99" s="147" t="n"/>
      <c r="CC99" s="147" t="n"/>
      <c r="CD99" s="147" t="n"/>
      <c r="CE99" s="147" t="n"/>
      <c r="CF99" s="147" t="n"/>
      <c r="CG99" s="148" t="n"/>
      <c r="CH99" s="146" t="n"/>
      <c r="CI99" s="147" t="n"/>
      <c r="CJ99" s="147" t="n"/>
      <c r="CK99" s="147" t="n"/>
      <c r="CL99" s="147" t="n"/>
      <c r="CM99" s="147" t="n"/>
      <c r="CN99" s="147" t="n"/>
      <c r="CO99" s="147" t="n"/>
      <c r="CP99" s="147" t="n"/>
      <c r="CQ99" s="147" t="n"/>
      <c r="CR99" s="147" t="n"/>
      <c r="CS99" s="147" t="n"/>
      <c r="CT99" s="147" t="n"/>
      <c r="CU99" s="147" t="n"/>
      <c r="CV99" s="147" t="n"/>
      <c r="CW99" s="147" t="n"/>
      <c r="CX99" s="147" t="n"/>
      <c r="CY99" s="147" t="n"/>
      <c r="CZ99" s="147" t="n"/>
      <c r="DA99" s="147" t="n"/>
      <c r="DB99" s="147" t="n"/>
      <c r="DC99" s="147" t="n"/>
      <c r="DD99" s="147" t="n"/>
      <c r="DE99" s="147" t="n"/>
      <c r="DF99" s="147" t="n"/>
      <c r="DG99" s="147" t="n"/>
      <c r="DH99" s="147" t="n"/>
      <c r="DI99" s="147" t="n"/>
      <c r="DJ99" s="147" t="n"/>
      <c r="DK99" s="147" t="n"/>
      <c r="DL99" s="147" t="n"/>
      <c r="DM99" s="147" t="n"/>
      <c r="DN99" s="147" t="n"/>
      <c r="DO99" s="147" t="n"/>
      <c r="DP99" s="147" t="n"/>
      <c r="DQ99" s="147" t="n"/>
      <c r="DR99" s="147" t="n"/>
      <c r="DS99" s="147" t="n"/>
      <c r="DT99" s="147" t="n"/>
      <c r="DU99" s="148"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49">
        <f>計算!$O$4</f>
        <v/>
      </c>
      <c r="CG100" s="144" t="n"/>
      <c r="CH100" s="150">
        <f>計算!$P$4</f>
        <v/>
      </c>
      <c r="DU100" s="144"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7" t="n"/>
      <c r="AA101" s="147" t="n"/>
      <c r="AB101" s="147" t="n"/>
      <c r="AC101" s="147" t="n"/>
      <c r="AD101" s="147" t="n"/>
      <c r="AE101" s="147" t="n"/>
      <c r="AF101" s="147" t="n"/>
      <c r="AG101" s="147" t="n"/>
      <c r="AH101" s="147" t="n"/>
      <c r="AI101" s="147" t="n"/>
      <c r="AJ101" s="147" t="n"/>
      <c r="AK101" s="147" t="n"/>
      <c r="AL101" s="147" t="n"/>
      <c r="AM101" s="147" t="n"/>
      <c r="AN101" s="147" t="n"/>
      <c r="AO101" s="147" t="n"/>
      <c r="AP101" s="147" t="n"/>
      <c r="AQ101" s="147" t="n"/>
      <c r="AR101" s="147" t="n"/>
      <c r="AS101" s="147" t="n"/>
      <c r="AT101" s="147" t="n"/>
      <c r="AU101" s="12" t="n"/>
      <c r="AV101" s="7" t="n"/>
      <c r="BI101" s="8" t="n"/>
      <c r="BJ101" s="7" t="n"/>
      <c r="BK101" s="2" t="n"/>
      <c r="BL101" s="2" t="n"/>
      <c r="BM101" s="2" t="n"/>
      <c r="BN101" s="2" t="n"/>
      <c r="BO101" s="2" t="n"/>
      <c r="BP101" s="143" t="n"/>
      <c r="BV101" s="144" t="n"/>
      <c r="BW101" s="143" t="n"/>
      <c r="CG101" s="144" t="n"/>
      <c r="DU101" s="144" t="n"/>
      <c r="DV101" s="2" t="n"/>
      <c r="DW101" s="2" t="n"/>
      <c r="DX101" s="2" t="n"/>
      <c r="DY101" s="2" t="n"/>
      <c r="DZ101" s="2" t="n"/>
      <c r="EA101" s="2" t="n"/>
      <c r="EB101" s="2" t="n"/>
      <c r="EC101" s="2" t="n"/>
    </row>
    <row r="102" ht="6.75" customHeight="1" s="118">
      <c r="A102" s="2" t="n"/>
      <c r="B102" s="2" t="n"/>
      <c r="C102" s="2" t="n"/>
      <c r="D102" s="2" t="n"/>
      <c r="E102" s="142" t="inlineStr">
        <is>
          <t>ふ り が な</t>
        </is>
      </c>
      <c r="F102" s="140" t="n"/>
      <c r="G102" s="140" t="n"/>
      <c r="H102" s="140" t="n"/>
      <c r="I102" s="140" t="n"/>
      <c r="J102" s="140" t="n"/>
      <c r="K102" s="141" t="n"/>
      <c r="L102" s="151">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43" t="n"/>
      <c r="CG102" s="144" t="n"/>
      <c r="DU102" s="144" t="n"/>
      <c r="DV102" s="2" t="n"/>
      <c r="DW102" s="2" t="n"/>
      <c r="DX102" s="2" t="n"/>
      <c r="DY102" s="2" t="n"/>
      <c r="DZ102" s="2" t="n"/>
      <c r="EA102" s="2" t="n"/>
      <c r="EB102" s="2" t="n"/>
      <c r="EC102" s="2" t="n"/>
    </row>
    <row r="103" ht="6.7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43" t="n"/>
      <c r="CG103" s="144" t="n"/>
      <c r="DU103" s="144" t="n"/>
      <c r="DV103" s="2" t="n"/>
      <c r="DW103" s="2" t="n"/>
      <c r="DX103" s="2" t="n"/>
      <c r="DY103" s="2" t="n"/>
      <c r="DZ103" s="2" t="n"/>
      <c r="EA103" s="2" t="n"/>
      <c r="EB103" s="2" t="n"/>
      <c r="EC103" s="2" t="n"/>
    </row>
    <row r="104" ht="6.7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49">
        <f>計算!$Q$4</f>
        <v/>
      </c>
      <c r="CG104" s="144" t="n"/>
      <c r="CH104" s="150">
        <f>計算!$R$4</f>
        <v/>
      </c>
      <c r="DU104" s="144" t="n"/>
      <c r="DV104" s="2" t="n"/>
      <c r="DW104" s="2" t="n"/>
      <c r="DX104" s="2" t="n"/>
      <c r="DY104" s="2" t="n"/>
      <c r="DZ104" s="2" t="n"/>
      <c r="EA104" s="2" t="n"/>
      <c r="EB104" s="2" t="n"/>
      <c r="EC104" s="2" t="n"/>
    </row>
    <row r="105" ht="6.75" customHeight="1" s="118">
      <c r="A105" s="2" t="n"/>
      <c r="B105" s="2" t="n"/>
      <c r="C105" s="2" t="n"/>
      <c r="D105" s="2" t="n"/>
      <c r="E105" s="146" t="n"/>
      <c r="F105" s="147" t="n"/>
      <c r="G105" s="147" t="n"/>
      <c r="H105" s="147" t="n"/>
      <c r="I105" s="147" t="n"/>
      <c r="J105" s="147" t="n"/>
      <c r="K105" s="148" t="n"/>
      <c r="L105" s="147" t="n"/>
      <c r="M105" s="147" t="n"/>
      <c r="N105" s="147" t="n"/>
      <c r="O105" s="147" t="n"/>
      <c r="P105" s="147" t="n"/>
      <c r="Q105" s="147" t="n"/>
      <c r="R105" s="147" t="n"/>
      <c r="S105" s="147" t="n"/>
      <c r="T105" s="147" t="n"/>
      <c r="U105" s="147" t="n"/>
      <c r="V105" s="147" t="n"/>
      <c r="W105" s="147" t="n"/>
      <c r="X105" s="147" t="n"/>
      <c r="Y105" s="147" t="n"/>
      <c r="Z105" s="147" t="n"/>
      <c r="AA105" s="147" t="n"/>
      <c r="AB105" s="147" t="n"/>
      <c r="AC105" s="147" t="n"/>
      <c r="AD105" s="147" t="n"/>
      <c r="AE105" s="147" t="n"/>
      <c r="AF105" s="147" t="n"/>
      <c r="AG105" s="147" t="n"/>
      <c r="AH105" s="147" t="n"/>
      <c r="AI105" s="147" t="n"/>
      <c r="AJ105" s="147" t="n"/>
      <c r="AK105" s="147" t="n"/>
      <c r="AL105" s="147" t="n"/>
      <c r="AM105" s="147" t="n"/>
      <c r="AN105" s="147" t="n"/>
      <c r="AO105" s="147" t="n"/>
      <c r="AP105" s="147" t="n"/>
      <c r="AQ105" s="147" t="n"/>
      <c r="AR105" s="147" t="n"/>
      <c r="AS105" s="147" t="n"/>
      <c r="AT105" s="148"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43" t="n"/>
      <c r="CG105" s="144" t="n"/>
      <c r="DU105" s="144" t="n"/>
      <c r="DV105" s="2" t="n"/>
      <c r="DW105" s="2" t="n"/>
      <c r="DX105" s="2" t="n"/>
      <c r="DY105" s="2" t="n"/>
      <c r="DZ105" s="2" t="n"/>
      <c r="EA105" s="2" t="n"/>
      <c r="EB105" s="2" t="n"/>
      <c r="EC105" s="2" t="n"/>
    </row>
    <row r="106" ht="6.75" customHeight="1" s="118">
      <c r="A106" s="2" t="n"/>
      <c r="B106" s="2" t="n"/>
      <c r="C106" s="2" t="n"/>
      <c r="D106" s="2" t="n"/>
      <c r="E106" s="152" t="inlineStr">
        <is>
          <t>名　前</t>
        </is>
      </c>
      <c r="F106" s="140" t="n"/>
      <c r="G106" s="140" t="n"/>
      <c r="H106" s="140" t="n"/>
      <c r="I106" s="140" t="n"/>
      <c r="J106" s="140" t="n"/>
      <c r="K106" s="141" t="n"/>
      <c r="L106" s="153">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43" t="n"/>
      <c r="CG106" s="144" t="n"/>
      <c r="DU106" s="144" t="n"/>
      <c r="DV106" s="2" t="n"/>
      <c r="DW106" s="2" t="n"/>
      <c r="DX106" s="2" t="n"/>
      <c r="DY106" s="2" t="n"/>
      <c r="DZ106" s="2" t="n"/>
      <c r="EA106" s="2" t="n"/>
      <c r="EB106" s="2" t="n"/>
      <c r="EC106" s="2" t="n"/>
    </row>
    <row r="107" ht="6.7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43" t="n"/>
      <c r="CG107" s="144" t="n"/>
      <c r="DU107" s="144" t="n"/>
      <c r="DV107" s="2" t="n"/>
      <c r="DW107" s="2" t="n"/>
      <c r="DX107" s="2" t="n"/>
      <c r="DY107" s="2" t="n"/>
      <c r="DZ107" s="2" t="n"/>
      <c r="EA107" s="2" t="n"/>
      <c r="EB107" s="2" t="n"/>
      <c r="EC107" s="2" t="n"/>
    </row>
    <row r="108" ht="6.7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49">
        <f>計算!$S$4</f>
        <v/>
      </c>
      <c r="CG108" s="144" t="n"/>
      <c r="CH108" s="150">
        <f>計算!$T$4</f>
        <v/>
      </c>
      <c r="DU108" s="144" t="n"/>
      <c r="DV108" s="2" t="n"/>
      <c r="DW108" s="2" t="n"/>
      <c r="DX108" s="2" t="n"/>
      <c r="DY108" s="2" t="n"/>
      <c r="DZ108" s="2" t="n"/>
      <c r="EA108" s="2" t="n"/>
      <c r="EB108" s="2" t="n"/>
      <c r="EC108" s="2" t="n"/>
    </row>
    <row r="109" ht="6.7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43" t="n"/>
      <c r="CG109" s="144" t="n"/>
      <c r="DU109" s="144" t="n"/>
      <c r="DV109" s="2" t="n"/>
      <c r="DW109" s="2" t="n"/>
      <c r="DX109" s="2" t="n"/>
      <c r="DY109" s="2" t="n"/>
      <c r="DZ109" s="2" t="n"/>
      <c r="EA109" s="2" t="n"/>
      <c r="EB109" s="2" t="n"/>
      <c r="EC109" s="2" t="n"/>
    </row>
    <row r="110" ht="6.7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43" t="n"/>
      <c r="CG110" s="144" t="n"/>
      <c r="DU110" s="144" t="n"/>
      <c r="DV110" s="2" t="n"/>
      <c r="DW110" s="2" t="n"/>
      <c r="DX110" s="2" t="n"/>
      <c r="DY110" s="2" t="n"/>
      <c r="DZ110" s="2" t="n"/>
      <c r="EA110" s="2" t="n"/>
      <c r="EB110" s="2" t="n"/>
      <c r="EC110" s="2" t="n"/>
    </row>
    <row r="111" ht="4.5" customHeight="1" s="118">
      <c r="A111" s="2" t="n"/>
      <c r="B111" s="2" t="n"/>
      <c r="C111" s="2" t="n"/>
      <c r="D111" s="2" t="n"/>
      <c r="E111" s="146" t="n"/>
      <c r="F111" s="147" t="n"/>
      <c r="G111" s="147" t="n"/>
      <c r="H111" s="147" t="n"/>
      <c r="I111" s="147" t="n"/>
      <c r="J111" s="147" t="n"/>
      <c r="K111" s="148" t="n"/>
      <c r="L111" s="146" t="n"/>
      <c r="M111" s="147" t="n"/>
      <c r="N111" s="147" t="n"/>
      <c r="O111" s="147" t="n"/>
      <c r="P111" s="147" t="n"/>
      <c r="Q111" s="147" t="n"/>
      <c r="R111" s="147" t="n"/>
      <c r="S111" s="147" t="n"/>
      <c r="T111" s="147" t="n"/>
      <c r="U111" s="147" t="n"/>
      <c r="V111" s="147" t="n"/>
      <c r="W111" s="147" t="n"/>
      <c r="X111" s="147" t="n"/>
      <c r="Y111" s="147" t="n"/>
      <c r="Z111" s="147" t="n"/>
      <c r="AA111" s="147" t="n"/>
      <c r="AB111" s="147" t="n"/>
      <c r="AC111" s="147" t="n"/>
      <c r="AD111" s="147" t="n"/>
      <c r="AE111" s="147" t="n"/>
      <c r="AF111" s="147" t="n"/>
      <c r="AG111" s="147" t="n"/>
      <c r="AH111" s="147" t="n"/>
      <c r="AI111" s="147" t="n"/>
      <c r="AJ111" s="147" t="n"/>
      <c r="AK111" s="147" t="n"/>
      <c r="AL111" s="147" t="n"/>
      <c r="AM111" s="147" t="n"/>
      <c r="AN111" s="147" t="n"/>
      <c r="AO111" s="147" t="n"/>
      <c r="AP111" s="147" t="n"/>
      <c r="AQ111" s="147" t="n"/>
      <c r="AR111" s="147" t="n"/>
      <c r="AS111" s="147" t="n"/>
      <c r="AT111" s="148"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43" t="n"/>
      <c r="CG111" s="144" t="n"/>
      <c r="DU111" s="144" t="n"/>
      <c r="DV111" s="2" t="n"/>
      <c r="DW111" s="2" t="n"/>
      <c r="DX111" s="2" t="n"/>
      <c r="DY111" s="2" t="n"/>
      <c r="DZ111" s="2" t="n"/>
      <c r="EA111" s="2" t="n"/>
      <c r="EB111" s="2" t="n"/>
      <c r="EC111" s="2" t="n"/>
    </row>
    <row r="112" ht="6.75" customHeight="1" s="118">
      <c r="A112" s="2" t="n"/>
      <c r="B112" s="2" t="n"/>
      <c r="C112" s="2" t="n"/>
      <c r="D112" s="2" t="n"/>
      <c r="E112" s="152" t="inlineStr">
        <is>
          <t>生年月日</t>
        </is>
      </c>
      <c r="F112" s="140" t="n"/>
      <c r="G112" s="140" t="n"/>
      <c r="H112" s="140" t="n"/>
      <c r="I112" s="140" t="n"/>
      <c r="J112" s="140" t="n"/>
      <c r="K112" s="141" t="n"/>
      <c r="L112" s="154" t="inlineStr">
        <is>
          <t>昭和 ・ 平成</t>
        </is>
      </c>
      <c r="M112" s="140" t="n"/>
      <c r="N112" s="140" t="n"/>
      <c r="O112" s="140" t="n"/>
      <c r="P112" s="140" t="n"/>
      <c r="Q112" s="140" t="n"/>
      <c r="R112" s="140" t="n"/>
      <c r="S112" s="140" t="n"/>
      <c r="T112" s="140" t="n"/>
      <c r="U112" s="140" t="n"/>
      <c r="V112" s="155">
        <f>計算!$D$4</f>
        <v/>
      </c>
      <c r="W112" s="140" t="n"/>
      <c r="X112" s="156" t="inlineStr">
        <is>
          <t>年</t>
        </is>
      </c>
      <c r="Y112" s="140" t="n"/>
      <c r="Z112" s="155">
        <f>計算!$E$4</f>
        <v/>
      </c>
      <c r="AA112" s="140" t="n"/>
      <c r="AB112" s="140" t="n"/>
      <c r="AC112" s="156" t="inlineStr">
        <is>
          <t>月</t>
        </is>
      </c>
      <c r="AD112" s="140" t="n"/>
      <c r="AE112" s="155">
        <f>計算!$F$4</f>
        <v/>
      </c>
      <c r="AF112" s="140" t="n"/>
      <c r="AG112" s="140" t="n"/>
      <c r="AH112" s="156" t="inlineStr">
        <is>
          <t>日　生 （満</t>
        </is>
      </c>
      <c r="AI112" s="140" t="n"/>
      <c r="AJ112" s="140" t="n"/>
      <c r="AK112" s="140" t="n"/>
      <c r="AL112" s="140" t="n"/>
      <c r="AM112" s="140" t="n"/>
      <c r="AN112" s="140" t="n"/>
      <c r="AO112" s="140" t="n"/>
      <c r="AP112" s="157">
        <f>計算!$G$4</f>
        <v/>
      </c>
      <c r="AQ112" s="140" t="n"/>
      <c r="AR112" s="158"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49">
        <f>計算!$U$4</f>
        <v/>
      </c>
      <c r="CG112" s="144" t="n"/>
      <c r="CH112" s="150">
        <f>計算!$V$4</f>
        <v/>
      </c>
      <c r="DU112" s="144" t="n"/>
      <c r="DV112" s="2" t="n"/>
      <c r="DW112" s="2" t="n"/>
      <c r="DX112" s="2" t="n"/>
      <c r="DY112" s="2" t="n"/>
      <c r="DZ112" s="2" t="n"/>
      <c r="EA112" s="2" t="n"/>
      <c r="EB112" s="2" t="n"/>
      <c r="EC112" s="2" t="n"/>
    </row>
    <row r="113" ht="6.75"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143" t="n"/>
      <c r="CG113" s="144" t="n"/>
      <c r="DU113" s="144" t="n"/>
      <c r="DV113" s="2" t="n"/>
      <c r="DW113" s="2" t="n"/>
      <c r="DX113" s="2" t="n"/>
      <c r="DY113" s="2" t="n"/>
      <c r="DZ113" s="2" t="n"/>
      <c r="EA113" s="2" t="n"/>
      <c r="EB113" s="2" t="n"/>
      <c r="EC113" s="2" t="n"/>
    </row>
    <row r="114" ht="6.75"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143" t="n"/>
      <c r="CG114" s="144" t="n"/>
      <c r="DU114" s="144" t="n"/>
      <c r="DV114" s="2" t="n"/>
      <c r="DW114" s="2" t="n"/>
      <c r="DX114" s="2" t="n"/>
      <c r="DY114" s="2" t="n"/>
      <c r="DZ114" s="2" t="n"/>
      <c r="EA114" s="2" t="n"/>
      <c r="EB114" s="2" t="n"/>
      <c r="EC114" s="2" t="n"/>
    </row>
    <row r="115" ht="3.75" customHeight="1" s="118">
      <c r="A115" s="2" t="n"/>
      <c r="B115" s="2" t="n"/>
      <c r="C115" s="2" t="n"/>
      <c r="D115" s="2" t="n"/>
      <c r="E115" s="146" t="n"/>
      <c r="F115" s="147" t="n"/>
      <c r="G115" s="147" t="n"/>
      <c r="H115" s="147" t="n"/>
      <c r="I115" s="147" t="n"/>
      <c r="J115" s="147" t="n"/>
      <c r="K115" s="148" t="n"/>
      <c r="L115" s="146" t="n"/>
      <c r="M115" s="147" t="n"/>
      <c r="N115" s="147" t="n"/>
      <c r="O115" s="147" t="n"/>
      <c r="P115" s="147" t="n"/>
      <c r="Q115" s="147" t="n"/>
      <c r="R115" s="147" t="n"/>
      <c r="S115" s="147" t="n"/>
      <c r="T115" s="147" t="n"/>
      <c r="U115" s="147" t="n"/>
      <c r="X115" s="147" t="n"/>
      <c r="Y115" s="147" t="n"/>
      <c r="AC115" s="147" t="n"/>
      <c r="AD115" s="147" t="n"/>
      <c r="AH115" s="147" t="n"/>
      <c r="AI115" s="147" t="n"/>
      <c r="AJ115" s="147" t="n"/>
      <c r="AK115" s="147" t="n"/>
      <c r="AL115" s="147" t="n"/>
      <c r="AM115" s="147" t="n"/>
      <c r="AN115" s="147" t="n"/>
      <c r="AO115" s="147" t="n"/>
      <c r="AP115" s="147" t="n"/>
      <c r="AQ115" s="147" t="n"/>
      <c r="AR115" s="147" t="n"/>
      <c r="AS115" s="147" t="n"/>
      <c r="AT115" s="148"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143" t="n"/>
      <c r="CG115" s="144" t="n"/>
      <c r="DU115" s="144" t="n"/>
      <c r="DV115" s="2" t="n"/>
      <c r="DW115" s="2" t="n"/>
      <c r="DX115" s="2" t="n"/>
      <c r="DY115" s="2" t="n"/>
      <c r="DZ115" s="2" t="n"/>
      <c r="EA115" s="2" t="n"/>
      <c r="EB115" s="2" t="n"/>
      <c r="EC115" s="2" t="n"/>
    </row>
    <row r="116" ht="6.75" customHeight="1" s="118">
      <c r="A116" s="2" t="n"/>
      <c r="B116" s="2" t="n"/>
      <c r="C116" s="2" t="n"/>
      <c r="D116" s="2" t="n"/>
      <c r="E116" s="159" t="inlineStr">
        <is>
          <t>ふ り が な</t>
        </is>
      </c>
      <c r="F116" s="140" t="n"/>
      <c r="G116" s="140" t="n"/>
      <c r="H116" s="140" t="n"/>
      <c r="I116" s="140" t="n"/>
      <c r="J116" s="140" t="n"/>
      <c r="K116" s="141" t="n"/>
      <c r="L116" s="160">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161">
        <f>計算!$W$4</f>
        <v/>
      </c>
      <c r="CG116" s="144" t="n"/>
      <c r="CH116" s="150">
        <f>計算!$X$4</f>
        <v/>
      </c>
      <c r="DU116" s="144" t="n"/>
      <c r="DV116" s="2" t="n"/>
      <c r="DW116" s="2" t="n"/>
      <c r="DX116" s="2" t="n"/>
      <c r="DY116" s="2" t="n"/>
      <c r="DZ116" s="2" t="n"/>
      <c r="EA116" s="2" t="n"/>
      <c r="EB116" s="2" t="n"/>
      <c r="EC116" s="2" t="n"/>
    </row>
    <row r="117" ht="6.75" customHeight="1" s="118">
      <c r="A117" s="2" t="n"/>
      <c r="B117" s="2" t="n"/>
      <c r="C117" s="2" t="n"/>
      <c r="D117" s="2" t="n"/>
      <c r="E117" s="143" t="n"/>
      <c r="K117" s="144" t="n"/>
      <c r="BI117" s="144" t="n"/>
      <c r="BJ117" s="2" t="n"/>
      <c r="BK117" s="2" t="n"/>
      <c r="BL117" s="2" t="n"/>
      <c r="BM117" s="2" t="n"/>
      <c r="BN117" s="2" t="n"/>
      <c r="BO117" s="2" t="n"/>
      <c r="BP117" s="143" t="n"/>
      <c r="BV117" s="144" t="n"/>
      <c r="BW117" s="143" t="n"/>
      <c r="CG117" s="144" t="n"/>
      <c r="DU117" s="144" t="n"/>
      <c r="DV117" s="2" t="n"/>
      <c r="DW117" s="2" t="n"/>
      <c r="DX117" s="2" t="n"/>
      <c r="DY117" s="2" t="n"/>
      <c r="DZ117" s="2" t="n"/>
      <c r="EA117" s="2" t="n"/>
      <c r="EB117" s="2" t="n"/>
      <c r="EC117" s="2" t="n"/>
    </row>
    <row r="118" ht="6.75" customHeight="1" s="118">
      <c r="A118" s="2" t="n"/>
      <c r="B118" s="2" t="n"/>
      <c r="C118" s="2" t="n"/>
      <c r="D118" s="2" t="n"/>
      <c r="E118" s="162" t="n"/>
      <c r="F118" s="163" t="n"/>
      <c r="G118" s="163" t="n"/>
      <c r="H118" s="163" t="n"/>
      <c r="I118" s="163" t="n"/>
      <c r="J118" s="163" t="n"/>
      <c r="K118" s="164" t="n"/>
      <c r="L118" s="163" t="n"/>
      <c r="M118" s="163" t="n"/>
      <c r="N118" s="163" t="n"/>
      <c r="O118" s="163" t="n"/>
      <c r="P118" s="163" t="n"/>
      <c r="Q118" s="163" t="n"/>
      <c r="R118" s="163" t="n"/>
      <c r="S118" s="163" t="n"/>
      <c r="T118" s="163" t="n"/>
      <c r="U118" s="163" t="n"/>
      <c r="V118" s="163" t="n"/>
      <c r="W118" s="163" t="n"/>
      <c r="X118" s="163" t="n"/>
      <c r="Y118" s="163" t="n"/>
      <c r="Z118" s="163" t="n"/>
      <c r="AA118" s="163" t="n"/>
      <c r="AB118" s="163" t="n"/>
      <c r="AC118" s="163" t="n"/>
      <c r="AD118" s="163" t="n"/>
      <c r="AE118" s="163" t="n"/>
      <c r="AF118" s="163" t="n"/>
      <c r="AG118" s="163" t="n"/>
      <c r="AH118" s="163" t="n"/>
      <c r="AI118" s="163" t="n"/>
      <c r="AJ118" s="163" t="n"/>
      <c r="AK118" s="163" t="n"/>
      <c r="AL118" s="163" t="n"/>
      <c r="AM118" s="163" t="n"/>
      <c r="AN118" s="163" t="n"/>
      <c r="AO118" s="163" t="n"/>
      <c r="AP118" s="163" t="n"/>
      <c r="AQ118" s="163" t="n"/>
      <c r="AR118" s="163" t="n"/>
      <c r="AS118" s="163" t="n"/>
      <c r="AT118" s="163" t="n"/>
      <c r="AU118" s="163" t="n"/>
      <c r="AV118" s="163" t="n"/>
      <c r="AW118" s="163" t="n"/>
      <c r="AX118" s="163" t="n"/>
      <c r="AY118" s="163" t="n"/>
      <c r="AZ118" s="163" t="n"/>
      <c r="BA118" s="163" t="n"/>
      <c r="BB118" s="163" t="n"/>
      <c r="BC118" s="163" t="n"/>
      <c r="BD118" s="163" t="n"/>
      <c r="BE118" s="163" t="n"/>
      <c r="BF118" s="163" t="n"/>
      <c r="BG118" s="163" t="n"/>
      <c r="BH118" s="163" t="n"/>
      <c r="BI118" s="164" t="n"/>
      <c r="BJ118" s="2" t="n"/>
      <c r="BK118" s="2" t="n"/>
      <c r="BL118" s="2" t="n"/>
      <c r="BM118" s="2" t="n"/>
      <c r="BN118" s="2" t="n"/>
      <c r="BO118" s="2" t="n"/>
      <c r="BP118" s="143" t="n"/>
      <c r="BV118" s="144" t="n"/>
      <c r="BW118" s="143" t="n"/>
      <c r="CG118" s="144" t="n"/>
      <c r="DU118" s="144" t="n"/>
      <c r="DV118" s="2" t="n"/>
      <c r="DW118" s="2" t="n"/>
      <c r="DX118" s="2" t="n"/>
      <c r="DY118" s="2" t="n"/>
      <c r="DZ118" s="2" t="n"/>
      <c r="EA118" s="2" t="n"/>
      <c r="EB118" s="2" t="n"/>
      <c r="EC118" s="2" t="n"/>
    </row>
    <row r="119" ht="6.75" customHeight="1" s="118">
      <c r="A119" s="2" t="n"/>
      <c r="B119" s="2" t="n"/>
      <c r="C119" s="2" t="n"/>
      <c r="D119" s="2" t="n"/>
      <c r="E119" s="165" t="inlineStr">
        <is>
          <t>現住所</t>
        </is>
      </c>
      <c r="F119" s="166" t="n"/>
      <c r="G119" s="166" t="n"/>
      <c r="H119" s="166" t="n"/>
      <c r="I119" s="166" t="n"/>
      <c r="J119" s="166" t="n"/>
      <c r="K119" s="167" t="n"/>
      <c r="L119" s="107" t="inlineStr">
        <is>
          <t>〒</t>
        </is>
      </c>
      <c r="M119" s="166" t="n"/>
      <c r="N119" s="166" t="n"/>
      <c r="O119" s="166" t="n"/>
      <c r="P119" s="168">
        <f>計算!$H$4</f>
        <v/>
      </c>
      <c r="Q119" s="166" t="n"/>
      <c r="R119" s="166" t="n"/>
      <c r="S119" s="166" t="n"/>
      <c r="T119" s="166" t="n"/>
      <c r="U119" s="166" t="n"/>
      <c r="V119" s="166" t="n"/>
      <c r="W119" s="166" t="n"/>
      <c r="X119" s="166" t="n"/>
      <c r="Y119" s="166" t="n"/>
      <c r="Z119" s="166" t="n"/>
      <c r="AA119" s="166" t="n"/>
      <c r="AB119" s="166" t="n"/>
      <c r="AC119" s="166" t="n"/>
      <c r="AD119" s="166" t="n"/>
      <c r="AE119" s="166" t="n"/>
      <c r="AF119" s="166" t="n"/>
      <c r="AG119" s="166" t="n"/>
      <c r="AH119" s="166" t="n"/>
      <c r="AI119" s="166" t="n"/>
      <c r="AJ119" s="166"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143" t="n"/>
      <c r="CG119" s="144" t="n"/>
      <c r="DU119" s="144" t="n"/>
      <c r="DV119" s="2" t="n"/>
      <c r="DW119" s="2" t="n"/>
      <c r="DX119" s="2" t="n"/>
      <c r="DY119" s="2" t="n"/>
      <c r="DZ119" s="2" t="n"/>
      <c r="EA119" s="2" t="n"/>
      <c r="EB119" s="2" t="n"/>
      <c r="EC119" s="2" t="n"/>
    </row>
    <row r="120" ht="4.5"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6" t="n"/>
      <c r="BQ120" s="147" t="n"/>
      <c r="BR120" s="147" t="n"/>
      <c r="BS120" s="147" t="n"/>
      <c r="BT120" s="147" t="n"/>
      <c r="BU120" s="147" t="n"/>
      <c r="BV120" s="148" t="n"/>
      <c r="BW120" s="146" t="n"/>
      <c r="BX120" s="147" t="n"/>
      <c r="BY120" s="147" t="n"/>
      <c r="BZ120" s="147" t="n"/>
      <c r="CA120" s="147" t="n"/>
      <c r="CB120" s="147" t="n"/>
      <c r="CC120" s="147" t="n"/>
      <c r="CD120" s="147" t="n"/>
      <c r="CE120" s="147" t="n"/>
      <c r="CF120" s="147" t="n"/>
      <c r="CG120" s="148" t="n"/>
      <c r="DU120" s="144"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69" t="inlineStr">
        <is>
          <t>校内外の諸活動</t>
        </is>
      </c>
      <c r="BQ121" s="140" t="n"/>
      <c r="BR121" s="140" t="n"/>
      <c r="BS121" s="140" t="n"/>
      <c r="BT121" s="140" t="n"/>
      <c r="BU121" s="140" t="n"/>
      <c r="BV121" s="141" t="n"/>
      <c r="BW121" s="170">
        <f>計算!$Y$4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1">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6" t="n"/>
      <c r="F124" s="147" t="n"/>
      <c r="G124" s="147" t="n"/>
      <c r="H124" s="147" t="n"/>
      <c r="I124" s="147" t="n"/>
      <c r="J124" s="147" t="n"/>
      <c r="K124" s="148" t="n"/>
      <c r="L124" s="146" t="n"/>
      <c r="M124" s="147" t="n"/>
      <c r="N124" s="147" t="n"/>
      <c r="O124" s="147" t="n"/>
      <c r="P124" s="147" t="n"/>
      <c r="Q124" s="147" t="n"/>
      <c r="R124" s="147" t="n"/>
      <c r="S124" s="147" t="n"/>
      <c r="T124" s="147" t="n"/>
      <c r="U124" s="147" t="n"/>
      <c r="V124" s="147" t="n"/>
      <c r="W124" s="147" t="n"/>
      <c r="X124" s="147" t="n"/>
      <c r="Y124" s="147" t="n"/>
      <c r="Z124" s="147" t="n"/>
      <c r="AA124" s="147" t="n"/>
      <c r="AB124" s="147" t="n"/>
      <c r="AC124" s="147" t="n"/>
      <c r="AD124" s="147" t="n"/>
      <c r="AE124" s="147" t="n"/>
      <c r="AF124" s="147" t="n"/>
      <c r="AG124" s="147" t="n"/>
      <c r="AH124" s="147" t="n"/>
      <c r="AI124" s="147" t="n"/>
      <c r="AJ124" s="147" t="n"/>
      <c r="AK124" s="147" t="n"/>
      <c r="AL124" s="147" t="n"/>
      <c r="AM124" s="147" t="n"/>
      <c r="AN124" s="147" t="n"/>
      <c r="AO124" s="147" t="n"/>
      <c r="AP124" s="147" t="n"/>
      <c r="AQ124" s="147" t="n"/>
      <c r="AR124" s="147" t="n"/>
      <c r="AS124" s="147" t="n"/>
      <c r="AT124" s="147" t="n"/>
      <c r="AU124" s="147" t="n"/>
      <c r="AV124" s="147" t="n"/>
      <c r="AW124" s="147" t="n"/>
      <c r="AX124" s="147" t="n"/>
      <c r="AY124" s="147" t="n"/>
      <c r="AZ124" s="147" t="n"/>
      <c r="BA124" s="147" t="n"/>
      <c r="BB124" s="147" t="n"/>
      <c r="BC124" s="147" t="n"/>
      <c r="BD124" s="147" t="n"/>
      <c r="BE124" s="147" t="n"/>
      <c r="BF124" s="147" t="n"/>
      <c r="BG124" s="147" t="n"/>
      <c r="BH124" s="147" t="n"/>
      <c r="BI124" s="148"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59" t="inlineStr">
        <is>
          <t>ふ り が な</t>
        </is>
      </c>
      <c r="F125" s="140" t="n"/>
      <c r="G125" s="140" t="n"/>
      <c r="H125" s="140" t="n"/>
      <c r="I125" s="140" t="n"/>
      <c r="J125" s="140" t="n"/>
      <c r="K125" s="141" t="n"/>
      <c r="L125" s="160">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2" t="n"/>
      <c r="F127" s="163" t="n"/>
      <c r="G127" s="163" t="n"/>
      <c r="H127" s="163" t="n"/>
      <c r="I127" s="163" t="n"/>
      <c r="J127" s="163" t="n"/>
      <c r="K127" s="164" t="n"/>
      <c r="L127" s="163" t="n"/>
      <c r="M127" s="163" t="n"/>
      <c r="N127" s="163" t="n"/>
      <c r="O127" s="163" t="n"/>
      <c r="P127" s="163" t="n"/>
      <c r="Q127" s="163" t="n"/>
      <c r="R127" s="163" t="n"/>
      <c r="S127" s="163" t="n"/>
      <c r="T127" s="163" t="n"/>
      <c r="U127" s="163" t="n"/>
      <c r="V127" s="163" t="n"/>
      <c r="W127" s="163" t="n"/>
      <c r="X127" s="163" t="n"/>
      <c r="Y127" s="163" t="n"/>
      <c r="Z127" s="163" t="n"/>
      <c r="AA127" s="163" t="n"/>
      <c r="AB127" s="163" t="n"/>
      <c r="AC127" s="163" t="n"/>
      <c r="AD127" s="163" t="n"/>
      <c r="AE127" s="163" t="n"/>
      <c r="AF127" s="163" t="n"/>
      <c r="AG127" s="163" t="n"/>
      <c r="AH127" s="163" t="n"/>
      <c r="AI127" s="163" t="n"/>
      <c r="AJ127" s="163" t="n"/>
      <c r="AK127" s="163" t="n"/>
      <c r="AL127" s="163" t="n"/>
      <c r="AM127" s="163" t="n"/>
      <c r="AN127" s="163" t="n"/>
      <c r="AO127" s="163" t="n"/>
      <c r="AP127" s="163" t="n"/>
      <c r="AQ127" s="163" t="n"/>
      <c r="AR127" s="163" t="n"/>
      <c r="AS127" s="163" t="n"/>
      <c r="AT127" s="163" t="n"/>
      <c r="AU127" s="163" t="n"/>
      <c r="AV127" s="163" t="n"/>
      <c r="AW127" s="163" t="n"/>
      <c r="AX127" s="163" t="n"/>
      <c r="AY127" s="163" t="n"/>
      <c r="AZ127" s="163" t="n"/>
      <c r="BA127" s="163" t="n"/>
      <c r="BB127" s="163" t="n"/>
      <c r="BC127" s="163" t="n"/>
      <c r="BD127" s="163" t="n"/>
      <c r="BE127" s="163" t="n"/>
      <c r="BF127" s="163" t="n"/>
      <c r="BG127" s="163" t="n"/>
      <c r="BH127" s="163" t="n"/>
      <c r="BI127" s="164"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5" t="inlineStr">
        <is>
          <t>連絡先</t>
        </is>
      </c>
      <c r="F128" s="166" t="n"/>
      <c r="G128" s="166" t="n"/>
      <c r="H128" s="166" t="n"/>
      <c r="I128" s="166" t="n"/>
      <c r="J128" s="166" t="n"/>
      <c r="K128" s="167" t="n"/>
      <c r="L128" s="107" t="inlineStr">
        <is>
          <t>〒</t>
        </is>
      </c>
      <c r="M128" s="166" t="n"/>
      <c r="N128" s="166" t="n"/>
      <c r="O128" s="166" t="n"/>
      <c r="P128" s="172">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3">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6" t="n"/>
      <c r="F132" s="147" t="n"/>
      <c r="G132" s="147" t="n"/>
      <c r="H132" s="147" t="n"/>
      <c r="I132" s="147" t="n"/>
      <c r="J132" s="147" t="n"/>
      <c r="K132" s="148" t="n"/>
      <c r="L132" s="147" t="n"/>
      <c r="M132" s="147" t="n"/>
      <c r="N132" s="147" t="n"/>
      <c r="O132" s="147" t="n"/>
      <c r="P132" s="147" t="n"/>
      <c r="Q132" s="147" t="n"/>
      <c r="R132" s="147" t="n"/>
      <c r="S132" s="147" t="n"/>
      <c r="T132" s="147" t="n"/>
      <c r="U132" s="147" t="n"/>
      <c r="V132" s="147" t="n"/>
      <c r="W132" s="147" t="n"/>
      <c r="X132" s="147" t="n"/>
      <c r="Y132" s="147" t="n"/>
      <c r="Z132" s="147" t="n"/>
      <c r="AA132" s="147" t="n"/>
      <c r="AB132" s="147" t="n"/>
      <c r="AC132" s="147" t="n"/>
      <c r="AD132" s="147" t="n"/>
      <c r="AE132" s="147" t="n"/>
      <c r="AF132" s="147" t="n"/>
      <c r="AG132" s="147" t="n"/>
      <c r="AH132" s="147" t="n"/>
      <c r="AI132" s="147" t="n"/>
      <c r="AJ132" s="147" t="n"/>
      <c r="AK132" s="147" t="n"/>
      <c r="AL132" s="147" t="n"/>
      <c r="AM132" s="147" t="n"/>
      <c r="AN132" s="147" t="n"/>
      <c r="AO132" s="147" t="n"/>
      <c r="AP132" s="147" t="n"/>
      <c r="AQ132" s="147" t="n"/>
      <c r="AR132" s="147" t="n"/>
      <c r="AS132" s="147" t="n"/>
      <c r="AT132" s="147" t="n"/>
      <c r="AU132" s="147" t="n"/>
      <c r="AV132" s="147" t="n"/>
      <c r="AW132" s="147" t="n"/>
      <c r="AX132" s="147" t="n"/>
      <c r="AY132" s="147" t="n"/>
      <c r="AZ132" s="147" t="n"/>
      <c r="BA132" s="147" t="n"/>
      <c r="BB132" s="147" t="n"/>
      <c r="BC132" s="147" t="n"/>
      <c r="BD132" s="147" t="n"/>
      <c r="BE132" s="147" t="n"/>
      <c r="BF132" s="147" t="n"/>
      <c r="BG132" s="147" t="n"/>
      <c r="BH132" s="147" t="n"/>
      <c r="BI132" s="148"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4" t="n"/>
      <c r="BQ138" s="140" t="n"/>
      <c r="BR138" s="175" t="n"/>
      <c r="BS138" s="140" t="n"/>
      <c r="BT138" s="140" t="n"/>
      <c r="BU138" s="28" t="n"/>
      <c r="BV138" s="29" t="n"/>
      <c r="BW138" s="176">
        <f>計算!$Z$4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7"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78">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79">
        <f>設定!$B$6</f>
        <v/>
      </c>
      <c r="S146" s="11" t="n"/>
      <c r="T146" s="11" t="n"/>
      <c r="U146" s="179">
        <f>設定!$B$7</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6" t="n"/>
      <c r="F151" s="147" t="n"/>
      <c r="G151" s="147" t="n"/>
      <c r="H151" s="147" t="n"/>
      <c r="I151" s="147" t="n"/>
      <c r="J151" s="147" t="n"/>
      <c r="K151" s="148"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7" t="n"/>
      <c r="AX151" s="147" t="n"/>
      <c r="AY151" s="147" t="n"/>
      <c r="AZ151" s="147" t="n"/>
      <c r="BA151" s="147" t="n"/>
      <c r="BB151" s="147" t="n"/>
      <c r="BC151" s="147" t="n"/>
      <c r="BD151" s="147" t="n"/>
      <c r="BE151" s="147" t="n"/>
      <c r="BF151" s="147" t="n"/>
      <c r="BG151" s="147" t="n"/>
      <c r="BH151" s="147" t="n"/>
      <c r="BI151" s="148"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0"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1">
        <f>計算!$AD$4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79">
        <f>計算!$AB$4</f>
        <v/>
      </c>
      <c r="S157" s="52" t="inlineStr">
        <is>
          <t>年</t>
        </is>
      </c>
      <c r="U157" s="179">
        <f>計算!$AC$4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6" t="n"/>
      <c r="M160" s="147" t="n"/>
      <c r="N160" s="147" t="n"/>
      <c r="O160" s="147" t="n"/>
      <c r="P160" s="20" t="n"/>
      <c r="Q160" s="20" t="n"/>
      <c r="R160" s="20" t="n"/>
      <c r="S160" s="20" t="n"/>
      <c r="T160" s="20" t="n"/>
      <c r="U160" s="20" t="n"/>
      <c r="V160" s="20" t="n"/>
      <c r="W160" s="20" t="n"/>
      <c r="X160" s="39" t="n"/>
      <c r="Y160" s="146" t="n"/>
      <c r="Z160" s="147" t="n"/>
      <c r="AA160" s="147" t="n"/>
      <c r="AB160" s="147" t="n"/>
      <c r="AC160" s="147" t="n"/>
      <c r="AD160" s="147" t="n"/>
      <c r="AE160" s="147" t="n"/>
      <c r="AF160" s="147" t="n"/>
      <c r="AG160" s="147" t="n"/>
      <c r="AH160" s="147" t="n"/>
      <c r="AI160" s="147" t="n"/>
      <c r="AJ160" s="147" t="n"/>
      <c r="AK160" s="147" t="n"/>
      <c r="AL160" s="147" t="n"/>
      <c r="AM160" s="147" t="n"/>
      <c r="AN160" s="147" t="n"/>
      <c r="AO160" s="147" t="n"/>
      <c r="AP160" s="147" t="n"/>
      <c r="AQ160" s="147" t="n"/>
      <c r="AR160" s="147" t="n"/>
      <c r="AS160" s="147" t="n"/>
      <c r="AT160" s="147" t="n"/>
      <c r="AU160" s="147" t="n"/>
      <c r="AV160" s="147" t="n"/>
      <c r="AW160" s="147" t="n"/>
      <c r="AX160" s="147" t="n"/>
      <c r="AY160" s="147" t="n"/>
      <c r="AZ160" s="147" t="n"/>
      <c r="BA160" s="147" t="n"/>
      <c r="BB160" s="147" t="n"/>
      <c r="BC160" s="147" t="n"/>
      <c r="BD160" s="147" t="n"/>
      <c r="BE160" s="147" t="n"/>
      <c r="BF160" s="147" t="n"/>
      <c r="BG160" s="147" t="n"/>
      <c r="BH160" s="147" t="n"/>
      <c r="BI160" s="148"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1">
        <f>計算!$AG$4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79">
        <f>計算!$AE$4</f>
        <v/>
      </c>
      <c r="S163" s="52" t="inlineStr">
        <is>
          <t>年</t>
        </is>
      </c>
      <c r="U163" s="179">
        <f>計算!$AF$4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6" t="n"/>
      <c r="M166" s="147" t="n"/>
      <c r="N166" s="147" t="n"/>
      <c r="O166" s="147" t="n"/>
      <c r="P166" s="20" t="n"/>
      <c r="Q166" s="20" t="n"/>
      <c r="R166" s="20" t="n"/>
      <c r="S166" s="20" t="n"/>
      <c r="T166" s="20" t="n"/>
      <c r="U166" s="20" t="n"/>
      <c r="V166" s="20" t="n"/>
      <c r="W166" s="20" t="n"/>
      <c r="X166" s="39" t="n"/>
      <c r="Y166" s="146" t="n"/>
      <c r="Z166" s="147" t="n"/>
      <c r="AA166" s="147" t="n"/>
      <c r="AB166" s="147" t="n"/>
      <c r="AC166" s="147" t="n"/>
      <c r="AD166" s="147" t="n"/>
      <c r="AE166" s="147" t="n"/>
      <c r="AF166" s="147" t="n"/>
      <c r="AG166" s="147" t="n"/>
      <c r="AH166" s="147" t="n"/>
      <c r="AI166" s="147" t="n"/>
      <c r="AJ166" s="147" t="n"/>
      <c r="AK166" s="147" t="n"/>
      <c r="AL166" s="147" t="n"/>
      <c r="AM166" s="147" t="n"/>
      <c r="AN166" s="147" t="n"/>
      <c r="AO166" s="147" t="n"/>
      <c r="AP166" s="147" t="n"/>
      <c r="AQ166" s="147" t="n"/>
      <c r="AR166" s="147" t="n"/>
      <c r="AS166" s="147" t="n"/>
      <c r="AT166" s="147" t="n"/>
      <c r="AU166" s="147" t="n"/>
      <c r="AV166" s="147" t="n"/>
      <c r="AW166" s="147" t="n"/>
      <c r="AX166" s="147" t="n"/>
      <c r="AY166" s="147" t="n"/>
      <c r="AZ166" s="147" t="n"/>
      <c r="BA166" s="147" t="n"/>
      <c r="BB166" s="147" t="n"/>
      <c r="BC166" s="147" t="n"/>
      <c r="BD166" s="147" t="n"/>
      <c r="BE166" s="147" t="n"/>
      <c r="BF166" s="147" t="n"/>
      <c r="BG166" s="147" t="n"/>
      <c r="BH166" s="147" t="n"/>
      <c r="BI166" s="148" t="n"/>
      <c r="BJ166" s="2" t="n"/>
      <c r="BK166" s="2" t="n"/>
      <c r="BL166" s="2" t="n"/>
      <c r="BM166" s="2" t="n"/>
      <c r="BN166" s="2" t="n"/>
      <c r="BO166" s="2" t="n"/>
      <c r="BP166" s="146" t="n"/>
      <c r="BQ166" s="147" t="n"/>
      <c r="BR166" s="147" t="n"/>
      <c r="BS166" s="147" t="n"/>
      <c r="BT166" s="147" t="n"/>
      <c r="BU166" s="42" t="n"/>
      <c r="BV166" s="45" t="n"/>
      <c r="BW166" s="147" t="n"/>
      <c r="BX166" s="147" t="n"/>
      <c r="BY166" s="147" t="n"/>
      <c r="BZ166" s="147" t="n"/>
      <c r="CA166" s="147" t="n"/>
      <c r="CB166" s="147" t="n"/>
      <c r="CC166" s="147" t="n"/>
      <c r="CD166" s="147" t="n"/>
      <c r="CE166" s="147" t="n"/>
      <c r="CF166" s="147" t="n"/>
      <c r="CG166" s="147" t="n"/>
      <c r="CH166" s="147" t="n"/>
      <c r="CI166" s="147" t="n"/>
      <c r="CJ166" s="147" t="n"/>
      <c r="CK166" s="147" t="n"/>
      <c r="CL166" s="147" t="n"/>
      <c r="CM166" s="147" t="n"/>
      <c r="CN166" s="147" t="n"/>
      <c r="CO166" s="147" t="n"/>
      <c r="CP166" s="147" t="n"/>
      <c r="CQ166" s="147" t="n"/>
      <c r="CR166" s="147" t="n"/>
      <c r="CS166" s="147" t="n"/>
      <c r="CT166" s="147" t="n"/>
      <c r="CU166" s="147" t="n"/>
      <c r="CV166" s="147" t="n"/>
      <c r="CW166" s="147" t="n"/>
      <c r="CX166" s="147" t="n"/>
      <c r="CY166" s="147" t="n"/>
      <c r="CZ166" s="147" t="n"/>
      <c r="DA166" s="147" t="n"/>
      <c r="DB166" s="147" t="n"/>
      <c r="DC166" s="147" t="n"/>
      <c r="DD166" s="147" t="n"/>
      <c r="DE166" s="147" t="n"/>
      <c r="DF166" s="147" t="n"/>
      <c r="DG166" s="147" t="n"/>
      <c r="DH166" s="147" t="n"/>
      <c r="DI166" s="147" t="n"/>
      <c r="DJ166" s="147" t="n"/>
      <c r="DK166" s="147" t="n"/>
      <c r="DL166" s="147" t="n"/>
      <c r="DM166" s="147" t="n"/>
      <c r="DN166" s="147" t="n"/>
      <c r="DO166" s="147" t="n"/>
      <c r="DP166" s="147" t="n"/>
      <c r="DQ166" s="147" t="n"/>
      <c r="DR166" s="147" t="n"/>
      <c r="DS166" s="147" t="n"/>
      <c r="DT166" s="147" t="n"/>
      <c r="DU166" s="148"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6">
        <f>計算!$AA$4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6" t="n"/>
      <c r="M172" s="147" t="n"/>
      <c r="N172" s="147" t="n"/>
      <c r="O172" s="147"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6" t="n"/>
      <c r="F178" s="147" t="n"/>
      <c r="G178" s="147" t="n"/>
      <c r="H178" s="147" t="n"/>
      <c r="I178" s="147" t="n"/>
      <c r="J178" s="147" t="n"/>
      <c r="K178" s="148" t="n"/>
      <c r="L178" s="146" t="n"/>
      <c r="M178" s="147" t="n"/>
      <c r="N178" s="147" t="n"/>
      <c r="O178" s="147"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6" t="n"/>
      <c r="BQ178" s="147" t="n"/>
      <c r="BR178" s="147" t="n"/>
      <c r="BS178" s="147" t="n"/>
      <c r="BT178" s="147" t="n"/>
      <c r="BU178" s="147" t="n"/>
      <c r="BV178" s="148" t="n"/>
      <c r="BW178" s="147" t="n"/>
      <c r="BX178" s="147" t="n"/>
      <c r="BY178" s="147" t="n"/>
      <c r="BZ178" s="147" t="n"/>
      <c r="CA178" s="147" t="n"/>
      <c r="CB178" s="147" t="n"/>
      <c r="CC178" s="147" t="n"/>
      <c r="CD178" s="147" t="n"/>
      <c r="CE178" s="147" t="n"/>
      <c r="CF178" s="147" t="n"/>
      <c r="CG178" s="147" t="n"/>
      <c r="CH178" s="147" t="n"/>
      <c r="CI178" s="147" t="n"/>
      <c r="CJ178" s="147" t="n"/>
      <c r="CK178" s="147" t="n"/>
      <c r="CL178" s="147" t="n"/>
      <c r="CM178" s="147" t="n"/>
      <c r="CN178" s="147" t="n"/>
      <c r="CO178" s="147" t="n"/>
      <c r="CP178" s="147" t="n"/>
      <c r="CQ178" s="147" t="n"/>
      <c r="CR178" s="147" t="n"/>
      <c r="CS178" s="147" t="n"/>
      <c r="CT178" s="147" t="n"/>
      <c r="CU178" s="147" t="n"/>
      <c r="CV178" s="147" t="n"/>
      <c r="CW178" s="147" t="n"/>
      <c r="CX178" s="147" t="n"/>
      <c r="CY178" s="147" t="n"/>
      <c r="CZ178" s="147" t="n"/>
      <c r="DA178" s="147" t="n"/>
      <c r="DB178" s="147" t="n"/>
      <c r="DC178" s="147" t="n"/>
      <c r="DD178" s="147" t="n"/>
      <c r="DE178" s="147" t="n"/>
      <c r="DF178" s="147" t="n"/>
      <c r="DG178" s="147" t="n"/>
      <c r="DH178" s="147" t="n"/>
      <c r="DI178" s="147" t="n"/>
      <c r="DJ178" s="147" t="n"/>
      <c r="DK178" s="147" t="n"/>
      <c r="DL178" s="147" t="n"/>
      <c r="DM178" s="147" t="n"/>
      <c r="DN178" s="147" t="n"/>
      <c r="DO178" s="147" t="n"/>
      <c r="DP178" s="147" t="n"/>
      <c r="DQ178" s="147" t="n"/>
      <c r="DR178" s="147" t="n"/>
      <c r="DS178" s="147" t="n"/>
      <c r="DT178" s="147" t="n"/>
      <c r="DU178" s="148"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IF(N(設定!$B$3)=0,"",YEAR(設定!$B$3)-2018)</f>
        <v/>
      </c>
      <c r="AG190" s="95" t="inlineStr">
        <is>
          <t>年</t>
        </is>
      </c>
      <c r="AI190" s="145">
        <f>IF(N(設定!$B$3)=0,"",MONTH(設定!$B$3))</f>
        <v/>
      </c>
      <c r="AL190" s="95" t="inlineStr">
        <is>
          <t>月</t>
        </is>
      </c>
      <c r="AN190" s="145">
        <f>IF(N(設定!$B$3)=0,"",DAY(設定!$B$3))</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6" t="n"/>
      <c r="BX190" s="147" t="n"/>
      <c r="BY190" s="147" t="n"/>
      <c r="BZ190" s="147" t="n"/>
      <c r="CA190" s="147" t="n"/>
      <c r="CB190" s="147" t="n"/>
      <c r="CC190" s="147" t="n"/>
      <c r="CD190" s="147" t="n"/>
      <c r="CE190" s="147" t="n"/>
      <c r="CF190" s="147" t="n"/>
      <c r="CG190" s="148" t="n"/>
      <c r="CH190" s="146" t="n"/>
      <c r="CI190" s="147" t="n"/>
      <c r="CJ190" s="147" t="n"/>
      <c r="CK190" s="147" t="n"/>
      <c r="CL190" s="147" t="n"/>
      <c r="CM190" s="147" t="n"/>
      <c r="CN190" s="147" t="n"/>
      <c r="CO190" s="147" t="n"/>
      <c r="CP190" s="147" t="n"/>
      <c r="CQ190" s="147" t="n"/>
      <c r="CR190" s="147" t="n"/>
      <c r="CS190" s="147" t="n"/>
      <c r="CT190" s="147" t="n"/>
      <c r="CU190" s="147" t="n"/>
      <c r="CV190" s="147" t="n"/>
      <c r="CW190" s="147" t="n"/>
      <c r="CX190" s="147" t="n"/>
      <c r="CY190" s="147" t="n"/>
      <c r="CZ190" s="147" t="n"/>
      <c r="DA190" s="147" t="n"/>
      <c r="DB190" s="147" t="n"/>
      <c r="DC190" s="147" t="n"/>
      <c r="DD190" s="147" t="n"/>
      <c r="DE190" s="147" t="n"/>
      <c r="DF190" s="147" t="n"/>
      <c r="DG190" s="147" t="n"/>
      <c r="DH190" s="147" t="n"/>
      <c r="DI190" s="147" t="n"/>
      <c r="DJ190" s="147" t="n"/>
      <c r="DK190" s="147" t="n"/>
      <c r="DL190" s="147" t="n"/>
      <c r="DM190" s="147" t="n"/>
      <c r="DN190" s="147" t="n"/>
      <c r="DO190" s="147" t="n"/>
      <c r="DP190" s="147" t="n"/>
      <c r="DQ190" s="147" t="n"/>
      <c r="DR190" s="147" t="n"/>
      <c r="DS190" s="147" t="n"/>
      <c r="DT190" s="147" t="n"/>
      <c r="DU190" s="148"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49">
        <f>計算!$O$5</f>
        <v/>
      </c>
      <c r="CG191" s="144" t="n"/>
      <c r="CH191" s="150">
        <f>計算!$P$5</f>
        <v/>
      </c>
      <c r="DU191" s="144"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7" t="n"/>
      <c r="AA192" s="147" t="n"/>
      <c r="AB192" s="147" t="n"/>
      <c r="AC192" s="147" t="n"/>
      <c r="AD192" s="147" t="n"/>
      <c r="AE192" s="147" t="n"/>
      <c r="AF192" s="147" t="n"/>
      <c r="AG192" s="147" t="n"/>
      <c r="AH192" s="147" t="n"/>
      <c r="AI192" s="147" t="n"/>
      <c r="AJ192" s="147" t="n"/>
      <c r="AK192" s="147" t="n"/>
      <c r="AL192" s="147" t="n"/>
      <c r="AM192" s="147" t="n"/>
      <c r="AN192" s="147" t="n"/>
      <c r="AO192" s="147" t="n"/>
      <c r="AP192" s="147" t="n"/>
      <c r="AQ192" s="147" t="n"/>
      <c r="AR192" s="147" t="n"/>
      <c r="AS192" s="147" t="n"/>
      <c r="AT192" s="147" t="n"/>
      <c r="AU192" s="12" t="n"/>
      <c r="AV192" s="7" t="n"/>
      <c r="BI192" s="8" t="n"/>
      <c r="BJ192" s="7" t="n"/>
      <c r="BK192" s="2" t="n"/>
      <c r="BL192" s="2" t="n"/>
      <c r="BM192" s="2" t="n"/>
      <c r="BN192" s="2" t="n"/>
      <c r="BO192" s="2" t="n"/>
      <c r="BP192" s="143" t="n"/>
      <c r="BV192" s="144" t="n"/>
      <c r="BW192" s="143" t="n"/>
      <c r="CG192" s="144" t="n"/>
      <c r="DU192" s="144" t="n"/>
      <c r="DV192" s="2" t="n"/>
      <c r="DW192" s="2" t="n"/>
      <c r="DX192" s="2" t="n"/>
      <c r="DY192" s="2" t="n"/>
      <c r="DZ192" s="2" t="n"/>
      <c r="EA192" s="2" t="n"/>
      <c r="EB192" s="2" t="n"/>
      <c r="EC192" s="2" t="n"/>
    </row>
    <row r="193" ht="6.75" customHeight="1" s="118">
      <c r="A193" s="2" t="n"/>
      <c r="B193" s="2" t="n"/>
      <c r="C193" s="2" t="n"/>
      <c r="D193" s="2" t="n"/>
      <c r="E193" s="142" t="inlineStr">
        <is>
          <t>ふ り が な</t>
        </is>
      </c>
      <c r="F193" s="140" t="n"/>
      <c r="G193" s="140" t="n"/>
      <c r="H193" s="140" t="n"/>
      <c r="I193" s="140" t="n"/>
      <c r="J193" s="140" t="n"/>
      <c r="K193" s="141" t="n"/>
      <c r="L193" s="151">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43" t="n"/>
      <c r="CG193" s="144" t="n"/>
      <c r="DU193" s="144" t="n"/>
      <c r="DV193" s="2" t="n"/>
      <c r="DW193" s="2" t="n"/>
      <c r="DX193" s="2" t="n"/>
      <c r="DY193" s="2" t="n"/>
      <c r="DZ193" s="2" t="n"/>
      <c r="EA193" s="2" t="n"/>
      <c r="EB193" s="2" t="n"/>
      <c r="EC193" s="2" t="n"/>
    </row>
    <row r="194" ht="6.7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43" t="n"/>
      <c r="CG194" s="144" t="n"/>
      <c r="DU194" s="144" t="n"/>
      <c r="DV194" s="2" t="n"/>
      <c r="DW194" s="2" t="n"/>
      <c r="DX194" s="2" t="n"/>
      <c r="DY194" s="2" t="n"/>
      <c r="DZ194" s="2" t="n"/>
      <c r="EA194" s="2" t="n"/>
      <c r="EB194" s="2" t="n"/>
      <c r="EC194" s="2" t="n"/>
    </row>
    <row r="195" ht="6.7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49">
        <f>計算!$Q$5</f>
        <v/>
      </c>
      <c r="CG195" s="144" t="n"/>
      <c r="CH195" s="150">
        <f>計算!$R$5</f>
        <v/>
      </c>
      <c r="DU195" s="144" t="n"/>
      <c r="DV195" s="2" t="n"/>
      <c r="DW195" s="2" t="n"/>
      <c r="DX195" s="2" t="n"/>
      <c r="DY195" s="2" t="n"/>
      <c r="DZ195" s="2" t="n"/>
      <c r="EA195" s="2" t="n"/>
      <c r="EB195" s="2" t="n"/>
      <c r="EC195" s="2" t="n"/>
    </row>
    <row r="196" ht="6.75" customHeight="1" s="118">
      <c r="A196" s="2" t="n"/>
      <c r="B196" s="2" t="n"/>
      <c r="C196" s="2" t="n"/>
      <c r="D196" s="2" t="n"/>
      <c r="E196" s="146" t="n"/>
      <c r="F196" s="147" t="n"/>
      <c r="G196" s="147" t="n"/>
      <c r="H196" s="147" t="n"/>
      <c r="I196" s="147" t="n"/>
      <c r="J196" s="147" t="n"/>
      <c r="K196" s="148" t="n"/>
      <c r="L196" s="147" t="n"/>
      <c r="M196" s="147" t="n"/>
      <c r="N196" s="147" t="n"/>
      <c r="O196" s="147" t="n"/>
      <c r="P196" s="147" t="n"/>
      <c r="Q196" s="147" t="n"/>
      <c r="R196" s="147" t="n"/>
      <c r="S196" s="147" t="n"/>
      <c r="T196" s="147" t="n"/>
      <c r="U196" s="147" t="n"/>
      <c r="V196" s="147" t="n"/>
      <c r="W196" s="147" t="n"/>
      <c r="X196" s="147" t="n"/>
      <c r="Y196" s="147" t="n"/>
      <c r="Z196" s="147" t="n"/>
      <c r="AA196" s="147" t="n"/>
      <c r="AB196" s="147" t="n"/>
      <c r="AC196" s="147" t="n"/>
      <c r="AD196" s="147" t="n"/>
      <c r="AE196" s="147" t="n"/>
      <c r="AF196" s="147" t="n"/>
      <c r="AG196" s="147" t="n"/>
      <c r="AH196" s="147" t="n"/>
      <c r="AI196" s="147" t="n"/>
      <c r="AJ196" s="147" t="n"/>
      <c r="AK196" s="147" t="n"/>
      <c r="AL196" s="147" t="n"/>
      <c r="AM196" s="147" t="n"/>
      <c r="AN196" s="147" t="n"/>
      <c r="AO196" s="147" t="n"/>
      <c r="AP196" s="147" t="n"/>
      <c r="AQ196" s="147" t="n"/>
      <c r="AR196" s="147" t="n"/>
      <c r="AS196" s="147" t="n"/>
      <c r="AT196" s="148"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43" t="n"/>
      <c r="CG196" s="144" t="n"/>
      <c r="DU196" s="144" t="n"/>
      <c r="DV196" s="2" t="n"/>
      <c r="DW196" s="2" t="n"/>
      <c r="DX196" s="2" t="n"/>
      <c r="DY196" s="2" t="n"/>
      <c r="DZ196" s="2" t="n"/>
      <c r="EA196" s="2" t="n"/>
      <c r="EB196" s="2" t="n"/>
      <c r="EC196" s="2" t="n"/>
    </row>
    <row r="197" ht="6.75" customHeight="1" s="118">
      <c r="A197" s="2" t="n"/>
      <c r="B197" s="2" t="n"/>
      <c r="C197" s="2" t="n"/>
      <c r="D197" s="2" t="n"/>
      <c r="E197" s="152" t="inlineStr">
        <is>
          <t>名　前</t>
        </is>
      </c>
      <c r="F197" s="140" t="n"/>
      <c r="G197" s="140" t="n"/>
      <c r="H197" s="140" t="n"/>
      <c r="I197" s="140" t="n"/>
      <c r="J197" s="140" t="n"/>
      <c r="K197" s="141" t="n"/>
      <c r="L197" s="153">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43" t="n"/>
      <c r="CG197" s="144" t="n"/>
      <c r="DU197" s="144" t="n"/>
      <c r="DV197" s="2" t="n"/>
      <c r="DW197" s="2" t="n"/>
      <c r="DX197" s="2" t="n"/>
      <c r="DY197" s="2" t="n"/>
      <c r="DZ197" s="2" t="n"/>
      <c r="EA197" s="2" t="n"/>
      <c r="EB197" s="2" t="n"/>
      <c r="EC197" s="2" t="n"/>
    </row>
    <row r="198" ht="6.7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43" t="n"/>
      <c r="CG198" s="144" t="n"/>
      <c r="DU198" s="144" t="n"/>
      <c r="DV198" s="2" t="n"/>
      <c r="DW198" s="2" t="n"/>
      <c r="DX198" s="2" t="n"/>
      <c r="DY198" s="2" t="n"/>
      <c r="DZ198" s="2" t="n"/>
      <c r="EA198" s="2" t="n"/>
      <c r="EB198" s="2" t="n"/>
      <c r="EC198" s="2" t="n"/>
    </row>
    <row r="199" ht="6.7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49">
        <f>計算!$S$5</f>
        <v/>
      </c>
      <c r="CG199" s="144" t="n"/>
      <c r="CH199" s="150">
        <f>計算!$T$5</f>
        <v/>
      </c>
      <c r="DU199" s="144" t="n"/>
      <c r="DV199" s="2" t="n"/>
      <c r="DW199" s="2" t="n"/>
      <c r="DX199" s="2" t="n"/>
      <c r="DY199" s="2" t="n"/>
      <c r="DZ199" s="2" t="n"/>
      <c r="EA199" s="2" t="n"/>
      <c r="EB199" s="2" t="n"/>
      <c r="EC199" s="2" t="n"/>
    </row>
    <row r="200" ht="6.7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43" t="n"/>
      <c r="CG200" s="144" t="n"/>
      <c r="DU200" s="144" t="n"/>
      <c r="DV200" s="2" t="n"/>
      <c r="DW200" s="2" t="n"/>
      <c r="DX200" s="2" t="n"/>
      <c r="DY200" s="2" t="n"/>
      <c r="DZ200" s="2" t="n"/>
      <c r="EA200" s="2" t="n"/>
      <c r="EB200" s="2" t="n"/>
      <c r="EC200" s="2" t="n"/>
    </row>
    <row r="201" ht="6.7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43" t="n"/>
      <c r="CG201" s="144" t="n"/>
      <c r="DU201" s="144" t="n"/>
      <c r="DV201" s="2" t="n"/>
      <c r="DW201" s="2" t="n"/>
      <c r="DX201" s="2" t="n"/>
      <c r="DY201" s="2" t="n"/>
      <c r="DZ201" s="2" t="n"/>
      <c r="EA201" s="2" t="n"/>
      <c r="EB201" s="2" t="n"/>
      <c r="EC201" s="2" t="n"/>
    </row>
    <row r="202" ht="4.5" customHeight="1" s="118">
      <c r="A202" s="2" t="n"/>
      <c r="B202" s="2" t="n"/>
      <c r="C202" s="2" t="n"/>
      <c r="D202" s="2" t="n"/>
      <c r="E202" s="146" t="n"/>
      <c r="F202" s="147" t="n"/>
      <c r="G202" s="147" t="n"/>
      <c r="H202" s="147" t="n"/>
      <c r="I202" s="147" t="n"/>
      <c r="J202" s="147" t="n"/>
      <c r="K202" s="148" t="n"/>
      <c r="L202" s="146" t="n"/>
      <c r="M202" s="147" t="n"/>
      <c r="N202" s="147" t="n"/>
      <c r="O202" s="147" t="n"/>
      <c r="P202" s="147" t="n"/>
      <c r="Q202" s="147" t="n"/>
      <c r="R202" s="147" t="n"/>
      <c r="S202" s="147" t="n"/>
      <c r="T202" s="147" t="n"/>
      <c r="U202" s="147" t="n"/>
      <c r="V202" s="147" t="n"/>
      <c r="W202" s="147" t="n"/>
      <c r="X202" s="147" t="n"/>
      <c r="Y202" s="147" t="n"/>
      <c r="Z202" s="147" t="n"/>
      <c r="AA202" s="147" t="n"/>
      <c r="AB202" s="147" t="n"/>
      <c r="AC202" s="147" t="n"/>
      <c r="AD202" s="147" t="n"/>
      <c r="AE202" s="147" t="n"/>
      <c r="AF202" s="147" t="n"/>
      <c r="AG202" s="147" t="n"/>
      <c r="AH202" s="147" t="n"/>
      <c r="AI202" s="147" t="n"/>
      <c r="AJ202" s="147" t="n"/>
      <c r="AK202" s="147" t="n"/>
      <c r="AL202" s="147" t="n"/>
      <c r="AM202" s="147" t="n"/>
      <c r="AN202" s="147" t="n"/>
      <c r="AO202" s="147" t="n"/>
      <c r="AP202" s="147" t="n"/>
      <c r="AQ202" s="147" t="n"/>
      <c r="AR202" s="147" t="n"/>
      <c r="AS202" s="147" t="n"/>
      <c r="AT202" s="148"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43" t="n"/>
      <c r="CG202" s="144" t="n"/>
      <c r="DU202" s="144" t="n"/>
      <c r="DV202" s="2" t="n"/>
      <c r="DW202" s="2" t="n"/>
      <c r="DX202" s="2" t="n"/>
      <c r="DY202" s="2" t="n"/>
      <c r="DZ202" s="2" t="n"/>
      <c r="EA202" s="2" t="n"/>
      <c r="EB202" s="2" t="n"/>
      <c r="EC202" s="2" t="n"/>
    </row>
    <row r="203" ht="6.75" customHeight="1" s="118">
      <c r="A203" s="2" t="n"/>
      <c r="B203" s="2" t="n"/>
      <c r="C203" s="2" t="n"/>
      <c r="D203" s="2" t="n"/>
      <c r="E203" s="152" t="inlineStr">
        <is>
          <t>生年月日</t>
        </is>
      </c>
      <c r="F203" s="140" t="n"/>
      <c r="G203" s="140" t="n"/>
      <c r="H203" s="140" t="n"/>
      <c r="I203" s="140" t="n"/>
      <c r="J203" s="140" t="n"/>
      <c r="K203" s="141" t="n"/>
      <c r="L203" s="154" t="inlineStr">
        <is>
          <t>昭和 ・ 平成</t>
        </is>
      </c>
      <c r="M203" s="140" t="n"/>
      <c r="N203" s="140" t="n"/>
      <c r="O203" s="140" t="n"/>
      <c r="P203" s="140" t="n"/>
      <c r="Q203" s="140" t="n"/>
      <c r="R203" s="140" t="n"/>
      <c r="S203" s="140" t="n"/>
      <c r="T203" s="140" t="n"/>
      <c r="U203" s="140" t="n"/>
      <c r="V203" s="155">
        <f>計算!$D$5</f>
        <v/>
      </c>
      <c r="W203" s="140" t="n"/>
      <c r="X203" s="156" t="inlineStr">
        <is>
          <t>年</t>
        </is>
      </c>
      <c r="Y203" s="140" t="n"/>
      <c r="Z203" s="155">
        <f>計算!$E$5</f>
        <v/>
      </c>
      <c r="AA203" s="140" t="n"/>
      <c r="AB203" s="140" t="n"/>
      <c r="AC203" s="156" t="inlineStr">
        <is>
          <t>月</t>
        </is>
      </c>
      <c r="AD203" s="140" t="n"/>
      <c r="AE203" s="155">
        <f>計算!$F$5</f>
        <v/>
      </c>
      <c r="AF203" s="140" t="n"/>
      <c r="AG203" s="140" t="n"/>
      <c r="AH203" s="156" t="inlineStr">
        <is>
          <t>日　生 （満</t>
        </is>
      </c>
      <c r="AI203" s="140" t="n"/>
      <c r="AJ203" s="140" t="n"/>
      <c r="AK203" s="140" t="n"/>
      <c r="AL203" s="140" t="n"/>
      <c r="AM203" s="140" t="n"/>
      <c r="AN203" s="140" t="n"/>
      <c r="AO203" s="140" t="n"/>
      <c r="AP203" s="157">
        <f>計算!$G$5</f>
        <v/>
      </c>
      <c r="AQ203" s="140" t="n"/>
      <c r="AR203" s="158"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49">
        <f>計算!$U$5</f>
        <v/>
      </c>
      <c r="CG203" s="144" t="n"/>
      <c r="CH203" s="150">
        <f>計算!$V$5</f>
        <v/>
      </c>
      <c r="DU203" s="144" t="n"/>
      <c r="DV203" s="2" t="n"/>
      <c r="DW203" s="2" t="n"/>
      <c r="DX203" s="2" t="n"/>
      <c r="DY203" s="2" t="n"/>
      <c r="DZ203" s="2" t="n"/>
      <c r="EA203" s="2" t="n"/>
      <c r="EB203" s="2" t="n"/>
      <c r="EC203" s="2" t="n"/>
    </row>
    <row r="204" ht="6.75"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143" t="n"/>
      <c r="CG204" s="144" t="n"/>
      <c r="DU204" s="144" t="n"/>
      <c r="DV204" s="2" t="n"/>
      <c r="DW204" s="2" t="n"/>
      <c r="DX204" s="2" t="n"/>
      <c r="DY204" s="2" t="n"/>
      <c r="DZ204" s="2" t="n"/>
      <c r="EA204" s="2" t="n"/>
      <c r="EB204" s="2" t="n"/>
      <c r="EC204" s="2" t="n"/>
    </row>
    <row r="205" ht="6.7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143" t="n"/>
      <c r="CG205" s="144" t="n"/>
      <c r="DU205" s="144" t="n"/>
      <c r="DV205" s="2" t="n"/>
      <c r="DW205" s="2" t="n"/>
      <c r="DX205" s="2" t="n"/>
      <c r="DY205" s="2" t="n"/>
      <c r="DZ205" s="2" t="n"/>
      <c r="EA205" s="2" t="n"/>
      <c r="EB205" s="2" t="n"/>
      <c r="EC205" s="2" t="n"/>
    </row>
    <row r="206" ht="3.75" customHeight="1" s="118">
      <c r="A206" s="2" t="n"/>
      <c r="B206" s="2" t="n"/>
      <c r="C206" s="2" t="n"/>
      <c r="D206" s="2" t="n"/>
      <c r="E206" s="146" t="n"/>
      <c r="F206" s="147" t="n"/>
      <c r="G206" s="147" t="n"/>
      <c r="H206" s="147" t="n"/>
      <c r="I206" s="147" t="n"/>
      <c r="J206" s="147" t="n"/>
      <c r="K206" s="148" t="n"/>
      <c r="L206" s="146" t="n"/>
      <c r="M206" s="147" t="n"/>
      <c r="N206" s="147" t="n"/>
      <c r="O206" s="147" t="n"/>
      <c r="P206" s="147" t="n"/>
      <c r="Q206" s="147" t="n"/>
      <c r="R206" s="147" t="n"/>
      <c r="S206" s="147" t="n"/>
      <c r="T206" s="147" t="n"/>
      <c r="U206" s="147" t="n"/>
      <c r="X206" s="147" t="n"/>
      <c r="Y206" s="147" t="n"/>
      <c r="AC206" s="147" t="n"/>
      <c r="AD206" s="147" t="n"/>
      <c r="AH206" s="147" t="n"/>
      <c r="AI206" s="147" t="n"/>
      <c r="AJ206" s="147" t="n"/>
      <c r="AK206" s="147" t="n"/>
      <c r="AL206" s="147" t="n"/>
      <c r="AM206" s="147" t="n"/>
      <c r="AN206" s="147" t="n"/>
      <c r="AO206" s="147" t="n"/>
      <c r="AP206" s="147" t="n"/>
      <c r="AQ206" s="147" t="n"/>
      <c r="AR206" s="147" t="n"/>
      <c r="AS206" s="147" t="n"/>
      <c r="AT206" s="148"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143" t="n"/>
      <c r="CG206" s="144" t="n"/>
      <c r="DU206" s="144" t="n"/>
      <c r="DV206" s="2" t="n"/>
      <c r="DW206" s="2" t="n"/>
      <c r="DX206" s="2" t="n"/>
      <c r="DY206" s="2" t="n"/>
      <c r="DZ206" s="2" t="n"/>
      <c r="EA206" s="2" t="n"/>
      <c r="EB206" s="2" t="n"/>
      <c r="EC206" s="2" t="n"/>
    </row>
    <row r="207" ht="6.75" customHeight="1" s="118">
      <c r="A207" s="2" t="n"/>
      <c r="B207" s="2" t="n"/>
      <c r="C207" s="2" t="n"/>
      <c r="D207" s="2" t="n"/>
      <c r="E207" s="159" t="inlineStr">
        <is>
          <t>ふ り が な</t>
        </is>
      </c>
      <c r="F207" s="140" t="n"/>
      <c r="G207" s="140" t="n"/>
      <c r="H207" s="140" t="n"/>
      <c r="I207" s="140" t="n"/>
      <c r="J207" s="140" t="n"/>
      <c r="K207" s="141" t="n"/>
      <c r="L207" s="160">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161">
        <f>計算!$W$5</f>
        <v/>
      </c>
      <c r="CG207" s="144" t="n"/>
      <c r="CH207" s="150">
        <f>計算!$X$5</f>
        <v/>
      </c>
      <c r="DU207" s="144" t="n"/>
      <c r="DV207" s="2" t="n"/>
      <c r="DW207" s="2" t="n"/>
      <c r="DX207" s="2" t="n"/>
      <c r="DY207" s="2" t="n"/>
      <c r="DZ207" s="2" t="n"/>
      <c r="EA207" s="2" t="n"/>
      <c r="EB207" s="2" t="n"/>
      <c r="EC207" s="2" t="n"/>
    </row>
    <row r="208" ht="6.75" customHeight="1" s="118">
      <c r="A208" s="2" t="n"/>
      <c r="B208" s="2" t="n"/>
      <c r="C208" s="2" t="n"/>
      <c r="D208" s="2" t="n"/>
      <c r="E208" s="143" t="n"/>
      <c r="K208" s="144" t="n"/>
      <c r="BI208" s="144" t="n"/>
      <c r="BJ208" s="2" t="n"/>
      <c r="BK208" s="2" t="n"/>
      <c r="BL208" s="2" t="n"/>
      <c r="BM208" s="2" t="n"/>
      <c r="BN208" s="2" t="n"/>
      <c r="BO208" s="2" t="n"/>
      <c r="BP208" s="143" t="n"/>
      <c r="BV208" s="144" t="n"/>
      <c r="BW208" s="143" t="n"/>
      <c r="CG208" s="144" t="n"/>
      <c r="DU208" s="144" t="n"/>
      <c r="DV208" s="2" t="n"/>
      <c r="DW208" s="2" t="n"/>
      <c r="DX208" s="2" t="n"/>
      <c r="DY208" s="2" t="n"/>
      <c r="DZ208" s="2" t="n"/>
      <c r="EA208" s="2" t="n"/>
      <c r="EB208" s="2" t="n"/>
      <c r="EC208" s="2" t="n"/>
    </row>
    <row r="209" ht="6.75" customHeight="1" s="118">
      <c r="A209" s="2" t="n"/>
      <c r="B209" s="2" t="n"/>
      <c r="C209" s="2" t="n"/>
      <c r="D209" s="2" t="n"/>
      <c r="E209" s="162" t="n"/>
      <c r="F209" s="163" t="n"/>
      <c r="G209" s="163" t="n"/>
      <c r="H209" s="163" t="n"/>
      <c r="I209" s="163" t="n"/>
      <c r="J209" s="163" t="n"/>
      <c r="K209" s="164" t="n"/>
      <c r="L209" s="163" t="n"/>
      <c r="M209" s="163" t="n"/>
      <c r="N209" s="163" t="n"/>
      <c r="O209" s="163" t="n"/>
      <c r="P209" s="163" t="n"/>
      <c r="Q209" s="163" t="n"/>
      <c r="R209" s="163" t="n"/>
      <c r="S209" s="163" t="n"/>
      <c r="T209" s="163" t="n"/>
      <c r="U209" s="163" t="n"/>
      <c r="V209" s="163" t="n"/>
      <c r="W209" s="163" t="n"/>
      <c r="X209" s="163" t="n"/>
      <c r="Y209" s="163" t="n"/>
      <c r="Z209" s="163" t="n"/>
      <c r="AA209" s="163" t="n"/>
      <c r="AB209" s="163" t="n"/>
      <c r="AC209" s="163" t="n"/>
      <c r="AD209" s="163" t="n"/>
      <c r="AE209" s="163" t="n"/>
      <c r="AF209" s="163" t="n"/>
      <c r="AG209" s="163" t="n"/>
      <c r="AH209" s="163" t="n"/>
      <c r="AI209" s="163" t="n"/>
      <c r="AJ209" s="163" t="n"/>
      <c r="AK209" s="163" t="n"/>
      <c r="AL209" s="163" t="n"/>
      <c r="AM209" s="163" t="n"/>
      <c r="AN209" s="163" t="n"/>
      <c r="AO209" s="163" t="n"/>
      <c r="AP209" s="163" t="n"/>
      <c r="AQ209" s="163" t="n"/>
      <c r="AR209" s="163" t="n"/>
      <c r="AS209" s="163" t="n"/>
      <c r="AT209" s="163" t="n"/>
      <c r="AU209" s="163" t="n"/>
      <c r="AV209" s="163" t="n"/>
      <c r="AW209" s="163" t="n"/>
      <c r="AX209" s="163" t="n"/>
      <c r="AY209" s="163" t="n"/>
      <c r="AZ209" s="163" t="n"/>
      <c r="BA209" s="163" t="n"/>
      <c r="BB209" s="163" t="n"/>
      <c r="BC209" s="163" t="n"/>
      <c r="BD209" s="163" t="n"/>
      <c r="BE209" s="163" t="n"/>
      <c r="BF209" s="163" t="n"/>
      <c r="BG209" s="163" t="n"/>
      <c r="BH209" s="163" t="n"/>
      <c r="BI209" s="164" t="n"/>
      <c r="BJ209" s="2" t="n"/>
      <c r="BK209" s="2" t="n"/>
      <c r="BL209" s="2" t="n"/>
      <c r="BM209" s="2" t="n"/>
      <c r="BN209" s="2" t="n"/>
      <c r="BO209" s="2" t="n"/>
      <c r="BP209" s="143" t="n"/>
      <c r="BV209" s="144" t="n"/>
      <c r="BW209" s="143" t="n"/>
      <c r="CG209" s="144" t="n"/>
      <c r="DU209" s="144" t="n"/>
      <c r="DV209" s="2" t="n"/>
      <c r="DW209" s="2" t="n"/>
      <c r="DX209" s="2" t="n"/>
      <c r="DY209" s="2" t="n"/>
      <c r="DZ209" s="2" t="n"/>
      <c r="EA209" s="2" t="n"/>
      <c r="EB209" s="2" t="n"/>
      <c r="EC209" s="2" t="n"/>
    </row>
    <row r="210" ht="6.75" customHeight="1" s="118">
      <c r="A210" s="2" t="n"/>
      <c r="B210" s="2" t="n"/>
      <c r="C210" s="2" t="n"/>
      <c r="D210" s="2" t="n"/>
      <c r="E210" s="165" t="inlineStr">
        <is>
          <t>現住所</t>
        </is>
      </c>
      <c r="F210" s="166" t="n"/>
      <c r="G210" s="166" t="n"/>
      <c r="H210" s="166" t="n"/>
      <c r="I210" s="166" t="n"/>
      <c r="J210" s="166" t="n"/>
      <c r="K210" s="167" t="n"/>
      <c r="L210" s="107" t="inlineStr">
        <is>
          <t>〒</t>
        </is>
      </c>
      <c r="M210" s="166" t="n"/>
      <c r="N210" s="166" t="n"/>
      <c r="O210" s="166" t="n"/>
      <c r="P210" s="168">
        <f>計算!$H$5</f>
        <v/>
      </c>
      <c r="Q210" s="166" t="n"/>
      <c r="R210" s="166" t="n"/>
      <c r="S210" s="166" t="n"/>
      <c r="T210" s="166" t="n"/>
      <c r="U210" s="166" t="n"/>
      <c r="V210" s="166" t="n"/>
      <c r="W210" s="166" t="n"/>
      <c r="X210" s="166" t="n"/>
      <c r="Y210" s="166" t="n"/>
      <c r="Z210" s="166" t="n"/>
      <c r="AA210" s="166" t="n"/>
      <c r="AB210" s="166" t="n"/>
      <c r="AC210" s="166" t="n"/>
      <c r="AD210" s="166" t="n"/>
      <c r="AE210" s="166" t="n"/>
      <c r="AF210" s="166" t="n"/>
      <c r="AG210" s="166" t="n"/>
      <c r="AH210" s="166" t="n"/>
      <c r="AI210" s="166" t="n"/>
      <c r="AJ210" s="166"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143" t="n"/>
      <c r="CG210" s="144" t="n"/>
      <c r="DU210" s="144" t="n"/>
      <c r="DV210" s="2" t="n"/>
      <c r="DW210" s="2" t="n"/>
      <c r="DX210" s="2" t="n"/>
      <c r="DY210" s="2" t="n"/>
      <c r="DZ210" s="2" t="n"/>
      <c r="EA210" s="2" t="n"/>
      <c r="EB210" s="2" t="n"/>
      <c r="EC210" s="2" t="n"/>
    </row>
    <row r="211" ht="4.5"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6" t="n"/>
      <c r="BQ211" s="147" t="n"/>
      <c r="BR211" s="147" t="n"/>
      <c r="BS211" s="147" t="n"/>
      <c r="BT211" s="147" t="n"/>
      <c r="BU211" s="147" t="n"/>
      <c r="BV211" s="148" t="n"/>
      <c r="BW211" s="146" t="n"/>
      <c r="BX211" s="147" t="n"/>
      <c r="BY211" s="147" t="n"/>
      <c r="BZ211" s="147" t="n"/>
      <c r="CA211" s="147" t="n"/>
      <c r="CB211" s="147" t="n"/>
      <c r="CC211" s="147" t="n"/>
      <c r="CD211" s="147" t="n"/>
      <c r="CE211" s="147" t="n"/>
      <c r="CF211" s="147" t="n"/>
      <c r="CG211" s="148" t="n"/>
      <c r="DU211" s="144"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69" t="inlineStr">
        <is>
          <t>校内外の諸活動</t>
        </is>
      </c>
      <c r="BQ212" s="140" t="n"/>
      <c r="BR212" s="140" t="n"/>
      <c r="BS212" s="140" t="n"/>
      <c r="BT212" s="140" t="n"/>
      <c r="BU212" s="140" t="n"/>
      <c r="BV212" s="141" t="n"/>
      <c r="BW212" s="170">
        <f>計算!$Y$5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1">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6" t="n"/>
      <c r="F215" s="147" t="n"/>
      <c r="G215" s="147" t="n"/>
      <c r="H215" s="147" t="n"/>
      <c r="I215" s="147" t="n"/>
      <c r="J215" s="147" t="n"/>
      <c r="K215" s="148" t="n"/>
      <c r="L215" s="146" t="n"/>
      <c r="M215" s="147" t="n"/>
      <c r="N215" s="147" t="n"/>
      <c r="O215" s="147" t="n"/>
      <c r="P215" s="147" t="n"/>
      <c r="Q215" s="147" t="n"/>
      <c r="R215" s="147" t="n"/>
      <c r="S215" s="147" t="n"/>
      <c r="T215" s="147" t="n"/>
      <c r="U215" s="147" t="n"/>
      <c r="V215" s="147" t="n"/>
      <c r="W215" s="147" t="n"/>
      <c r="X215" s="147" t="n"/>
      <c r="Y215" s="147" t="n"/>
      <c r="Z215" s="147" t="n"/>
      <c r="AA215" s="147" t="n"/>
      <c r="AB215" s="147" t="n"/>
      <c r="AC215" s="147" t="n"/>
      <c r="AD215" s="147" t="n"/>
      <c r="AE215" s="147" t="n"/>
      <c r="AF215" s="147" t="n"/>
      <c r="AG215" s="147" t="n"/>
      <c r="AH215" s="147" t="n"/>
      <c r="AI215" s="147" t="n"/>
      <c r="AJ215" s="147" t="n"/>
      <c r="AK215" s="147" t="n"/>
      <c r="AL215" s="147" t="n"/>
      <c r="AM215" s="147" t="n"/>
      <c r="AN215" s="147" t="n"/>
      <c r="AO215" s="147" t="n"/>
      <c r="AP215" s="147" t="n"/>
      <c r="AQ215" s="147" t="n"/>
      <c r="AR215" s="147" t="n"/>
      <c r="AS215" s="147" t="n"/>
      <c r="AT215" s="147" t="n"/>
      <c r="AU215" s="147" t="n"/>
      <c r="AV215" s="147" t="n"/>
      <c r="AW215" s="147" t="n"/>
      <c r="AX215" s="147" t="n"/>
      <c r="AY215" s="147" t="n"/>
      <c r="AZ215" s="147" t="n"/>
      <c r="BA215" s="147" t="n"/>
      <c r="BB215" s="147" t="n"/>
      <c r="BC215" s="147" t="n"/>
      <c r="BD215" s="147" t="n"/>
      <c r="BE215" s="147" t="n"/>
      <c r="BF215" s="147" t="n"/>
      <c r="BG215" s="147" t="n"/>
      <c r="BH215" s="147" t="n"/>
      <c r="BI215" s="148"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59" t="inlineStr">
        <is>
          <t>ふ り が な</t>
        </is>
      </c>
      <c r="F216" s="140" t="n"/>
      <c r="G216" s="140" t="n"/>
      <c r="H216" s="140" t="n"/>
      <c r="I216" s="140" t="n"/>
      <c r="J216" s="140" t="n"/>
      <c r="K216" s="141" t="n"/>
      <c r="L216" s="160">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2" t="n"/>
      <c r="F218" s="163" t="n"/>
      <c r="G218" s="163" t="n"/>
      <c r="H218" s="163" t="n"/>
      <c r="I218" s="163" t="n"/>
      <c r="J218" s="163" t="n"/>
      <c r="K218" s="164" t="n"/>
      <c r="L218" s="163" t="n"/>
      <c r="M218" s="163" t="n"/>
      <c r="N218" s="163" t="n"/>
      <c r="O218" s="163" t="n"/>
      <c r="P218" s="163" t="n"/>
      <c r="Q218" s="163" t="n"/>
      <c r="R218" s="163" t="n"/>
      <c r="S218" s="163" t="n"/>
      <c r="T218" s="163" t="n"/>
      <c r="U218" s="163" t="n"/>
      <c r="V218" s="163" t="n"/>
      <c r="W218" s="163" t="n"/>
      <c r="X218" s="163" t="n"/>
      <c r="Y218" s="163" t="n"/>
      <c r="Z218" s="163" t="n"/>
      <c r="AA218" s="163" t="n"/>
      <c r="AB218" s="163" t="n"/>
      <c r="AC218" s="163" t="n"/>
      <c r="AD218" s="163" t="n"/>
      <c r="AE218" s="163" t="n"/>
      <c r="AF218" s="163" t="n"/>
      <c r="AG218" s="163" t="n"/>
      <c r="AH218" s="163" t="n"/>
      <c r="AI218" s="163" t="n"/>
      <c r="AJ218" s="163" t="n"/>
      <c r="AK218" s="163" t="n"/>
      <c r="AL218" s="163" t="n"/>
      <c r="AM218" s="163" t="n"/>
      <c r="AN218" s="163" t="n"/>
      <c r="AO218" s="163" t="n"/>
      <c r="AP218" s="163" t="n"/>
      <c r="AQ218" s="163" t="n"/>
      <c r="AR218" s="163" t="n"/>
      <c r="AS218" s="163" t="n"/>
      <c r="AT218" s="163" t="n"/>
      <c r="AU218" s="163" t="n"/>
      <c r="AV218" s="163" t="n"/>
      <c r="AW218" s="163" t="n"/>
      <c r="AX218" s="163" t="n"/>
      <c r="AY218" s="163" t="n"/>
      <c r="AZ218" s="163" t="n"/>
      <c r="BA218" s="163" t="n"/>
      <c r="BB218" s="163" t="n"/>
      <c r="BC218" s="163" t="n"/>
      <c r="BD218" s="163" t="n"/>
      <c r="BE218" s="163" t="n"/>
      <c r="BF218" s="163" t="n"/>
      <c r="BG218" s="163" t="n"/>
      <c r="BH218" s="163" t="n"/>
      <c r="BI218" s="164"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5" t="inlineStr">
        <is>
          <t>連絡先</t>
        </is>
      </c>
      <c r="F219" s="166" t="n"/>
      <c r="G219" s="166" t="n"/>
      <c r="H219" s="166" t="n"/>
      <c r="I219" s="166" t="n"/>
      <c r="J219" s="166" t="n"/>
      <c r="K219" s="167" t="n"/>
      <c r="L219" s="107" t="inlineStr">
        <is>
          <t>〒</t>
        </is>
      </c>
      <c r="M219" s="166" t="n"/>
      <c r="N219" s="166" t="n"/>
      <c r="O219" s="166" t="n"/>
      <c r="P219" s="172">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3">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6" t="n"/>
      <c r="F223" s="147" t="n"/>
      <c r="G223" s="147" t="n"/>
      <c r="H223" s="147" t="n"/>
      <c r="I223" s="147" t="n"/>
      <c r="J223" s="147" t="n"/>
      <c r="K223" s="148" t="n"/>
      <c r="L223" s="147" t="n"/>
      <c r="M223" s="147" t="n"/>
      <c r="N223" s="147" t="n"/>
      <c r="O223" s="147" t="n"/>
      <c r="P223" s="147" t="n"/>
      <c r="Q223" s="147" t="n"/>
      <c r="R223" s="147" t="n"/>
      <c r="S223" s="147" t="n"/>
      <c r="T223" s="147" t="n"/>
      <c r="U223" s="147" t="n"/>
      <c r="V223" s="147" t="n"/>
      <c r="W223" s="147" t="n"/>
      <c r="X223" s="147" t="n"/>
      <c r="Y223" s="147" t="n"/>
      <c r="Z223" s="147" t="n"/>
      <c r="AA223" s="147" t="n"/>
      <c r="AB223" s="147" t="n"/>
      <c r="AC223" s="147" t="n"/>
      <c r="AD223" s="147" t="n"/>
      <c r="AE223" s="147" t="n"/>
      <c r="AF223" s="147" t="n"/>
      <c r="AG223" s="147" t="n"/>
      <c r="AH223" s="147" t="n"/>
      <c r="AI223" s="147" t="n"/>
      <c r="AJ223" s="147" t="n"/>
      <c r="AK223" s="147" t="n"/>
      <c r="AL223" s="147" t="n"/>
      <c r="AM223" s="147" t="n"/>
      <c r="AN223" s="147" t="n"/>
      <c r="AO223" s="147" t="n"/>
      <c r="AP223" s="147" t="n"/>
      <c r="AQ223" s="147" t="n"/>
      <c r="AR223" s="147" t="n"/>
      <c r="AS223" s="147" t="n"/>
      <c r="AT223" s="147" t="n"/>
      <c r="AU223" s="147" t="n"/>
      <c r="AV223" s="147" t="n"/>
      <c r="AW223" s="147" t="n"/>
      <c r="AX223" s="147" t="n"/>
      <c r="AY223" s="147" t="n"/>
      <c r="AZ223" s="147" t="n"/>
      <c r="BA223" s="147" t="n"/>
      <c r="BB223" s="147" t="n"/>
      <c r="BC223" s="147" t="n"/>
      <c r="BD223" s="147" t="n"/>
      <c r="BE223" s="147" t="n"/>
      <c r="BF223" s="147" t="n"/>
      <c r="BG223" s="147" t="n"/>
      <c r="BH223" s="147" t="n"/>
      <c r="BI223" s="148"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4" t="n"/>
      <c r="BQ229" s="140" t="n"/>
      <c r="BR229" s="175" t="n"/>
      <c r="BS229" s="140" t="n"/>
      <c r="BT229" s="140" t="n"/>
      <c r="BU229" s="28" t="n"/>
      <c r="BV229" s="29" t="n"/>
      <c r="BW229" s="176">
        <f>計算!$Z$5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7"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78">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79">
        <f>設定!$B$6</f>
        <v/>
      </c>
      <c r="S237" s="11" t="n"/>
      <c r="T237" s="11" t="n"/>
      <c r="U237" s="179">
        <f>設定!$B$7</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6" t="n"/>
      <c r="F242" s="147" t="n"/>
      <c r="G242" s="147" t="n"/>
      <c r="H242" s="147" t="n"/>
      <c r="I242" s="147" t="n"/>
      <c r="J242" s="147" t="n"/>
      <c r="K242" s="148"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7" t="n"/>
      <c r="AX242" s="147" t="n"/>
      <c r="AY242" s="147" t="n"/>
      <c r="AZ242" s="147" t="n"/>
      <c r="BA242" s="147" t="n"/>
      <c r="BB242" s="147" t="n"/>
      <c r="BC242" s="147" t="n"/>
      <c r="BD242" s="147" t="n"/>
      <c r="BE242" s="147" t="n"/>
      <c r="BF242" s="147" t="n"/>
      <c r="BG242" s="147" t="n"/>
      <c r="BH242" s="147" t="n"/>
      <c r="BI242" s="148"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0"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1">
        <f>計算!$AD$5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79">
        <f>計算!$AB$5</f>
        <v/>
      </c>
      <c r="S248" s="52" t="inlineStr">
        <is>
          <t>年</t>
        </is>
      </c>
      <c r="U248" s="179">
        <f>計算!$AC$5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6" t="n"/>
      <c r="M251" s="147" t="n"/>
      <c r="N251" s="147" t="n"/>
      <c r="O251" s="147" t="n"/>
      <c r="P251" s="20" t="n"/>
      <c r="Q251" s="20" t="n"/>
      <c r="R251" s="20" t="n"/>
      <c r="S251" s="20" t="n"/>
      <c r="T251" s="20" t="n"/>
      <c r="U251" s="20" t="n"/>
      <c r="V251" s="20" t="n"/>
      <c r="W251" s="20" t="n"/>
      <c r="X251" s="39" t="n"/>
      <c r="Y251" s="146" t="n"/>
      <c r="Z251" s="147" t="n"/>
      <c r="AA251" s="147" t="n"/>
      <c r="AB251" s="147" t="n"/>
      <c r="AC251" s="147" t="n"/>
      <c r="AD251" s="147" t="n"/>
      <c r="AE251" s="147" t="n"/>
      <c r="AF251" s="147" t="n"/>
      <c r="AG251" s="147" t="n"/>
      <c r="AH251" s="147" t="n"/>
      <c r="AI251" s="147" t="n"/>
      <c r="AJ251" s="147" t="n"/>
      <c r="AK251" s="147" t="n"/>
      <c r="AL251" s="147" t="n"/>
      <c r="AM251" s="147" t="n"/>
      <c r="AN251" s="147" t="n"/>
      <c r="AO251" s="147" t="n"/>
      <c r="AP251" s="147" t="n"/>
      <c r="AQ251" s="147" t="n"/>
      <c r="AR251" s="147" t="n"/>
      <c r="AS251" s="147" t="n"/>
      <c r="AT251" s="147" t="n"/>
      <c r="AU251" s="147" t="n"/>
      <c r="AV251" s="147" t="n"/>
      <c r="AW251" s="147" t="n"/>
      <c r="AX251" s="147" t="n"/>
      <c r="AY251" s="147" t="n"/>
      <c r="AZ251" s="147" t="n"/>
      <c r="BA251" s="147" t="n"/>
      <c r="BB251" s="147" t="n"/>
      <c r="BC251" s="147" t="n"/>
      <c r="BD251" s="147" t="n"/>
      <c r="BE251" s="147" t="n"/>
      <c r="BF251" s="147" t="n"/>
      <c r="BG251" s="147" t="n"/>
      <c r="BH251" s="147" t="n"/>
      <c r="BI251" s="148"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1">
        <f>計算!$AG$5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79">
        <f>計算!$AE$5</f>
        <v/>
      </c>
      <c r="S254" s="52" t="inlineStr">
        <is>
          <t>年</t>
        </is>
      </c>
      <c r="U254" s="179">
        <f>計算!$AF$5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6" t="n"/>
      <c r="M257" s="147" t="n"/>
      <c r="N257" s="147" t="n"/>
      <c r="O257" s="147" t="n"/>
      <c r="P257" s="20" t="n"/>
      <c r="Q257" s="20" t="n"/>
      <c r="R257" s="20" t="n"/>
      <c r="S257" s="20" t="n"/>
      <c r="T257" s="20" t="n"/>
      <c r="U257" s="20" t="n"/>
      <c r="V257" s="20" t="n"/>
      <c r="W257" s="20" t="n"/>
      <c r="X257" s="39" t="n"/>
      <c r="Y257" s="146" t="n"/>
      <c r="Z257" s="147" t="n"/>
      <c r="AA257" s="147" t="n"/>
      <c r="AB257" s="147" t="n"/>
      <c r="AC257" s="147" t="n"/>
      <c r="AD257" s="147" t="n"/>
      <c r="AE257" s="147" t="n"/>
      <c r="AF257" s="147" t="n"/>
      <c r="AG257" s="147" t="n"/>
      <c r="AH257" s="147" t="n"/>
      <c r="AI257" s="147" t="n"/>
      <c r="AJ257" s="147" t="n"/>
      <c r="AK257" s="147" t="n"/>
      <c r="AL257" s="147" t="n"/>
      <c r="AM257" s="147" t="n"/>
      <c r="AN257" s="147" t="n"/>
      <c r="AO257" s="147" t="n"/>
      <c r="AP257" s="147" t="n"/>
      <c r="AQ257" s="147" t="n"/>
      <c r="AR257" s="147" t="n"/>
      <c r="AS257" s="147" t="n"/>
      <c r="AT257" s="147" t="n"/>
      <c r="AU257" s="147" t="n"/>
      <c r="AV257" s="147" t="n"/>
      <c r="AW257" s="147" t="n"/>
      <c r="AX257" s="147" t="n"/>
      <c r="AY257" s="147" t="n"/>
      <c r="AZ257" s="147" t="n"/>
      <c r="BA257" s="147" t="n"/>
      <c r="BB257" s="147" t="n"/>
      <c r="BC257" s="147" t="n"/>
      <c r="BD257" s="147" t="n"/>
      <c r="BE257" s="147" t="n"/>
      <c r="BF257" s="147" t="n"/>
      <c r="BG257" s="147" t="n"/>
      <c r="BH257" s="147" t="n"/>
      <c r="BI257" s="148" t="n"/>
      <c r="BJ257" s="2" t="n"/>
      <c r="BK257" s="2" t="n"/>
      <c r="BL257" s="2" t="n"/>
      <c r="BM257" s="2" t="n"/>
      <c r="BN257" s="2" t="n"/>
      <c r="BO257" s="2" t="n"/>
      <c r="BP257" s="146" t="n"/>
      <c r="BQ257" s="147" t="n"/>
      <c r="BR257" s="147" t="n"/>
      <c r="BS257" s="147" t="n"/>
      <c r="BT257" s="147" t="n"/>
      <c r="BU257" s="42" t="n"/>
      <c r="BV257" s="45" t="n"/>
      <c r="BW257" s="147" t="n"/>
      <c r="BX257" s="147" t="n"/>
      <c r="BY257" s="147" t="n"/>
      <c r="BZ257" s="147" t="n"/>
      <c r="CA257" s="147" t="n"/>
      <c r="CB257" s="147" t="n"/>
      <c r="CC257" s="147" t="n"/>
      <c r="CD257" s="147" t="n"/>
      <c r="CE257" s="147" t="n"/>
      <c r="CF257" s="147" t="n"/>
      <c r="CG257" s="147" t="n"/>
      <c r="CH257" s="147" t="n"/>
      <c r="CI257" s="147" t="n"/>
      <c r="CJ257" s="147" t="n"/>
      <c r="CK257" s="147" t="n"/>
      <c r="CL257" s="147" t="n"/>
      <c r="CM257" s="147" t="n"/>
      <c r="CN257" s="147" t="n"/>
      <c r="CO257" s="147" t="n"/>
      <c r="CP257" s="147" t="n"/>
      <c r="CQ257" s="147" t="n"/>
      <c r="CR257" s="147" t="n"/>
      <c r="CS257" s="147" t="n"/>
      <c r="CT257" s="147" t="n"/>
      <c r="CU257" s="147" t="n"/>
      <c r="CV257" s="147" t="n"/>
      <c r="CW257" s="147" t="n"/>
      <c r="CX257" s="147" t="n"/>
      <c r="CY257" s="147" t="n"/>
      <c r="CZ257" s="147" t="n"/>
      <c r="DA257" s="147" t="n"/>
      <c r="DB257" s="147" t="n"/>
      <c r="DC257" s="147" t="n"/>
      <c r="DD257" s="147" t="n"/>
      <c r="DE257" s="147" t="n"/>
      <c r="DF257" s="147" t="n"/>
      <c r="DG257" s="147" t="n"/>
      <c r="DH257" s="147" t="n"/>
      <c r="DI257" s="147" t="n"/>
      <c r="DJ257" s="147" t="n"/>
      <c r="DK257" s="147" t="n"/>
      <c r="DL257" s="147" t="n"/>
      <c r="DM257" s="147" t="n"/>
      <c r="DN257" s="147" t="n"/>
      <c r="DO257" s="147" t="n"/>
      <c r="DP257" s="147" t="n"/>
      <c r="DQ257" s="147" t="n"/>
      <c r="DR257" s="147" t="n"/>
      <c r="DS257" s="147" t="n"/>
      <c r="DT257" s="147" t="n"/>
      <c r="DU257" s="148"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6">
        <f>計算!$AA$5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6" t="n"/>
      <c r="M263" s="147" t="n"/>
      <c r="N263" s="147" t="n"/>
      <c r="O263" s="147"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6" t="n"/>
      <c r="F269" s="147" t="n"/>
      <c r="G269" s="147" t="n"/>
      <c r="H269" s="147" t="n"/>
      <c r="I269" s="147" t="n"/>
      <c r="J269" s="147" t="n"/>
      <c r="K269" s="148" t="n"/>
      <c r="L269" s="146" t="n"/>
      <c r="M269" s="147" t="n"/>
      <c r="N269" s="147" t="n"/>
      <c r="O269" s="147"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6" t="n"/>
      <c r="BQ269" s="147" t="n"/>
      <c r="BR269" s="147" t="n"/>
      <c r="BS269" s="147" t="n"/>
      <c r="BT269" s="147" t="n"/>
      <c r="BU269" s="147" t="n"/>
      <c r="BV269" s="148" t="n"/>
      <c r="BW269" s="147" t="n"/>
      <c r="BX269" s="147" t="n"/>
      <c r="BY269" s="147" t="n"/>
      <c r="BZ269" s="147" t="n"/>
      <c r="CA269" s="147" t="n"/>
      <c r="CB269" s="147" t="n"/>
      <c r="CC269" s="147" t="n"/>
      <c r="CD269" s="147" t="n"/>
      <c r="CE269" s="147" t="n"/>
      <c r="CF269" s="147" t="n"/>
      <c r="CG269" s="147" t="n"/>
      <c r="CH269" s="147" t="n"/>
      <c r="CI269" s="147" t="n"/>
      <c r="CJ269" s="147" t="n"/>
      <c r="CK269" s="147" t="n"/>
      <c r="CL269" s="147" t="n"/>
      <c r="CM269" s="147" t="n"/>
      <c r="CN269" s="147" t="n"/>
      <c r="CO269" s="147" t="n"/>
      <c r="CP269" s="147" t="n"/>
      <c r="CQ269" s="147" t="n"/>
      <c r="CR269" s="147" t="n"/>
      <c r="CS269" s="147" t="n"/>
      <c r="CT269" s="147" t="n"/>
      <c r="CU269" s="147" t="n"/>
      <c r="CV269" s="147" t="n"/>
      <c r="CW269" s="147" t="n"/>
      <c r="CX269" s="147" t="n"/>
      <c r="CY269" s="147" t="n"/>
      <c r="CZ269" s="147" t="n"/>
      <c r="DA269" s="147" t="n"/>
      <c r="DB269" s="147" t="n"/>
      <c r="DC269" s="147" t="n"/>
      <c r="DD269" s="147" t="n"/>
      <c r="DE269" s="147" t="n"/>
      <c r="DF269" s="147" t="n"/>
      <c r="DG269" s="147" t="n"/>
      <c r="DH269" s="147" t="n"/>
      <c r="DI269" s="147" t="n"/>
      <c r="DJ269" s="147" t="n"/>
      <c r="DK269" s="147" t="n"/>
      <c r="DL269" s="147" t="n"/>
      <c r="DM269" s="147" t="n"/>
      <c r="DN269" s="147" t="n"/>
      <c r="DO269" s="147" t="n"/>
      <c r="DP269" s="147" t="n"/>
      <c r="DQ269" s="147" t="n"/>
      <c r="DR269" s="147" t="n"/>
      <c r="DS269" s="147" t="n"/>
      <c r="DT269" s="147" t="n"/>
      <c r="DU269" s="148"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IF(N(設定!$B$3)=0,"",YEAR(設定!$B$3)-2018)</f>
        <v/>
      </c>
      <c r="AG281" s="95" t="inlineStr">
        <is>
          <t>年</t>
        </is>
      </c>
      <c r="AI281" s="145">
        <f>IF(N(設定!$B$3)=0,"",MONTH(設定!$B$3))</f>
        <v/>
      </c>
      <c r="AL281" s="95" t="inlineStr">
        <is>
          <t>月</t>
        </is>
      </c>
      <c r="AN281" s="145">
        <f>IF(N(設定!$B$3)=0,"",DAY(設定!$B$3))</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6" t="n"/>
      <c r="BX281" s="147" t="n"/>
      <c r="BY281" s="147" t="n"/>
      <c r="BZ281" s="147" t="n"/>
      <c r="CA281" s="147" t="n"/>
      <c r="CB281" s="147" t="n"/>
      <c r="CC281" s="147" t="n"/>
      <c r="CD281" s="147" t="n"/>
      <c r="CE281" s="147" t="n"/>
      <c r="CF281" s="147" t="n"/>
      <c r="CG281" s="148" t="n"/>
      <c r="CH281" s="146" t="n"/>
      <c r="CI281" s="147" t="n"/>
      <c r="CJ281" s="147" t="n"/>
      <c r="CK281" s="147" t="n"/>
      <c r="CL281" s="147" t="n"/>
      <c r="CM281" s="147" t="n"/>
      <c r="CN281" s="147" t="n"/>
      <c r="CO281" s="147" t="n"/>
      <c r="CP281" s="147" t="n"/>
      <c r="CQ281" s="147" t="n"/>
      <c r="CR281" s="147" t="n"/>
      <c r="CS281" s="147" t="n"/>
      <c r="CT281" s="147" t="n"/>
      <c r="CU281" s="147" t="n"/>
      <c r="CV281" s="147" t="n"/>
      <c r="CW281" s="147" t="n"/>
      <c r="CX281" s="147" t="n"/>
      <c r="CY281" s="147" t="n"/>
      <c r="CZ281" s="147" t="n"/>
      <c r="DA281" s="147" t="n"/>
      <c r="DB281" s="147" t="n"/>
      <c r="DC281" s="147" t="n"/>
      <c r="DD281" s="147" t="n"/>
      <c r="DE281" s="147" t="n"/>
      <c r="DF281" s="147" t="n"/>
      <c r="DG281" s="147" t="n"/>
      <c r="DH281" s="147" t="n"/>
      <c r="DI281" s="147" t="n"/>
      <c r="DJ281" s="147" t="n"/>
      <c r="DK281" s="147" t="n"/>
      <c r="DL281" s="147" t="n"/>
      <c r="DM281" s="147" t="n"/>
      <c r="DN281" s="147" t="n"/>
      <c r="DO281" s="147" t="n"/>
      <c r="DP281" s="147" t="n"/>
      <c r="DQ281" s="147" t="n"/>
      <c r="DR281" s="147" t="n"/>
      <c r="DS281" s="147" t="n"/>
      <c r="DT281" s="147" t="n"/>
      <c r="DU281" s="148"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49">
        <f>計算!$O$6</f>
        <v/>
      </c>
      <c r="CG282" s="144" t="n"/>
      <c r="CH282" s="150">
        <f>計算!$P$6</f>
        <v/>
      </c>
      <c r="DU282" s="144"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7" t="n"/>
      <c r="AA283" s="147" t="n"/>
      <c r="AB283" s="147" t="n"/>
      <c r="AC283" s="147" t="n"/>
      <c r="AD283" s="147" t="n"/>
      <c r="AE283" s="147" t="n"/>
      <c r="AF283" s="147" t="n"/>
      <c r="AG283" s="147" t="n"/>
      <c r="AH283" s="147" t="n"/>
      <c r="AI283" s="147" t="n"/>
      <c r="AJ283" s="147" t="n"/>
      <c r="AK283" s="147" t="n"/>
      <c r="AL283" s="147" t="n"/>
      <c r="AM283" s="147" t="n"/>
      <c r="AN283" s="147" t="n"/>
      <c r="AO283" s="147" t="n"/>
      <c r="AP283" s="147" t="n"/>
      <c r="AQ283" s="147" t="n"/>
      <c r="AR283" s="147" t="n"/>
      <c r="AS283" s="147" t="n"/>
      <c r="AT283" s="147" t="n"/>
      <c r="AU283" s="12" t="n"/>
      <c r="AV283" s="7" t="n"/>
      <c r="BI283" s="8" t="n"/>
      <c r="BJ283" s="7" t="n"/>
      <c r="BK283" s="2" t="n"/>
      <c r="BL283" s="2" t="n"/>
      <c r="BM283" s="2" t="n"/>
      <c r="BN283" s="2" t="n"/>
      <c r="BO283" s="2" t="n"/>
      <c r="BP283" s="143" t="n"/>
      <c r="BV283" s="144" t="n"/>
      <c r="BW283" s="143" t="n"/>
      <c r="CG283" s="144" t="n"/>
      <c r="DU283" s="144" t="n"/>
      <c r="DV283" s="2" t="n"/>
      <c r="DW283" s="2" t="n"/>
      <c r="DX283" s="2" t="n"/>
      <c r="DY283" s="2" t="n"/>
      <c r="DZ283" s="2" t="n"/>
      <c r="EA283" s="2" t="n"/>
      <c r="EB283" s="2" t="n"/>
      <c r="EC283" s="2" t="n"/>
    </row>
    <row r="284" ht="6.75" customHeight="1" s="118">
      <c r="A284" s="2" t="n"/>
      <c r="B284" s="2" t="n"/>
      <c r="C284" s="2" t="n"/>
      <c r="D284" s="2" t="n"/>
      <c r="E284" s="142" t="inlineStr">
        <is>
          <t>ふ り が な</t>
        </is>
      </c>
      <c r="F284" s="140" t="n"/>
      <c r="G284" s="140" t="n"/>
      <c r="H284" s="140" t="n"/>
      <c r="I284" s="140" t="n"/>
      <c r="J284" s="140" t="n"/>
      <c r="K284" s="141" t="n"/>
      <c r="L284" s="151">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43" t="n"/>
      <c r="CG284" s="144" t="n"/>
      <c r="DU284" s="144" t="n"/>
      <c r="DV284" s="2" t="n"/>
      <c r="DW284" s="2" t="n"/>
      <c r="DX284" s="2" t="n"/>
      <c r="DY284" s="2" t="n"/>
      <c r="DZ284" s="2" t="n"/>
      <c r="EA284" s="2" t="n"/>
      <c r="EB284" s="2" t="n"/>
      <c r="EC284" s="2" t="n"/>
    </row>
    <row r="285" ht="6.7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43" t="n"/>
      <c r="CG285" s="144" t="n"/>
      <c r="DU285" s="144" t="n"/>
      <c r="DV285" s="2" t="n"/>
      <c r="DW285" s="2" t="n"/>
      <c r="DX285" s="2" t="n"/>
      <c r="DY285" s="2" t="n"/>
      <c r="DZ285" s="2" t="n"/>
      <c r="EA285" s="2" t="n"/>
      <c r="EB285" s="2" t="n"/>
      <c r="EC285" s="2" t="n"/>
    </row>
    <row r="286" ht="6.7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49">
        <f>計算!$Q$6</f>
        <v/>
      </c>
      <c r="CG286" s="144" t="n"/>
      <c r="CH286" s="150">
        <f>計算!$R$6</f>
        <v/>
      </c>
      <c r="DU286" s="144" t="n"/>
      <c r="DV286" s="2" t="n"/>
      <c r="DW286" s="2" t="n"/>
      <c r="DX286" s="2" t="n"/>
      <c r="DY286" s="2" t="n"/>
      <c r="DZ286" s="2" t="n"/>
      <c r="EA286" s="2" t="n"/>
      <c r="EB286" s="2" t="n"/>
      <c r="EC286" s="2" t="n"/>
    </row>
    <row r="287" ht="6.75" customHeight="1" s="118">
      <c r="A287" s="2" t="n"/>
      <c r="B287" s="2" t="n"/>
      <c r="C287" s="2" t="n"/>
      <c r="D287" s="2" t="n"/>
      <c r="E287" s="146" t="n"/>
      <c r="F287" s="147" t="n"/>
      <c r="G287" s="147" t="n"/>
      <c r="H287" s="147" t="n"/>
      <c r="I287" s="147" t="n"/>
      <c r="J287" s="147" t="n"/>
      <c r="K287" s="148" t="n"/>
      <c r="L287" s="147" t="n"/>
      <c r="M287" s="147" t="n"/>
      <c r="N287" s="147" t="n"/>
      <c r="O287" s="147" t="n"/>
      <c r="P287" s="147" t="n"/>
      <c r="Q287" s="147" t="n"/>
      <c r="R287" s="147" t="n"/>
      <c r="S287" s="147" t="n"/>
      <c r="T287" s="147" t="n"/>
      <c r="U287" s="147" t="n"/>
      <c r="V287" s="147" t="n"/>
      <c r="W287" s="147" t="n"/>
      <c r="X287" s="147" t="n"/>
      <c r="Y287" s="147" t="n"/>
      <c r="Z287" s="147" t="n"/>
      <c r="AA287" s="147" t="n"/>
      <c r="AB287" s="147" t="n"/>
      <c r="AC287" s="147" t="n"/>
      <c r="AD287" s="147" t="n"/>
      <c r="AE287" s="147" t="n"/>
      <c r="AF287" s="147" t="n"/>
      <c r="AG287" s="147" t="n"/>
      <c r="AH287" s="147" t="n"/>
      <c r="AI287" s="147" t="n"/>
      <c r="AJ287" s="147" t="n"/>
      <c r="AK287" s="147" t="n"/>
      <c r="AL287" s="147" t="n"/>
      <c r="AM287" s="147" t="n"/>
      <c r="AN287" s="147" t="n"/>
      <c r="AO287" s="147" t="n"/>
      <c r="AP287" s="147" t="n"/>
      <c r="AQ287" s="147" t="n"/>
      <c r="AR287" s="147" t="n"/>
      <c r="AS287" s="147" t="n"/>
      <c r="AT287" s="148"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43" t="n"/>
      <c r="CG287" s="144" t="n"/>
      <c r="DU287" s="144" t="n"/>
      <c r="DV287" s="2" t="n"/>
      <c r="DW287" s="2" t="n"/>
      <c r="DX287" s="2" t="n"/>
      <c r="DY287" s="2" t="n"/>
      <c r="DZ287" s="2" t="n"/>
      <c r="EA287" s="2" t="n"/>
      <c r="EB287" s="2" t="n"/>
      <c r="EC287" s="2" t="n"/>
    </row>
    <row r="288" ht="6.75" customHeight="1" s="118">
      <c r="A288" s="2" t="n"/>
      <c r="B288" s="2" t="n"/>
      <c r="C288" s="2" t="n"/>
      <c r="D288" s="2" t="n"/>
      <c r="E288" s="152" t="inlineStr">
        <is>
          <t>名　前</t>
        </is>
      </c>
      <c r="F288" s="140" t="n"/>
      <c r="G288" s="140" t="n"/>
      <c r="H288" s="140" t="n"/>
      <c r="I288" s="140" t="n"/>
      <c r="J288" s="140" t="n"/>
      <c r="K288" s="141" t="n"/>
      <c r="L288" s="153">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43" t="n"/>
      <c r="CG288" s="144" t="n"/>
      <c r="DU288" s="144" t="n"/>
      <c r="DV288" s="2" t="n"/>
      <c r="DW288" s="2" t="n"/>
      <c r="DX288" s="2" t="n"/>
      <c r="DY288" s="2" t="n"/>
      <c r="DZ288" s="2" t="n"/>
      <c r="EA288" s="2" t="n"/>
      <c r="EB288" s="2" t="n"/>
      <c r="EC288" s="2" t="n"/>
    </row>
    <row r="289" ht="6.7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43" t="n"/>
      <c r="CG289" s="144" t="n"/>
      <c r="DU289" s="144" t="n"/>
      <c r="DV289" s="2" t="n"/>
      <c r="DW289" s="2" t="n"/>
      <c r="DX289" s="2" t="n"/>
      <c r="DY289" s="2" t="n"/>
      <c r="DZ289" s="2" t="n"/>
      <c r="EA289" s="2" t="n"/>
      <c r="EB289" s="2" t="n"/>
      <c r="EC289" s="2" t="n"/>
    </row>
    <row r="290" ht="6.7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49">
        <f>計算!$S$6</f>
        <v/>
      </c>
      <c r="CG290" s="144" t="n"/>
      <c r="CH290" s="150">
        <f>計算!$T$6</f>
        <v/>
      </c>
      <c r="DU290" s="144" t="n"/>
      <c r="DV290" s="2" t="n"/>
      <c r="DW290" s="2" t="n"/>
      <c r="DX290" s="2" t="n"/>
      <c r="DY290" s="2" t="n"/>
      <c r="DZ290" s="2" t="n"/>
      <c r="EA290" s="2" t="n"/>
      <c r="EB290" s="2" t="n"/>
      <c r="EC290" s="2" t="n"/>
    </row>
    <row r="291" ht="6.7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43" t="n"/>
      <c r="CG291" s="144" t="n"/>
      <c r="DU291" s="144" t="n"/>
      <c r="DV291" s="2" t="n"/>
      <c r="DW291" s="2" t="n"/>
      <c r="DX291" s="2" t="n"/>
      <c r="DY291" s="2" t="n"/>
      <c r="DZ291" s="2" t="n"/>
      <c r="EA291" s="2" t="n"/>
      <c r="EB291" s="2" t="n"/>
      <c r="EC291" s="2" t="n"/>
    </row>
    <row r="292" ht="6.7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43" t="n"/>
      <c r="CG292" s="144" t="n"/>
      <c r="DU292" s="144" t="n"/>
      <c r="DV292" s="2" t="n"/>
      <c r="DW292" s="2" t="n"/>
      <c r="DX292" s="2" t="n"/>
      <c r="DY292" s="2" t="n"/>
      <c r="DZ292" s="2" t="n"/>
      <c r="EA292" s="2" t="n"/>
      <c r="EB292" s="2" t="n"/>
      <c r="EC292" s="2" t="n"/>
    </row>
    <row r="293" ht="4.5" customHeight="1" s="118">
      <c r="A293" s="2" t="n"/>
      <c r="B293" s="2" t="n"/>
      <c r="C293" s="2" t="n"/>
      <c r="D293" s="2" t="n"/>
      <c r="E293" s="146" t="n"/>
      <c r="F293" s="147" t="n"/>
      <c r="G293" s="147" t="n"/>
      <c r="H293" s="147" t="n"/>
      <c r="I293" s="147" t="n"/>
      <c r="J293" s="147" t="n"/>
      <c r="K293" s="148" t="n"/>
      <c r="L293" s="146" t="n"/>
      <c r="M293" s="147" t="n"/>
      <c r="N293" s="147" t="n"/>
      <c r="O293" s="147" t="n"/>
      <c r="P293" s="147" t="n"/>
      <c r="Q293" s="147" t="n"/>
      <c r="R293" s="147" t="n"/>
      <c r="S293" s="147" t="n"/>
      <c r="T293" s="147" t="n"/>
      <c r="U293" s="147" t="n"/>
      <c r="V293" s="147" t="n"/>
      <c r="W293" s="147" t="n"/>
      <c r="X293" s="147" t="n"/>
      <c r="Y293" s="147" t="n"/>
      <c r="Z293" s="147" t="n"/>
      <c r="AA293" s="147" t="n"/>
      <c r="AB293" s="147" t="n"/>
      <c r="AC293" s="147" t="n"/>
      <c r="AD293" s="147" t="n"/>
      <c r="AE293" s="147" t="n"/>
      <c r="AF293" s="147" t="n"/>
      <c r="AG293" s="147" t="n"/>
      <c r="AH293" s="147" t="n"/>
      <c r="AI293" s="147" t="n"/>
      <c r="AJ293" s="147" t="n"/>
      <c r="AK293" s="147" t="n"/>
      <c r="AL293" s="147" t="n"/>
      <c r="AM293" s="147" t="n"/>
      <c r="AN293" s="147" t="n"/>
      <c r="AO293" s="147" t="n"/>
      <c r="AP293" s="147" t="n"/>
      <c r="AQ293" s="147" t="n"/>
      <c r="AR293" s="147" t="n"/>
      <c r="AS293" s="147" t="n"/>
      <c r="AT293" s="148"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43" t="n"/>
      <c r="CG293" s="144" t="n"/>
      <c r="DU293" s="144" t="n"/>
      <c r="DV293" s="2" t="n"/>
      <c r="DW293" s="2" t="n"/>
      <c r="DX293" s="2" t="n"/>
      <c r="DY293" s="2" t="n"/>
      <c r="DZ293" s="2" t="n"/>
      <c r="EA293" s="2" t="n"/>
      <c r="EB293" s="2" t="n"/>
      <c r="EC293" s="2" t="n"/>
    </row>
    <row r="294" ht="6.75" customHeight="1" s="118">
      <c r="A294" s="2" t="n"/>
      <c r="B294" s="2" t="n"/>
      <c r="C294" s="2" t="n"/>
      <c r="D294" s="2" t="n"/>
      <c r="E294" s="152" t="inlineStr">
        <is>
          <t>生年月日</t>
        </is>
      </c>
      <c r="F294" s="140" t="n"/>
      <c r="G294" s="140" t="n"/>
      <c r="H294" s="140" t="n"/>
      <c r="I294" s="140" t="n"/>
      <c r="J294" s="140" t="n"/>
      <c r="K294" s="141" t="n"/>
      <c r="L294" s="154" t="inlineStr">
        <is>
          <t>昭和 ・ 平成</t>
        </is>
      </c>
      <c r="M294" s="140" t="n"/>
      <c r="N294" s="140" t="n"/>
      <c r="O294" s="140" t="n"/>
      <c r="P294" s="140" t="n"/>
      <c r="Q294" s="140" t="n"/>
      <c r="R294" s="140" t="n"/>
      <c r="S294" s="140" t="n"/>
      <c r="T294" s="140" t="n"/>
      <c r="U294" s="140" t="n"/>
      <c r="V294" s="155">
        <f>計算!$D$6</f>
        <v/>
      </c>
      <c r="W294" s="140" t="n"/>
      <c r="X294" s="156" t="inlineStr">
        <is>
          <t>年</t>
        </is>
      </c>
      <c r="Y294" s="140" t="n"/>
      <c r="Z294" s="155">
        <f>計算!$E$6</f>
        <v/>
      </c>
      <c r="AA294" s="140" t="n"/>
      <c r="AB294" s="140" t="n"/>
      <c r="AC294" s="156" t="inlineStr">
        <is>
          <t>月</t>
        </is>
      </c>
      <c r="AD294" s="140" t="n"/>
      <c r="AE294" s="155">
        <f>計算!$F$6</f>
        <v/>
      </c>
      <c r="AF294" s="140" t="n"/>
      <c r="AG294" s="140" t="n"/>
      <c r="AH294" s="156" t="inlineStr">
        <is>
          <t>日　生 （満</t>
        </is>
      </c>
      <c r="AI294" s="140" t="n"/>
      <c r="AJ294" s="140" t="n"/>
      <c r="AK294" s="140" t="n"/>
      <c r="AL294" s="140" t="n"/>
      <c r="AM294" s="140" t="n"/>
      <c r="AN294" s="140" t="n"/>
      <c r="AO294" s="140" t="n"/>
      <c r="AP294" s="157">
        <f>計算!$G$6</f>
        <v/>
      </c>
      <c r="AQ294" s="140" t="n"/>
      <c r="AR294" s="158"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49">
        <f>計算!$U$6</f>
        <v/>
      </c>
      <c r="CG294" s="144" t="n"/>
      <c r="CH294" s="150">
        <f>計算!$V$6</f>
        <v/>
      </c>
      <c r="DU294" s="144" t="n"/>
      <c r="DV294" s="2" t="n"/>
      <c r="DW294" s="2" t="n"/>
      <c r="DX294" s="2" t="n"/>
      <c r="DY294" s="2" t="n"/>
      <c r="DZ294" s="2" t="n"/>
      <c r="EA294" s="2" t="n"/>
      <c r="EB294" s="2" t="n"/>
      <c r="EC294" s="2" t="n"/>
    </row>
    <row r="295" ht="6.7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143" t="n"/>
      <c r="CG295" s="144" t="n"/>
      <c r="DU295" s="144" t="n"/>
      <c r="DV295" s="2" t="n"/>
      <c r="DW295" s="2" t="n"/>
      <c r="DX295" s="2" t="n"/>
      <c r="DY295" s="2" t="n"/>
      <c r="DZ295" s="2" t="n"/>
      <c r="EA295" s="2" t="n"/>
      <c r="EB295" s="2" t="n"/>
      <c r="EC295" s="2" t="n"/>
    </row>
    <row r="296" ht="6.75"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143" t="n"/>
      <c r="CG296" s="144" t="n"/>
      <c r="DU296" s="144" t="n"/>
      <c r="DV296" s="2" t="n"/>
      <c r="DW296" s="2" t="n"/>
      <c r="DX296" s="2" t="n"/>
      <c r="DY296" s="2" t="n"/>
      <c r="DZ296" s="2" t="n"/>
      <c r="EA296" s="2" t="n"/>
      <c r="EB296" s="2" t="n"/>
      <c r="EC296" s="2" t="n"/>
    </row>
    <row r="297" ht="3.75" customHeight="1" s="118">
      <c r="A297" s="2" t="n"/>
      <c r="B297" s="2" t="n"/>
      <c r="C297" s="2" t="n"/>
      <c r="D297" s="2" t="n"/>
      <c r="E297" s="146" t="n"/>
      <c r="F297" s="147" t="n"/>
      <c r="G297" s="147" t="n"/>
      <c r="H297" s="147" t="n"/>
      <c r="I297" s="147" t="n"/>
      <c r="J297" s="147" t="n"/>
      <c r="K297" s="148" t="n"/>
      <c r="L297" s="146" t="n"/>
      <c r="M297" s="147" t="n"/>
      <c r="N297" s="147" t="n"/>
      <c r="O297" s="147" t="n"/>
      <c r="P297" s="147" t="n"/>
      <c r="Q297" s="147" t="n"/>
      <c r="R297" s="147" t="n"/>
      <c r="S297" s="147" t="n"/>
      <c r="T297" s="147" t="n"/>
      <c r="U297" s="147" t="n"/>
      <c r="X297" s="147" t="n"/>
      <c r="Y297" s="147" t="n"/>
      <c r="AC297" s="147" t="n"/>
      <c r="AD297" s="147" t="n"/>
      <c r="AH297" s="147" t="n"/>
      <c r="AI297" s="147" t="n"/>
      <c r="AJ297" s="147" t="n"/>
      <c r="AK297" s="147" t="n"/>
      <c r="AL297" s="147" t="n"/>
      <c r="AM297" s="147" t="n"/>
      <c r="AN297" s="147" t="n"/>
      <c r="AO297" s="147" t="n"/>
      <c r="AP297" s="147" t="n"/>
      <c r="AQ297" s="147" t="n"/>
      <c r="AR297" s="147" t="n"/>
      <c r="AS297" s="147" t="n"/>
      <c r="AT297" s="148"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143" t="n"/>
      <c r="CG297" s="144" t="n"/>
      <c r="DU297" s="144" t="n"/>
      <c r="DV297" s="2" t="n"/>
      <c r="DW297" s="2" t="n"/>
      <c r="DX297" s="2" t="n"/>
      <c r="DY297" s="2" t="n"/>
      <c r="DZ297" s="2" t="n"/>
      <c r="EA297" s="2" t="n"/>
      <c r="EB297" s="2" t="n"/>
      <c r="EC297" s="2" t="n"/>
    </row>
    <row r="298" ht="6.75" customHeight="1" s="118">
      <c r="A298" s="2" t="n"/>
      <c r="B298" s="2" t="n"/>
      <c r="C298" s="2" t="n"/>
      <c r="D298" s="2" t="n"/>
      <c r="E298" s="159" t="inlineStr">
        <is>
          <t>ふ り が な</t>
        </is>
      </c>
      <c r="F298" s="140" t="n"/>
      <c r="G298" s="140" t="n"/>
      <c r="H298" s="140" t="n"/>
      <c r="I298" s="140" t="n"/>
      <c r="J298" s="140" t="n"/>
      <c r="K298" s="141" t="n"/>
      <c r="L298" s="160">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161">
        <f>計算!$W$6</f>
        <v/>
      </c>
      <c r="CG298" s="144" t="n"/>
      <c r="CH298" s="150">
        <f>計算!$X$6</f>
        <v/>
      </c>
      <c r="DU298" s="144" t="n"/>
      <c r="DV298" s="2" t="n"/>
      <c r="DW298" s="2" t="n"/>
      <c r="DX298" s="2" t="n"/>
      <c r="DY298" s="2" t="n"/>
      <c r="DZ298" s="2" t="n"/>
      <c r="EA298" s="2" t="n"/>
      <c r="EB298" s="2" t="n"/>
      <c r="EC298" s="2" t="n"/>
    </row>
    <row r="299" ht="6.75" customHeight="1" s="118">
      <c r="A299" s="2" t="n"/>
      <c r="B299" s="2" t="n"/>
      <c r="C299" s="2" t="n"/>
      <c r="D299" s="2" t="n"/>
      <c r="E299" s="143" t="n"/>
      <c r="K299" s="144" t="n"/>
      <c r="BI299" s="144" t="n"/>
      <c r="BJ299" s="2" t="n"/>
      <c r="BK299" s="2" t="n"/>
      <c r="BL299" s="2" t="n"/>
      <c r="BM299" s="2" t="n"/>
      <c r="BN299" s="2" t="n"/>
      <c r="BO299" s="2" t="n"/>
      <c r="BP299" s="143" t="n"/>
      <c r="BV299" s="144" t="n"/>
      <c r="BW299" s="143" t="n"/>
      <c r="CG299" s="144" t="n"/>
      <c r="DU299" s="144" t="n"/>
      <c r="DV299" s="2" t="n"/>
      <c r="DW299" s="2" t="n"/>
      <c r="DX299" s="2" t="n"/>
      <c r="DY299" s="2" t="n"/>
      <c r="DZ299" s="2" t="n"/>
      <c r="EA299" s="2" t="n"/>
      <c r="EB299" s="2" t="n"/>
      <c r="EC299" s="2" t="n"/>
    </row>
    <row r="300" ht="6.75" customHeight="1" s="118">
      <c r="A300" s="2" t="n"/>
      <c r="B300" s="2" t="n"/>
      <c r="C300" s="2" t="n"/>
      <c r="D300" s="2" t="n"/>
      <c r="E300" s="162" t="n"/>
      <c r="F300" s="163" t="n"/>
      <c r="G300" s="163" t="n"/>
      <c r="H300" s="163" t="n"/>
      <c r="I300" s="163" t="n"/>
      <c r="J300" s="163" t="n"/>
      <c r="K300" s="164" t="n"/>
      <c r="L300" s="163" t="n"/>
      <c r="M300" s="163" t="n"/>
      <c r="N300" s="163" t="n"/>
      <c r="O300" s="163" t="n"/>
      <c r="P300" s="163" t="n"/>
      <c r="Q300" s="163" t="n"/>
      <c r="R300" s="163" t="n"/>
      <c r="S300" s="163" t="n"/>
      <c r="T300" s="163" t="n"/>
      <c r="U300" s="163" t="n"/>
      <c r="V300" s="163" t="n"/>
      <c r="W300" s="163" t="n"/>
      <c r="X300" s="163" t="n"/>
      <c r="Y300" s="163" t="n"/>
      <c r="Z300" s="163" t="n"/>
      <c r="AA300" s="163" t="n"/>
      <c r="AB300" s="163" t="n"/>
      <c r="AC300" s="163" t="n"/>
      <c r="AD300" s="163" t="n"/>
      <c r="AE300" s="163" t="n"/>
      <c r="AF300" s="163" t="n"/>
      <c r="AG300" s="163" t="n"/>
      <c r="AH300" s="163" t="n"/>
      <c r="AI300" s="163" t="n"/>
      <c r="AJ300" s="163" t="n"/>
      <c r="AK300" s="163" t="n"/>
      <c r="AL300" s="163" t="n"/>
      <c r="AM300" s="163" t="n"/>
      <c r="AN300" s="163" t="n"/>
      <c r="AO300" s="163" t="n"/>
      <c r="AP300" s="163" t="n"/>
      <c r="AQ300" s="163" t="n"/>
      <c r="AR300" s="163" t="n"/>
      <c r="AS300" s="163" t="n"/>
      <c r="AT300" s="163" t="n"/>
      <c r="AU300" s="163" t="n"/>
      <c r="AV300" s="163" t="n"/>
      <c r="AW300" s="163" t="n"/>
      <c r="AX300" s="163" t="n"/>
      <c r="AY300" s="163" t="n"/>
      <c r="AZ300" s="163" t="n"/>
      <c r="BA300" s="163" t="n"/>
      <c r="BB300" s="163" t="n"/>
      <c r="BC300" s="163" t="n"/>
      <c r="BD300" s="163" t="n"/>
      <c r="BE300" s="163" t="n"/>
      <c r="BF300" s="163" t="n"/>
      <c r="BG300" s="163" t="n"/>
      <c r="BH300" s="163" t="n"/>
      <c r="BI300" s="164" t="n"/>
      <c r="BJ300" s="2" t="n"/>
      <c r="BK300" s="2" t="n"/>
      <c r="BL300" s="2" t="n"/>
      <c r="BM300" s="2" t="n"/>
      <c r="BN300" s="2" t="n"/>
      <c r="BO300" s="2" t="n"/>
      <c r="BP300" s="143" t="n"/>
      <c r="BV300" s="144" t="n"/>
      <c r="BW300" s="143" t="n"/>
      <c r="CG300" s="144" t="n"/>
      <c r="DU300" s="144" t="n"/>
      <c r="DV300" s="2" t="n"/>
      <c r="DW300" s="2" t="n"/>
      <c r="DX300" s="2" t="n"/>
      <c r="DY300" s="2" t="n"/>
      <c r="DZ300" s="2" t="n"/>
      <c r="EA300" s="2" t="n"/>
      <c r="EB300" s="2" t="n"/>
      <c r="EC300" s="2" t="n"/>
    </row>
    <row r="301" ht="6.75" customHeight="1" s="118">
      <c r="A301" s="2" t="n"/>
      <c r="B301" s="2" t="n"/>
      <c r="C301" s="2" t="n"/>
      <c r="D301" s="2" t="n"/>
      <c r="E301" s="165" t="inlineStr">
        <is>
          <t>現住所</t>
        </is>
      </c>
      <c r="F301" s="166" t="n"/>
      <c r="G301" s="166" t="n"/>
      <c r="H301" s="166" t="n"/>
      <c r="I301" s="166" t="n"/>
      <c r="J301" s="166" t="n"/>
      <c r="K301" s="167" t="n"/>
      <c r="L301" s="107" t="inlineStr">
        <is>
          <t>〒</t>
        </is>
      </c>
      <c r="M301" s="166" t="n"/>
      <c r="N301" s="166" t="n"/>
      <c r="O301" s="166" t="n"/>
      <c r="P301" s="168">
        <f>計算!$H$6</f>
        <v/>
      </c>
      <c r="Q301" s="166" t="n"/>
      <c r="R301" s="166" t="n"/>
      <c r="S301" s="166" t="n"/>
      <c r="T301" s="166" t="n"/>
      <c r="U301" s="166" t="n"/>
      <c r="V301" s="166" t="n"/>
      <c r="W301" s="166" t="n"/>
      <c r="X301" s="166" t="n"/>
      <c r="Y301" s="166" t="n"/>
      <c r="Z301" s="166" t="n"/>
      <c r="AA301" s="166" t="n"/>
      <c r="AB301" s="166" t="n"/>
      <c r="AC301" s="166" t="n"/>
      <c r="AD301" s="166" t="n"/>
      <c r="AE301" s="166" t="n"/>
      <c r="AF301" s="166" t="n"/>
      <c r="AG301" s="166" t="n"/>
      <c r="AH301" s="166" t="n"/>
      <c r="AI301" s="166" t="n"/>
      <c r="AJ301" s="166"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143" t="n"/>
      <c r="CG301" s="144" t="n"/>
      <c r="DU301" s="144" t="n"/>
      <c r="DV301" s="2" t="n"/>
      <c r="DW301" s="2" t="n"/>
      <c r="DX301" s="2" t="n"/>
      <c r="DY301" s="2" t="n"/>
      <c r="DZ301" s="2" t="n"/>
      <c r="EA301" s="2" t="n"/>
      <c r="EB301" s="2" t="n"/>
      <c r="EC301" s="2" t="n"/>
    </row>
    <row r="302" ht="4.5"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6" t="n"/>
      <c r="BQ302" s="147" t="n"/>
      <c r="BR302" s="147" t="n"/>
      <c r="BS302" s="147" t="n"/>
      <c r="BT302" s="147" t="n"/>
      <c r="BU302" s="147" t="n"/>
      <c r="BV302" s="148" t="n"/>
      <c r="BW302" s="146" t="n"/>
      <c r="BX302" s="147" t="n"/>
      <c r="BY302" s="147" t="n"/>
      <c r="BZ302" s="147" t="n"/>
      <c r="CA302" s="147" t="n"/>
      <c r="CB302" s="147" t="n"/>
      <c r="CC302" s="147" t="n"/>
      <c r="CD302" s="147" t="n"/>
      <c r="CE302" s="147" t="n"/>
      <c r="CF302" s="147" t="n"/>
      <c r="CG302" s="148" t="n"/>
      <c r="DU302" s="144"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69" t="inlineStr">
        <is>
          <t>校内外の諸活動</t>
        </is>
      </c>
      <c r="BQ303" s="140" t="n"/>
      <c r="BR303" s="140" t="n"/>
      <c r="BS303" s="140" t="n"/>
      <c r="BT303" s="140" t="n"/>
      <c r="BU303" s="140" t="n"/>
      <c r="BV303" s="141" t="n"/>
      <c r="BW303" s="170">
        <f>計算!$Y$6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1">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6" t="n"/>
      <c r="F306" s="147" t="n"/>
      <c r="G306" s="147" t="n"/>
      <c r="H306" s="147" t="n"/>
      <c r="I306" s="147" t="n"/>
      <c r="J306" s="147" t="n"/>
      <c r="K306" s="148" t="n"/>
      <c r="L306" s="146" t="n"/>
      <c r="M306" s="147" t="n"/>
      <c r="N306" s="147" t="n"/>
      <c r="O306" s="147" t="n"/>
      <c r="P306" s="147" t="n"/>
      <c r="Q306" s="147" t="n"/>
      <c r="R306" s="147" t="n"/>
      <c r="S306" s="147" t="n"/>
      <c r="T306" s="147" t="n"/>
      <c r="U306" s="147" t="n"/>
      <c r="V306" s="147" t="n"/>
      <c r="W306" s="147" t="n"/>
      <c r="X306" s="147" t="n"/>
      <c r="Y306" s="147" t="n"/>
      <c r="Z306" s="147" t="n"/>
      <c r="AA306" s="147" t="n"/>
      <c r="AB306" s="147" t="n"/>
      <c r="AC306" s="147" t="n"/>
      <c r="AD306" s="147" t="n"/>
      <c r="AE306" s="147" t="n"/>
      <c r="AF306" s="147" t="n"/>
      <c r="AG306" s="147" t="n"/>
      <c r="AH306" s="147" t="n"/>
      <c r="AI306" s="147" t="n"/>
      <c r="AJ306" s="147" t="n"/>
      <c r="AK306" s="147" t="n"/>
      <c r="AL306" s="147" t="n"/>
      <c r="AM306" s="147" t="n"/>
      <c r="AN306" s="147" t="n"/>
      <c r="AO306" s="147" t="n"/>
      <c r="AP306" s="147" t="n"/>
      <c r="AQ306" s="147" t="n"/>
      <c r="AR306" s="147" t="n"/>
      <c r="AS306" s="147" t="n"/>
      <c r="AT306" s="147" t="n"/>
      <c r="AU306" s="147" t="n"/>
      <c r="AV306" s="147" t="n"/>
      <c r="AW306" s="147" t="n"/>
      <c r="AX306" s="147" t="n"/>
      <c r="AY306" s="147" t="n"/>
      <c r="AZ306" s="147" t="n"/>
      <c r="BA306" s="147" t="n"/>
      <c r="BB306" s="147" t="n"/>
      <c r="BC306" s="147" t="n"/>
      <c r="BD306" s="147" t="n"/>
      <c r="BE306" s="147" t="n"/>
      <c r="BF306" s="147" t="n"/>
      <c r="BG306" s="147" t="n"/>
      <c r="BH306" s="147" t="n"/>
      <c r="BI306" s="148"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59" t="inlineStr">
        <is>
          <t>ふ り が な</t>
        </is>
      </c>
      <c r="F307" s="140" t="n"/>
      <c r="G307" s="140" t="n"/>
      <c r="H307" s="140" t="n"/>
      <c r="I307" s="140" t="n"/>
      <c r="J307" s="140" t="n"/>
      <c r="K307" s="141" t="n"/>
      <c r="L307" s="160">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2" t="n"/>
      <c r="F309" s="163" t="n"/>
      <c r="G309" s="163" t="n"/>
      <c r="H309" s="163" t="n"/>
      <c r="I309" s="163" t="n"/>
      <c r="J309" s="163" t="n"/>
      <c r="K309" s="164" t="n"/>
      <c r="L309" s="163" t="n"/>
      <c r="M309" s="163" t="n"/>
      <c r="N309" s="163" t="n"/>
      <c r="O309" s="163" t="n"/>
      <c r="P309" s="163" t="n"/>
      <c r="Q309" s="163" t="n"/>
      <c r="R309" s="163" t="n"/>
      <c r="S309" s="163" t="n"/>
      <c r="T309" s="163" t="n"/>
      <c r="U309" s="163" t="n"/>
      <c r="V309" s="163" t="n"/>
      <c r="W309" s="163" t="n"/>
      <c r="X309" s="163" t="n"/>
      <c r="Y309" s="163" t="n"/>
      <c r="Z309" s="163" t="n"/>
      <c r="AA309" s="163" t="n"/>
      <c r="AB309" s="163" t="n"/>
      <c r="AC309" s="163" t="n"/>
      <c r="AD309" s="163" t="n"/>
      <c r="AE309" s="163" t="n"/>
      <c r="AF309" s="163" t="n"/>
      <c r="AG309" s="163" t="n"/>
      <c r="AH309" s="163" t="n"/>
      <c r="AI309" s="163" t="n"/>
      <c r="AJ309" s="163" t="n"/>
      <c r="AK309" s="163" t="n"/>
      <c r="AL309" s="163" t="n"/>
      <c r="AM309" s="163" t="n"/>
      <c r="AN309" s="163" t="n"/>
      <c r="AO309" s="163" t="n"/>
      <c r="AP309" s="163" t="n"/>
      <c r="AQ309" s="163" t="n"/>
      <c r="AR309" s="163" t="n"/>
      <c r="AS309" s="163" t="n"/>
      <c r="AT309" s="163" t="n"/>
      <c r="AU309" s="163" t="n"/>
      <c r="AV309" s="163" t="n"/>
      <c r="AW309" s="163" t="n"/>
      <c r="AX309" s="163" t="n"/>
      <c r="AY309" s="163" t="n"/>
      <c r="AZ309" s="163" t="n"/>
      <c r="BA309" s="163" t="n"/>
      <c r="BB309" s="163" t="n"/>
      <c r="BC309" s="163" t="n"/>
      <c r="BD309" s="163" t="n"/>
      <c r="BE309" s="163" t="n"/>
      <c r="BF309" s="163" t="n"/>
      <c r="BG309" s="163" t="n"/>
      <c r="BH309" s="163" t="n"/>
      <c r="BI309" s="164"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5" t="inlineStr">
        <is>
          <t>連絡先</t>
        </is>
      </c>
      <c r="F310" s="166" t="n"/>
      <c r="G310" s="166" t="n"/>
      <c r="H310" s="166" t="n"/>
      <c r="I310" s="166" t="n"/>
      <c r="J310" s="166" t="n"/>
      <c r="K310" s="167" t="n"/>
      <c r="L310" s="107" t="inlineStr">
        <is>
          <t>〒</t>
        </is>
      </c>
      <c r="M310" s="166" t="n"/>
      <c r="N310" s="166" t="n"/>
      <c r="O310" s="166" t="n"/>
      <c r="P310" s="172">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3">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6" t="n"/>
      <c r="F314" s="147" t="n"/>
      <c r="G314" s="147" t="n"/>
      <c r="H314" s="147" t="n"/>
      <c r="I314" s="147" t="n"/>
      <c r="J314" s="147" t="n"/>
      <c r="K314" s="148" t="n"/>
      <c r="L314" s="147" t="n"/>
      <c r="M314" s="147" t="n"/>
      <c r="N314" s="147" t="n"/>
      <c r="O314" s="147" t="n"/>
      <c r="P314" s="147" t="n"/>
      <c r="Q314" s="147" t="n"/>
      <c r="R314" s="147" t="n"/>
      <c r="S314" s="147" t="n"/>
      <c r="T314" s="147" t="n"/>
      <c r="U314" s="147" t="n"/>
      <c r="V314" s="147" t="n"/>
      <c r="W314" s="147" t="n"/>
      <c r="X314" s="147" t="n"/>
      <c r="Y314" s="147" t="n"/>
      <c r="Z314" s="147" t="n"/>
      <c r="AA314" s="147" t="n"/>
      <c r="AB314" s="147" t="n"/>
      <c r="AC314" s="147" t="n"/>
      <c r="AD314" s="147" t="n"/>
      <c r="AE314" s="147" t="n"/>
      <c r="AF314" s="147" t="n"/>
      <c r="AG314" s="147" t="n"/>
      <c r="AH314" s="147" t="n"/>
      <c r="AI314" s="147" t="n"/>
      <c r="AJ314" s="147" t="n"/>
      <c r="AK314" s="147" t="n"/>
      <c r="AL314" s="147" t="n"/>
      <c r="AM314" s="147" t="n"/>
      <c r="AN314" s="147" t="n"/>
      <c r="AO314" s="147" t="n"/>
      <c r="AP314" s="147" t="n"/>
      <c r="AQ314" s="147" t="n"/>
      <c r="AR314" s="147" t="n"/>
      <c r="AS314" s="147" t="n"/>
      <c r="AT314" s="147" t="n"/>
      <c r="AU314" s="147" t="n"/>
      <c r="AV314" s="147" t="n"/>
      <c r="AW314" s="147" t="n"/>
      <c r="AX314" s="147" t="n"/>
      <c r="AY314" s="147" t="n"/>
      <c r="AZ314" s="147" t="n"/>
      <c r="BA314" s="147" t="n"/>
      <c r="BB314" s="147" t="n"/>
      <c r="BC314" s="147" t="n"/>
      <c r="BD314" s="147" t="n"/>
      <c r="BE314" s="147" t="n"/>
      <c r="BF314" s="147" t="n"/>
      <c r="BG314" s="147" t="n"/>
      <c r="BH314" s="147" t="n"/>
      <c r="BI314" s="148"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4" t="n"/>
      <c r="BQ320" s="140" t="n"/>
      <c r="BR320" s="175" t="n"/>
      <c r="BS320" s="140" t="n"/>
      <c r="BT320" s="140" t="n"/>
      <c r="BU320" s="28" t="n"/>
      <c r="BV320" s="29" t="n"/>
      <c r="BW320" s="176">
        <f>計算!$Z$6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7"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78">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79">
        <f>設定!$B$6</f>
        <v/>
      </c>
      <c r="S328" s="11" t="n"/>
      <c r="T328" s="11" t="n"/>
      <c r="U328" s="179">
        <f>設定!$B$7</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6" t="n"/>
      <c r="F333" s="147" t="n"/>
      <c r="G333" s="147" t="n"/>
      <c r="H333" s="147" t="n"/>
      <c r="I333" s="147" t="n"/>
      <c r="J333" s="147" t="n"/>
      <c r="K333" s="148"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7" t="n"/>
      <c r="AX333" s="147" t="n"/>
      <c r="AY333" s="147" t="n"/>
      <c r="AZ333" s="147" t="n"/>
      <c r="BA333" s="147" t="n"/>
      <c r="BB333" s="147" t="n"/>
      <c r="BC333" s="147" t="n"/>
      <c r="BD333" s="147" t="n"/>
      <c r="BE333" s="147" t="n"/>
      <c r="BF333" s="147" t="n"/>
      <c r="BG333" s="147" t="n"/>
      <c r="BH333" s="147" t="n"/>
      <c r="BI333" s="148"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0"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1">
        <f>計算!$AD$6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79">
        <f>計算!$AB$6</f>
        <v/>
      </c>
      <c r="S339" s="52" t="inlineStr">
        <is>
          <t>年</t>
        </is>
      </c>
      <c r="U339" s="179">
        <f>計算!$AC$6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6" t="n"/>
      <c r="M342" s="147" t="n"/>
      <c r="N342" s="147" t="n"/>
      <c r="O342" s="147" t="n"/>
      <c r="P342" s="20" t="n"/>
      <c r="Q342" s="20" t="n"/>
      <c r="R342" s="20" t="n"/>
      <c r="S342" s="20" t="n"/>
      <c r="T342" s="20" t="n"/>
      <c r="U342" s="20" t="n"/>
      <c r="V342" s="20" t="n"/>
      <c r="W342" s="20" t="n"/>
      <c r="X342" s="39" t="n"/>
      <c r="Y342" s="146" t="n"/>
      <c r="Z342" s="147" t="n"/>
      <c r="AA342" s="147" t="n"/>
      <c r="AB342" s="147" t="n"/>
      <c r="AC342" s="147" t="n"/>
      <c r="AD342" s="147" t="n"/>
      <c r="AE342" s="147" t="n"/>
      <c r="AF342" s="147" t="n"/>
      <c r="AG342" s="147" t="n"/>
      <c r="AH342" s="147" t="n"/>
      <c r="AI342" s="147" t="n"/>
      <c r="AJ342" s="147" t="n"/>
      <c r="AK342" s="147" t="n"/>
      <c r="AL342" s="147" t="n"/>
      <c r="AM342" s="147" t="n"/>
      <c r="AN342" s="147" t="n"/>
      <c r="AO342" s="147" t="n"/>
      <c r="AP342" s="147" t="n"/>
      <c r="AQ342" s="147" t="n"/>
      <c r="AR342" s="147" t="n"/>
      <c r="AS342" s="147" t="n"/>
      <c r="AT342" s="147" t="n"/>
      <c r="AU342" s="147" t="n"/>
      <c r="AV342" s="147" t="n"/>
      <c r="AW342" s="147" t="n"/>
      <c r="AX342" s="147" t="n"/>
      <c r="AY342" s="147" t="n"/>
      <c r="AZ342" s="147" t="n"/>
      <c r="BA342" s="147" t="n"/>
      <c r="BB342" s="147" t="n"/>
      <c r="BC342" s="147" t="n"/>
      <c r="BD342" s="147" t="n"/>
      <c r="BE342" s="147" t="n"/>
      <c r="BF342" s="147" t="n"/>
      <c r="BG342" s="147" t="n"/>
      <c r="BH342" s="147" t="n"/>
      <c r="BI342" s="148"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1">
        <f>計算!$AG$6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79">
        <f>計算!$AE$6</f>
        <v/>
      </c>
      <c r="S345" s="52" t="inlineStr">
        <is>
          <t>年</t>
        </is>
      </c>
      <c r="U345" s="179">
        <f>計算!$AF$6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6" t="n"/>
      <c r="M348" s="147" t="n"/>
      <c r="N348" s="147" t="n"/>
      <c r="O348" s="147" t="n"/>
      <c r="P348" s="20" t="n"/>
      <c r="Q348" s="20" t="n"/>
      <c r="R348" s="20" t="n"/>
      <c r="S348" s="20" t="n"/>
      <c r="T348" s="20" t="n"/>
      <c r="U348" s="20" t="n"/>
      <c r="V348" s="20" t="n"/>
      <c r="W348" s="20" t="n"/>
      <c r="X348" s="39" t="n"/>
      <c r="Y348" s="146" t="n"/>
      <c r="Z348" s="147" t="n"/>
      <c r="AA348" s="147" t="n"/>
      <c r="AB348" s="147" t="n"/>
      <c r="AC348" s="147" t="n"/>
      <c r="AD348" s="147" t="n"/>
      <c r="AE348" s="147" t="n"/>
      <c r="AF348" s="147" t="n"/>
      <c r="AG348" s="147" t="n"/>
      <c r="AH348" s="147" t="n"/>
      <c r="AI348" s="147" t="n"/>
      <c r="AJ348" s="147" t="n"/>
      <c r="AK348" s="147" t="n"/>
      <c r="AL348" s="147" t="n"/>
      <c r="AM348" s="147" t="n"/>
      <c r="AN348" s="147" t="n"/>
      <c r="AO348" s="147" t="n"/>
      <c r="AP348" s="147" t="n"/>
      <c r="AQ348" s="147" t="n"/>
      <c r="AR348" s="147" t="n"/>
      <c r="AS348" s="147" t="n"/>
      <c r="AT348" s="147" t="n"/>
      <c r="AU348" s="147" t="n"/>
      <c r="AV348" s="147" t="n"/>
      <c r="AW348" s="147" t="n"/>
      <c r="AX348" s="147" t="n"/>
      <c r="AY348" s="147" t="n"/>
      <c r="AZ348" s="147" t="n"/>
      <c r="BA348" s="147" t="n"/>
      <c r="BB348" s="147" t="n"/>
      <c r="BC348" s="147" t="n"/>
      <c r="BD348" s="147" t="n"/>
      <c r="BE348" s="147" t="n"/>
      <c r="BF348" s="147" t="n"/>
      <c r="BG348" s="147" t="n"/>
      <c r="BH348" s="147" t="n"/>
      <c r="BI348" s="148" t="n"/>
      <c r="BJ348" s="2" t="n"/>
      <c r="BK348" s="2" t="n"/>
      <c r="BL348" s="2" t="n"/>
      <c r="BM348" s="2" t="n"/>
      <c r="BN348" s="2" t="n"/>
      <c r="BO348" s="2" t="n"/>
      <c r="BP348" s="146" t="n"/>
      <c r="BQ348" s="147" t="n"/>
      <c r="BR348" s="147" t="n"/>
      <c r="BS348" s="147" t="n"/>
      <c r="BT348" s="147" t="n"/>
      <c r="BU348" s="42" t="n"/>
      <c r="BV348" s="45" t="n"/>
      <c r="BW348" s="147" t="n"/>
      <c r="BX348" s="147" t="n"/>
      <c r="BY348" s="147" t="n"/>
      <c r="BZ348" s="147" t="n"/>
      <c r="CA348" s="147" t="n"/>
      <c r="CB348" s="147" t="n"/>
      <c r="CC348" s="147" t="n"/>
      <c r="CD348" s="147" t="n"/>
      <c r="CE348" s="147" t="n"/>
      <c r="CF348" s="147" t="n"/>
      <c r="CG348" s="147" t="n"/>
      <c r="CH348" s="147" t="n"/>
      <c r="CI348" s="147" t="n"/>
      <c r="CJ348" s="147" t="n"/>
      <c r="CK348" s="147" t="n"/>
      <c r="CL348" s="147" t="n"/>
      <c r="CM348" s="147" t="n"/>
      <c r="CN348" s="147" t="n"/>
      <c r="CO348" s="147" t="n"/>
      <c r="CP348" s="147" t="n"/>
      <c r="CQ348" s="147" t="n"/>
      <c r="CR348" s="147" t="n"/>
      <c r="CS348" s="147" t="n"/>
      <c r="CT348" s="147" t="n"/>
      <c r="CU348" s="147" t="n"/>
      <c r="CV348" s="147" t="n"/>
      <c r="CW348" s="147" t="n"/>
      <c r="CX348" s="147" t="n"/>
      <c r="CY348" s="147" t="n"/>
      <c r="CZ348" s="147" t="n"/>
      <c r="DA348" s="147" t="n"/>
      <c r="DB348" s="147" t="n"/>
      <c r="DC348" s="147" t="n"/>
      <c r="DD348" s="147" t="n"/>
      <c r="DE348" s="147" t="n"/>
      <c r="DF348" s="147" t="n"/>
      <c r="DG348" s="147" t="n"/>
      <c r="DH348" s="147" t="n"/>
      <c r="DI348" s="147" t="n"/>
      <c r="DJ348" s="147" t="n"/>
      <c r="DK348" s="147" t="n"/>
      <c r="DL348" s="147" t="n"/>
      <c r="DM348" s="147" t="n"/>
      <c r="DN348" s="147" t="n"/>
      <c r="DO348" s="147" t="n"/>
      <c r="DP348" s="147" t="n"/>
      <c r="DQ348" s="147" t="n"/>
      <c r="DR348" s="147" t="n"/>
      <c r="DS348" s="147" t="n"/>
      <c r="DT348" s="147" t="n"/>
      <c r="DU348" s="148"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6">
        <f>計算!$AA$6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6" t="n"/>
      <c r="M354" s="147" t="n"/>
      <c r="N354" s="147" t="n"/>
      <c r="O354" s="147"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6" t="n"/>
      <c r="F360" s="147" t="n"/>
      <c r="G360" s="147" t="n"/>
      <c r="H360" s="147" t="n"/>
      <c r="I360" s="147" t="n"/>
      <c r="J360" s="147" t="n"/>
      <c r="K360" s="148" t="n"/>
      <c r="L360" s="146" t="n"/>
      <c r="M360" s="147" t="n"/>
      <c r="N360" s="147" t="n"/>
      <c r="O360" s="147"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6" t="n"/>
      <c r="BQ360" s="147" t="n"/>
      <c r="BR360" s="147" t="n"/>
      <c r="BS360" s="147" t="n"/>
      <c r="BT360" s="147" t="n"/>
      <c r="BU360" s="147" t="n"/>
      <c r="BV360" s="148" t="n"/>
      <c r="BW360" s="147" t="n"/>
      <c r="BX360" s="147" t="n"/>
      <c r="BY360" s="147" t="n"/>
      <c r="BZ360" s="147" t="n"/>
      <c r="CA360" s="147" t="n"/>
      <c r="CB360" s="147" t="n"/>
      <c r="CC360" s="147" t="n"/>
      <c r="CD360" s="147" t="n"/>
      <c r="CE360" s="147" t="n"/>
      <c r="CF360" s="147" t="n"/>
      <c r="CG360" s="147" t="n"/>
      <c r="CH360" s="147" t="n"/>
      <c r="CI360" s="147" t="n"/>
      <c r="CJ360" s="147" t="n"/>
      <c r="CK360" s="147" t="n"/>
      <c r="CL360" s="147" t="n"/>
      <c r="CM360" s="147" t="n"/>
      <c r="CN360" s="147" t="n"/>
      <c r="CO360" s="147" t="n"/>
      <c r="CP360" s="147" t="n"/>
      <c r="CQ360" s="147" t="n"/>
      <c r="CR360" s="147" t="n"/>
      <c r="CS360" s="147" t="n"/>
      <c r="CT360" s="147" t="n"/>
      <c r="CU360" s="147" t="n"/>
      <c r="CV360" s="147" t="n"/>
      <c r="CW360" s="147" t="n"/>
      <c r="CX360" s="147" t="n"/>
      <c r="CY360" s="147" t="n"/>
      <c r="CZ360" s="147" t="n"/>
      <c r="DA360" s="147" t="n"/>
      <c r="DB360" s="147" t="n"/>
      <c r="DC360" s="147" t="n"/>
      <c r="DD360" s="147" t="n"/>
      <c r="DE360" s="147" t="n"/>
      <c r="DF360" s="147" t="n"/>
      <c r="DG360" s="147" t="n"/>
      <c r="DH360" s="147" t="n"/>
      <c r="DI360" s="147" t="n"/>
      <c r="DJ360" s="147" t="n"/>
      <c r="DK360" s="147" t="n"/>
      <c r="DL360" s="147" t="n"/>
      <c r="DM360" s="147" t="n"/>
      <c r="DN360" s="147" t="n"/>
      <c r="DO360" s="147" t="n"/>
      <c r="DP360" s="147" t="n"/>
      <c r="DQ360" s="147" t="n"/>
      <c r="DR360" s="147" t="n"/>
      <c r="DS360" s="147" t="n"/>
      <c r="DT360" s="147" t="n"/>
      <c r="DU360" s="148"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IF(N(設定!$B$3)=0,"",YEAR(設定!$B$3)-2018)</f>
        <v/>
      </c>
      <c r="AG372" s="95" t="inlineStr">
        <is>
          <t>年</t>
        </is>
      </c>
      <c r="AI372" s="145">
        <f>IF(N(設定!$B$3)=0,"",MONTH(設定!$B$3))</f>
        <v/>
      </c>
      <c r="AL372" s="95" t="inlineStr">
        <is>
          <t>月</t>
        </is>
      </c>
      <c r="AN372" s="145">
        <f>IF(N(設定!$B$3)=0,"",DAY(設定!$B$3))</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6" t="n"/>
      <c r="BX372" s="147" t="n"/>
      <c r="BY372" s="147" t="n"/>
      <c r="BZ372" s="147" t="n"/>
      <c r="CA372" s="147" t="n"/>
      <c r="CB372" s="147" t="n"/>
      <c r="CC372" s="147" t="n"/>
      <c r="CD372" s="147" t="n"/>
      <c r="CE372" s="147" t="n"/>
      <c r="CF372" s="147" t="n"/>
      <c r="CG372" s="148" t="n"/>
      <c r="CH372" s="146" t="n"/>
      <c r="CI372" s="147" t="n"/>
      <c r="CJ372" s="147" t="n"/>
      <c r="CK372" s="147" t="n"/>
      <c r="CL372" s="147" t="n"/>
      <c r="CM372" s="147" t="n"/>
      <c r="CN372" s="147" t="n"/>
      <c r="CO372" s="147" t="n"/>
      <c r="CP372" s="147" t="n"/>
      <c r="CQ372" s="147" t="n"/>
      <c r="CR372" s="147" t="n"/>
      <c r="CS372" s="147" t="n"/>
      <c r="CT372" s="147" t="n"/>
      <c r="CU372" s="147" t="n"/>
      <c r="CV372" s="147" t="n"/>
      <c r="CW372" s="147" t="n"/>
      <c r="CX372" s="147" t="n"/>
      <c r="CY372" s="147" t="n"/>
      <c r="CZ372" s="147" t="n"/>
      <c r="DA372" s="147" t="n"/>
      <c r="DB372" s="147" t="n"/>
      <c r="DC372" s="147" t="n"/>
      <c r="DD372" s="147" t="n"/>
      <c r="DE372" s="147" t="n"/>
      <c r="DF372" s="147" t="n"/>
      <c r="DG372" s="147" t="n"/>
      <c r="DH372" s="147" t="n"/>
      <c r="DI372" s="147" t="n"/>
      <c r="DJ372" s="147" t="n"/>
      <c r="DK372" s="147" t="n"/>
      <c r="DL372" s="147" t="n"/>
      <c r="DM372" s="147" t="n"/>
      <c r="DN372" s="147" t="n"/>
      <c r="DO372" s="147" t="n"/>
      <c r="DP372" s="147" t="n"/>
      <c r="DQ372" s="147" t="n"/>
      <c r="DR372" s="147" t="n"/>
      <c r="DS372" s="147" t="n"/>
      <c r="DT372" s="147" t="n"/>
      <c r="DU372" s="148"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49">
        <f>計算!$O$7</f>
        <v/>
      </c>
      <c r="CG373" s="144" t="n"/>
      <c r="CH373" s="150">
        <f>計算!$P$7</f>
        <v/>
      </c>
      <c r="DU373" s="144"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7" t="n"/>
      <c r="AA374" s="147" t="n"/>
      <c r="AB374" s="147" t="n"/>
      <c r="AC374" s="147" t="n"/>
      <c r="AD374" s="147" t="n"/>
      <c r="AE374" s="147" t="n"/>
      <c r="AF374" s="147" t="n"/>
      <c r="AG374" s="147" t="n"/>
      <c r="AH374" s="147" t="n"/>
      <c r="AI374" s="147" t="n"/>
      <c r="AJ374" s="147" t="n"/>
      <c r="AK374" s="147" t="n"/>
      <c r="AL374" s="147" t="n"/>
      <c r="AM374" s="147" t="n"/>
      <c r="AN374" s="147" t="n"/>
      <c r="AO374" s="147" t="n"/>
      <c r="AP374" s="147" t="n"/>
      <c r="AQ374" s="147" t="n"/>
      <c r="AR374" s="147" t="n"/>
      <c r="AS374" s="147" t="n"/>
      <c r="AT374" s="147" t="n"/>
      <c r="AU374" s="12" t="n"/>
      <c r="AV374" s="7" t="n"/>
      <c r="BI374" s="8" t="n"/>
      <c r="BJ374" s="7" t="n"/>
      <c r="BK374" s="2" t="n"/>
      <c r="BL374" s="2" t="n"/>
      <c r="BM374" s="2" t="n"/>
      <c r="BN374" s="2" t="n"/>
      <c r="BO374" s="2" t="n"/>
      <c r="BP374" s="143" t="n"/>
      <c r="BV374" s="144" t="n"/>
      <c r="BW374" s="143" t="n"/>
      <c r="CG374" s="144" t="n"/>
      <c r="DU374" s="144" t="n"/>
      <c r="DV374" s="2" t="n"/>
      <c r="DW374" s="2" t="n"/>
      <c r="DX374" s="2" t="n"/>
      <c r="DY374" s="2" t="n"/>
      <c r="DZ374" s="2" t="n"/>
      <c r="EA374" s="2" t="n"/>
      <c r="EB374" s="2" t="n"/>
      <c r="EC374" s="2" t="n"/>
    </row>
    <row r="375" ht="6.75" customHeight="1" s="118">
      <c r="A375" s="2" t="n"/>
      <c r="B375" s="2" t="n"/>
      <c r="C375" s="2" t="n"/>
      <c r="D375" s="2" t="n"/>
      <c r="E375" s="142" t="inlineStr">
        <is>
          <t>ふ り が な</t>
        </is>
      </c>
      <c r="F375" s="140" t="n"/>
      <c r="G375" s="140" t="n"/>
      <c r="H375" s="140" t="n"/>
      <c r="I375" s="140" t="n"/>
      <c r="J375" s="140" t="n"/>
      <c r="K375" s="141" t="n"/>
      <c r="L375" s="151">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43" t="n"/>
      <c r="CG375" s="144" t="n"/>
      <c r="DU375" s="144" t="n"/>
      <c r="DV375" s="2" t="n"/>
      <c r="DW375" s="2" t="n"/>
      <c r="DX375" s="2" t="n"/>
      <c r="DY375" s="2" t="n"/>
      <c r="DZ375" s="2" t="n"/>
      <c r="EA375" s="2" t="n"/>
      <c r="EB375" s="2" t="n"/>
      <c r="EC375" s="2" t="n"/>
    </row>
    <row r="376" ht="6.7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43" t="n"/>
      <c r="CG376" s="144" t="n"/>
      <c r="DU376" s="144" t="n"/>
      <c r="DV376" s="2" t="n"/>
      <c r="DW376" s="2" t="n"/>
      <c r="DX376" s="2" t="n"/>
      <c r="DY376" s="2" t="n"/>
      <c r="DZ376" s="2" t="n"/>
      <c r="EA376" s="2" t="n"/>
      <c r="EB376" s="2" t="n"/>
      <c r="EC376" s="2" t="n"/>
    </row>
    <row r="377" ht="6.7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49">
        <f>計算!$Q$7</f>
        <v/>
      </c>
      <c r="CG377" s="144" t="n"/>
      <c r="CH377" s="150">
        <f>計算!$R$7</f>
        <v/>
      </c>
      <c r="DU377" s="144" t="n"/>
      <c r="DV377" s="2" t="n"/>
      <c r="DW377" s="2" t="n"/>
      <c r="DX377" s="2" t="n"/>
      <c r="DY377" s="2" t="n"/>
      <c r="DZ377" s="2" t="n"/>
      <c r="EA377" s="2" t="n"/>
      <c r="EB377" s="2" t="n"/>
      <c r="EC377" s="2" t="n"/>
    </row>
    <row r="378" ht="6.75" customHeight="1" s="118">
      <c r="A378" s="2" t="n"/>
      <c r="B378" s="2" t="n"/>
      <c r="C378" s="2" t="n"/>
      <c r="D378" s="2" t="n"/>
      <c r="E378" s="146" t="n"/>
      <c r="F378" s="147" t="n"/>
      <c r="G378" s="147" t="n"/>
      <c r="H378" s="147" t="n"/>
      <c r="I378" s="147" t="n"/>
      <c r="J378" s="147" t="n"/>
      <c r="K378" s="148" t="n"/>
      <c r="L378" s="147" t="n"/>
      <c r="M378" s="147" t="n"/>
      <c r="N378" s="147" t="n"/>
      <c r="O378" s="147" t="n"/>
      <c r="P378" s="147" t="n"/>
      <c r="Q378" s="147" t="n"/>
      <c r="R378" s="147" t="n"/>
      <c r="S378" s="147" t="n"/>
      <c r="T378" s="147" t="n"/>
      <c r="U378" s="147" t="n"/>
      <c r="V378" s="147" t="n"/>
      <c r="W378" s="147" t="n"/>
      <c r="X378" s="147" t="n"/>
      <c r="Y378" s="147" t="n"/>
      <c r="Z378" s="147" t="n"/>
      <c r="AA378" s="147" t="n"/>
      <c r="AB378" s="147" t="n"/>
      <c r="AC378" s="147" t="n"/>
      <c r="AD378" s="147" t="n"/>
      <c r="AE378" s="147" t="n"/>
      <c r="AF378" s="147" t="n"/>
      <c r="AG378" s="147" t="n"/>
      <c r="AH378" s="147" t="n"/>
      <c r="AI378" s="147" t="n"/>
      <c r="AJ378" s="147" t="n"/>
      <c r="AK378" s="147" t="n"/>
      <c r="AL378" s="147" t="n"/>
      <c r="AM378" s="147" t="n"/>
      <c r="AN378" s="147" t="n"/>
      <c r="AO378" s="147" t="n"/>
      <c r="AP378" s="147" t="n"/>
      <c r="AQ378" s="147" t="n"/>
      <c r="AR378" s="147" t="n"/>
      <c r="AS378" s="147" t="n"/>
      <c r="AT378" s="148"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43" t="n"/>
      <c r="CG378" s="144" t="n"/>
      <c r="DU378" s="144" t="n"/>
      <c r="DV378" s="2" t="n"/>
      <c r="DW378" s="2" t="n"/>
      <c r="DX378" s="2" t="n"/>
      <c r="DY378" s="2" t="n"/>
      <c r="DZ378" s="2" t="n"/>
      <c r="EA378" s="2" t="n"/>
      <c r="EB378" s="2" t="n"/>
      <c r="EC378" s="2" t="n"/>
    </row>
    <row r="379" ht="6.75" customHeight="1" s="118">
      <c r="A379" s="2" t="n"/>
      <c r="B379" s="2" t="n"/>
      <c r="C379" s="2" t="n"/>
      <c r="D379" s="2" t="n"/>
      <c r="E379" s="152" t="inlineStr">
        <is>
          <t>名　前</t>
        </is>
      </c>
      <c r="F379" s="140" t="n"/>
      <c r="G379" s="140" t="n"/>
      <c r="H379" s="140" t="n"/>
      <c r="I379" s="140" t="n"/>
      <c r="J379" s="140" t="n"/>
      <c r="K379" s="141" t="n"/>
      <c r="L379" s="153">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43" t="n"/>
      <c r="CG379" s="144" t="n"/>
      <c r="DU379" s="144" t="n"/>
      <c r="DV379" s="2" t="n"/>
      <c r="DW379" s="2" t="n"/>
      <c r="DX379" s="2" t="n"/>
      <c r="DY379" s="2" t="n"/>
      <c r="DZ379" s="2" t="n"/>
      <c r="EA379" s="2" t="n"/>
      <c r="EB379" s="2" t="n"/>
      <c r="EC379" s="2" t="n"/>
    </row>
    <row r="380" ht="6.7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43" t="n"/>
      <c r="CG380" s="144" t="n"/>
      <c r="DU380" s="144" t="n"/>
      <c r="DV380" s="2" t="n"/>
      <c r="DW380" s="2" t="n"/>
      <c r="DX380" s="2" t="n"/>
      <c r="DY380" s="2" t="n"/>
      <c r="DZ380" s="2" t="n"/>
      <c r="EA380" s="2" t="n"/>
      <c r="EB380" s="2" t="n"/>
      <c r="EC380" s="2" t="n"/>
    </row>
    <row r="381" ht="6.7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49">
        <f>計算!$S$7</f>
        <v/>
      </c>
      <c r="CG381" s="144" t="n"/>
      <c r="CH381" s="150">
        <f>計算!$T$7</f>
        <v/>
      </c>
      <c r="DU381" s="144" t="n"/>
      <c r="DV381" s="2" t="n"/>
      <c r="DW381" s="2" t="n"/>
      <c r="DX381" s="2" t="n"/>
      <c r="DY381" s="2" t="n"/>
      <c r="DZ381" s="2" t="n"/>
      <c r="EA381" s="2" t="n"/>
      <c r="EB381" s="2" t="n"/>
      <c r="EC381" s="2" t="n"/>
    </row>
    <row r="382" ht="6.7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43" t="n"/>
      <c r="CG382" s="144" t="n"/>
      <c r="DU382" s="144" t="n"/>
      <c r="DV382" s="2" t="n"/>
      <c r="DW382" s="2" t="n"/>
      <c r="DX382" s="2" t="n"/>
      <c r="DY382" s="2" t="n"/>
      <c r="DZ382" s="2" t="n"/>
      <c r="EA382" s="2" t="n"/>
      <c r="EB382" s="2" t="n"/>
      <c r="EC382" s="2" t="n"/>
    </row>
    <row r="383" ht="6.7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43" t="n"/>
      <c r="CG383" s="144" t="n"/>
      <c r="DU383" s="144" t="n"/>
      <c r="DV383" s="2" t="n"/>
      <c r="DW383" s="2" t="n"/>
      <c r="DX383" s="2" t="n"/>
      <c r="DY383" s="2" t="n"/>
      <c r="DZ383" s="2" t="n"/>
      <c r="EA383" s="2" t="n"/>
      <c r="EB383" s="2" t="n"/>
      <c r="EC383" s="2" t="n"/>
    </row>
    <row r="384" ht="4.5" customHeight="1" s="118">
      <c r="A384" s="2" t="n"/>
      <c r="B384" s="2" t="n"/>
      <c r="C384" s="2" t="n"/>
      <c r="D384" s="2" t="n"/>
      <c r="E384" s="146" t="n"/>
      <c r="F384" s="147" t="n"/>
      <c r="G384" s="147" t="n"/>
      <c r="H384" s="147" t="n"/>
      <c r="I384" s="147" t="n"/>
      <c r="J384" s="147" t="n"/>
      <c r="K384" s="148" t="n"/>
      <c r="L384" s="146" t="n"/>
      <c r="M384" s="147" t="n"/>
      <c r="N384" s="147" t="n"/>
      <c r="O384" s="147" t="n"/>
      <c r="P384" s="147" t="n"/>
      <c r="Q384" s="147" t="n"/>
      <c r="R384" s="147" t="n"/>
      <c r="S384" s="147" t="n"/>
      <c r="T384" s="147" t="n"/>
      <c r="U384" s="147" t="n"/>
      <c r="V384" s="147" t="n"/>
      <c r="W384" s="147" t="n"/>
      <c r="X384" s="147" t="n"/>
      <c r="Y384" s="147" t="n"/>
      <c r="Z384" s="147" t="n"/>
      <c r="AA384" s="147" t="n"/>
      <c r="AB384" s="147" t="n"/>
      <c r="AC384" s="147" t="n"/>
      <c r="AD384" s="147" t="n"/>
      <c r="AE384" s="147" t="n"/>
      <c r="AF384" s="147" t="n"/>
      <c r="AG384" s="147" t="n"/>
      <c r="AH384" s="147" t="n"/>
      <c r="AI384" s="147" t="n"/>
      <c r="AJ384" s="147" t="n"/>
      <c r="AK384" s="147" t="n"/>
      <c r="AL384" s="147" t="n"/>
      <c r="AM384" s="147" t="n"/>
      <c r="AN384" s="147" t="n"/>
      <c r="AO384" s="147" t="n"/>
      <c r="AP384" s="147" t="n"/>
      <c r="AQ384" s="147" t="n"/>
      <c r="AR384" s="147" t="n"/>
      <c r="AS384" s="147" t="n"/>
      <c r="AT384" s="148"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43" t="n"/>
      <c r="CG384" s="144" t="n"/>
      <c r="DU384" s="144" t="n"/>
      <c r="DV384" s="2" t="n"/>
      <c r="DW384" s="2" t="n"/>
      <c r="DX384" s="2" t="n"/>
      <c r="DY384" s="2" t="n"/>
      <c r="DZ384" s="2" t="n"/>
      <c r="EA384" s="2" t="n"/>
      <c r="EB384" s="2" t="n"/>
      <c r="EC384" s="2" t="n"/>
    </row>
    <row r="385" ht="6.75" customHeight="1" s="118">
      <c r="A385" s="2" t="n"/>
      <c r="B385" s="2" t="n"/>
      <c r="C385" s="2" t="n"/>
      <c r="D385" s="2" t="n"/>
      <c r="E385" s="152" t="inlineStr">
        <is>
          <t>生年月日</t>
        </is>
      </c>
      <c r="F385" s="140" t="n"/>
      <c r="G385" s="140" t="n"/>
      <c r="H385" s="140" t="n"/>
      <c r="I385" s="140" t="n"/>
      <c r="J385" s="140" t="n"/>
      <c r="K385" s="141" t="n"/>
      <c r="L385" s="154" t="inlineStr">
        <is>
          <t>昭和 ・ 平成</t>
        </is>
      </c>
      <c r="M385" s="140" t="n"/>
      <c r="N385" s="140" t="n"/>
      <c r="O385" s="140" t="n"/>
      <c r="P385" s="140" t="n"/>
      <c r="Q385" s="140" t="n"/>
      <c r="R385" s="140" t="n"/>
      <c r="S385" s="140" t="n"/>
      <c r="T385" s="140" t="n"/>
      <c r="U385" s="140" t="n"/>
      <c r="V385" s="155">
        <f>計算!$D$7</f>
        <v/>
      </c>
      <c r="W385" s="140" t="n"/>
      <c r="X385" s="156" t="inlineStr">
        <is>
          <t>年</t>
        </is>
      </c>
      <c r="Y385" s="140" t="n"/>
      <c r="Z385" s="155">
        <f>計算!$E$7</f>
        <v/>
      </c>
      <c r="AA385" s="140" t="n"/>
      <c r="AB385" s="140" t="n"/>
      <c r="AC385" s="156" t="inlineStr">
        <is>
          <t>月</t>
        </is>
      </c>
      <c r="AD385" s="140" t="n"/>
      <c r="AE385" s="155">
        <f>計算!$F$7</f>
        <v/>
      </c>
      <c r="AF385" s="140" t="n"/>
      <c r="AG385" s="140" t="n"/>
      <c r="AH385" s="156" t="inlineStr">
        <is>
          <t>日　生 （満</t>
        </is>
      </c>
      <c r="AI385" s="140" t="n"/>
      <c r="AJ385" s="140" t="n"/>
      <c r="AK385" s="140" t="n"/>
      <c r="AL385" s="140" t="n"/>
      <c r="AM385" s="140" t="n"/>
      <c r="AN385" s="140" t="n"/>
      <c r="AO385" s="140" t="n"/>
      <c r="AP385" s="157">
        <f>計算!$G$7</f>
        <v/>
      </c>
      <c r="AQ385" s="140" t="n"/>
      <c r="AR385" s="158"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49">
        <f>計算!$U$7</f>
        <v/>
      </c>
      <c r="CG385" s="144" t="n"/>
      <c r="CH385" s="150">
        <f>計算!$V$7</f>
        <v/>
      </c>
      <c r="DU385" s="144" t="n"/>
      <c r="DV385" s="2" t="n"/>
      <c r="DW385" s="2" t="n"/>
      <c r="DX385" s="2" t="n"/>
      <c r="DY385" s="2" t="n"/>
      <c r="DZ385" s="2" t="n"/>
      <c r="EA385" s="2" t="n"/>
      <c r="EB385" s="2" t="n"/>
      <c r="EC385" s="2" t="n"/>
    </row>
    <row r="386" ht="6.75"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143" t="n"/>
      <c r="CG386" s="144" t="n"/>
      <c r="DU386" s="144" t="n"/>
      <c r="DV386" s="2" t="n"/>
      <c r="DW386" s="2" t="n"/>
      <c r="DX386" s="2" t="n"/>
      <c r="DY386" s="2" t="n"/>
      <c r="DZ386" s="2" t="n"/>
      <c r="EA386" s="2" t="n"/>
      <c r="EB386" s="2" t="n"/>
      <c r="EC386" s="2" t="n"/>
    </row>
    <row r="387" ht="6.75"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143" t="n"/>
      <c r="CG387" s="144" t="n"/>
      <c r="DU387" s="144" t="n"/>
      <c r="DV387" s="2" t="n"/>
      <c r="DW387" s="2" t="n"/>
      <c r="DX387" s="2" t="n"/>
      <c r="DY387" s="2" t="n"/>
      <c r="DZ387" s="2" t="n"/>
      <c r="EA387" s="2" t="n"/>
      <c r="EB387" s="2" t="n"/>
      <c r="EC387" s="2" t="n"/>
    </row>
    <row r="388" ht="3.75" customHeight="1" s="118">
      <c r="A388" s="2" t="n"/>
      <c r="B388" s="2" t="n"/>
      <c r="C388" s="2" t="n"/>
      <c r="D388" s="2" t="n"/>
      <c r="E388" s="146" t="n"/>
      <c r="F388" s="147" t="n"/>
      <c r="G388" s="147" t="n"/>
      <c r="H388" s="147" t="n"/>
      <c r="I388" s="147" t="n"/>
      <c r="J388" s="147" t="n"/>
      <c r="K388" s="148" t="n"/>
      <c r="L388" s="146" t="n"/>
      <c r="M388" s="147" t="n"/>
      <c r="N388" s="147" t="n"/>
      <c r="O388" s="147" t="n"/>
      <c r="P388" s="147" t="n"/>
      <c r="Q388" s="147" t="n"/>
      <c r="R388" s="147" t="n"/>
      <c r="S388" s="147" t="n"/>
      <c r="T388" s="147" t="n"/>
      <c r="U388" s="147" t="n"/>
      <c r="X388" s="147" t="n"/>
      <c r="Y388" s="147" t="n"/>
      <c r="AC388" s="147" t="n"/>
      <c r="AD388" s="147" t="n"/>
      <c r="AH388" s="147" t="n"/>
      <c r="AI388" s="147" t="n"/>
      <c r="AJ388" s="147" t="n"/>
      <c r="AK388" s="147" t="n"/>
      <c r="AL388" s="147" t="n"/>
      <c r="AM388" s="147" t="n"/>
      <c r="AN388" s="147" t="n"/>
      <c r="AO388" s="147" t="n"/>
      <c r="AP388" s="147" t="n"/>
      <c r="AQ388" s="147" t="n"/>
      <c r="AR388" s="147" t="n"/>
      <c r="AS388" s="147" t="n"/>
      <c r="AT388" s="148"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143" t="n"/>
      <c r="CG388" s="144" t="n"/>
      <c r="DU388" s="144" t="n"/>
      <c r="DV388" s="2" t="n"/>
      <c r="DW388" s="2" t="n"/>
      <c r="DX388" s="2" t="n"/>
      <c r="DY388" s="2" t="n"/>
      <c r="DZ388" s="2" t="n"/>
      <c r="EA388" s="2" t="n"/>
      <c r="EB388" s="2" t="n"/>
      <c r="EC388" s="2" t="n"/>
    </row>
    <row r="389" ht="6.75" customHeight="1" s="118">
      <c r="A389" s="2" t="n"/>
      <c r="B389" s="2" t="n"/>
      <c r="C389" s="2" t="n"/>
      <c r="D389" s="2" t="n"/>
      <c r="E389" s="159" t="inlineStr">
        <is>
          <t>ふ り が な</t>
        </is>
      </c>
      <c r="F389" s="140" t="n"/>
      <c r="G389" s="140" t="n"/>
      <c r="H389" s="140" t="n"/>
      <c r="I389" s="140" t="n"/>
      <c r="J389" s="140" t="n"/>
      <c r="K389" s="141" t="n"/>
      <c r="L389" s="160">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161">
        <f>計算!$W$7</f>
        <v/>
      </c>
      <c r="CG389" s="144" t="n"/>
      <c r="CH389" s="150">
        <f>計算!$X$7</f>
        <v/>
      </c>
      <c r="DU389" s="144" t="n"/>
      <c r="DV389" s="2" t="n"/>
      <c r="DW389" s="2" t="n"/>
      <c r="DX389" s="2" t="n"/>
      <c r="DY389" s="2" t="n"/>
      <c r="DZ389" s="2" t="n"/>
      <c r="EA389" s="2" t="n"/>
      <c r="EB389" s="2" t="n"/>
      <c r="EC389" s="2" t="n"/>
    </row>
    <row r="390" ht="6.75" customHeight="1" s="118">
      <c r="A390" s="2" t="n"/>
      <c r="B390" s="2" t="n"/>
      <c r="C390" s="2" t="n"/>
      <c r="D390" s="2" t="n"/>
      <c r="E390" s="143" t="n"/>
      <c r="K390" s="144" t="n"/>
      <c r="BI390" s="144" t="n"/>
      <c r="BJ390" s="2" t="n"/>
      <c r="BK390" s="2" t="n"/>
      <c r="BL390" s="2" t="n"/>
      <c r="BM390" s="2" t="n"/>
      <c r="BN390" s="2" t="n"/>
      <c r="BO390" s="2" t="n"/>
      <c r="BP390" s="143" t="n"/>
      <c r="BV390" s="144" t="n"/>
      <c r="BW390" s="143" t="n"/>
      <c r="CG390" s="144" t="n"/>
      <c r="DU390" s="144" t="n"/>
      <c r="DV390" s="2" t="n"/>
      <c r="DW390" s="2" t="n"/>
      <c r="DX390" s="2" t="n"/>
      <c r="DY390" s="2" t="n"/>
      <c r="DZ390" s="2" t="n"/>
      <c r="EA390" s="2" t="n"/>
      <c r="EB390" s="2" t="n"/>
      <c r="EC390" s="2" t="n"/>
    </row>
    <row r="391" ht="6.75" customHeight="1" s="118">
      <c r="A391" s="2" t="n"/>
      <c r="B391" s="2" t="n"/>
      <c r="C391" s="2" t="n"/>
      <c r="D391" s="2" t="n"/>
      <c r="E391" s="162" t="n"/>
      <c r="F391" s="163" t="n"/>
      <c r="G391" s="163" t="n"/>
      <c r="H391" s="163" t="n"/>
      <c r="I391" s="163" t="n"/>
      <c r="J391" s="163" t="n"/>
      <c r="K391" s="164" t="n"/>
      <c r="L391" s="163" t="n"/>
      <c r="M391" s="163" t="n"/>
      <c r="N391" s="163" t="n"/>
      <c r="O391" s="163" t="n"/>
      <c r="P391" s="163" t="n"/>
      <c r="Q391" s="163" t="n"/>
      <c r="R391" s="163" t="n"/>
      <c r="S391" s="163" t="n"/>
      <c r="T391" s="163" t="n"/>
      <c r="U391" s="163" t="n"/>
      <c r="V391" s="163" t="n"/>
      <c r="W391" s="163" t="n"/>
      <c r="X391" s="163" t="n"/>
      <c r="Y391" s="163" t="n"/>
      <c r="Z391" s="163" t="n"/>
      <c r="AA391" s="163" t="n"/>
      <c r="AB391" s="163" t="n"/>
      <c r="AC391" s="163" t="n"/>
      <c r="AD391" s="163" t="n"/>
      <c r="AE391" s="163" t="n"/>
      <c r="AF391" s="163" t="n"/>
      <c r="AG391" s="163" t="n"/>
      <c r="AH391" s="163" t="n"/>
      <c r="AI391" s="163" t="n"/>
      <c r="AJ391" s="163" t="n"/>
      <c r="AK391" s="163" t="n"/>
      <c r="AL391" s="163" t="n"/>
      <c r="AM391" s="163" t="n"/>
      <c r="AN391" s="163" t="n"/>
      <c r="AO391" s="163" t="n"/>
      <c r="AP391" s="163" t="n"/>
      <c r="AQ391" s="163" t="n"/>
      <c r="AR391" s="163" t="n"/>
      <c r="AS391" s="163" t="n"/>
      <c r="AT391" s="163" t="n"/>
      <c r="AU391" s="163" t="n"/>
      <c r="AV391" s="163" t="n"/>
      <c r="AW391" s="163" t="n"/>
      <c r="AX391" s="163" t="n"/>
      <c r="AY391" s="163" t="n"/>
      <c r="AZ391" s="163" t="n"/>
      <c r="BA391" s="163" t="n"/>
      <c r="BB391" s="163" t="n"/>
      <c r="BC391" s="163" t="n"/>
      <c r="BD391" s="163" t="n"/>
      <c r="BE391" s="163" t="n"/>
      <c r="BF391" s="163" t="n"/>
      <c r="BG391" s="163" t="n"/>
      <c r="BH391" s="163" t="n"/>
      <c r="BI391" s="164" t="n"/>
      <c r="BJ391" s="2" t="n"/>
      <c r="BK391" s="2" t="n"/>
      <c r="BL391" s="2" t="n"/>
      <c r="BM391" s="2" t="n"/>
      <c r="BN391" s="2" t="n"/>
      <c r="BO391" s="2" t="n"/>
      <c r="BP391" s="143" t="n"/>
      <c r="BV391" s="144" t="n"/>
      <c r="BW391" s="143" t="n"/>
      <c r="CG391" s="144" t="n"/>
      <c r="DU391" s="144" t="n"/>
      <c r="DV391" s="2" t="n"/>
      <c r="DW391" s="2" t="n"/>
      <c r="DX391" s="2" t="n"/>
      <c r="DY391" s="2" t="n"/>
      <c r="DZ391" s="2" t="n"/>
      <c r="EA391" s="2" t="n"/>
      <c r="EB391" s="2" t="n"/>
      <c r="EC391" s="2" t="n"/>
    </row>
    <row r="392" ht="6.75" customHeight="1" s="118">
      <c r="A392" s="2" t="n"/>
      <c r="B392" s="2" t="n"/>
      <c r="C392" s="2" t="n"/>
      <c r="D392" s="2" t="n"/>
      <c r="E392" s="165" t="inlineStr">
        <is>
          <t>現住所</t>
        </is>
      </c>
      <c r="F392" s="166" t="n"/>
      <c r="G392" s="166" t="n"/>
      <c r="H392" s="166" t="n"/>
      <c r="I392" s="166" t="n"/>
      <c r="J392" s="166" t="n"/>
      <c r="K392" s="167" t="n"/>
      <c r="L392" s="107" t="inlineStr">
        <is>
          <t>〒</t>
        </is>
      </c>
      <c r="M392" s="166" t="n"/>
      <c r="N392" s="166" t="n"/>
      <c r="O392" s="166" t="n"/>
      <c r="P392" s="168">
        <f>計算!$H$7</f>
        <v/>
      </c>
      <c r="Q392" s="166" t="n"/>
      <c r="R392" s="166" t="n"/>
      <c r="S392" s="166" t="n"/>
      <c r="T392" s="166" t="n"/>
      <c r="U392" s="166" t="n"/>
      <c r="V392" s="166" t="n"/>
      <c r="W392" s="166" t="n"/>
      <c r="X392" s="166" t="n"/>
      <c r="Y392" s="166" t="n"/>
      <c r="Z392" s="166" t="n"/>
      <c r="AA392" s="166" t="n"/>
      <c r="AB392" s="166" t="n"/>
      <c r="AC392" s="166" t="n"/>
      <c r="AD392" s="166" t="n"/>
      <c r="AE392" s="166" t="n"/>
      <c r="AF392" s="166" t="n"/>
      <c r="AG392" s="166" t="n"/>
      <c r="AH392" s="166" t="n"/>
      <c r="AI392" s="166" t="n"/>
      <c r="AJ392" s="166"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143" t="n"/>
      <c r="CG392" s="144" t="n"/>
      <c r="DU392" s="144" t="n"/>
      <c r="DV392" s="2" t="n"/>
      <c r="DW392" s="2" t="n"/>
      <c r="DX392" s="2" t="n"/>
      <c r="DY392" s="2" t="n"/>
      <c r="DZ392" s="2" t="n"/>
      <c r="EA392" s="2" t="n"/>
      <c r="EB392" s="2" t="n"/>
      <c r="EC392" s="2" t="n"/>
    </row>
    <row r="393" ht="4.5"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6" t="n"/>
      <c r="BQ393" s="147" t="n"/>
      <c r="BR393" s="147" t="n"/>
      <c r="BS393" s="147" t="n"/>
      <c r="BT393" s="147" t="n"/>
      <c r="BU393" s="147" t="n"/>
      <c r="BV393" s="148" t="n"/>
      <c r="BW393" s="146" t="n"/>
      <c r="BX393" s="147" t="n"/>
      <c r="BY393" s="147" t="n"/>
      <c r="BZ393" s="147" t="n"/>
      <c r="CA393" s="147" t="n"/>
      <c r="CB393" s="147" t="n"/>
      <c r="CC393" s="147" t="n"/>
      <c r="CD393" s="147" t="n"/>
      <c r="CE393" s="147" t="n"/>
      <c r="CF393" s="147" t="n"/>
      <c r="CG393" s="148" t="n"/>
      <c r="DU393" s="144"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69" t="inlineStr">
        <is>
          <t>校内外の諸活動</t>
        </is>
      </c>
      <c r="BQ394" s="140" t="n"/>
      <c r="BR394" s="140" t="n"/>
      <c r="BS394" s="140" t="n"/>
      <c r="BT394" s="140" t="n"/>
      <c r="BU394" s="140" t="n"/>
      <c r="BV394" s="141" t="n"/>
      <c r="BW394" s="170">
        <f>計算!$Y$7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1">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6" t="n"/>
      <c r="F397" s="147" t="n"/>
      <c r="G397" s="147" t="n"/>
      <c r="H397" s="147" t="n"/>
      <c r="I397" s="147" t="n"/>
      <c r="J397" s="147" t="n"/>
      <c r="K397" s="148" t="n"/>
      <c r="L397" s="146" t="n"/>
      <c r="M397" s="147" t="n"/>
      <c r="N397" s="147" t="n"/>
      <c r="O397" s="147" t="n"/>
      <c r="P397" s="147" t="n"/>
      <c r="Q397" s="147" t="n"/>
      <c r="R397" s="147" t="n"/>
      <c r="S397" s="147" t="n"/>
      <c r="T397" s="147" t="n"/>
      <c r="U397" s="147" t="n"/>
      <c r="V397" s="147" t="n"/>
      <c r="W397" s="147" t="n"/>
      <c r="X397" s="147" t="n"/>
      <c r="Y397" s="147" t="n"/>
      <c r="Z397" s="147" t="n"/>
      <c r="AA397" s="147" t="n"/>
      <c r="AB397" s="147" t="n"/>
      <c r="AC397" s="147" t="n"/>
      <c r="AD397" s="147" t="n"/>
      <c r="AE397" s="147" t="n"/>
      <c r="AF397" s="147" t="n"/>
      <c r="AG397" s="147" t="n"/>
      <c r="AH397" s="147" t="n"/>
      <c r="AI397" s="147" t="n"/>
      <c r="AJ397" s="147" t="n"/>
      <c r="AK397" s="147" t="n"/>
      <c r="AL397" s="147" t="n"/>
      <c r="AM397" s="147" t="n"/>
      <c r="AN397" s="147" t="n"/>
      <c r="AO397" s="147" t="n"/>
      <c r="AP397" s="147" t="n"/>
      <c r="AQ397" s="147" t="n"/>
      <c r="AR397" s="147" t="n"/>
      <c r="AS397" s="147" t="n"/>
      <c r="AT397" s="147" t="n"/>
      <c r="AU397" s="147" t="n"/>
      <c r="AV397" s="147" t="n"/>
      <c r="AW397" s="147" t="n"/>
      <c r="AX397" s="147" t="n"/>
      <c r="AY397" s="147" t="n"/>
      <c r="AZ397" s="147" t="n"/>
      <c r="BA397" s="147" t="n"/>
      <c r="BB397" s="147" t="n"/>
      <c r="BC397" s="147" t="n"/>
      <c r="BD397" s="147" t="n"/>
      <c r="BE397" s="147" t="n"/>
      <c r="BF397" s="147" t="n"/>
      <c r="BG397" s="147" t="n"/>
      <c r="BH397" s="147" t="n"/>
      <c r="BI397" s="148"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59" t="inlineStr">
        <is>
          <t>ふ り が な</t>
        </is>
      </c>
      <c r="F398" s="140" t="n"/>
      <c r="G398" s="140" t="n"/>
      <c r="H398" s="140" t="n"/>
      <c r="I398" s="140" t="n"/>
      <c r="J398" s="140" t="n"/>
      <c r="K398" s="141" t="n"/>
      <c r="L398" s="160">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2" t="n"/>
      <c r="F400" s="163" t="n"/>
      <c r="G400" s="163" t="n"/>
      <c r="H400" s="163" t="n"/>
      <c r="I400" s="163" t="n"/>
      <c r="J400" s="163" t="n"/>
      <c r="K400" s="164" t="n"/>
      <c r="L400" s="163" t="n"/>
      <c r="M400" s="163" t="n"/>
      <c r="N400" s="163" t="n"/>
      <c r="O400" s="163" t="n"/>
      <c r="P400" s="163" t="n"/>
      <c r="Q400" s="163" t="n"/>
      <c r="R400" s="163" t="n"/>
      <c r="S400" s="163" t="n"/>
      <c r="T400" s="163" t="n"/>
      <c r="U400" s="163" t="n"/>
      <c r="V400" s="163" t="n"/>
      <c r="W400" s="163" t="n"/>
      <c r="X400" s="163" t="n"/>
      <c r="Y400" s="163" t="n"/>
      <c r="Z400" s="163" t="n"/>
      <c r="AA400" s="163" t="n"/>
      <c r="AB400" s="163" t="n"/>
      <c r="AC400" s="163" t="n"/>
      <c r="AD400" s="163" t="n"/>
      <c r="AE400" s="163" t="n"/>
      <c r="AF400" s="163" t="n"/>
      <c r="AG400" s="163" t="n"/>
      <c r="AH400" s="163" t="n"/>
      <c r="AI400" s="163" t="n"/>
      <c r="AJ400" s="163" t="n"/>
      <c r="AK400" s="163" t="n"/>
      <c r="AL400" s="163" t="n"/>
      <c r="AM400" s="163" t="n"/>
      <c r="AN400" s="163" t="n"/>
      <c r="AO400" s="163" t="n"/>
      <c r="AP400" s="163" t="n"/>
      <c r="AQ400" s="163" t="n"/>
      <c r="AR400" s="163" t="n"/>
      <c r="AS400" s="163" t="n"/>
      <c r="AT400" s="163" t="n"/>
      <c r="AU400" s="163" t="n"/>
      <c r="AV400" s="163" t="n"/>
      <c r="AW400" s="163" t="n"/>
      <c r="AX400" s="163" t="n"/>
      <c r="AY400" s="163" t="n"/>
      <c r="AZ400" s="163" t="n"/>
      <c r="BA400" s="163" t="n"/>
      <c r="BB400" s="163" t="n"/>
      <c r="BC400" s="163" t="n"/>
      <c r="BD400" s="163" t="n"/>
      <c r="BE400" s="163" t="n"/>
      <c r="BF400" s="163" t="n"/>
      <c r="BG400" s="163" t="n"/>
      <c r="BH400" s="163" t="n"/>
      <c r="BI400" s="164"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5" t="inlineStr">
        <is>
          <t>連絡先</t>
        </is>
      </c>
      <c r="F401" s="166" t="n"/>
      <c r="G401" s="166" t="n"/>
      <c r="H401" s="166" t="n"/>
      <c r="I401" s="166" t="n"/>
      <c r="J401" s="166" t="n"/>
      <c r="K401" s="167" t="n"/>
      <c r="L401" s="107" t="inlineStr">
        <is>
          <t>〒</t>
        </is>
      </c>
      <c r="M401" s="166" t="n"/>
      <c r="N401" s="166" t="n"/>
      <c r="O401" s="166" t="n"/>
      <c r="P401" s="172">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3">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6" t="n"/>
      <c r="F405" s="147" t="n"/>
      <c r="G405" s="147" t="n"/>
      <c r="H405" s="147" t="n"/>
      <c r="I405" s="147" t="n"/>
      <c r="J405" s="147" t="n"/>
      <c r="K405" s="148" t="n"/>
      <c r="L405" s="147" t="n"/>
      <c r="M405" s="147" t="n"/>
      <c r="N405" s="147" t="n"/>
      <c r="O405" s="147" t="n"/>
      <c r="P405" s="147" t="n"/>
      <c r="Q405" s="147" t="n"/>
      <c r="R405" s="147" t="n"/>
      <c r="S405" s="147" t="n"/>
      <c r="T405" s="147" t="n"/>
      <c r="U405" s="147" t="n"/>
      <c r="V405" s="147" t="n"/>
      <c r="W405" s="147" t="n"/>
      <c r="X405" s="147" t="n"/>
      <c r="Y405" s="147" t="n"/>
      <c r="Z405" s="147" t="n"/>
      <c r="AA405" s="147" t="n"/>
      <c r="AB405" s="147" t="n"/>
      <c r="AC405" s="147" t="n"/>
      <c r="AD405" s="147" t="n"/>
      <c r="AE405" s="147" t="n"/>
      <c r="AF405" s="147" t="n"/>
      <c r="AG405" s="147" t="n"/>
      <c r="AH405" s="147" t="n"/>
      <c r="AI405" s="147" t="n"/>
      <c r="AJ405" s="147" t="n"/>
      <c r="AK405" s="147" t="n"/>
      <c r="AL405" s="147" t="n"/>
      <c r="AM405" s="147" t="n"/>
      <c r="AN405" s="147" t="n"/>
      <c r="AO405" s="147" t="n"/>
      <c r="AP405" s="147" t="n"/>
      <c r="AQ405" s="147" t="n"/>
      <c r="AR405" s="147" t="n"/>
      <c r="AS405" s="147" t="n"/>
      <c r="AT405" s="147" t="n"/>
      <c r="AU405" s="147" t="n"/>
      <c r="AV405" s="147" t="n"/>
      <c r="AW405" s="147" t="n"/>
      <c r="AX405" s="147" t="n"/>
      <c r="AY405" s="147" t="n"/>
      <c r="AZ405" s="147" t="n"/>
      <c r="BA405" s="147" t="n"/>
      <c r="BB405" s="147" t="n"/>
      <c r="BC405" s="147" t="n"/>
      <c r="BD405" s="147" t="n"/>
      <c r="BE405" s="147" t="n"/>
      <c r="BF405" s="147" t="n"/>
      <c r="BG405" s="147" t="n"/>
      <c r="BH405" s="147" t="n"/>
      <c r="BI405" s="148"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4" t="n"/>
      <c r="BQ411" s="140" t="n"/>
      <c r="BR411" s="175" t="n"/>
      <c r="BS411" s="140" t="n"/>
      <c r="BT411" s="140" t="n"/>
      <c r="BU411" s="28" t="n"/>
      <c r="BV411" s="29" t="n"/>
      <c r="BW411" s="176">
        <f>計算!$Z$7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7"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78">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79">
        <f>設定!$B$6</f>
        <v/>
      </c>
      <c r="S419" s="11" t="n"/>
      <c r="T419" s="11" t="n"/>
      <c r="U419" s="179">
        <f>設定!$B$7</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6" t="n"/>
      <c r="F424" s="147" t="n"/>
      <c r="G424" s="147" t="n"/>
      <c r="H424" s="147" t="n"/>
      <c r="I424" s="147" t="n"/>
      <c r="J424" s="147" t="n"/>
      <c r="K424" s="148"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7" t="n"/>
      <c r="AX424" s="147" t="n"/>
      <c r="AY424" s="147" t="n"/>
      <c r="AZ424" s="147" t="n"/>
      <c r="BA424" s="147" t="n"/>
      <c r="BB424" s="147" t="n"/>
      <c r="BC424" s="147" t="n"/>
      <c r="BD424" s="147" t="n"/>
      <c r="BE424" s="147" t="n"/>
      <c r="BF424" s="147" t="n"/>
      <c r="BG424" s="147" t="n"/>
      <c r="BH424" s="147" t="n"/>
      <c r="BI424" s="148"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0"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1">
        <f>計算!$AD$7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79">
        <f>計算!$AB$7</f>
        <v/>
      </c>
      <c r="S430" s="52" t="inlineStr">
        <is>
          <t>年</t>
        </is>
      </c>
      <c r="U430" s="179">
        <f>計算!$AC$7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6" t="n"/>
      <c r="M433" s="147" t="n"/>
      <c r="N433" s="147" t="n"/>
      <c r="O433" s="147" t="n"/>
      <c r="P433" s="20" t="n"/>
      <c r="Q433" s="20" t="n"/>
      <c r="R433" s="20" t="n"/>
      <c r="S433" s="20" t="n"/>
      <c r="T433" s="20" t="n"/>
      <c r="U433" s="20" t="n"/>
      <c r="V433" s="20" t="n"/>
      <c r="W433" s="20" t="n"/>
      <c r="X433" s="39" t="n"/>
      <c r="Y433" s="146" t="n"/>
      <c r="Z433" s="147" t="n"/>
      <c r="AA433" s="147" t="n"/>
      <c r="AB433" s="147" t="n"/>
      <c r="AC433" s="147" t="n"/>
      <c r="AD433" s="147" t="n"/>
      <c r="AE433" s="147" t="n"/>
      <c r="AF433" s="147" t="n"/>
      <c r="AG433" s="147" t="n"/>
      <c r="AH433" s="147" t="n"/>
      <c r="AI433" s="147" t="n"/>
      <c r="AJ433" s="147" t="n"/>
      <c r="AK433" s="147" t="n"/>
      <c r="AL433" s="147" t="n"/>
      <c r="AM433" s="147" t="n"/>
      <c r="AN433" s="147" t="n"/>
      <c r="AO433" s="147" t="n"/>
      <c r="AP433" s="147" t="n"/>
      <c r="AQ433" s="147" t="n"/>
      <c r="AR433" s="147" t="n"/>
      <c r="AS433" s="147" t="n"/>
      <c r="AT433" s="147" t="n"/>
      <c r="AU433" s="147" t="n"/>
      <c r="AV433" s="147" t="n"/>
      <c r="AW433" s="147" t="n"/>
      <c r="AX433" s="147" t="n"/>
      <c r="AY433" s="147" t="n"/>
      <c r="AZ433" s="147" t="n"/>
      <c r="BA433" s="147" t="n"/>
      <c r="BB433" s="147" t="n"/>
      <c r="BC433" s="147" t="n"/>
      <c r="BD433" s="147" t="n"/>
      <c r="BE433" s="147" t="n"/>
      <c r="BF433" s="147" t="n"/>
      <c r="BG433" s="147" t="n"/>
      <c r="BH433" s="147" t="n"/>
      <c r="BI433" s="148"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1">
        <f>計算!$AG$7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79">
        <f>計算!$AE$7</f>
        <v/>
      </c>
      <c r="S436" s="52" t="inlineStr">
        <is>
          <t>年</t>
        </is>
      </c>
      <c r="U436" s="179">
        <f>計算!$AF$7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6" t="n"/>
      <c r="M439" s="147" t="n"/>
      <c r="N439" s="147" t="n"/>
      <c r="O439" s="147" t="n"/>
      <c r="P439" s="20" t="n"/>
      <c r="Q439" s="20" t="n"/>
      <c r="R439" s="20" t="n"/>
      <c r="S439" s="20" t="n"/>
      <c r="T439" s="20" t="n"/>
      <c r="U439" s="20" t="n"/>
      <c r="V439" s="20" t="n"/>
      <c r="W439" s="20" t="n"/>
      <c r="X439" s="39" t="n"/>
      <c r="Y439" s="146" t="n"/>
      <c r="Z439" s="147" t="n"/>
      <c r="AA439" s="147" t="n"/>
      <c r="AB439" s="147" t="n"/>
      <c r="AC439" s="147" t="n"/>
      <c r="AD439" s="147" t="n"/>
      <c r="AE439" s="147" t="n"/>
      <c r="AF439" s="147" t="n"/>
      <c r="AG439" s="147" t="n"/>
      <c r="AH439" s="147" t="n"/>
      <c r="AI439" s="147" t="n"/>
      <c r="AJ439" s="147" t="n"/>
      <c r="AK439" s="147" t="n"/>
      <c r="AL439" s="147" t="n"/>
      <c r="AM439" s="147" t="n"/>
      <c r="AN439" s="147" t="n"/>
      <c r="AO439" s="147" t="n"/>
      <c r="AP439" s="147" t="n"/>
      <c r="AQ439" s="147" t="n"/>
      <c r="AR439" s="147" t="n"/>
      <c r="AS439" s="147" t="n"/>
      <c r="AT439" s="147" t="n"/>
      <c r="AU439" s="147" t="n"/>
      <c r="AV439" s="147" t="n"/>
      <c r="AW439" s="147" t="n"/>
      <c r="AX439" s="147" t="n"/>
      <c r="AY439" s="147" t="n"/>
      <c r="AZ439" s="147" t="n"/>
      <c r="BA439" s="147" t="n"/>
      <c r="BB439" s="147" t="n"/>
      <c r="BC439" s="147" t="n"/>
      <c r="BD439" s="147" t="n"/>
      <c r="BE439" s="147" t="n"/>
      <c r="BF439" s="147" t="n"/>
      <c r="BG439" s="147" t="n"/>
      <c r="BH439" s="147" t="n"/>
      <c r="BI439" s="148" t="n"/>
      <c r="BJ439" s="2" t="n"/>
      <c r="BK439" s="2" t="n"/>
      <c r="BL439" s="2" t="n"/>
      <c r="BM439" s="2" t="n"/>
      <c r="BN439" s="2" t="n"/>
      <c r="BO439" s="2" t="n"/>
      <c r="BP439" s="146" t="n"/>
      <c r="BQ439" s="147" t="n"/>
      <c r="BR439" s="147" t="n"/>
      <c r="BS439" s="147" t="n"/>
      <c r="BT439" s="147" t="n"/>
      <c r="BU439" s="42" t="n"/>
      <c r="BV439" s="45" t="n"/>
      <c r="BW439" s="147" t="n"/>
      <c r="BX439" s="147" t="n"/>
      <c r="BY439" s="147" t="n"/>
      <c r="BZ439" s="147" t="n"/>
      <c r="CA439" s="147" t="n"/>
      <c r="CB439" s="147" t="n"/>
      <c r="CC439" s="147" t="n"/>
      <c r="CD439" s="147" t="n"/>
      <c r="CE439" s="147" t="n"/>
      <c r="CF439" s="147" t="n"/>
      <c r="CG439" s="147" t="n"/>
      <c r="CH439" s="147" t="n"/>
      <c r="CI439" s="147" t="n"/>
      <c r="CJ439" s="147" t="n"/>
      <c r="CK439" s="147" t="n"/>
      <c r="CL439" s="147" t="n"/>
      <c r="CM439" s="147" t="n"/>
      <c r="CN439" s="147" t="n"/>
      <c r="CO439" s="147" t="n"/>
      <c r="CP439" s="147" t="n"/>
      <c r="CQ439" s="147" t="n"/>
      <c r="CR439" s="147" t="n"/>
      <c r="CS439" s="147" t="n"/>
      <c r="CT439" s="147" t="n"/>
      <c r="CU439" s="147" t="n"/>
      <c r="CV439" s="147" t="n"/>
      <c r="CW439" s="147" t="n"/>
      <c r="CX439" s="147" t="n"/>
      <c r="CY439" s="147" t="n"/>
      <c r="CZ439" s="147" t="n"/>
      <c r="DA439" s="147" t="n"/>
      <c r="DB439" s="147" t="n"/>
      <c r="DC439" s="147" t="n"/>
      <c r="DD439" s="147" t="n"/>
      <c r="DE439" s="147" t="n"/>
      <c r="DF439" s="147" t="n"/>
      <c r="DG439" s="147" t="n"/>
      <c r="DH439" s="147" t="n"/>
      <c r="DI439" s="147" t="n"/>
      <c r="DJ439" s="147" t="n"/>
      <c r="DK439" s="147" t="n"/>
      <c r="DL439" s="147" t="n"/>
      <c r="DM439" s="147" t="n"/>
      <c r="DN439" s="147" t="n"/>
      <c r="DO439" s="147" t="n"/>
      <c r="DP439" s="147" t="n"/>
      <c r="DQ439" s="147" t="n"/>
      <c r="DR439" s="147" t="n"/>
      <c r="DS439" s="147" t="n"/>
      <c r="DT439" s="147" t="n"/>
      <c r="DU439" s="148"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6">
        <f>計算!$AA$7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6" t="n"/>
      <c r="M445" s="147" t="n"/>
      <c r="N445" s="147" t="n"/>
      <c r="O445" s="147"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6" t="n"/>
      <c r="F451" s="147" t="n"/>
      <c r="G451" s="147" t="n"/>
      <c r="H451" s="147" t="n"/>
      <c r="I451" s="147" t="n"/>
      <c r="J451" s="147" t="n"/>
      <c r="K451" s="148" t="n"/>
      <c r="L451" s="146" t="n"/>
      <c r="M451" s="147" t="n"/>
      <c r="N451" s="147" t="n"/>
      <c r="O451" s="147"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6" t="n"/>
      <c r="BQ451" s="147" t="n"/>
      <c r="BR451" s="147" t="n"/>
      <c r="BS451" s="147" t="n"/>
      <c r="BT451" s="147" t="n"/>
      <c r="BU451" s="147" t="n"/>
      <c r="BV451" s="148" t="n"/>
      <c r="BW451" s="147" t="n"/>
      <c r="BX451" s="147" t="n"/>
      <c r="BY451" s="147" t="n"/>
      <c r="BZ451" s="147" t="n"/>
      <c r="CA451" s="147" t="n"/>
      <c r="CB451" s="147" t="n"/>
      <c r="CC451" s="147" t="n"/>
      <c r="CD451" s="147" t="n"/>
      <c r="CE451" s="147" t="n"/>
      <c r="CF451" s="147" t="n"/>
      <c r="CG451" s="147" t="n"/>
      <c r="CH451" s="147" t="n"/>
      <c r="CI451" s="147" t="n"/>
      <c r="CJ451" s="147" t="n"/>
      <c r="CK451" s="147" t="n"/>
      <c r="CL451" s="147" t="n"/>
      <c r="CM451" s="147" t="n"/>
      <c r="CN451" s="147" t="n"/>
      <c r="CO451" s="147" t="n"/>
      <c r="CP451" s="147" t="n"/>
      <c r="CQ451" s="147" t="n"/>
      <c r="CR451" s="147" t="n"/>
      <c r="CS451" s="147" t="n"/>
      <c r="CT451" s="147" t="n"/>
      <c r="CU451" s="147" t="n"/>
      <c r="CV451" s="147" t="n"/>
      <c r="CW451" s="147" t="n"/>
      <c r="CX451" s="147" t="n"/>
      <c r="CY451" s="147" t="n"/>
      <c r="CZ451" s="147" t="n"/>
      <c r="DA451" s="147" t="n"/>
      <c r="DB451" s="147" t="n"/>
      <c r="DC451" s="147" t="n"/>
      <c r="DD451" s="147" t="n"/>
      <c r="DE451" s="147" t="n"/>
      <c r="DF451" s="147" t="n"/>
      <c r="DG451" s="147" t="n"/>
      <c r="DH451" s="147" t="n"/>
      <c r="DI451" s="147" t="n"/>
      <c r="DJ451" s="147" t="n"/>
      <c r="DK451" s="147" t="n"/>
      <c r="DL451" s="147" t="n"/>
      <c r="DM451" s="147" t="n"/>
      <c r="DN451" s="147" t="n"/>
      <c r="DO451" s="147" t="n"/>
      <c r="DP451" s="147" t="n"/>
      <c r="DQ451" s="147" t="n"/>
      <c r="DR451" s="147" t="n"/>
      <c r="DS451" s="147" t="n"/>
      <c r="DT451" s="147" t="n"/>
      <c r="DU451" s="148"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IF(N(設定!$B$3)=0,"",YEAR(設定!$B$3)-2018)</f>
        <v/>
      </c>
      <c r="AG463" s="95" t="inlineStr">
        <is>
          <t>年</t>
        </is>
      </c>
      <c r="AI463" s="145">
        <f>IF(N(設定!$B$3)=0,"",MONTH(設定!$B$3))</f>
        <v/>
      </c>
      <c r="AL463" s="95" t="inlineStr">
        <is>
          <t>月</t>
        </is>
      </c>
      <c r="AN463" s="145">
        <f>IF(N(設定!$B$3)=0,"",DAY(設定!$B$3))</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6" t="n"/>
      <c r="BX463" s="147" t="n"/>
      <c r="BY463" s="147" t="n"/>
      <c r="BZ463" s="147" t="n"/>
      <c r="CA463" s="147" t="n"/>
      <c r="CB463" s="147" t="n"/>
      <c r="CC463" s="147" t="n"/>
      <c r="CD463" s="147" t="n"/>
      <c r="CE463" s="147" t="n"/>
      <c r="CF463" s="147" t="n"/>
      <c r="CG463" s="148" t="n"/>
      <c r="CH463" s="146" t="n"/>
      <c r="CI463" s="147" t="n"/>
      <c r="CJ463" s="147" t="n"/>
      <c r="CK463" s="147" t="n"/>
      <c r="CL463" s="147" t="n"/>
      <c r="CM463" s="147" t="n"/>
      <c r="CN463" s="147" t="n"/>
      <c r="CO463" s="147" t="n"/>
      <c r="CP463" s="147" t="n"/>
      <c r="CQ463" s="147" t="n"/>
      <c r="CR463" s="147" t="n"/>
      <c r="CS463" s="147" t="n"/>
      <c r="CT463" s="147" t="n"/>
      <c r="CU463" s="147" t="n"/>
      <c r="CV463" s="147" t="n"/>
      <c r="CW463" s="147" t="n"/>
      <c r="CX463" s="147" t="n"/>
      <c r="CY463" s="147" t="n"/>
      <c r="CZ463" s="147" t="n"/>
      <c r="DA463" s="147" t="n"/>
      <c r="DB463" s="147" t="n"/>
      <c r="DC463" s="147" t="n"/>
      <c r="DD463" s="147" t="n"/>
      <c r="DE463" s="147" t="n"/>
      <c r="DF463" s="147" t="n"/>
      <c r="DG463" s="147" t="n"/>
      <c r="DH463" s="147" t="n"/>
      <c r="DI463" s="147" t="n"/>
      <c r="DJ463" s="147" t="n"/>
      <c r="DK463" s="147" t="n"/>
      <c r="DL463" s="147" t="n"/>
      <c r="DM463" s="147" t="n"/>
      <c r="DN463" s="147" t="n"/>
      <c r="DO463" s="147" t="n"/>
      <c r="DP463" s="147" t="n"/>
      <c r="DQ463" s="147" t="n"/>
      <c r="DR463" s="147" t="n"/>
      <c r="DS463" s="147" t="n"/>
      <c r="DT463" s="147" t="n"/>
      <c r="DU463" s="148"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49">
        <f>計算!$O$8</f>
        <v/>
      </c>
      <c r="CG464" s="144" t="n"/>
      <c r="CH464" s="150">
        <f>計算!$P$8</f>
        <v/>
      </c>
      <c r="DU464" s="144"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7" t="n"/>
      <c r="AA465" s="147" t="n"/>
      <c r="AB465" s="147" t="n"/>
      <c r="AC465" s="147" t="n"/>
      <c r="AD465" s="147" t="n"/>
      <c r="AE465" s="147" t="n"/>
      <c r="AF465" s="147" t="n"/>
      <c r="AG465" s="147" t="n"/>
      <c r="AH465" s="147" t="n"/>
      <c r="AI465" s="147" t="n"/>
      <c r="AJ465" s="147" t="n"/>
      <c r="AK465" s="147" t="n"/>
      <c r="AL465" s="147" t="n"/>
      <c r="AM465" s="147" t="n"/>
      <c r="AN465" s="147" t="n"/>
      <c r="AO465" s="147" t="n"/>
      <c r="AP465" s="147" t="n"/>
      <c r="AQ465" s="147" t="n"/>
      <c r="AR465" s="147" t="n"/>
      <c r="AS465" s="147" t="n"/>
      <c r="AT465" s="147" t="n"/>
      <c r="AU465" s="12" t="n"/>
      <c r="AV465" s="7" t="n"/>
      <c r="BI465" s="8" t="n"/>
      <c r="BJ465" s="7" t="n"/>
      <c r="BK465" s="2" t="n"/>
      <c r="BL465" s="2" t="n"/>
      <c r="BM465" s="2" t="n"/>
      <c r="BN465" s="2" t="n"/>
      <c r="BO465" s="2" t="n"/>
      <c r="BP465" s="143" t="n"/>
      <c r="BV465" s="144" t="n"/>
      <c r="BW465" s="143" t="n"/>
      <c r="CG465" s="144" t="n"/>
      <c r="DU465" s="144" t="n"/>
      <c r="DV465" s="2" t="n"/>
      <c r="DW465" s="2" t="n"/>
      <c r="DX465" s="2" t="n"/>
      <c r="DY465" s="2" t="n"/>
      <c r="DZ465" s="2" t="n"/>
      <c r="EA465" s="2" t="n"/>
      <c r="EB465" s="2" t="n"/>
      <c r="EC465" s="2" t="n"/>
    </row>
    <row r="466" ht="6.75" customHeight="1" s="118">
      <c r="A466" s="2" t="n"/>
      <c r="B466" s="2" t="n"/>
      <c r="C466" s="2" t="n"/>
      <c r="D466" s="2" t="n"/>
      <c r="E466" s="142" t="inlineStr">
        <is>
          <t>ふ り が な</t>
        </is>
      </c>
      <c r="F466" s="140" t="n"/>
      <c r="G466" s="140" t="n"/>
      <c r="H466" s="140" t="n"/>
      <c r="I466" s="140" t="n"/>
      <c r="J466" s="140" t="n"/>
      <c r="K466" s="141" t="n"/>
      <c r="L466" s="151">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43" t="n"/>
      <c r="CG466" s="144" t="n"/>
      <c r="DU466" s="144" t="n"/>
      <c r="DV466" s="2" t="n"/>
      <c r="DW466" s="2" t="n"/>
      <c r="DX466" s="2" t="n"/>
      <c r="DY466" s="2" t="n"/>
      <c r="DZ466" s="2" t="n"/>
      <c r="EA466" s="2" t="n"/>
      <c r="EB466" s="2" t="n"/>
      <c r="EC466" s="2" t="n"/>
    </row>
    <row r="467" ht="6.7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43" t="n"/>
      <c r="CG467" s="144" t="n"/>
      <c r="DU467" s="144" t="n"/>
      <c r="DV467" s="2" t="n"/>
      <c r="DW467" s="2" t="n"/>
      <c r="DX467" s="2" t="n"/>
      <c r="DY467" s="2" t="n"/>
      <c r="DZ467" s="2" t="n"/>
      <c r="EA467" s="2" t="n"/>
      <c r="EB467" s="2" t="n"/>
      <c r="EC467" s="2" t="n"/>
    </row>
    <row r="468" ht="6.7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49">
        <f>計算!$Q$8</f>
        <v/>
      </c>
      <c r="CG468" s="144" t="n"/>
      <c r="CH468" s="150">
        <f>計算!$R$8</f>
        <v/>
      </c>
      <c r="DU468" s="144" t="n"/>
      <c r="DV468" s="2" t="n"/>
      <c r="DW468" s="2" t="n"/>
      <c r="DX468" s="2" t="n"/>
      <c r="DY468" s="2" t="n"/>
      <c r="DZ468" s="2" t="n"/>
      <c r="EA468" s="2" t="n"/>
      <c r="EB468" s="2" t="n"/>
      <c r="EC468" s="2" t="n"/>
    </row>
    <row r="469" ht="6.75" customHeight="1" s="118">
      <c r="A469" s="2" t="n"/>
      <c r="B469" s="2" t="n"/>
      <c r="C469" s="2" t="n"/>
      <c r="D469" s="2" t="n"/>
      <c r="E469" s="146" t="n"/>
      <c r="F469" s="147" t="n"/>
      <c r="G469" s="147" t="n"/>
      <c r="H469" s="147" t="n"/>
      <c r="I469" s="147" t="n"/>
      <c r="J469" s="147" t="n"/>
      <c r="K469" s="148" t="n"/>
      <c r="L469" s="147" t="n"/>
      <c r="M469" s="147" t="n"/>
      <c r="N469" s="147" t="n"/>
      <c r="O469" s="147" t="n"/>
      <c r="P469" s="147" t="n"/>
      <c r="Q469" s="147" t="n"/>
      <c r="R469" s="147" t="n"/>
      <c r="S469" s="147" t="n"/>
      <c r="T469" s="147" t="n"/>
      <c r="U469" s="147" t="n"/>
      <c r="V469" s="147" t="n"/>
      <c r="W469" s="147" t="n"/>
      <c r="X469" s="147" t="n"/>
      <c r="Y469" s="147" t="n"/>
      <c r="Z469" s="147" t="n"/>
      <c r="AA469" s="147" t="n"/>
      <c r="AB469" s="147" t="n"/>
      <c r="AC469" s="147" t="n"/>
      <c r="AD469" s="147" t="n"/>
      <c r="AE469" s="147" t="n"/>
      <c r="AF469" s="147" t="n"/>
      <c r="AG469" s="147" t="n"/>
      <c r="AH469" s="147" t="n"/>
      <c r="AI469" s="147" t="n"/>
      <c r="AJ469" s="147" t="n"/>
      <c r="AK469" s="147" t="n"/>
      <c r="AL469" s="147" t="n"/>
      <c r="AM469" s="147" t="n"/>
      <c r="AN469" s="147" t="n"/>
      <c r="AO469" s="147" t="n"/>
      <c r="AP469" s="147" t="n"/>
      <c r="AQ469" s="147" t="n"/>
      <c r="AR469" s="147" t="n"/>
      <c r="AS469" s="147" t="n"/>
      <c r="AT469" s="148"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43" t="n"/>
      <c r="CG469" s="144" t="n"/>
      <c r="DU469" s="144" t="n"/>
      <c r="DV469" s="2" t="n"/>
      <c r="DW469" s="2" t="n"/>
      <c r="DX469" s="2" t="n"/>
      <c r="DY469" s="2" t="n"/>
      <c r="DZ469" s="2" t="n"/>
      <c r="EA469" s="2" t="n"/>
      <c r="EB469" s="2" t="n"/>
      <c r="EC469" s="2" t="n"/>
    </row>
    <row r="470" ht="6.75" customHeight="1" s="118">
      <c r="A470" s="2" t="n"/>
      <c r="B470" s="2" t="n"/>
      <c r="C470" s="2" t="n"/>
      <c r="D470" s="2" t="n"/>
      <c r="E470" s="152" t="inlineStr">
        <is>
          <t>名　前</t>
        </is>
      </c>
      <c r="F470" s="140" t="n"/>
      <c r="G470" s="140" t="n"/>
      <c r="H470" s="140" t="n"/>
      <c r="I470" s="140" t="n"/>
      <c r="J470" s="140" t="n"/>
      <c r="K470" s="141" t="n"/>
      <c r="L470" s="153">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43" t="n"/>
      <c r="CG470" s="144" t="n"/>
      <c r="DU470" s="144" t="n"/>
      <c r="DV470" s="2" t="n"/>
      <c r="DW470" s="2" t="n"/>
      <c r="DX470" s="2" t="n"/>
      <c r="DY470" s="2" t="n"/>
      <c r="DZ470" s="2" t="n"/>
      <c r="EA470" s="2" t="n"/>
      <c r="EB470" s="2" t="n"/>
      <c r="EC470" s="2" t="n"/>
    </row>
    <row r="471" ht="6.7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43" t="n"/>
      <c r="CG471" s="144" t="n"/>
      <c r="DU471" s="144" t="n"/>
      <c r="DV471" s="2" t="n"/>
      <c r="DW471" s="2" t="n"/>
      <c r="DX471" s="2" t="n"/>
      <c r="DY471" s="2" t="n"/>
      <c r="DZ471" s="2" t="n"/>
      <c r="EA471" s="2" t="n"/>
      <c r="EB471" s="2" t="n"/>
      <c r="EC471" s="2" t="n"/>
    </row>
    <row r="472" ht="6.7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49">
        <f>計算!$S$8</f>
        <v/>
      </c>
      <c r="CG472" s="144" t="n"/>
      <c r="CH472" s="150">
        <f>計算!$T$8</f>
        <v/>
      </c>
      <c r="DU472" s="144" t="n"/>
      <c r="DV472" s="2" t="n"/>
      <c r="DW472" s="2" t="n"/>
      <c r="DX472" s="2" t="n"/>
      <c r="DY472" s="2" t="n"/>
      <c r="DZ472" s="2" t="n"/>
      <c r="EA472" s="2" t="n"/>
      <c r="EB472" s="2" t="n"/>
      <c r="EC472" s="2" t="n"/>
    </row>
    <row r="473" ht="6.7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43" t="n"/>
      <c r="CG473" s="144" t="n"/>
      <c r="DU473" s="144" t="n"/>
      <c r="DV473" s="2" t="n"/>
      <c r="DW473" s="2" t="n"/>
      <c r="DX473" s="2" t="n"/>
      <c r="DY473" s="2" t="n"/>
      <c r="DZ473" s="2" t="n"/>
      <c r="EA473" s="2" t="n"/>
      <c r="EB473" s="2" t="n"/>
      <c r="EC473" s="2" t="n"/>
    </row>
    <row r="474" ht="6.7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43" t="n"/>
      <c r="CG474" s="144" t="n"/>
      <c r="DU474" s="144" t="n"/>
      <c r="DV474" s="2" t="n"/>
      <c r="DW474" s="2" t="n"/>
      <c r="DX474" s="2" t="n"/>
      <c r="DY474" s="2" t="n"/>
      <c r="DZ474" s="2" t="n"/>
      <c r="EA474" s="2" t="n"/>
      <c r="EB474" s="2" t="n"/>
      <c r="EC474" s="2" t="n"/>
    </row>
    <row r="475" ht="4.5" customHeight="1" s="118">
      <c r="A475" s="2" t="n"/>
      <c r="B475" s="2" t="n"/>
      <c r="C475" s="2" t="n"/>
      <c r="D475" s="2" t="n"/>
      <c r="E475" s="146" t="n"/>
      <c r="F475" s="147" t="n"/>
      <c r="G475" s="147" t="n"/>
      <c r="H475" s="147" t="n"/>
      <c r="I475" s="147" t="n"/>
      <c r="J475" s="147" t="n"/>
      <c r="K475" s="148" t="n"/>
      <c r="L475" s="146" t="n"/>
      <c r="M475" s="147" t="n"/>
      <c r="N475" s="147" t="n"/>
      <c r="O475" s="147" t="n"/>
      <c r="P475" s="147" t="n"/>
      <c r="Q475" s="147" t="n"/>
      <c r="R475" s="147" t="n"/>
      <c r="S475" s="147" t="n"/>
      <c r="T475" s="147" t="n"/>
      <c r="U475" s="147" t="n"/>
      <c r="V475" s="147" t="n"/>
      <c r="W475" s="147" t="n"/>
      <c r="X475" s="147" t="n"/>
      <c r="Y475" s="147" t="n"/>
      <c r="Z475" s="147" t="n"/>
      <c r="AA475" s="147" t="n"/>
      <c r="AB475" s="147" t="n"/>
      <c r="AC475" s="147" t="n"/>
      <c r="AD475" s="147" t="n"/>
      <c r="AE475" s="147" t="n"/>
      <c r="AF475" s="147" t="n"/>
      <c r="AG475" s="147" t="n"/>
      <c r="AH475" s="147" t="n"/>
      <c r="AI475" s="147" t="n"/>
      <c r="AJ475" s="147" t="n"/>
      <c r="AK475" s="147" t="n"/>
      <c r="AL475" s="147" t="n"/>
      <c r="AM475" s="147" t="n"/>
      <c r="AN475" s="147" t="n"/>
      <c r="AO475" s="147" t="n"/>
      <c r="AP475" s="147" t="n"/>
      <c r="AQ475" s="147" t="n"/>
      <c r="AR475" s="147" t="n"/>
      <c r="AS475" s="147" t="n"/>
      <c r="AT475" s="148"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43" t="n"/>
      <c r="CG475" s="144" t="n"/>
      <c r="DU475" s="144" t="n"/>
      <c r="DV475" s="2" t="n"/>
      <c r="DW475" s="2" t="n"/>
      <c r="DX475" s="2" t="n"/>
      <c r="DY475" s="2" t="n"/>
      <c r="DZ475" s="2" t="n"/>
      <c r="EA475" s="2" t="n"/>
      <c r="EB475" s="2" t="n"/>
      <c r="EC475" s="2" t="n"/>
    </row>
    <row r="476" ht="6.75" customHeight="1" s="118">
      <c r="A476" s="2" t="n"/>
      <c r="B476" s="2" t="n"/>
      <c r="C476" s="2" t="n"/>
      <c r="D476" s="2" t="n"/>
      <c r="E476" s="152" t="inlineStr">
        <is>
          <t>生年月日</t>
        </is>
      </c>
      <c r="F476" s="140" t="n"/>
      <c r="G476" s="140" t="n"/>
      <c r="H476" s="140" t="n"/>
      <c r="I476" s="140" t="n"/>
      <c r="J476" s="140" t="n"/>
      <c r="K476" s="141" t="n"/>
      <c r="L476" s="154" t="inlineStr">
        <is>
          <t>昭和 ・ 平成</t>
        </is>
      </c>
      <c r="M476" s="140" t="n"/>
      <c r="N476" s="140" t="n"/>
      <c r="O476" s="140" t="n"/>
      <c r="P476" s="140" t="n"/>
      <c r="Q476" s="140" t="n"/>
      <c r="R476" s="140" t="n"/>
      <c r="S476" s="140" t="n"/>
      <c r="T476" s="140" t="n"/>
      <c r="U476" s="140" t="n"/>
      <c r="V476" s="155">
        <f>計算!$D$8</f>
        <v/>
      </c>
      <c r="W476" s="140" t="n"/>
      <c r="X476" s="156" t="inlineStr">
        <is>
          <t>年</t>
        </is>
      </c>
      <c r="Y476" s="140" t="n"/>
      <c r="Z476" s="155">
        <f>計算!$E$8</f>
        <v/>
      </c>
      <c r="AA476" s="140" t="n"/>
      <c r="AB476" s="140" t="n"/>
      <c r="AC476" s="156" t="inlineStr">
        <is>
          <t>月</t>
        </is>
      </c>
      <c r="AD476" s="140" t="n"/>
      <c r="AE476" s="155">
        <f>計算!$F$8</f>
        <v/>
      </c>
      <c r="AF476" s="140" t="n"/>
      <c r="AG476" s="140" t="n"/>
      <c r="AH476" s="156" t="inlineStr">
        <is>
          <t>日　生 （満</t>
        </is>
      </c>
      <c r="AI476" s="140" t="n"/>
      <c r="AJ476" s="140" t="n"/>
      <c r="AK476" s="140" t="n"/>
      <c r="AL476" s="140" t="n"/>
      <c r="AM476" s="140" t="n"/>
      <c r="AN476" s="140" t="n"/>
      <c r="AO476" s="140" t="n"/>
      <c r="AP476" s="157">
        <f>計算!$G$8</f>
        <v/>
      </c>
      <c r="AQ476" s="140" t="n"/>
      <c r="AR476" s="158"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49">
        <f>計算!$U$8</f>
        <v/>
      </c>
      <c r="CG476" s="144" t="n"/>
      <c r="CH476" s="150">
        <f>計算!$V$8</f>
        <v/>
      </c>
      <c r="DU476" s="144" t="n"/>
      <c r="DV476" s="2" t="n"/>
      <c r="DW476" s="2" t="n"/>
      <c r="DX476" s="2" t="n"/>
      <c r="DY476" s="2" t="n"/>
      <c r="DZ476" s="2" t="n"/>
      <c r="EA476" s="2" t="n"/>
      <c r="EB476" s="2" t="n"/>
      <c r="EC476" s="2" t="n"/>
    </row>
    <row r="477" ht="6.75"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143" t="n"/>
      <c r="CG477" s="144" t="n"/>
      <c r="DU477" s="144" t="n"/>
      <c r="DV477" s="2" t="n"/>
      <c r="DW477" s="2" t="n"/>
      <c r="DX477" s="2" t="n"/>
      <c r="DY477" s="2" t="n"/>
      <c r="DZ477" s="2" t="n"/>
      <c r="EA477" s="2" t="n"/>
      <c r="EB477" s="2" t="n"/>
      <c r="EC477" s="2" t="n"/>
    </row>
    <row r="478" ht="6.75"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143" t="n"/>
      <c r="CG478" s="144" t="n"/>
      <c r="DU478" s="144" t="n"/>
      <c r="DV478" s="2" t="n"/>
      <c r="DW478" s="2" t="n"/>
      <c r="DX478" s="2" t="n"/>
      <c r="DY478" s="2" t="n"/>
      <c r="DZ478" s="2" t="n"/>
      <c r="EA478" s="2" t="n"/>
      <c r="EB478" s="2" t="n"/>
      <c r="EC478" s="2" t="n"/>
    </row>
    <row r="479" ht="3.75" customHeight="1" s="118">
      <c r="A479" s="2" t="n"/>
      <c r="B479" s="2" t="n"/>
      <c r="C479" s="2" t="n"/>
      <c r="D479" s="2" t="n"/>
      <c r="E479" s="146" t="n"/>
      <c r="F479" s="147" t="n"/>
      <c r="G479" s="147" t="n"/>
      <c r="H479" s="147" t="n"/>
      <c r="I479" s="147" t="n"/>
      <c r="J479" s="147" t="n"/>
      <c r="K479" s="148" t="n"/>
      <c r="L479" s="146" t="n"/>
      <c r="M479" s="147" t="n"/>
      <c r="N479" s="147" t="n"/>
      <c r="O479" s="147" t="n"/>
      <c r="P479" s="147" t="n"/>
      <c r="Q479" s="147" t="n"/>
      <c r="R479" s="147" t="n"/>
      <c r="S479" s="147" t="n"/>
      <c r="T479" s="147" t="n"/>
      <c r="U479" s="147" t="n"/>
      <c r="X479" s="147" t="n"/>
      <c r="Y479" s="147" t="n"/>
      <c r="AC479" s="147" t="n"/>
      <c r="AD479" s="147" t="n"/>
      <c r="AH479" s="147" t="n"/>
      <c r="AI479" s="147" t="n"/>
      <c r="AJ479" s="147" t="n"/>
      <c r="AK479" s="147" t="n"/>
      <c r="AL479" s="147" t="n"/>
      <c r="AM479" s="147" t="n"/>
      <c r="AN479" s="147" t="n"/>
      <c r="AO479" s="147" t="n"/>
      <c r="AP479" s="147" t="n"/>
      <c r="AQ479" s="147" t="n"/>
      <c r="AR479" s="147" t="n"/>
      <c r="AS479" s="147" t="n"/>
      <c r="AT479" s="148"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143" t="n"/>
      <c r="CG479" s="144" t="n"/>
      <c r="DU479" s="144" t="n"/>
      <c r="DV479" s="2" t="n"/>
      <c r="DW479" s="2" t="n"/>
      <c r="DX479" s="2" t="n"/>
      <c r="DY479" s="2" t="n"/>
      <c r="DZ479" s="2" t="n"/>
      <c r="EA479" s="2" t="n"/>
      <c r="EB479" s="2" t="n"/>
      <c r="EC479" s="2" t="n"/>
    </row>
    <row r="480" ht="6.75" customHeight="1" s="118">
      <c r="A480" s="2" t="n"/>
      <c r="B480" s="2" t="n"/>
      <c r="C480" s="2" t="n"/>
      <c r="D480" s="2" t="n"/>
      <c r="E480" s="159" t="inlineStr">
        <is>
          <t>ふ り が な</t>
        </is>
      </c>
      <c r="F480" s="140" t="n"/>
      <c r="G480" s="140" t="n"/>
      <c r="H480" s="140" t="n"/>
      <c r="I480" s="140" t="n"/>
      <c r="J480" s="140" t="n"/>
      <c r="K480" s="141" t="n"/>
      <c r="L480" s="160">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161">
        <f>計算!$W$8</f>
        <v/>
      </c>
      <c r="CG480" s="144" t="n"/>
      <c r="CH480" s="150">
        <f>計算!$X$8</f>
        <v/>
      </c>
      <c r="DU480" s="144" t="n"/>
      <c r="DV480" s="2" t="n"/>
      <c r="DW480" s="2" t="n"/>
      <c r="DX480" s="2" t="n"/>
      <c r="DY480" s="2" t="n"/>
      <c r="DZ480" s="2" t="n"/>
      <c r="EA480" s="2" t="n"/>
      <c r="EB480" s="2" t="n"/>
      <c r="EC480" s="2" t="n"/>
    </row>
    <row r="481" ht="6.75" customHeight="1" s="118">
      <c r="A481" s="2" t="n"/>
      <c r="B481" s="2" t="n"/>
      <c r="C481" s="2" t="n"/>
      <c r="D481" s="2" t="n"/>
      <c r="E481" s="143" t="n"/>
      <c r="K481" s="144" t="n"/>
      <c r="BI481" s="144" t="n"/>
      <c r="BJ481" s="2" t="n"/>
      <c r="BK481" s="2" t="n"/>
      <c r="BL481" s="2" t="n"/>
      <c r="BM481" s="2" t="n"/>
      <c r="BN481" s="2" t="n"/>
      <c r="BO481" s="2" t="n"/>
      <c r="BP481" s="143" t="n"/>
      <c r="BV481" s="144" t="n"/>
      <c r="BW481" s="143" t="n"/>
      <c r="CG481" s="144" t="n"/>
      <c r="DU481" s="144" t="n"/>
      <c r="DV481" s="2" t="n"/>
      <c r="DW481" s="2" t="n"/>
      <c r="DX481" s="2" t="n"/>
      <c r="DY481" s="2" t="n"/>
      <c r="DZ481" s="2" t="n"/>
      <c r="EA481" s="2" t="n"/>
      <c r="EB481" s="2" t="n"/>
      <c r="EC481" s="2" t="n"/>
    </row>
    <row r="482" ht="6.75" customHeight="1" s="118">
      <c r="A482" s="2" t="n"/>
      <c r="B482" s="2" t="n"/>
      <c r="C482" s="2" t="n"/>
      <c r="D482" s="2" t="n"/>
      <c r="E482" s="162" t="n"/>
      <c r="F482" s="163" t="n"/>
      <c r="G482" s="163" t="n"/>
      <c r="H482" s="163" t="n"/>
      <c r="I482" s="163" t="n"/>
      <c r="J482" s="163" t="n"/>
      <c r="K482" s="164" t="n"/>
      <c r="L482" s="163" t="n"/>
      <c r="M482" s="163" t="n"/>
      <c r="N482" s="163" t="n"/>
      <c r="O482" s="163" t="n"/>
      <c r="P482" s="163" t="n"/>
      <c r="Q482" s="163" t="n"/>
      <c r="R482" s="163" t="n"/>
      <c r="S482" s="163" t="n"/>
      <c r="T482" s="163" t="n"/>
      <c r="U482" s="163" t="n"/>
      <c r="V482" s="163" t="n"/>
      <c r="W482" s="163" t="n"/>
      <c r="X482" s="163" t="n"/>
      <c r="Y482" s="163" t="n"/>
      <c r="Z482" s="163" t="n"/>
      <c r="AA482" s="163" t="n"/>
      <c r="AB482" s="163" t="n"/>
      <c r="AC482" s="163" t="n"/>
      <c r="AD482" s="163" t="n"/>
      <c r="AE482" s="163" t="n"/>
      <c r="AF482" s="163" t="n"/>
      <c r="AG482" s="163" t="n"/>
      <c r="AH482" s="163" t="n"/>
      <c r="AI482" s="163" t="n"/>
      <c r="AJ482" s="163" t="n"/>
      <c r="AK482" s="163" t="n"/>
      <c r="AL482" s="163" t="n"/>
      <c r="AM482" s="163" t="n"/>
      <c r="AN482" s="163" t="n"/>
      <c r="AO482" s="163" t="n"/>
      <c r="AP482" s="163" t="n"/>
      <c r="AQ482" s="163" t="n"/>
      <c r="AR482" s="163" t="n"/>
      <c r="AS482" s="163" t="n"/>
      <c r="AT482" s="163" t="n"/>
      <c r="AU482" s="163" t="n"/>
      <c r="AV482" s="163" t="n"/>
      <c r="AW482" s="163" t="n"/>
      <c r="AX482" s="163" t="n"/>
      <c r="AY482" s="163" t="n"/>
      <c r="AZ482" s="163" t="n"/>
      <c r="BA482" s="163" t="n"/>
      <c r="BB482" s="163" t="n"/>
      <c r="BC482" s="163" t="n"/>
      <c r="BD482" s="163" t="n"/>
      <c r="BE482" s="163" t="n"/>
      <c r="BF482" s="163" t="n"/>
      <c r="BG482" s="163" t="n"/>
      <c r="BH482" s="163" t="n"/>
      <c r="BI482" s="164" t="n"/>
      <c r="BJ482" s="2" t="n"/>
      <c r="BK482" s="2" t="n"/>
      <c r="BL482" s="2" t="n"/>
      <c r="BM482" s="2" t="n"/>
      <c r="BN482" s="2" t="n"/>
      <c r="BO482" s="2" t="n"/>
      <c r="BP482" s="143" t="n"/>
      <c r="BV482" s="144" t="n"/>
      <c r="BW482" s="143" t="n"/>
      <c r="CG482" s="144" t="n"/>
      <c r="DU482" s="144" t="n"/>
      <c r="DV482" s="2" t="n"/>
      <c r="DW482" s="2" t="n"/>
      <c r="DX482" s="2" t="n"/>
      <c r="DY482" s="2" t="n"/>
      <c r="DZ482" s="2" t="n"/>
      <c r="EA482" s="2" t="n"/>
      <c r="EB482" s="2" t="n"/>
      <c r="EC482" s="2" t="n"/>
    </row>
    <row r="483" ht="6.75" customHeight="1" s="118">
      <c r="A483" s="2" t="n"/>
      <c r="B483" s="2" t="n"/>
      <c r="C483" s="2" t="n"/>
      <c r="D483" s="2" t="n"/>
      <c r="E483" s="165" t="inlineStr">
        <is>
          <t>現住所</t>
        </is>
      </c>
      <c r="F483" s="166" t="n"/>
      <c r="G483" s="166" t="n"/>
      <c r="H483" s="166" t="n"/>
      <c r="I483" s="166" t="n"/>
      <c r="J483" s="166" t="n"/>
      <c r="K483" s="167" t="n"/>
      <c r="L483" s="107" t="inlineStr">
        <is>
          <t>〒</t>
        </is>
      </c>
      <c r="M483" s="166" t="n"/>
      <c r="N483" s="166" t="n"/>
      <c r="O483" s="166" t="n"/>
      <c r="P483" s="168">
        <f>計算!$H$8</f>
        <v/>
      </c>
      <c r="Q483" s="166" t="n"/>
      <c r="R483" s="166" t="n"/>
      <c r="S483" s="166" t="n"/>
      <c r="T483" s="166" t="n"/>
      <c r="U483" s="166" t="n"/>
      <c r="V483" s="166" t="n"/>
      <c r="W483" s="166" t="n"/>
      <c r="X483" s="166" t="n"/>
      <c r="Y483" s="166" t="n"/>
      <c r="Z483" s="166" t="n"/>
      <c r="AA483" s="166" t="n"/>
      <c r="AB483" s="166" t="n"/>
      <c r="AC483" s="166" t="n"/>
      <c r="AD483" s="166" t="n"/>
      <c r="AE483" s="166" t="n"/>
      <c r="AF483" s="166" t="n"/>
      <c r="AG483" s="166" t="n"/>
      <c r="AH483" s="166" t="n"/>
      <c r="AI483" s="166" t="n"/>
      <c r="AJ483" s="166"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143" t="n"/>
      <c r="CG483" s="144" t="n"/>
      <c r="DU483" s="144" t="n"/>
      <c r="DV483" s="2" t="n"/>
      <c r="DW483" s="2" t="n"/>
      <c r="DX483" s="2" t="n"/>
      <c r="DY483" s="2" t="n"/>
      <c r="DZ483" s="2" t="n"/>
      <c r="EA483" s="2" t="n"/>
      <c r="EB483" s="2" t="n"/>
      <c r="EC483" s="2" t="n"/>
    </row>
    <row r="484" ht="4.5"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6" t="n"/>
      <c r="BQ484" s="147" t="n"/>
      <c r="BR484" s="147" t="n"/>
      <c r="BS484" s="147" t="n"/>
      <c r="BT484" s="147" t="n"/>
      <c r="BU484" s="147" t="n"/>
      <c r="BV484" s="148" t="n"/>
      <c r="BW484" s="146" t="n"/>
      <c r="BX484" s="147" t="n"/>
      <c r="BY484" s="147" t="n"/>
      <c r="BZ484" s="147" t="n"/>
      <c r="CA484" s="147" t="n"/>
      <c r="CB484" s="147" t="n"/>
      <c r="CC484" s="147" t="n"/>
      <c r="CD484" s="147" t="n"/>
      <c r="CE484" s="147" t="n"/>
      <c r="CF484" s="147" t="n"/>
      <c r="CG484" s="148" t="n"/>
      <c r="DU484" s="144"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69" t="inlineStr">
        <is>
          <t>校内外の諸活動</t>
        </is>
      </c>
      <c r="BQ485" s="140" t="n"/>
      <c r="BR485" s="140" t="n"/>
      <c r="BS485" s="140" t="n"/>
      <c r="BT485" s="140" t="n"/>
      <c r="BU485" s="140" t="n"/>
      <c r="BV485" s="141" t="n"/>
      <c r="BW485" s="170">
        <f>計算!$Y$8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1">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6" t="n"/>
      <c r="F488" s="147" t="n"/>
      <c r="G488" s="147" t="n"/>
      <c r="H488" s="147" t="n"/>
      <c r="I488" s="147" t="n"/>
      <c r="J488" s="147" t="n"/>
      <c r="K488" s="148" t="n"/>
      <c r="L488" s="146" t="n"/>
      <c r="M488" s="147" t="n"/>
      <c r="N488" s="147" t="n"/>
      <c r="O488" s="147" t="n"/>
      <c r="P488" s="147" t="n"/>
      <c r="Q488" s="147" t="n"/>
      <c r="R488" s="147" t="n"/>
      <c r="S488" s="147" t="n"/>
      <c r="T488" s="147" t="n"/>
      <c r="U488" s="147" t="n"/>
      <c r="V488" s="147" t="n"/>
      <c r="W488" s="147" t="n"/>
      <c r="X488" s="147" t="n"/>
      <c r="Y488" s="147" t="n"/>
      <c r="Z488" s="147" t="n"/>
      <c r="AA488" s="147" t="n"/>
      <c r="AB488" s="147" t="n"/>
      <c r="AC488" s="147" t="n"/>
      <c r="AD488" s="147" t="n"/>
      <c r="AE488" s="147" t="n"/>
      <c r="AF488" s="147" t="n"/>
      <c r="AG488" s="147" t="n"/>
      <c r="AH488" s="147" t="n"/>
      <c r="AI488" s="147" t="n"/>
      <c r="AJ488" s="147" t="n"/>
      <c r="AK488" s="147" t="n"/>
      <c r="AL488" s="147" t="n"/>
      <c r="AM488" s="147" t="n"/>
      <c r="AN488" s="147" t="n"/>
      <c r="AO488" s="147" t="n"/>
      <c r="AP488" s="147" t="n"/>
      <c r="AQ488" s="147" t="n"/>
      <c r="AR488" s="147" t="n"/>
      <c r="AS488" s="147" t="n"/>
      <c r="AT488" s="147" t="n"/>
      <c r="AU488" s="147" t="n"/>
      <c r="AV488" s="147" t="n"/>
      <c r="AW488" s="147" t="n"/>
      <c r="AX488" s="147" t="n"/>
      <c r="AY488" s="147" t="n"/>
      <c r="AZ488" s="147" t="n"/>
      <c r="BA488" s="147" t="n"/>
      <c r="BB488" s="147" t="n"/>
      <c r="BC488" s="147" t="n"/>
      <c r="BD488" s="147" t="n"/>
      <c r="BE488" s="147" t="n"/>
      <c r="BF488" s="147" t="n"/>
      <c r="BG488" s="147" t="n"/>
      <c r="BH488" s="147" t="n"/>
      <c r="BI488" s="148"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59" t="inlineStr">
        <is>
          <t>ふ り が な</t>
        </is>
      </c>
      <c r="F489" s="140" t="n"/>
      <c r="G489" s="140" t="n"/>
      <c r="H489" s="140" t="n"/>
      <c r="I489" s="140" t="n"/>
      <c r="J489" s="140" t="n"/>
      <c r="K489" s="141" t="n"/>
      <c r="L489" s="160">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2" t="n"/>
      <c r="F491" s="163" t="n"/>
      <c r="G491" s="163" t="n"/>
      <c r="H491" s="163" t="n"/>
      <c r="I491" s="163" t="n"/>
      <c r="J491" s="163" t="n"/>
      <c r="K491" s="164" t="n"/>
      <c r="L491" s="163" t="n"/>
      <c r="M491" s="163" t="n"/>
      <c r="N491" s="163" t="n"/>
      <c r="O491" s="163" t="n"/>
      <c r="P491" s="163" t="n"/>
      <c r="Q491" s="163" t="n"/>
      <c r="R491" s="163" t="n"/>
      <c r="S491" s="163" t="n"/>
      <c r="T491" s="163" t="n"/>
      <c r="U491" s="163" t="n"/>
      <c r="V491" s="163" t="n"/>
      <c r="W491" s="163" t="n"/>
      <c r="X491" s="163" t="n"/>
      <c r="Y491" s="163" t="n"/>
      <c r="Z491" s="163" t="n"/>
      <c r="AA491" s="163" t="n"/>
      <c r="AB491" s="163" t="n"/>
      <c r="AC491" s="163" t="n"/>
      <c r="AD491" s="163" t="n"/>
      <c r="AE491" s="163" t="n"/>
      <c r="AF491" s="163" t="n"/>
      <c r="AG491" s="163" t="n"/>
      <c r="AH491" s="163" t="n"/>
      <c r="AI491" s="163" t="n"/>
      <c r="AJ491" s="163" t="n"/>
      <c r="AK491" s="163" t="n"/>
      <c r="AL491" s="163" t="n"/>
      <c r="AM491" s="163" t="n"/>
      <c r="AN491" s="163" t="n"/>
      <c r="AO491" s="163" t="n"/>
      <c r="AP491" s="163" t="n"/>
      <c r="AQ491" s="163" t="n"/>
      <c r="AR491" s="163" t="n"/>
      <c r="AS491" s="163" t="n"/>
      <c r="AT491" s="163" t="n"/>
      <c r="AU491" s="163" t="n"/>
      <c r="AV491" s="163" t="n"/>
      <c r="AW491" s="163" t="n"/>
      <c r="AX491" s="163" t="n"/>
      <c r="AY491" s="163" t="n"/>
      <c r="AZ491" s="163" t="n"/>
      <c r="BA491" s="163" t="n"/>
      <c r="BB491" s="163" t="n"/>
      <c r="BC491" s="163" t="n"/>
      <c r="BD491" s="163" t="n"/>
      <c r="BE491" s="163" t="n"/>
      <c r="BF491" s="163" t="n"/>
      <c r="BG491" s="163" t="n"/>
      <c r="BH491" s="163" t="n"/>
      <c r="BI491" s="164"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5" t="inlineStr">
        <is>
          <t>連絡先</t>
        </is>
      </c>
      <c r="F492" s="166" t="n"/>
      <c r="G492" s="166" t="n"/>
      <c r="H492" s="166" t="n"/>
      <c r="I492" s="166" t="n"/>
      <c r="J492" s="166" t="n"/>
      <c r="K492" s="167" t="n"/>
      <c r="L492" s="107" t="inlineStr">
        <is>
          <t>〒</t>
        </is>
      </c>
      <c r="M492" s="166" t="n"/>
      <c r="N492" s="166" t="n"/>
      <c r="O492" s="166" t="n"/>
      <c r="P492" s="172">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3">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6" t="n"/>
      <c r="F496" s="147" t="n"/>
      <c r="G496" s="147" t="n"/>
      <c r="H496" s="147" t="n"/>
      <c r="I496" s="147" t="n"/>
      <c r="J496" s="147" t="n"/>
      <c r="K496" s="148" t="n"/>
      <c r="L496" s="147" t="n"/>
      <c r="M496" s="147" t="n"/>
      <c r="N496" s="147" t="n"/>
      <c r="O496" s="147" t="n"/>
      <c r="P496" s="147" t="n"/>
      <c r="Q496" s="147" t="n"/>
      <c r="R496" s="147" t="n"/>
      <c r="S496" s="147" t="n"/>
      <c r="T496" s="147" t="n"/>
      <c r="U496" s="147" t="n"/>
      <c r="V496" s="147" t="n"/>
      <c r="W496" s="147" t="n"/>
      <c r="X496" s="147" t="n"/>
      <c r="Y496" s="147" t="n"/>
      <c r="Z496" s="147" t="n"/>
      <c r="AA496" s="147" t="n"/>
      <c r="AB496" s="147" t="n"/>
      <c r="AC496" s="147" t="n"/>
      <c r="AD496" s="147" t="n"/>
      <c r="AE496" s="147" t="n"/>
      <c r="AF496" s="147" t="n"/>
      <c r="AG496" s="147" t="n"/>
      <c r="AH496" s="147" t="n"/>
      <c r="AI496" s="147" t="n"/>
      <c r="AJ496" s="147" t="n"/>
      <c r="AK496" s="147" t="n"/>
      <c r="AL496" s="147" t="n"/>
      <c r="AM496" s="147" t="n"/>
      <c r="AN496" s="147" t="n"/>
      <c r="AO496" s="147" t="n"/>
      <c r="AP496" s="147" t="n"/>
      <c r="AQ496" s="147" t="n"/>
      <c r="AR496" s="147" t="n"/>
      <c r="AS496" s="147" t="n"/>
      <c r="AT496" s="147" t="n"/>
      <c r="AU496" s="147" t="n"/>
      <c r="AV496" s="147" t="n"/>
      <c r="AW496" s="147" t="n"/>
      <c r="AX496" s="147" t="n"/>
      <c r="AY496" s="147" t="n"/>
      <c r="AZ496" s="147" t="n"/>
      <c r="BA496" s="147" t="n"/>
      <c r="BB496" s="147" t="n"/>
      <c r="BC496" s="147" t="n"/>
      <c r="BD496" s="147" t="n"/>
      <c r="BE496" s="147" t="n"/>
      <c r="BF496" s="147" t="n"/>
      <c r="BG496" s="147" t="n"/>
      <c r="BH496" s="147" t="n"/>
      <c r="BI496" s="148"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4" t="n"/>
      <c r="BQ502" s="140" t="n"/>
      <c r="BR502" s="175" t="n"/>
      <c r="BS502" s="140" t="n"/>
      <c r="BT502" s="140" t="n"/>
      <c r="BU502" s="28" t="n"/>
      <c r="BV502" s="29" t="n"/>
      <c r="BW502" s="176">
        <f>計算!$Z$8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7"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78">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79">
        <f>設定!$B$6</f>
        <v/>
      </c>
      <c r="S510" s="11" t="n"/>
      <c r="T510" s="11" t="n"/>
      <c r="U510" s="179">
        <f>設定!$B$7</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6" t="n"/>
      <c r="F515" s="147" t="n"/>
      <c r="G515" s="147" t="n"/>
      <c r="H515" s="147" t="n"/>
      <c r="I515" s="147" t="n"/>
      <c r="J515" s="147" t="n"/>
      <c r="K515" s="148"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7" t="n"/>
      <c r="AX515" s="147" t="n"/>
      <c r="AY515" s="147" t="n"/>
      <c r="AZ515" s="147" t="n"/>
      <c r="BA515" s="147" t="n"/>
      <c r="BB515" s="147" t="n"/>
      <c r="BC515" s="147" t="n"/>
      <c r="BD515" s="147" t="n"/>
      <c r="BE515" s="147" t="n"/>
      <c r="BF515" s="147" t="n"/>
      <c r="BG515" s="147" t="n"/>
      <c r="BH515" s="147" t="n"/>
      <c r="BI515" s="148"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0"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1">
        <f>計算!$AD$8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79">
        <f>計算!$AB$8</f>
        <v/>
      </c>
      <c r="S521" s="52" t="inlineStr">
        <is>
          <t>年</t>
        </is>
      </c>
      <c r="U521" s="179">
        <f>計算!$AC$8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6" t="n"/>
      <c r="M524" s="147" t="n"/>
      <c r="N524" s="147" t="n"/>
      <c r="O524" s="147" t="n"/>
      <c r="P524" s="20" t="n"/>
      <c r="Q524" s="20" t="n"/>
      <c r="R524" s="20" t="n"/>
      <c r="S524" s="20" t="n"/>
      <c r="T524" s="20" t="n"/>
      <c r="U524" s="20" t="n"/>
      <c r="V524" s="20" t="n"/>
      <c r="W524" s="20" t="n"/>
      <c r="X524" s="39" t="n"/>
      <c r="Y524" s="146" t="n"/>
      <c r="Z524" s="147" t="n"/>
      <c r="AA524" s="147" t="n"/>
      <c r="AB524" s="147" t="n"/>
      <c r="AC524" s="147" t="n"/>
      <c r="AD524" s="147" t="n"/>
      <c r="AE524" s="147" t="n"/>
      <c r="AF524" s="147" t="n"/>
      <c r="AG524" s="147" t="n"/>
      <c r="AH524" s="147" t="n"/>
      <c r="AI524" s="147" t="n"/>
      <c r="AJ524" s="147" t="n"/>
      <c r="AK524" s="147" t="n"/>
      <c r="AL524" s="147" t="n"/>
      <c r="AM524" s="147" t="n"/>
      <c r="AN524" s="147" t="n"/>
      <c r="AO524" s="147" t="n"/>
      <c r="AP524" s="147" t="n"/>
      <c r="AQ524" s="147" t="n"/>
      <c r="AR524" s="147" t="n"/>
      <c r="AS524" s="147" t="n"/>
      <c r="AT524" s="147" t="n"/>
      <c r="AU524" s="147" t="n"/>
      <c r="AV524" s="147" t="n"/>
      <c r="AW524" s="147" t="n"/>
      <c r="AX524" s="147" t="n"/>
      <c r="AY524" s="147" t="n"/>
      <c r="AZ524" s="147" t="n"/>
      <c r="BA524" s="147" t="n"/>
      <c r="BB524" s="147" t="n"/>
      <c r="BC524" s="147" t="n"/>
      <c r="BD524" s="147" t="n"/>
      <c r="BE524" s="147" t="n"/>
      <c r="BF524" s="147" t="n"/>
      <c r="BG524" s="147" t="n"/>
      <c r="BH524" s="147" t="n"/>
      <c r="BI524" s="148"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1">
        <f>計算!$AG$8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79">
        <f>計算!$AE$8</f>
        <v/>
      </c>
      <c r="S527" s="52" t="inlineStr">
        <is>
          <t>年</t>
        </is>
      </c>
      <c r="U527" s="179">
        <f>計算!$AF$8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6" t="n"/>
      <c r="M530" s="147" t="n"/>
      <c r="N530" s="147" t="n"/>
      <c r="O530" s="147" t="n"/>
      <c r="P530" s="20" t="n"/>
      <c r="Q530" s="20" t="n"/>
      <c r="R530" s="20" t="n"/>
      <c r="S530" s="20" t="n"/>
      <c r="T530" s="20" t="n"/>
      <c r="U530" s="20" t="n"/>
      <c r="V530" s="20" t="n"/>
      <c r="W530" s="20" t="n"/>
      <c r="X530" s="39" t="n"/>
      <c r="Y530" s="146" t="n"/>
      <c r="Z530" s="147" t="n"/>
      <c r="AA530" s="147" t="n"/>
      <c r="AB530" s="147" t="n"/>
      <c r="AC530" s="147" t="n"/>
      <c r="AD530" s="147" t="n"/>
      <c r="AE530" s="147" t="n"/>
      <c r="AF530" s="147" t="n"/>
      <c r="AG530" s="147" t="n"/>
      <c r="AH530" s="147" t="n"/>
      <c r="AI530" s="147" t="n"/>
      <c r="AJ530" s="147" t="n"/>
      <c r="AK530" s="147" t="n"/>
      <c r="AL530" s="147" t="n"/>
      <c r="AM530" s="147" t="n"/>
      <c r="AN530" s="147" t="n"/>
      <c r="AO530" s="147" t="n"/>
      <c r="AP530" s="147" t="n"/>
      <c r="AQ530" s="147" t="n"/>
      <c r="AR530" s="147" t="n"/>
      <c r="AS530" s="147" t="n"/>
      <c r="AT530" s="147" t="n"/>
      <c r="AU530" s="147" t="n"/>
      <c r="AV530" s="147" t="n"/>
      <c r="AW530" s="147" t="n"/>
      <c r="AX530" s="147" t="n"/>
      <c r="AY530" s="147" t="n"/>
      <c r="AZ530" s="147" t="n"/>
      <c r="BA530" s="147" t="n"/>
      <c r="BB530" s="147" t="n"/>
      <c r="BC530" s="147" t="n"/>
      <c r="BD530" s="147" t="n"/>
      <c r="BE530" s="147" t="n"/>
      <c r="BF530" s="147" t="n"/>
      <c r="BG530" s="147" t="n"/>
      <c r="BH530" s="147" t="n"/>
      <c r="BI530" s="148" t="n"/>
      <c r="BJ530" s="2" t="n"/>
      <c r="BK530" s="2" t="n"/>
      <c r="BL530" s="2" t="n"/>
      <c r="BM530" s="2" t="n"/>
      <c r="BN530" s="2" t="n"/>
      <c r="BO530" s="2" t="n"/>
      <c r="BP530" s="146" t="n"/>
      <c r="BQ530" s="147" t="n"/>
      <c r="BR530" s="147" t="n"/>
      <c r="BS530" s="147" t="n"/>
      <c r="BT530" s="147" t="n"/>
      <c r="BU530" s="42" t="n"/>
      <c r="BV530" s="45" t="n"/>
      <c r="BW530" s="147" t="n"/>
      <c r="BX530" s="147" t="n"/>
      <c r="BY530" s="147" t="n"/>
      <c r="BZ530" s="147" t="n"/>
      <c r="CA530" s="147" t="n"/>
      <c r="CB530" s="147" t="n"/>
      <c r="CC530" s="147" t="n"/>
      <c r="CD530" s="147" t="n"/>
      <c r="CE530" s="147" t="n"/>
      <c r="CF530" s="147" t="n"/>
      <c r="CG530" s="147" t="n"/>
      <c r="CH530" s="147" t="n"/>
      <c r="CI530" s="147" t="n"/>
      <c r="CJ530" s="147" t="n"/>
      <c r="CK530" s="147" t="n"/>
      <c r="CL530" s="147" t="n"/>
      <c r="CM530" s="147" t="n"/>
      <c r="CN530" s="147" t="n"/>
      <c r="CO530" s="147" t="n"/>
      <c r="CP530" s="147" t="n"/>
      <c r="CQ530" s="147" t="n"/>
      <c r="CR530" s="147" t="n"/>
      <c r="CS530" s="147" t="n"/>
      <c r="CT530" s="147" t="n"/>
      <c r="CU530" s="147" t="n"/>
      <c r="CV530" s="147" t="n"/>
      <c r="CW530" s="147" t="n"/>
      <c r="CX530" s="147" t="n"/>
      <c r="CY530" s="147" t="n"/>
      <c r="CZ530" s="147" t="n"/>
      <c r="DA530" s="147" t="n"/>
      <c r="DB530" s="147" t="n"/>
      <c r="DC530" s="147" t="n"/>
      <c r="DD530" s="147" t="n"/>
      <c r="DE530" s="147" t="n"/>
      <c r="DF530" s="147" t="n"/>
      <c r="DG530" s="147" t="n"/>
      <c r="DH530" s="147" t="n"/>
      <c r="DI530" s="147" t="n"/>
      <c r="DJ530" s="147" t="n"/>
      <c r="DK530" s="147" t="n"/>
      <c r="DL530" s="147" t="n"/>
      <c r="DM530" s="147" t="n"/>
      <c r="DN530" s="147" t="n"/>
      <c r="DO530" s="147" t="n"/>
      <c r="DP530" s="147" t="n"/>
      <c r="DQ530" s="147" t="n"/>
      <c r="DR530" s="147" t="n"/>
      <c r="DS530" s="147" t="n"/>
      <c r="DT530" s="147" t="n"/>
      <c r="DU530" s="148"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6">
        <f>計算!$AA$8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6" t="n"/>
      <c r="M536" s="147" t="n"/>
      <c r="N536" s="147" t="n"/>
      <c r="O536" s="147"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6" t="n"/>
      <c r="F542" s="147" t="n"/>
      <c r="G542" s="147" t="n"/>
      <c r="H542" s="147" t="n"/>
      <c r="I542" s="147" t="n"/>
      <c r="J542" s="147" t="n"/>
      <c r="K542" s="148" t="n"/>
      <c r="L542" s="146" t="n"/>
      <c r="M542" s="147" t="n"/>
      <c r="N542" s="147" t="n"/>
      <c r="O542" s="147"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6" t="n"/>
      <c r="BQ542" s="147" t="n"/>
      <c r="BR542" s="147" t="n"/>
      <c r="BS542" s="147" t="n"/>
      <c r="BT542" s="147" t="n"/>
      <c r="BU542" s="147" t="n"/>
      <c r="BV542" s="148" t="n"/>
      <c r="BW542" s="147" t="n"/>
      <c r="BX542" s="147" t="n"/>
      <c r="BY542" s="147" t="n"/>
      <c r="BZ542" s="147" t="n"/>
      <c r="CA542" s="147" t="n"/>
      <c r="CB542" s="147" t="n"/>
      <c r="CC542" s="147" t="n"/>
      <c r="CD542" s="147" t="n"/>
      <c r="CE542" s="147" t="n"/>
      <c r="CF542" s="147" t="n"/>
      <c r="CG542" s="147" t="n"/>
      <c r="CH542" s="147" t="n"/>
      <c r="CI542" s="147" t="n"/>
      <c r="CJ542" s="147" t="n"/>
      <c r="CK542" s="147" t="n"/>
      <c r="CL542" s="147" t="n"/>
      <c r="CM542" s="147" t="n"/>
      <c r="CN542" s="147" t="n"/>
      <c r="CO542" s="147" t="n"/>
      <c r="CP542" s="147" t="n"/>
      <c r="CQ542" s="147" t="n"/>
      <c r="CR542" s="147" t="n"/>
      <c r="CS542" s="147" t="n"/>
      <c r="CT542" s="147" t="n"/>
      <c r="CU542" s="147" t="n"/>
      <c r="CV542" s="147" t="n"/>
      <c r="CW542" s="147" t="n"/>
      <c r="CX542" s="147" t="n"/>
      <c r="CY542" s="147" t="n"/>
      <c r="CZ542" s="147" t="n"/>
      <c r="DA542" s="147" t="n"/>
      <c r="DB542" s="147" t="n"/>
      <c r="DC542" s="147" t="n"/>
      <c r="DD542" s="147" t="n"/>
      <c r="DE542" s="147" t="n"/>
      <c r="DF542" s="147" t="n"/>
      <c r="DG542" s="147" t="n"/>
      <c r="DH542" s="147" t="n"/>
      <c r="DI542" s="147" t="n"/>
      <c r="DJ542" s="147" t="n"/>
      <c r="DK542" s="147" t="n"/>
      <c r="DL542" s="147" t="n"/>
      <c r="DM542" s="147" t="n"/>
      <c r="DN542" s="147" t="n"/>
      <c r="DO542" s="147" t="n"/>
      <c r="DP542" s="147" t="n"/>
      <c r="DQ542" s="147" t="n"/>
      <c r="DR542" s="147" t="n"/>
      <c r="DS542" s="147" t="n"/>
      <c r="DT542" s="147" t="n"/>
      <c r="DU542" s="148"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IF(N(設定!$B$3)=0,"",YEAR(設定!$B$3)-2018)</f>
        <v/>
      </c>
      <c r="AG554" s="95" t="inlineStr">
        <is>
          <t>年</t>
        </is>
      </c>
      <c r="AI554" s="145">
        <f>IF(N(設定!$B$3)=0,"",MONTH(設定!$B$3))</f>
        <v/>
      </c>
      <c r="AL554" s="95" t="inlineStr">
        <is>
          <t>月</t>
        </is>
      </c>
      <c r="AN554" s="145">
        <f>IF(N(設定!$B$3)=0,"",DAY(設定!$B$3))</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6" t="n"/>
      <c r="BX554" s="147" t="n"/>
      <c r="BY554" s="147" t="n"/>
      <c r="BZ554" s="147" t="n"/>
      <c r="CA554" s="147" t="n"/>
      <c r="CB554" s="147" t="n"/>
      <c r="CC554" s="147" t="n"/>
      <c r="CD554" s="147" t="n"/>
      <c r="CE554" s="147" t="n"/>
      <c r="CF554" s="147" t="n"/>
      <c r="CG554" s="148" t="n"/>
      <c r="CH554" s="146" t="n"/>
      <c r="CI554" s="147" t="n"/>
      <c r="CJ554" s="147" t="n"/>
      <c r="CK554" s="147" t="n"/>
      <c r="CL554" s="147" t="n"/>
      <c r="CM554" s="147" t="n"/>
      <c r="CN554" s="147" t="n"/>
      <c r="CO554" s="147" t="n"/>
      <c r="CP554" s="147" t="n"/>
      <c r="CQ554" s="147" t="n"/>
      <c r="CR554" s="147" t="n"/>
      <c r="CS554" s="147" t="n"/>
      <c r="CT554" s="147" t="n"/>
      <c r="CU554" s="147" t="n"/>
      <c r="CV554" s="147" t="n"/>
      <c r="CW554" s="147" t="n"/>
      <c r="CX554" s="147" t="n"/>
      <c r="CY554" s="147" t="n"/>
      <c r="CZ554" s="147" t="n"/>
      <c r="DA554" s="147" t="n"/>
      <c r="DB554" s="147" t="n"/>
      <c r="DC554" s="147" t="n"/>
      <c r="DD554" s="147" t="n"/>
      <c r="DE554" s="147" t="n"/>
      <c r="DF554" s="147" t="n"/>
      <c r="DG554" s="147" t="n"/>
      <c r="DH554" s="147" t="n"/>
      <c r="DI554" s="147" t="n"/>
      <c r="DJ554" s="147" t="n"/>
      <c r="DK554" s="147" t="n"/>
      <c r="DL554" s="147" t="n"/>
      <c r="DM554" s="147" t="n"/>
      <c r="DN554" s="147" t="n"/>
      <c r="DO554" s="147" t="n"/>
      <c r="DP554" s="147" t="n"/>
      <c r="DQ554" s="147" t="n"/>
      <c r="DR554" s="147" t="n"/>
      <c r="DS554" s="147" t="n"/>
      <c r="DT554" s="147" t="n"/>
      <c r="DU554" s="148"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49">
        <f>計算!$O$9</f>
        <v/>
      </c>
      <c r="CG555" s="144" t="n"/>
      <c r="CH555" s="150">
        <f>計算!$P$9</f>
        <v/>
      </c>
      <c r="DU555" s="144"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7" t="n"/>
      <c r="AA556" s="147" t="n"/>
      <c r="AB556" s="147" t="n"/>
      <c r="AC556" s="147" t="n"/>
      <c r="AD556" s="147" t="n"/>
      <c r="AE556" s="147" t="n"/>
      <c r="AF556" s="147" t="n"/>
      <c r="AG556" s="147" t="n"/>
      <c r="AH556" s="147" t="n"/>
      <c r="AI556" s="147" t="n"/>
      <c r="AJ556" s="147" t="n"/>
      <c r="AK556" s="147" t="n"/>
      <c r="AL556" s="147" t="n"/>
      <c r="AM556" s="147" t="n"/>
      <c r="AN556" s="147" t="n"/>
      <c r="AO556" s="147" t="n"/>
      <c r="AP556" s="147" t="n"/>
      <c r="AQ556" s="147" t="n"/>
      <c r="AR556" s="147" t="n"/>
      <c r="AS556" s="147" t="n"/>
      <c r="AT556" s="147" t="n"/>
      <c r="AU556" s="12" t="n"/>
      <c r="AV556" s="7" t="n"/>
      <c r="BI556" s="8" t="n"/>
      <c r="BJ556" s="7" t="n"/>
      <c r="BK556" s="2" t="n"/>
      <c r="BL556" s="2" t="n"/>
      <c r="BM556" s="2" t="n"/>
      <c r="BN556" s="2" t="n"/>
      <c r="BO556" s="2" t="n"/>
      <c r="BP556" s="143" t="n"/>
      <c r="BV556" s="144" t="n"/>
      <c r="BW556" s="143" t="n"/>
      <c r="CG556" s="144" t="n"/>
      <c r="DU556" s="144" t="n"/>
      <c r="DV556" s="2" t="n"/>
      <c r="DW556" s="2" t="n"/>
      <c r="DX556" s="2" t="n"/>
      <c r="DY556" s="2" t="n"/>
      <c r="DZ556" s="2" t="n"/>
      <c r="EA556" s="2" t="n"/>
      <c r="EB556" s="2" t="n"/>
      <c r="EC556" s="2" t="n"/>
    </row>
    <row r="557" ht="6.75" customHeight="1" s="118">
      <c r="A557" s="2" t="n"/>
      <c r="B557" s="2" t="n"/>
      <c r="C557" s="2" t="n"/>
      <c r="D557" s="2" t="n"/>
      <c r="E557" s="142" t="inlineStr">
        <is>
          <t>ふ り が な</t>
        </is>
      </c>
      <c r="F557" s="140" t="n"/>
      <c r="G557" s="140" t="n"/>
      <c r="H557" s="140" t="n"/>
      <c r="I557" s="140" t="n"/>
      <c r="J557" s="140" t="n"/>
      <c r="K557" s="141" t="n"/>
      <c r="L557" s="151">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43" t="n"/>
      <c r="CG557" s="144" t="n"/>
      <c r="DU557" s="144" t="n"/>
      <c r="DV557" s="2" t="n"/>
      <c r="DW557" s="2" t="n"/>
      <c r="DX557" s="2" t="n"/>
      <c r="DY557" s="2" t="n"/>
      <c r="DZ557" s="2" t="n"/>
      <c r="EA557" s="2" t="n"/>
      <c r="EB557" s="2" t="n"/>
      <c r="EC557" s="2" t="n"/>
    </row>
    <row r="558" ht="6.7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43" t="n"/>
      <c r="CG558" s="144" t="n"/>
      <c r="DU558" s="144" t="n"/>
      <c r="DV558" s="2" t="n"/>
      <c r="DW558" s="2" t="n"/>
      <c r="DX558" s="2" t="n"/>
      <c r="DY558" s="2" t="n"/>
      <c r="DZ558" s="2" t="n"/>
      <c r="EA558" s="2" t="n"/>
      <c r="EB558" s="2" t="n"/>
      <c r="EC558" s="2" t="n"/>
    </row>
    <row r="559" ht="6.7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49">
        <f>計算!$Q$9</f>
        <v/>
      </c>
      <c r="CG559" s="144" t="n"/>
      <c r="CH559" s="150">
        <f>計算!$R$9</f>
        <v/>
      </c>
      <c r="DU559" s="144" t="n"/>
      <c r="DV559" s="2" t="n"/>
      <c r="DW559" s="2" t="n"/>
      <c r="DX559" s="2" t="n"/>
      <c r="DY559" s="2" t="n"/>
      <c r="DZ559" s="2" t="n"/>
      <c r="EA559" s="2" t="n"/>
      <c r="EB559" s="2" t="n"/>
      <c r="EC559" s="2" t="n"/>
    </row>
    <row r="560" ht="6.75" customHeight="1" s="118">
      <c r="A560" s="2" t="n"/>
      <c r="B560" s="2" t="n"/>
      <c r="C560" s="2" t="n"/>
      <c r="D560" s="2" t="n"/>
      <c r="E560" s="146" t="n"/>
      <c r="F560" s="147" t="n"/>
      <c r="G560" s="147" t="n"/>
      <c r="H560" s="147" t="n"/>
      <c r="I560" s="147" t="n"/>
      <c r="J560" s="147" t="n"/>
      <c r="K560" s="148" t="n"/>
      <c r="L560" s="147" t="n"/>
      <c r="M560" s="147" t="n"/>
      <c r="N560" s="147" t="n"/>
      <c r="O560" s="147" t="n"/>
      <c r="P560" s="147" t="n"/>
      <c r="Q560" s="147" t="n"/>
      <c r="R560" s="147" t="n"/>
      <c r="S560" s="147" t="n"/>
      <c r="T560" s="147" t="n"/>
      <c r="U560" s="147" t="n"/>
      <c r="V560" s="147" t="n"/>
      <c r="W560" s="147" t="n"/>
      <c r="X560" s="147" t="n"/>
      <c r="Y560" s="147" t="n"/>
      <c r="Z560" s="147" t="n"/>
      <c r="AA560" s="147" t="n"/>
      <c r="AB560" s="147" t="n"/>
      <c r="AC560" s="147" t="n"/>
      <c r="AD560" s="147" t="n"/>
      <c r="AE560" s="147" t="n"/>
      <c r="AF560" s="147" t="n"/>
      <c r="AG560" s="147" t="n"/>
      <c r="AH560" s="147" t="n"/>
      <c r="AI560" s="147" t="n"/>
      <c r="AJ560" s="147" t="n"/>
      <c r="AK560" s="147" t="n"/>
      <c r="AL560" s="147" t="n"/>
      <c r="AM560" s="147" t="n"/>
      <c r="AN560" s="147" t="n"/>
      <c r="AO560" s="147" t="n"/>
      <c r="AP560" s="147" t="n"/>
      <c r="AQ560" s="147" t="n"/>
      <c r="AR560" s="147" t="n"/>
      <c r="AS560" s="147" t="n"/>
      <c r="AT560" s="148"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43" t="n"/>
      <c r="CG560" s="144" t="n"/>
      <c r="DU560" s="144" t="n"/>
      <c r="DV560" s="2" t="n"/>
      <c r="DW560" s="2" t="n"/>
      <c r="DX560" s="2" t="n"/>
      <c r="DY560" s="2" t="n"/>
      <c r="DZ560" s="2" t="n"/>
      <c r="EA560" s="2" t="n"/>
      <c r="EB560" s="2" t="n"/>
      <c r="EC560" s="2" t="n"/>
    </row>
    <row r="561" ht="6.75" customHeight="1" s="118">
      <c r="A561" s="2" t="n"/>
      <c r="B561" s="2" t="n"/>
      <c r="C561" s="2" t="n"/>
      <c r="D561" s="2" t="n"/>
      <c r="E561" s="152" t="inlineStr">
        <is>
          <t>名　前</t>
        </is>
      </c>
      <c r="F561" s="140" t="n"/>
      <c r="G561" s="140" t="n"/>
      <c r="H561" s="140" t="n"/>
      <c r="I561" s="140" t="n"/>
      <c r="J561" s="140" t="n"/>
      <c r="K561" s="141" t="n"/>
      <c r="L561" s="153">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43" t="n"/>
      <c r="CG561" s="144" t="n"/>
      <c r="DU561" s="144" t="n"/>
      <c r="DV561" s="2" t="n"/>
      <c r="DW561" s="2" t="n"/>
      <c r="DX561" s="2" t="n"/>
      <c r="DY561" s="2" t="n"/>
      <c r="DZ561" s="2" t="n"/>
      <c r="EA561" s="2" t="n"/>
      <c r="EB561" s="2" t="n"/>
      <c r="EC561" s="2" t="n"/>
    </row>
    <row r="562" ht="6.7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43" t="n"/>
      <c r="CG562" s="144" t="n"/>
      <c r="DU562" s="144" t="n"/>
      <c r="DV562" s="2" t="n"/>
      <c r="DW562" s="2" t="n"/>
      <c r="DX562" s="2" t="n"/>
      <c r="DY562" s="2" t="n"/>
      <c r="DZ562" s="2" t="n"/>
      <c r="EA562" s="2" t="n"/>
      <c r="EB562" s="2" t="n"/>
      <c r="EC562" s="2" t="n"/>
    </row>
    <row r="563" ht="6.7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49">
        <f>計算!$S$9</f>
        <v/>
      </c>
      <c r="CG563" s="144" t="n"/>
      <c r="CH563" s="150">
        <f>計算!$T$9</f>
        <v/>
      </c>
      <c r="DU563" s="144" t="n"/>
      <c r="DV563" s="2" t="n"/>
      <c r="DW563" s="2" t="n"/>
      <c r="DX563" s="2" t="n"/>
      <c r="DY563" s="2" t="n"/>
      <c r="DZ563" s="2" t="n"/>
      <c r="EA563" s="2" t="n"/>
      <c r="EB563" s="2" t="n"/>
      <c r="EC563" s="2" t="n"/>
    </row>
    <row r="564" ht="6.7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43" t="n"/>
      <c r="CG564" s="144" t="n"/>
      <c r="DU564" s="144" t="n"/>
      <c r="DV564" s="2" t="n"/>
      <c r="DW564" s="2" t="n"/>
      <c r="DX564" s="2" t="n"/>
      <c r="DY564" s="2" t="n"/>
      <c r="DZ564" s="2" t="n"/>
      <c r="EA564" s="2" t="n"/>
      <c r="EB564" s="2" t="n"/>
      <c r="EC564" s="2" t="n"/>
    </row>
    <row r="565" ht="6.7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43" t="n"/>
      <c r="CG565" s="144" t="n"/>
      <c r="DU565" s="144" t="n"/>
      <c r="DV565" s="2" t="n"/>
      <c r="DW565" s="2" t="n"/>
      <c r="DX565" s="2" t="n"/>
      <c r="DY565" s="2" t="n"/>
      <c r="DZ565" s="2" t="n"/>
      <c r="EA565" s="2" t="n"/>
      <c r="EB565" s="2" t="n"/>
      <c r="EC565" s="2" t="n"/>
    </row>
    <row r="566" ht="4.5" customHeight="1" s="118">
      <c r="A566" s="2" t="n"/>
      <c r="B566" s="2" t="n"/>
      <c r="C566" s="2" t="n"/>
      <c r="D566" s="2" t="n"/>
      <c r="E566" s="146" t="n"/>
      <c r="F566" s="147" t="n"/>
      <c r="G566" s="147" t="n"/>
      <c r="H566" s="147" t="n"/>
      <c r="I566" s="147" t="n"/>
      <c r="J566" s="147" t="n"/>
      <c r="K566" s="148" t="n"/>
      <c r="L566" s="146" t="n"/>
      <c r="M566" s="147" t="n"/>
      <c r="N566" s="147" t="n"/>
      <c r="O566" s="147" t="n"/>
      <c r="P566" s="147" t="n"/>
      <c r="Q566" s="147" t="n"/>
      <c r="R566" s="147" t="n"/>
      <c r="S566" s="147" t="n"/>
      <c r="T566" s="147" t="n"/>
      <c r="U566" s="147" t="n"/>
      <c r="V566" s="147" t="n"/>
      <c r="W566" s="147" t="n"/>
      <c r="X566" s="147" t="n"/>
      <c r="Y566" s="147" t="n"/>
      <c r="Z566" s="147" t="n"/>
      <c r="AA566" s="147" t="n"/>
      <c r="AB566" s="147" t="n"/>
      <c r="AC566" s="147" t="n"/>
      <c r="AD566" s="147" t="n"/>
      <c r="AE566" s="147" t="n"/>
      <c r="AF566" s="147" t="n"/>
      <c r="AG566" s="147" t="n"/>
      <c r="AH566" s="147" t="n"/>
      <c r="AI566" s="147" t="n"/>
      <c r="AJ566" s="147" t="n"/>
      <c r="AK566" s="147" t="n"/>
      <c r="AL566" s="147" t="n"/>
      <c r="AM566" s="147" t="n"/>
      <c r="AN566" s="147" t="n"/>
      <c r="AO566" s="147" t="n"/>
      <c r="AP566" s="147" t="n"/>
      <c r="AQ566" s="147" t="n"/>
      <c r="AR566" s="147" t="n"/>
      <c r="AS566" s="147" t="n"/>
      <c r="AT566" s="148"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43" t="n"/>
      <c r="CG566" s="144" t="n"/>
      <c r="DU566" s="144" t="n"/>
      <c r="DV566" s="2" t="n"/>
      <c r="DW566" s="2" t="n"/>
      <c r="DX566" s="2" t="n"/>
      <c r="DY566" s="2" t="n"/>
      <c r="DZ566" s="2" t="n"/>
      <c r="EA566" s="2" t="n"/>
      <c r="EB566" s="2" t="n"/>
      <c r="EC566" s="2" t="n"/>
    </row>
    <row r="567" ht="6.75" customHeight="1" s="118">
      <c r="A567" s="2" t="n"/>
      <c r="B567" s="2" t="n"/>
      <c r="C567" s="2" t="n"/>
      <c r="D567" s="2" t="n"/>
      <c r="E567" s="152" t="inlineStr">
        <is>
          <t>生年月日</t>
        </is>
      </c>
      <c r="F567" s="140" t="n"/>
      <c r="G567" s="140" t="n"/>
      <c r="H567" s="140" t="n"/>
      <c r="I567" s="140" t="n"/>
      <c r="J567" s="140" t="n"/>
      <c r="K567" s="141" t="n"/>
      <c r="L567" s="154" t="inlineStr">
        <is>
          <t>昭和 ・ 平成</t>
        </is>
      </c>
      <c r="M567" s="140" t="n"/>
      <c r="N567" s="140" t="n"/>
      <c r="O567" s="140" t="n"/>
      <c r="P567" s="140" t="n"/>
      <c r="Q567" s="140" t="n"/>
      <c r="R567" s="140" t="n"/>
      <c r="S567" s="140" t="n"/>
      <c r="T567" s="140" t="n"/>
      <c r="U567" s="140" t="n"/>
      <c r="V567" s="155">
        <f>計算!$D$9</f>
        <v/>
      </c>
      <c r="W567" s="140" t="n"/>
      <c r="X567" s="156" t="inlineStr">
        <is>
          <t>年</t>
        </is>
      </c>
      <c r="Y567" s="140" t="n"/>
      <c r="Z567" s="155">
        <f>計算!$E$9</f>
        <v/>
      </c>
      <c r="AA567" s="140" t="n"/>
      <c r="AB567" s="140" t="n"/>
      <c r="AC567" s="156" t="inlineStr">
        <is>
          <t>月</t>
        </is>
      </c>
      <c r="AD567" s="140" t="n"/>
      <c r="AE567" s="155">
        <f>計算!$F$9</f>
        <v/>
      </c>
      <c r="AF567" s="140" t="n"/>
      <c r="AG567" s="140" t="n"/>
      <c r="AH567" s="156" t="inlineStr">
        <is>
          <t>日　生 （満</t>
        </is>
      </c>
      <c r="AI567" s="140" t="n"/>
      <c r="AJ567" s="140" t="n"/>
      <c r="AK567" s="140" t="n"/>
      <c r="AL567" s="140" t="n"/>
      <c r="AM567" s="140" t="n"/>
      <c r="AN567" s="140" t="n"/>
      <c r="AO567" s="140" t="n"/>
      <c r="AP567" s="157">
        <f>計算!$G$9</f>
        <v/>
      </c>
      <c r="AQ567" s="140" t="n"/>
      <c r="AR567" s="158"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49">
        <f>計算!$U$9</f>
        <v/>
      </c>
      <c r="CG567" s="144" t="n"/>
      <c r="CH567" s="150">
        <f>計算!$V$9</f>
        <v/>
      </c>
      <c r="DU567" s="144" t="n"/>
      <c r="DV567" s="2" t="n"/>
      <c r="DW567" s="2" t="n"/>
      <c r="DX567" s="2" t="n"/>
      <c r="DY567" s="2" t="n"/>
      <c r="DZ567" s="2" t="n"/>
      <c r="EA567" s="2" t="n"/>
      <c r="EB567" s="2" t="n"/>
      <c r="EC567" s="2" t="n"/>
    </row>
    <row r="568" ht="6.75"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143" t="n"/>
      <c r="CG568" s="144" t="n"/>
      <c r="DU568" s="144" t="n"/>
      <c r="DV568" s="2" t="n"/>
      <c r="DW568" s="2" t="n"/>
      <c r="DX568" s="2" t="n"/>
      <c r="DY568" s="2" t="n"/>
      <c r="DZ568" s="2" t="n"/>
      <c r="EA568" s="2" t="n"/>
      <c r="EB568" s="2" t="n"/>
      <c r="EC568" s="2" t="n"/>
    </row>
    <row r="569" ht="6.75"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143" t="n"/>
      <c r="CG569" s="144" t="n"/>
      <c r="DU569" s="144" t="n"/>
      <c r="DV569" s="2" t="n"/>
      <c r="DW569" s="2" t="n"/>
      <c r="DX569" s="2" t="n"/>
      <c r="DY569" s="2" t="n"/>
      <c r="DZ569" s="2" t="n"/>
      <c r="EA569" s="2" t="n"/>
      <c r="EB569" s="2" t="n"/>
      <c r="EC569" s="2" t="n"/>
    </row>
    <row r="570" ht="3.75" customHeight="1" s="118">
      <c r="A570" s="2" t="n"/>
      <c r="B570" s="2" t="n"/>
      <c r="C570" s="2" t="n"/>
      <c r="D570" s="2" t="n"/>
      <c r="E570" s="146" t="n"/>
      <c r="F570" s="147" t="n"/>
      <c r="G570" s="147" t="n"/>
      <c r="H570" s="147" t="n"/>
      <c r="I570" s="147" t="n"/>
      <c r="J570" s="147" t="n"/>
      <c r="K570" s="148" t="n"/>
      <c r="L570" s="146" t="n"/>
      <c r="M570" s="147" t="n"/>
      <c r="N570" s="147" t="n"/>
      <c r="O570" s="147" t="n"/>
      <c r="P570" s="147" t="n"/>
      <c r="Q570" s="147" t="n"/>
      <c r="R570" s="147" t="n"/>
      <c r="S570" s="147" t="n"/>
      <c r="T570" s="147" t="n"/>
      <c r="U570" s="147" t="n"/>
      <c r="X570" s="147" t="n"/>
      <c r="Y570" s="147" t="n"/>
      <c r="AC570" s="147" t="n"/>
      <c r="AD570" s="147" t="n"/>
      <c r="AH570" s="147" t="n"/>
      <c r="AI570" s="147" t="n"/>
      <c r="AJ570" s="147" t="n"/>
      <c r="AK570" s="147" t="n"/>
      <c r="AL570" s="147" t="n"/>
      <c r="AM570" s="147" t="n"/>
      <c r="AN570" s="147" t="n"/>
      <c r="AO570" s="147" t="n"/>
      <c r="AP570" s="147" t="n"/>
      <c r="AQ570" s="147" t="n"/>
      <c r="AR570" s="147" t="n"/>
      <c r="AS570" s="147" t="n"/>
      <c r="AT570" s="148"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143" t="n"/>
      <c r="CG570" s="144" t="n"/>
      <c r="DU570" s="144" t="n"/>
      <c r="DV570" s="2" t="n"/>
      <c r="DW570" s="2" t="n"/>
      <c r="DX570" s="2" t="n"/>
      <c r="DY570" s="2" t="n"/>
      <c r="DZ570" s="2" t="n"/>
      <c r="EA570" s="2" t="n"/>
      <c r="EB570" s="2" t="n"/>
      <c r="EC570" s="2" t="n"/>
    </row>
    <row r="571" ht="6.75" customHeight="1" s="118">
      <c r="A571" s="2" t="n"/>
      <c r="B571" s="2" t="n"/>
      <c r="C571" s="2" t="n"/>
      <c r="D571" s="2" t="n"/>
      <c r="E571" s="159" t="inlineStr">
        <is>
          <t>ふ り が な</t>
        </is>
      </c>
      <c r="F571" s="140" t="n"/>
      <c r="G571" s="140" t="n"/>
      <c r="H571" s="140" t="n"/>
      <c r="I571" s="140" t="n"/>
      <c r="J571" s="140" t="n"/>
      <c r="K571" s="141" t="n"/>
      <c r="L571" s="160">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161">
        <f>計算!$W$9</f>
        <v/>
      </c>
      <c r="CG571" s="144" t="n"/>
      <c r="CH571" s="150">
        <f>計算!$X$9</f>
        <v/>
      </c>
      <c r="DU571" s="144" t="n"/>
      <c r="DV571" s="2" t="n"/>
      <c r="DW571" s="2" t="n"/>
      <c r="DX571" s="2" t="n"/>
      <c r="DY571" s="2" t="n"/>
      <c r="DZ571" s="2" t="n"/>
      <c r="EA571" s="2" t="n"/>
      <c r="EB571" s="2" t="n"/>
      <c r="EC571" s="2" t="n"/>
    </row>
    <row r="572" ht="6.75" customHeight="1" s="118">
      <c r="A572" s="2" t="n"/>
      <c r="B572" s="2" t="n"/>
      <c r="C572" s="2" t="n"/>
      <c r="D572" s="2" t="n"/>
      <c r="E572" s="143" t="n"/>
      <c r="K572" s="144" t="n"/>
      <c r="BI572" s="144" t="n"/>
      <c r="BJ572" s="2" t="n"/>
      <c r="BK572" s="2" t="n"/>
      <c r="BL572" s="2" t="n"/>
      <c r="BM572" s="2" t="n"/>
      <c r="BN572" s="2" t="n"/>
      <c r="BO572" s="2" t="n"/>
      <c r="BP572" s="143" t="n"/>
      <c r="BV572" s="144" t="n"/>
      <c r="BW572" s="143" t="n"/>
      <c r="CG572" s="144" t="n"/>
      <c r="DU572" s="144" t="n"/>
      <c r="DV572" s="2" t="n"/>
      <c r="DW572" s="2" t="n"/>
      <c r="DX572" s="2" t="n"/>
      <c r="DY572" s="2" t="n"/>
      <c r="DZ572" s="2" t="n"/>
      <c r="EA572" s="2" t="n"/>
      <c r="EB572" s="2" t="n"/>
      <c r="EC572" s="2" t="n"/>
    </row>
    <row r="573" ht="6.75" customHeight="1" s="118">
      <c r="A573" s="2" t="n"/>
      <c r="B573" s="2" t="n"/>
      <c r="C573" s="2" t="n"/>
      <c r="D573" s="2" t="n"/>
      <c r="E573" s="162" t="n"/>
      <c r="F573" s="163" t="n"/>
      <c r="G573" s="163" t="n"/>
      <c r="H573" s="163" t="n"/>
      <c r="I573" s="163" t="n"/>
      <c r="J573" s="163" t="n"/>
      <c r="K573" s="164" t="n"/>
      <c r="L573" s="163" t="n"/>
      <c r="M573" s="163" t="n"/>
      <c r="N573" s="163" t="n"/>
      <c r="O573" s="163" t="n"/>
      <c r="P573" s="163" t="n"/>
      <c r="Q573" s="163" t="n"/>
      <c r="R573" s="163" t="n"/>
      <c r="S573" s="163" t="n"/>
      <c r="T573" s="163" t="n"/>
      <c r="U573" s="163" t="n"/>
      <c r="V573" s="163" t="n"/>
      <c r="W573" s="163" t="n"/>
      <c r="X573" s="163" t="n"/>
      <c r="Y573" s="163" t="n"/>
      <c r="Z573" s="163" t="n"/>
      <c r="AA573" s="163" t="n"/>
      <c r="AB573" s="163" t="n"/>
      <c r="AC573" s="163" t="n"/>
      <c r="AD573" s="163" t="n"/>
      <c r="AE573" s="163" t="n"/>
      <c r="AF573" s="163" t="n"/>
      <c r="AG573" s="163" t="n"/>
      <c r="AH573" s="163" t="n"/>
      <c r="AI573" s="163" t="n"/>
      <c r="AJ573" s="163" t="n"/>
      <c r="AK573" s="163" t="n"/>
      <c r="AL573" s="163" t="n"/>
      <c r="AM573" s="163" t="n"/>
      <c r="AN573" s="163" t="n"/>
      <c r="AO573" s="163" t="n"/>
      <c r="AP573" s="163" t="n"/>
      <c r="AQ573" s="163" t="n"/>
      <c r="AR573" s="163" t="n"/>
      <c r="AS573" s="163" t="n"/>
      <c r="AT573" s="163" t="n"/>
      <c r="AU573" s="163" t="n"/>
      <c r="AV573" s="163" t="n"/>
      <c r="AW573" s="163" t="n"/>
      <c r="AX573" s="163" t="n"/>
      <c r="AY573" s="163" t="n"/>
      <c r="AZ573" s="163" t="n"/>
      <c r="BA573" s="163" t="n"/>
      <c r="BB573" s="163" t="n"/>
      <c r="BC573" s="163" t="n"/>
      <c r="BD573" s="163" t="n"/>
      <c r="BE573" s="163" t="n"/>
      <c r="BF573" s="163" t="n"/>
      <c r="BG573" s="163" t="n"/>
      <c r="BH573" s="163" t="n"/>
      <c r="BI573" s="164" t="n"/>
      <c r="BJ573" s="2" t="n"/>
      <c r="BK573" s="2" t="n"/>
      <c r="BL573" s="2" t="n"/>
      <c r="BM573" s="2" t="n"/>
      <c r="BN573" s="2" t="n"/>
      <c r="BO573" s="2" t="n"/>
      <c r="BP573" s="143" t="n"/>
      <c r="BV573" s="144" t="n"/>
      <c r="BW573" s="143" t="n"/>
      <c r="CG573" s="144" t="n"/>
      <c r="DU573" s="144" t="n"/>
      <c r="DV573" s="2" t="n"/>
      <c r="DW573" s="2" t="n"/>
      <c r="DX573" s="2" t="n"/>
      <c r="DY573" s="2" t="n"/>
      <c r="DZ573" s="2" t="n"/>
      <c r="EA573" s="2" t="n"/>
      <c r="EB573" s="2" t="n"/>
      <c r="EC573" s="2" t="n"/>
    </row>
    <row r="574" ht="6.75" customHeight="1" s="118">
      <c r="A574" s="2" t="n"/>
      <c r="B574" s="2" t="n"/>
      <c r="C574" s="2" t="n"/>
      <c r="D574" s="2" t="n"/>
      <c r="E574" s="165" t="inlineStr">
        <is>
          <t>現住所</t>
        </is>
      </c>
      <c r="F574" s="166" t="n"/>
      <c r="G574" s="166" t="n"/>
      <c r="H574" s="166" t="n"/>
      <c r="I574" s="166" t="n"/>
      <c r="J574" s="166" t="n"/>
      <c r="K574" s="167" t="n"/>
      <c r="L574" s="107" t="inlineStr">
        <is>
          <t>〒</t>
        </is>
      </c>
      <c r="M574" s="166" t="n"/>
      <c r="N574" s="166" t="n"/>
      <c r="O574" s="166" t="n"/>
      <c r="P574" s="168">
        <f>計算!$H$9</f>
        <v/>
      </c>
      <c r="Q574" s="166" t="n"/>
      <c r="R574" s="166" t="n"/>
      <c r="S574" s="166" t="n"/>
      <c r="T574" s="166" t="n"/>
      <c r="U574" s="166" t="n"/>
      <c r="V574" s="166" t="n"/>
      <c r="W574" s="166" t="n"/>
      <c r="X574" s="166" t="n"/>
      <c r="Y574" s="166" t="n"/>
      <c r="Z574" s="166" t="n"/>
      <c r="AA574" s="166" t="n"/>
      <c r="AB574" s="166" t="n"/>
      <c r="AC574" s="166" t="n"/>
      <c r="AD574" s="166" t="n"/>
      <c r="AE574" s="166" t="n"/>
      <c r="AF574" s="166" t="n"/>
      <c r="AG574" s="166" t="n"/>
      <c r="AH574" s="166" t="n"/>
      <c r="AI574" s="166" t="n"/>
      <c r="AJ574" s="166"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143" t="n"/>
      <c r="CG574" s="144" t="n"/>
      <c r="DU574" s="144" t="n"/>
      <c r="DV574" s="2" t="n"/>
      <c r="DW574" s="2" t="n"/>
      <c r="DX574" s="2" t="n"/>
      <c r="DY574" s="2" t="n"/>
      <c r="DZ574" s="2" t="n"/>
      <c r="EA574" s="2" t="n"/>
      <c r="EB574" s="2" t="n"/>
      <c r="EC574" s="2" t="n"/>
    </row>
    <row r="575" ht="4.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6" t="n"/>
      <c r="BQ575" s="147" t="n"/>
      <c r="BR575" s="147" t="n"/>
      <c r="BS575" s="147" t="n"/>
      <c r="BT575" s="147" t="n"/>
      <c r="BU575" s="147" t="n"/>
      <c r="BV575" s="148" t="n"/>
      <c r="BW575" s="146" t="n"/>
      <c r="BX575" s="147" t="n"/>
      <c r="BY575" s="147" t="n"/>
      <c r="BZ575" s="147" t="n"/>
      <c r="CA575" s="147" t="n"/>
      <c r="CB575" s="147" t="n"/>
      <c r="CC575" s="147" t="n"/>
      <c r="CD575" s="147" t="n"/>
      <c r="CE575" s="147" t="n"/>
      <c r="CF575" s="147" t="n"/>
      <c r="CG575" s="148" t="n"/>
      <c r="DU575" s="144"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69" t="inlineStr">
        <is>
          <t>校内外の諸活動</t>
        </is>
      </c>
      <c r="BQ576" s="140" t="n"/>
      <c r="BR576" s="140" t="n"/>
      <c r="BS576" s="140" t="n"/>
      <c r="BT576" s="140" t="n"/>
      <c r="BU576" s="140" t="n"/>
      <c r="BV576" s="141" t="n"/>
      <c r="BW576" s="170">
        <f>計算!$Y$9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1">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6" t="n"/>
      <c r="F579" s="147" t="n"/>
      <c r="G579" s="147" t="n"/>
      <c r="H579" s="147" t="n"/>
      <c r="I579" s="147" t="n"/>
      <c r="J579" s="147" t="n"/>
      <c r="K579" s="148" t="n"/>
      <c r="L579" s="146" t="n"/>
      <c r="M579" s="147" t="n"/>
      <c r="N579" s="147" t="n"/>
      <c r="O579" s="147" t="n"/>
      <c r="P579" s="147" t="n"/>
      <c r="Q579" s="147" t="n"/>
      <c r="R579" s="147" t="n"/>
      <c r="S579" s="147" t="n"/>
      <c r="T579" s="147" t="n"/>
      <c r="U579" s="147" t="n"/>
      <c r="V579" s="147" t="n"/>
      <c r="W579" s="147" t="n"/>
      <c r="X579" s="147" t="n"/>
      <c r="Y579" s="147" t="n"/>
      <c r="Z579" s="147" t="n"/>
      <c r="AA579" s="147" t="n"/>
      <c r="AB579" s="147" t="n"/>
      <c r="AC579" s="147" t="n"/>
      <c r="AD579" s="147" t="n"/>
      <c r="AE579" s="147" t="n"/>
      <c r="AF579" s="147" t="n"/>
      <c r="AG579" s="147" t="n"/>
      <c r="AH579" s="147" t="n"/>
      <c r="AI579" s="147" t="n"/>
      <c r="AJ579" s="147" t="n"/>
      <c r="AK579" s="147" t="n"/>
      <c r="AL579" s="147" t="n"/>
      <c r="AM579" s="147" t="n"/>
      <c r="AN579" s="147" t="n"/>
      <c r="AO579" s="147" t="n"/>
      <c r="AP579" s="147" t="n"/>
      <c r="AQ579" s="147" t="n"/>
      <c r="AR579" s="147" t="n"/>
      <c r="AS579" s="147" t="n"/>
      <c r="AT579" s="147" t="n"/>
      <c r="AU579" s="147" t="n"/>
      <c r="AV579" s="147" t="n"/>
      <c r="AW579" s="147" t="n"/>
      <c r="AX579" s="147" t="n"/>
      <c r="AY579" s="147" t="n"/>
      <c r="AZ579" s="147" t="n"/>
      <c r="BA579" s="147" t="n"/>
      <c r="BB579" s="147" t="n"/>
      <c r="BC579" s="147" t="n"/>
      <c r="BD579" s="147" t="n"/>
      <c r="BE579" s="147" t="n"/>
      <c r="BF579" s="147" t="n"/>
      <c r="BG579" s="147" t="n"/>
      <c r="BH579" s="147" t="n"/>
      <c r="BI579" s="148"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59" t="inlineStr">
        <is>
          <t>ふ り が な</t>
        </is>
      </c>
      <c r="F580" s="140" t="n"/>
      <c r="G580" s="140" t="n"/>
      <c r="H580" s="140" t="n"/>
      <c r="I580" s="140" t="n"/>
      <c r="J580" s="140" t="n"/>
      <c r="K580" s="141" t="n"/>
      <c r="L580" s="160">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2" t="n"/>
      <c r="F582" s="163" t="n"/>
      <c r="G582" s="163" t="n"/>
      <c r="H582" s="163" t="n"/>
      <c r="I582" s="163" t="n"/>
      <c r="J582" s="163" t="n"/>
      <c r="K582" s="164" t="n"/>
      <c r="L582" s="163" t="n"/>
      <c r="M582" s="163" t="n"/>
      <c r="N582" s="163" t="n"/>
      <c r="O582" s="163" t="n"/>
      <c r="P582" s="163" t="n"/>
      <c r="Q582" s="163" t="n"/>
      <c r="R582" s="163" t="n"/>
      <c r="S582" s="163" t="n"/>
      <c r="T582" s="163" t="n"/>
      <c r="U582" s="163" t="n"/>
      <c r="V582" s="163" t="n"/>
      <c r="W582" s="163" t="n"/>
      <c r="X582" s="163" t="n"/>
      <c r="Y582" s="163" t="n"/>
      <c r="Z582" s="163" t="n"/>
      <c r="AA582" s="163" t="n"/>
      <c r="AB582" s="163" t="n"/>
      <c r="AC582" s="163" t="n"/>
      <c r="AD582" s="163" t="n"/>
      <c r="AE582" s="163" t="n"/>
      <c r="AF582" s="163" t="n"/>
      <c r="AG582" s="163" t="n"/>
      <c r="AH582" s="163" t="n"/>
      <c r="AI582" s="163" t="n"/>
      <c r="AJ582" s="163" t="n"/>
      <c r="AK582" s="163" t="n"/>
      <c r="AL582" s="163" t="n"/>
      <c r="AM582" s="163" t="n"/>
      <c r="AN582" s="163" t="n"/>
      <c r="AO582" s="163" t="n"/>
      <c r="AP582" s="163" t="n"/>
      <c r="AQ582" s="163" t="n"/>
      <c r="AR582" s="163" t="n"/>
      <c r="AS582" s="163" t="n"/>
      <c r="AT582" s="163" t="n"/>
      <c r="AU582" s="163" t="n"/>
      <c r="AV582" s="163" t="n"/>
      <c r="AW582" s="163" t="n"/>
      <c r="AX582" s="163" t="n"/>
      <c r="AY582" s="163" t="n"/>
      <c r="AZ582" s="163" t="n"/>
      <c r="BA582" s="163" t="n"/>
      <c r="BB582" s="163" t="n"/>
      <c r="BC582" s="163" t="n"/>
      <c r="BD582" s="163" t="n"/>
      <c r="BE582" s="163" t="n"/>
      <c r="BF582" s="163" t="n"/>
      <c r="BG582" s="163" t="n"/>
      <c r="BH582" s="163" t="n"/>
      <c r="BI582" s="164"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5" t="inlineStr">
        <is>
          <t>連絡先</t>
        </is>
      </c>
      <c r="F583" s="166" t="n"/>
      <c r="G583" s="166" t="n"/>
      <c r="H583" s="166" t="n"/>
      <c r="I583" s="166" t="n"/>
      <c r="J583" s="166" t="n"/>
      <c r="K583" s="167" t="n"/>
      <c r="L583" s="107" t="inlineStr">
        <is>
          <t>〒</t>
        </is>
      </c>
      <c r="M583" s="166" t="n"/>
      <c r="N583" s="166" t="n"/>
      <c r="O583" s="166" t="n"/>
      <c r="P583" s="172">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3">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6" t="n"/>
      <c r="F587" s="147" t="n"/>
      <c r="G587" s="147" t="n"/>
      <c r="H587" s="147" t="n"/>
      <c r="I587" s="147" t="n"/>
      <c r="J587" s="147" t="n"/>
      <c r="K587" s="148" t="n"/>
      <c r="L587" s="147" t="n"/>
      <c r="M587" s="147" t="n"/>
      <c r="N587" s="147" t="n"/>
      <c r="O587" s="147" t="n"/>
      <c r="P587" s="147" t="n"/>
      <c r="Q587" s="147" t="n"/>
      <c r="R587" s="147" t="n"/>
      <c r="S587" s="147" t="n"/>
      <c r="T587" s="147" t="n"/>
      <c r="U587" s="147" t="n"/>
      <c r="V587" s="147" t="n"/>
      <c r="W587" s="147" t="n"/>
      <c r="X587" s="147" t="n"/>
      <c r="Y587" s="147" t="n"/>
      <c r="Z587" s="147" t="n"/>
      <c r="AA587" s="147" t="n"/>
      <c r="AB587" s="147" t="n"/>
      <c r="AC587" s="147" t="n"/>
      <c r="AD587" s="147" t="n"/>
      <c r="AE587" s="147" t="n"/>
      <c r="AF587" s="147" t="n"/>
      <c r="AG587" s="147" t="n"/>
      <c r="AH587" s="147" t="n"/>
      <c r="AI587" s="147" t="n"/>
      <c r="AJ587" s="147" t="n"/>
      <c r="AK587" s="147" t="n"/>
      <c r="AL587" s="147" t="n"/>
      <c r="AM587" s="147" t="n"/>
      <c r="AN587" s="147" t="n"/>
      <c r="AO587" s="147" t="n"/>
      <c r="AP587" s="147" t="n"/>
      <c r="AQ587" s="147" t="n"/>
      <c r="AR587" s="147" t="n"/>
      <c r="AS587" s="147" t="n"/>
      <c r="AT587" s="147" t="n"/>
      <c r="AU587" s="147" t="n"/>
      <c r="AV587" s="147" t="n"/>
      <c r="AW587" s="147" t="n"/>
      <c r="AX587" s="147" t="n"/>
      <c r="AY587" s="147" t="n"/>
      <c r="AZ587" s="147" t="n"/>
      <c r="BA587" s="147" t="n"/>
      <c r="BB587" s="147" t="n"/>
      <c r="BC587" s="147" t="n"/>
      <c r="BD587" s="147" t="n"/>
      <c r="BE587" s="147" t="n"/>
      <c r="BF587" s="147" t="n"/>
      <c r="BG587" s="147" t="n"/>
      <c r="BH587" s="147" t="n"/>
      <c r="BI587" s="148"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4" t="n"/>
      <c r="BQ593" s="140" t="n"/>
      <c r="BR593" s="175" t="n"/>
      <c r="BS593" s="140" t="n"/>
      <c r="BT593" s="140" t="n"/>
      <c r="BU593" s="28" t="n"/>
      <c r="BV593" s="29" t="n"/>
      <c r="BW593" s="176">
        <f>計算!$Z$9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7"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78">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79">
        <f>設定!$B$6</f>
        <v/>
      </c>
      <c r="S601" s="11" t="n"/>
      <c r="T601" s="11" t="n"/>
      <c r="U601" s="179">
        <f>設定!$B$7</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6" t="n"/>
      <c r="F606" s="147" t="n"/>
      <c r="G606" s="147" t="n"/>
      <c r="H606" s="147" t="n"/>
      <c r="I606" s="147" t="n"/>
      <c r="J606" s="147" t="n"/>
      <c r="K606" s="148"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7" t="n"/>
      <c r="AX606" s="147" t="n"/>
      <c r="AY606" s="147" t="n"/>
      <c r="AZ606" s="147" t="n"/>
      <c r="BA606" s="147" t="n"/>
      <c r="BB606" s="147" t="n"/>
      <c r="BC606" s="147" t="n"/>
      <c r="BD606" s="147" t="n"/>
      <c r="BE606" s="147" t="n"/>
      <c r="BF606" s="147" t="n"/>
      <c r="BG606" s="147" t="n"/>
      <c r="BH606" s="147" t="n"/>
      <c r="BI606" s="148"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0"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1">
        <f>計算!$AD$9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79">
        <f>計算!$AB$9</f>
        <v/>
      </c>
      <c r="S612" s="52" t="inlineStr">
        <is>
          <t>年</t>
        </is>
      </c>
      <c r="U612" s="179">
        <f>計算!$AC$9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6" t="n"/>
      <c r="M615" s="147" t="n"/>
      <c r="N615" s="147" t="n"/>
      <c r="O615" s="147" t="n"/>
      <c r="P615" s="20" t="n"/>
      <c r="Q615" s="20" t="n"/>
      <c r="R615" s="20" t="n"/>
      <c r="S615" s="20" t="n"/>
      <c r="T615" s="20" t="n"/>
      <c r="U615" s="20" t="n"/>
      <c r="V615" s="20" t="n"/>
      <c r="W615" s="20" t="n"/>
      <c r="X615" s="39" t="n"/>
      <c r="Y615" s="146" t="n"/>
      <c r="Z615" s="147" t="n"/>
      <c r="AA615" s="147" t="n"/>
      <c r="AB615" s="147" t="n"/>
      <c r="AC615" s="147" t="n"/>
      <c r="AD615" s="147" t="n"/>
      <c r="AE615" s="147" t="n"/>
      <c r="AF615" s="147" t="n"/>
      <c r="AG615" s="147" t="n"/>
      <c r="AH615" s="147" t="n"/>
      <c r="AI615" s="147" t="n"/>
      <c r="AJ615" s="147" t="n"/>
      <c r="AK615" s="147" t="n"/>
      <c r="AL615" s="147" t="n"/>
      <c r="AM615" s="147" t="n"/>
      <c r="AN615" s="147" t="n"/>
      <c r="AO615" s="147" t="n"/>
      <c r="AP615" s="147" t="n"/>
      <c r="AQ615" s="147" t="n"/>
      <c r="AR615" s="147" t="n"/>
      <c r="AS615" s="147" t="n"/>
      <c r="AT615" s="147" t="n"/>
      <c r="AU615" s="147" t="n"/>
      <c r="AV615" s="147" t="n"/>
      <c r="AW615" s="147" t="n"/>
      <c r="AX615" s="147" t="n"/>
      <c r="AY615" s="147" t="n"/>
      <c r="AZ615" s="147" t="n"/>
      <c r="BA615" s="147" t="n"/>
      <c r="BB615" s="147" t="n"/>
      <c r="BC615" s="147" t="n"/>
      <c r="BD615" s="147" t="n"/>
      <c r="BE615" s="147" t="n"/>
      <c r="BF615" s="147" t="n"/>
      <c r="BG615" s="147" t="n"/>
      <c r="BH615" s="147" t="n"/>
      <c r="BI615" s="148"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1">
        <f>計算!$AG$9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79">
        <f>計算!$AE$9</f>
        <v/>
      </c>
      <c r="S618" s="52" t="inlineStr">
        <is>
          <t>年</t>
        </is>
      </c>
      <c r="U618" s="179">
        <f>計算!$AF$9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6" t="n"/>
      <c r="M621" s="147" t="n"/>
      <c r="N621" s="147" t="n"/>
      <c r="O621" s="147" t="n"/>
      <c r="P621" s="20" t="n"/>
      <c r="Q621" s="20" t="n"/>
      <c r="R621" s="20" t="n"/>
      <c r="S621" s="20" t="n"/>
      <c r="T621" s="20" t="n"/>
      <c r="U621" s="20" t="n"/>
      <c r="V621" s="20" t="n"/>
      <c r="W621" s="20" t="n"/>
      <c r="X621" s="39" t="n"/>
      <c r="Y621" s="146" t="n"/>
      <c r="Z621" s="147" t="n"/>
      <c r="AA621" s="147" t="n"/>
      <c r="AB621" s="147" t="n"/>
      <c r="AC621" s="147" t="n"/>
      <c r="AD621" s="147" t="n"/>
      <c r="AE621" s="147" t="n"/>
      <c r="AF621" s="147" t="n"/>
      <c r="AG621" s="147" t="n"/>
      <c r="AH621" s="147" t="n"/>
      <c r="AI621" s="147" t="n"/>
      <c r="AJ621" s="147" t="n"/>
      <c r="AK621" s="147" t="n"/>
      <c r="AL621" s="147" t="n"/>
      <c r="AM621" s="147" t="n"/>
      <c r="AN621" s="147" t="n"/>
      <c r="AO621" s="147" t="n"/>
      <c r="AP621" s="147" t="n"/>
      <c r="AQ621" s="147" t="n"/>
      <c r="AR621" s="147" t="n"/>
      <c r="AS621" s="147" t="n"/>
      <c r="AT621" s="147" t="n"/>
      <c r="AU621" s="147" t="n"/>
      <c r="AV621" s="147" t="n"/>
      <c r="AW621" s="147" t="n"/>
      <c r="AX621" s="147" t="n"/>
      <c r="AY621" s="147" t="n"/>
      <c r="AZ621" s="147" t="n"/>
      <c r="BA621" s="147" t="n"/>
      <c r="BB621" s="147" t="n"/>
      <c r="BC621" s="147" t="n"/>
      <c r="BD621" s="147" t="n"/>
      <c r="BE621" s="147" t="n"/>
      <c r="BF621" s="147" t="n"/>
      <c r="BG621" s="147" t="n"/>
      <c r="BH621" s="147" t="n"/>
      <c r="BI621" s="148" t="n"/>
      <c r="BJ621" s="2" t="n"/>
      <c r="BK621" s="2" t="n"/>
      <c r="BL621" s="2" t="n"/>
      <c r="BM621" s="2" t="n"/>
      <c r="BN621" s="2" t="n"/>
      <c r="BO621" s="2" t="n"/>
      <c r="BP621" s="146" t="n"/>
      <c r="BQ621" s="147" t="n"/>
      <c r="BR621" s="147" t="n"/>
      <c r="BS621" s="147" t="n"/>
      <c r="BT621" s="147" t="n"/>
      <c r="BU621" s="42" t="n"/>
      <c r="BV621" s="45" t="n"/>
      <c r="BW621" s="147" t="n"/>
      <c r="BX621" s="147" t="n"/>
      <c r="BY621" s="147" t="n"/>
      <c r="BZ621" s="147" t="n"/>
      <c r="CA621" s="147" t="n"/>
      <c r="CB621" s="147" t="n"/>
      <c r="CC621" s="147" t="n"/>
      <c r="CD621" s="147" t="n"/>
      <c r="CE621" s="147" t="n"/>
      <c r="CF621" s="147" t="n"/>
      <c r="CG621" s="147" t="n"/>
      <c r="CH621" s="147" t="n"/>
      <c r="CI621" s="147" t="n"/>
      <c r="CJ621" s="147" t="n"/>
      <c r="CK621" s="147" t="n"/>
      <c r="CL621" s="147" t="n"/>
      <c r="CM621" s="147" t="n"/>
      <c r="CN621" s="147" t="n"/>
      <c r="CO621" s="147" t="n"/>
      <c r="CP621" s="147" t="n"/>
      <c r="CQ621" s="147" t="n"/>
      <c r="CR621" s="147" t="n"/>
      <c r="CS621" s="147" t="n"/>
      <c r="CT621" s="147" t="n"/>
      <c r="CU621" s="147" t="n"/>
      <c r="CV621" s="147" t="n"/>
      <c r="CW621" s="147" t="n"/>
      <c r="CX621" s="147" t="n"/>
      <c r="CY621" s="147" t="n"/>
      <c r="CZ621" s="147" t="n"/>
      <c r="DA621" s="147" t="n"/>
      <c r="DB621" s="147" t="n"/>
      <c r="DC621" s="147" t="n"/>
      <c r="DD621" s="147" t="n"/>
      <c r="DE621" s="147" t="n"/>
      <c r="DF621" s="147" t="n"/>
      <c r="DG621" s="147" t="n"/>
      <c r="DH621" s="147" t="n"/>
      <c r="DI621" s="147" t="n"/>
      <c r="DJ621" s="147" t="n"/>
      <c r="DK621" s="147" t="n"/>
      <c r="DL621" s="147" t="n"/>
      <c r="DM621" s="147" t="n"/>
      <c r="DN621" s="147" t="n"/>
      <c r="DO621" s="147" t="n"/>
      <c r="DP621" s="147" t="n"/>
      <c r="DQ621" s="147" t="n"/>
      <c r="DR621" s="147" t="n"/>
      <c r="DS621" s="147" t="n"/>
      <c r="DT621" s="147" t="n"/>
      <c r="DU621" s="148"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6">
        <f>計算!$AA$9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6" t="n"/>
      <c r="M627" s="147" t="n"/>
      <c r="N627" s="147" t="n"/>
      <c r="O627" s="147"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6" t="n"/>
      <c r="F633" s="147" t="n"/>
      <c r="G633" s="147" t="n"/>
      <c r="H633" s="147" t="n"/>
      <c r="I633" s="147" t="n"/>
      <c r="J633" s="147" t="n"/>
      <c r="K633" s="148" t="n"/>
      <c r="L633" s="146" t="n"/>
      <c r="M633" s="147" t="n"/>
      <c r="N633" s="147" t="n"/>
      <c r="O633" s="147"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6" t="n"/>
      <c r="BQ633" s="147" t="n"/>
      <c r="BR633" s="147" t="n"/>
      <c r="BS633" s="147" t="n"/>
      <c r="BT633" s="147" t="n"/>
      <c r="BU633" s="147" t="n"/>
      <c r="BV633" s="148" t="n"/>
      <c r="BW633" s="147" t="n"/>
      <c r="BX633" s="147" t="n"/>
      <c r="BY633" s="147" t="n"/>
      <c r="BZ633" s="147" t="n"/>
      <c r="CA633" s="147" t="n"/>
      <c r="CB633" s="147" t="n"/>
      <c r="CC633" s="147" t="n"/>
      <c r="CD633" s="147" t="n"/>
      <c r="CE633" s="147" t="n"/>
      <c r="CF633" s="147" t="n"/>
      <c r="CG633" s="147" t="n"/>
      <c r="CH633" s="147" t="n"/>
      <c r="CI633" s="147" t="n"/>
      <c r="CJ633" s="147" t="n"/>
      <c r="CK633" s="147" t="n"/>
      <c r="CL633" s="147" t="n"/>
      <c r="CM633" s="147" t="n"/>
      <c r="CN633" s="147" t="n"/>
      <c r="CO633" s="147" t="n"/>
      <c r="CP633" s="147" t="n"/>
      <c r="CQ633" s="147" t="n"/>
      <c r="CR633" s="147" t="n"/>
      <c r="CS633" s="147" t="n"/>
      <c r="CT633" s="147" t="n"/>
      <c r="CU633" s="147" t="n"/>
      <c r="CV633" s="147" t="n"/>
      <c r="CW633" s="147" t="n"/>
      <c r="CX633" s="147" t="n"/>
      <c r="CY633" s="147" t="n"/>
      <c r="CZ633" s="147" t="n"/>
      <c r="DA633" s="147" t="n"/>
      <c r="DB633" s="147" t="n"/>
      <c r="DC633" s="147" t="n"/>
      <c r="DD633" s="147" t="n"/>
      <c r="DE633" s="147" t="n"/>
      <c r="DF633" s="147" t="n"/>
      <c r="DG633" s="147" t="n"/>
      <c r="DH633" s="147" t="n"/>
      <c r="DI633" s="147" t="n"/>
      <c r="DJ633" s="147" t="n"/>
      <c r="DK633" s="147" t="n"/>
      <c r="DL633" s="147" t="n"/>
      <c r="DM633" s="147" t="n"/>
      <c r="DN633" s="147" t="n"/>
      <c r="DO633" s="147" t="n"/>
      <c r="DP633" s="147" t="n"/>
      <c r="DQ633" s="147" t="n"/>
      <c r="DR633" s="147" t="n"/>
      <c r="DS633" s="147" t="n"/>
      <c r="DT633" s="147" t="n"/>
      <c r="DU633" s="148"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IF(N(設定!$B$3)=0,"",YEAR(設定!$B$3)-2018)</f>
        <v/>
      </c>
      <c r="AG645" s="95" t="inlineStr">
        <is>
          <t>年</t>
        </is>
      </c>
      <c r="AI645" s="145">
        <f>IF(N(設定!$B$3)=0,"",MONTH(設定!$B$3))</f>
        <v/>
      </c>
      <c r="AL645" s="95" t="inlineStr">
        <is>
          <t>月</t>
        </is>
      </c>
      <c r="AN645" s="145">
        <f>IF(N(設定!$B$3)=0,"",DAY(設定!$B$3))</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6" t="n"/>
      <c r="BX645" s="147" t="n"/>
      <c r="BY645" s="147" t="n"/>
      <c r="BZ645" s="147" t="n"/>
      <c r="CA645" s="147" t="n"/>
      <c r="CB645" s="147" t="n"/>
      <c r="CC645" s="147" t="n"/>
      <c r="CD645" s="147" t="n"/>
      <c r="CE645" s="147" t="n"/>
      <c r="CF645" s="147" t="n"/>
      <c r="CG645" s="148" t="n"/>
      <c r="CH645" s="146" t="n"/>
      <c r="CI645" s="147" t="n"/>
      <c r="CJ645" s="147" t="n"/>
      <c r="CK645" s="147" t="n"/>
      <c r="CL645" s="147" t="n"/>
      <c r="CM645" s="147" t="n"/>
      <c r="CN645" s="147" t="n"/>
      <c r="CO645" s="147" t="n"/>
      <c r="CP645" s="147" t="n"/>
      <c r="CQ645" s="147" t="n"/>
      <c r="CR645" s="147" t="n"/>
      <c r="CS645" s="147" t="n"/>
      <c r="CT645" s="147" t="n"/>
      <c r="CU645" s="147" t="n"/>
      <c r="CV645" s="147" t="n"/>
      <c r="CW645" s="147" t="n"/>
      <c r="CX645" s="147" t="n"/>
      <c r="CY645" s="147" t="n"/>
      <c r="CZ645" s="147" t="n"/>
      <c r="DA645" s="147" t="n"/>
      <c r="DB645" s="147" t="n"/>
      <c r="DC645" s="147" t="n"/>
      <c r="DD645" s="147" t="n"/>
      <c r="DE645" s="147" t="n"/>
      <c r="DF645" s="147" t="n"/>
      <c r="DG645" s="147" t="n"/>
      <c r="DH645" s="147" t="n"/>
      <c r="DI645" s="147" t="n"/>
      <c r="DJ645" s="147" t="n"/>
      <c r="DK645" s="147" t="n"/>
      <c r="DL645" s="147" t="n"/>
      <c r="DM645" s="147" t="n"/>
      <c r="DN645" s="147" t="n"/>
      <c r="DO645" s="147" t="n"/>
      <c r="DP645" s="147" t="n"/>
      <c r="DQ645" s="147" t="n"/>
      <c r="DR645" s="147" t="n"/>
      <c r="DS645" s="147" t="n"/>
      <c r="DT645" s="147" t="n"/>
      <c r="DU645" s="148"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49">
        <f>計算!$O$10</f>
        <v/>
      </c>
      <c r="CG646" s="144" t="n"/>
      <c r="CH646" s="150">
        <f>計算!$P$10</f>
        <v/>
      </c>
      <c r="DU646" s="144"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7" t="n"/>
      <c r="AA647" s="147" t="n"/>
      <c r="AB647" s="147" t="n"/>
      <c r="AC647" s="147" t="n"/>
      <c r="AD647" s="147" t="n"/>
      <c r="AE647" s="147" t="n"/>
      <c r="AF647" s="147" t="n"/>
      <c r="AG647" s="147" t="n"/>
      <c r="AH647" s="147" t="n"/>
      <c r="AI647" s="147" t="n"/>
      <c r="AJ647" s="147" t="n"/>
      <c r="AK647" s="147" t="n"/>
      <c r="AL647" s="147" t="n"/>
      <c r="AM647" s="147" t="n"/>
      <c r="AN647" s="147" t="n"/>
      <c r="AO647" s="147" t="n"/>
      <c r="AP647" s="147" t="n"/>
      <c r="AQ647" s="147" t="n"/>
      <c r="AR647" s="147" t="n"/>
      <c r="AS647" s="147" t="n"/>
      <c r="AT647" s="147" t="n"/>
      <c r="AU647" s="12" t="n"/>
      <c r="AV647" s="7" t="n"/>
      <c r="BI647" s="8" t="n"/>
      <c r="BJ647" s="7" t="n"/>
      <c r="BK647" s="2" t="n"/>
      <c r="BL647" s="2" t="n"/>
      <c r="BM647" s="2" t="n"/>
      <c r="BN647" s="2" t="n"/>
      <c r="BO647" s="2" t="n"/>
      <c r="BP647" s="143" t="n"/>
      <c r="BV647" s="144" t="n"/>
      <c r="BW647" s="143" t="n"/>
      <c r="CG647" s="144" t="n"/>
      <c r="DU647" s="144" t="n"/>
      <c r="DV647" s="2" t="n"/>
      <c r="DW647" s="2" t="n"/>
      <c r="DX647" s="2" t="n"/>
      <c r="DY647" s="2" t="n"/>
      <c r="DZ647" s="2" t="n"/>
      <c r="EA647" s="2" t="n"/>
      <c r="EB647" s="2" t="n"/>
      <c r="EC647" s="2" t="n"/>
    </row>
    <row r="648" ht="6.75" customHeight="1" s="118">
      <c r="A648" s="2" t="n"/>
      <c r="B648" s="2" t="n"/>
      <c r="C648" s="2" t="n"/>
      <c r="D648" s="2" t="n"/>
      <c r="E648" s="142" t="inlineStr">
        <is>
          <t>ふ り が な</t>
        </is>
      </c>
      <c r="F648" s="140" t="n"/>
      <c r="G648" s="140" t="n"/>
      <c r="H648" s="140" t="n"/>
      <c r="I648" s="140" t="n"/>
      <c r="J648" s="140" t="n"/>
      <c r="K648" s="141" t="n"/>
      <c r="L648" s="151">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43" t="n"/>
      <c r="CG648" s="144" t="n"/>
      <c r="DU648" s="144" t="n"/>
      <c r="DV648" s="2" t="n"/>
      <c r="DW648" s="2" t="n"/>
      <c r="DX648" s="2" t="n"/>
      <c r="DY648" s="2" t="n"/>
      <c r="DZ648" s="2" t="n"/>
      <c r="EA648" s="2" t="n"/>
      <c r="EB648" s="2" t="n"/>
      <c r="EC648" s="2" t="n"/>
    </row>
    <row r="649" ht="6.7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43" t="n"/>
      <c r="CG649" s="144" t="n"/>
      <c r="DU649" s="144" t="n"/>
      <c r="DV649" s="2" t="n"/>
      <c r="DW649" s="2" t="n"/>
      <c r="DX649" s="2" t="n"/>
      <c r="DY649" s="2" t="n"/>
      <c r="DZ649" s="2" t="n"/>
      <c r="EA649" s="2" t="n"/>
      <c r="EB649" s="2" t="n"/>
      <c r="EC649" s="2" t="n"/>
    </row>
    <row r="650" ht="6.7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49">
        <f>計算!$Q$10</f>
        <v/>
      </c>
      <c r="CG650" s="144" t="n"/>
      <c r="CH650" s="150">
        <f>計算!$R$10</f>
        <v/>
      </c>
      <c r="DU650" s="144" t="n"/>
      <c r="DV650" s="2" t="n"/>
      <c r="DW650" s="2" t="n"/>
      <c r="DX650" s="2" t="n"/>
      <c r="DY650" s="2" t="n"/>
      <c r="DZ650" s="2" t="n"/>
      <c r="EA650" s="2" t="n"/>
      <c r="EB650" s="2" t="n"/>
      <c r="EC650" s="2" t="n"/>
    </row>
    <row r="651" ht="6.75" customHeight="1" s="118">
      <c r="A651" s="2" t="n"/>
      <c r="B651" s="2" t="n"/>
      <c r="C651" s="2" t="n"/>
      <c r="D651" s="2" t="n"/>
      <c r="E651" s="146" t="n"/>
      <c r="F651" s="147" t="n"/>
      <c r="G651" s="147" t="n"/>
      <c r="H651" s="147" t="n"/>
      <c r="I651" s="147" t="n"/>
      <c r="J651" s="147" t="n"/>
      <c r="K651" s="148" t="n"/>
      <c r="L651" s="147" t="n"/>
      <c r="M651" s="147" t="n"/>
      <c r="N651" s="147" t="n"/>
      <c r="O651" s="147" t="n"/>
      <c r="P651" s="147" t="n"/>
      <c r="Q651" s="147" t="n"/>
      <c r="R651" s="147" t="n"/>
      <c r="S651" s="147" t="n"/>
      <c r="T651" s="147" t="n"/>
      <c r="U651" s="147" t="n"/>
      <c r="V651" s="147" t="n"/>
      <c r="W651" s="147" t="n"/>
      <c r="X651" s="147" t="n"/>
      <c r="Y651" s="147" t="n"/>
      <c r="Z651" s="147" t="n"/>
      <c r="AA651" s="147" t="n"/>
      <c r="AB651" s="147" t="n"/>
      <c r="AC651" s="147" t="n"/>
      <c r="AD651" s="147" t="n"/>
      <c r="AE651" s="147" t="n"/>
      <c r="AF651" s="147" t="n"/>
      <c r="AG651" s="147" t="n"/>
      <c r="AH651" s="147" t="n"/>
      <c r="AI651" s="147" t="n"/>
      <c r="AJ651" s="147" t="n"/>
      <c r="AK651" s="147" t="n"/>
      <c r="AL651" s="147" t="n"/>
      <c r="AM651" s="147" t="n"/>
      <c r="AN651" s="147" t="n"/>
      <c r="AO651" s="147" t="n"/>
      <c r="AP651" s="147" t="n"/>
      <c r="AQ651" s="147" t="n"/>
      <c r="AR651" s="147" t="n"/>
      <c r="AS651" s="147" t="n"/>
      <c r="AT651" s="148"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43" t="n"/>
      <c r="CG651" s="144" t="n"/>
      <c r="DU651" s="144" t="n"/>
      <c r="DV651" s="2" t="n"/>
      <c r="DW651" s="2" t="n"/>
      <c r="DX651" s="2" t="n"/>
      <c r="DY651" s="2" t="n"/>
      <c r="DZ651" s="2" t="n"/>
      <c r="EA651" s="2" t="n"/>
      <c r="EB651" s="2" t="n"/>
      <c r="EC651" s="2" t="n"/>
    </row>
    <row r="652" ht="6.75" customHeight="1" s="118">
      <c r="A652" s="2" t="n"/>
      <c r="B652" s="2" t="n"/>
      <c r="C652" s="2" t="n"/>
      <c r="D652" s="2" t="n"/>
      <c r="E652" s="152" t="inlineStr">
        <is>
          <t>名　前</t>
        </is>
      </c>
      <c r="F652" s="140" t="n"/>
      <c r="G652" s="140" t="n"/>
      <c r="H652" s="140" t="n"/>
      <c r="I652" s="140" t="n"/>
      <c r="J652" s="140" t="n"/>
      <c r="K652" s="141" t="n"/>
      <c r="L652" s="153">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43" t="n"/>
      <c r="CG652" s="144" t="n"/>
      <c r="DU652" s="144" t="n"/>
      <c r="DV652" s="2" t="n"/>
      <c r="DW652" s="2" t="n"/>
      <c r="DX652" s="2" t="n"/>
      <c r="DY652" s="2" t="n"/>
      <c r="DZ652" s="2" t="n"/>
      <c r="EA652" s="2" t="n"/>
      <c r="EB652" s="2" t="n"/>
      <c r="EC652" s="2" t="n"/>
    </row>
    <row r="653" ht="6.7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43" t="n"/>
      <c r="CG653" s="144" t="n"/>
      <c r="DU653" s="144" t="n"/>
      <c r="DV653" s="2" t="n"/>
      <c r="DW653" s="2" t="n"/>
      <c r="DX653" s="2" t="n"/>
      <c r="DY653" s="2" t="n"/>
      <c r="DZ653" s="2" t="n"/>
      <c r="EA653" s="2" t="n"/>
      <c r="EB653" s="2" t="n"/>
      <c r="EC653" s="2" t="n"/>
    </row>
    <row r="654" ht="6.7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49">
        <f>計算!$S$10</f>
        <v/>
      </c>
      <c r="CG654" s="144" t="n"/>
      <c r="CH654" s="150">
        <f>計算!$T$10</f>
        <v/>
      </c>
      <c r="DU654" s="144" t="n"/>
      <c r="DV654" s="2" t="n"/>
      <c r="DW654" s="2" t="n"/>
      <c r="DX654" s="2" t="n"/>
      <c r="DY654" s="2" t="n"/>
      <c r="DZ654" s="2" t="n"/>
      <c r="EA654" s="2" t="n"/>
      <c r="EB654" s="2" t="n"/>
      <c r="EC654" s="2" t="n"/>
    </row>
    <row r="655" ht="6.7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43" t="n"/>
      <c r="CG655" s="144" t="n"/>
      <c r="DU655" s="144" t="n"/>
      <c r="DV655" s="2" t="n"/>
      <c r="DW655" s="2" t="n"/>
      <c r="DX655" s="2" t="n"/>
      <c r="DY655" s="2" t="n"/>
      <c r="DZ655" s="2" t="n"/>
      <c r="EA655" s="2" t="n"/>
      <c r="EB655" s="2" t="n"/>
      <c r="EC655" s="2" t="n"/>
    </row>
    <row r="656" ht="6.7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43" t="n"/>
      <c r="CG656" s="144" t="n"/>
      <c r="DU656" s="144" t="n"/>
      <c r="DV656" s="2" t="n"/>
      <c r="DW656" s="2" t="n"/>
      <c r="DX656" s="2" t="n"/>
      <c r="DY656" s="2" t="n"/>
      <c r="DZ656" s="2" t="n"/>
      <c r="EA656" s="2" t="n"/>
      <c r="EB656" s="2" t="n"/>
      <c r="EC656" s="2" t="n"/>
    </row>
    <row r="657" ht="4.5" customHeight="1" s="118">
      <c r="A657" s="2" t="n"/>
      <c r="B657" s="2" t="n"/>
      <c r="C657" s="2" t="n"/>
      <c r="D657" s="2" t="n"/>
      <c r="E657" s="146" t="n"/>
      <c r="F657" s="147" t="n"/>
      <c r="G657" s="147" t="n"/>
      <c r="H657" s="147" t="n"/>
      <c r="I657" s="147" t="n"/>
      <c r="J657" s="147" t="n"/>
      <c r="K657" s="148" t="n"/>
      <c r="L657" s="146" t="n"/>
      <c r="M657" s="147" t="n"/>
      <c r="N657" s="147" t="n"/>
      <c r="O657" s="147" t="n"/>
      <c r="P657" s="147" t="n"/>
      <c r="Q657" s="147" t="n"/>
      <c r="R657" s="147" t="n"/>
      <c r="S657" s="147" t="n"/>
      <c r="T657" s="147" t="n"/>
      <c r="U657" s="147" t="n"/>
      <c r="V657" s="147" t="n"/>
      <c r="W657" s="147" t="n"/>
      <c r="X657" s="147" t="n"/>
      <c r="Y657" s="147" t="n"/>
      <c r="Z657" s="147" t="n"/>
      <c r="AA657" s="147" t="n"/>
      <c r="AB657" s="147" t="n"/>
      <c r="AC657" s="147" t="n"/>
      <c r="AD657" s="147" t="n"/>
      <c r="AE657" s="147" t="n"/>
      <c r="AF657" s="147" t="n"/>
      <c r="AG657" s="147" t="n"/>
      <c r="AH657" s="147" t="n"/>
      <c r="AI657" s="147" t="n"/>
      <c r="AJ657" s="147" t="n"/>
      <c r="AK657" s="147" t="n"/>
      <c r="AL657" s="147" t="n"/>
      <c r="AM657" s="147" t="n"/>
      <c r="AN657" s="147" t="n"/>
      <c r="AO657" s="147" t="n"/>
      <c r="AP657" s="147" t="n"/>
      <c r="AQ657" s="147" t="n"/>
      <c r="AR657" s="147" t="n"/>
      <c r="AS657" s="147" t="n"/>
      <c r="AT657" s="148"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43" t="n"/>
      <c r="CG657" s="144" t="n"/>
      <c r="DU657" s="144" t="n"/>
      <c r="DV657" s="2" t="n"/>
      <c r="DW657" s="2" t="n"/>
      <c r="DX657" s="2" t="n"/>
      <c r="DY657" s="2" t="n"/>
      <c r="DZ657" s="2" t="n"/>
      <c r="EA657" s="2" t="n"/>
      <c r="EB657" s="2" t="n"/>
      <c r="EC657" s="2" t="n"/>
    </row>
    <row r="658" ht="6.75" customHeight="1" s="118">
      <c r="A658" s="2" t="n"/>
      <c r="B658" s="2" t="n"/>
      <c r="C658" s="2" t="n"/>
      <c r="D658" s="2" t="n"/>
      <c r="E658" s="152" t="inlineStr">
        <is>
          <t>生年月日</t>
        </is>
      </c>
      <c r="F658" s="140" t="n"/>
      <c r="G658" s="140" t="n"/>
      <c r="H658" s="140" t="n"/>
      <c r="I658" s="140" t="n"/>
      <c r="J658" s="140" t="n"/>
      <c r="K658" s="141" t="n"/>
      <c r="L658" s="154" t="inlineStr">
        <is>
          <t>昭和 ・ 平成</t>
        </is>
      </c>
      <c r="M658" s="140" t="n"/>
      <c r="N658" s="140" t="n"/>
      <c r="O658" s="140" t="n"/>
      <c r="P658" s="140" t="n"/>
      <c r="Q658" s="140" t="n"/>
      <c r="R658" s="140" t="n"/>
      <c r="S658" s="140" t="n"/>
      <c r="T658" s="140" t="n"/>
      <c r="U658" s="140" t="n"/>
      <c r="V658" s="155">
        <f>計算!$D$10</f>
        <v/>
      </c>
      <c r="W658" s="140" t="n"/>
      <c r="X658" s="156" t="inlineStr">
        <is>
          <t>年</t>
        </is>
      </c>
      <c r="Y658" s="140" t="n"/>
      <c r="Z658" s="155">
        <f>計算!$E$10</f>
        <v/>
      </c>
      <c r="AA658" s="140" t="n"/>
      <c r="AB658" s="140" t="n"/>
      <c r="AC658" s="156" t="inlineStr">
        <is>
          <t>月</t>
        </is>
      </c>
      <c r="AD658" s="140" t="n"/>
      <c r="AE658" s="155">
        <f>計算!$F$10</f>
        <v/>
      </c>
      <c r="AF658" s="140" t="n"/>
      <c r="AG658" s="140" t="n"/>
      <c r="AH658" s="156" t="inlineStr">
        <is>
          <t>日　生 （満</t>
        </is>
      </c>
      <c r="AI658" s="140" t="n"/>
      <c r="AJ658" s="140" t="n"/>
      <c r="AK658" s="140" t="n"/>
      <c r="AL658" s="140" t="n"/>
      <c r="AM658" s="140" t="n"/>
      <c r="AN658" s="140" t="n"/>
      <c r="AO658" s="140" t="n"/>
      <c r="AP658" s="157">
        <f>計算!$G$10</f>
        <v/>
      </c>
      <c r="AQ658" s="140" t="n"/>
      <c r="AR658" s="158"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49">
        <f>計算!$U$10</f>
        <v/>
      </c>
      <c r="CG658" s="144" t="n"/>
      <c r="CH658" s="150">
        <f>計算!$V$10</f>
        <v/>
      </c>
      <c r="DU658" s="144" t="n"/>
      <c r="DV658" s="2" t="n"/>
      <c r="DW658" s="2" t="n"/>
      <c r="DX658" s="2" t="n"/>
      <c r="DY658" s="2" t="n"/>
      <c r="DZ658" s="2" t="n"/>
      <c r="EA658" s="2" t="n"/>
      <c r="EB658" s="2" t="n"/>
      <c r="EC658" s="2" t="n"/>
    </row>
    <row r="659" ht="6.75"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143" t="n"/>
      <c r="CG659" s="144" t="n"/>
      <c r="DU659" s="144" t="n"/>
      <c r="DV659" s="2" t="n"/>
      <c r="DW659" s="2" t="n"/>
      <c r="DX659" s="2" t="n"/>
      <c r="DY659" s="2" t="n"/>
      <c r="DZ659" s="2" t="n"/>
      <c r="EA659" s="2" t="n"/>
      <c r="EB659" s="2" t="n"/>
      <c r="EC659" s="2" t="n"/>
    </row>
    <row r="660" ht="6.75"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143" t="n"/>
      <c r="CG660" s="144" t="n"/>
      <c r="DU660" s="144" t="n"/>
      <c r="DV660" s="2" t="n"/>
      <c r="DW660" s="2" t="n"/>
      <c r="DX660" s="2" t="n"/>
      <c r="DY660" s="2" t="n"/>
      <c r="DZ660" s="2" t="n"/>
      <c r="EA660" s="2" t="n"/>
      <c r="EB660" s="2" t="n"/>
      <c r="EC660" s="2" t="n"/>
    </row>
    <row r="661" ht="3.75" customHeight="1" s="118">
      <c r="A661" s="2" t="n"/>
      <c r="B661" s="2" t="n"/>
      <c r="C661" s="2" t="n"/>
      <c r="D661" s="2" t="n"/>
      <c r="E661" s="146" t="n"/>
      <c r="F661" s="147" t="n"/>
      <c r="G661" s="147" t="n"/>
      <c r="H661" s="147" t="n"/>
      <c r="I661" s="147" t="n"/>
      <c r="J661" s="147" t="n"/>
      <c r="K661" s="148" t="n"/>
      <c r="L661" s="146" t="n"/>
      <c r="M661" s="147" t="n"/>
      <c r="N661" s="147" t="n"/>
      <c r="O661" s="147" t="n"/>
      <c r="P661" s="147" t="n"/>
      <c r="Q661" s="147" t="n"/>
      <c r="R661" s="147" t="n"/>
      <c r="S661" s="147" t="n"/>
      <c r="T661" s="147" t="n"/>
      <c r="U661" s="147" t="n"/>
      <c r="X661" s="147" t="n"/>
      <c r="Y661" s="147" t="n"/>
      <c r="AC661" s="147" t="n"/>
      <c r="AD661" s="147" t="n"/>
      <c r="AH661" s="147" t="n"/>
      <c r="AI661" s="147" t="n"/>
      <c r="AJ661" s="147" t="n"/>
      <c r="AK661" s="147" t="n"/>
      <c r="AL661" s="147" t="n"/>
      <c r="AM661" s="147" t="n"/>
      <c r="AN661" s="147" t="n"/>
      <c r="AO661" s="147" t="n"/>
      <c r="AP661" s="147" t="n"/>
      <c r="AQ661" s="147" t="n"/>
      <c r="AR661" s="147" t="n"/>
      <c r="AS661" s="147" t="n"/>
      <c r="AT661" s="148"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143" t="n"/>
      <c r="CG661" s="144" t="n"/>
      <c r="DU661" s="144" t="n"/>
      <c r="DV661" s="2" t="n"/>
      <c r="DW661" s="2" t="n"/>
      <c r="DX661" s="2" t="n"/>
      <c r="DY661" s="2" t="n"/>
      <c r="DZ661" s="2" t="n"/>
      <c r="EA661" s="2" t="n"/>
      <c r="EB661" s="2" t="n"/>
      <c r="EC661" s="2" t="n"/>
    </row>
    <row r="662" ht="6.75" customHeight="1" s="118">
      <c r="A662" s="2" t="n"/>
      <c r="B662" s="2" t="n"/>
      <c r="C662" s="2" t="n"/>
      <c r="D662" s="2" t="n"/>
      <c r="E662" s="159" t="inlineStr">
        <is>
          <t>ふ り が な</t>
        </is>
      </c>
      <c r="F662" s="140" t="n"/>
      <c r="G662" s="140" t="n"/>
      <c r="H662" s="140" t="n"/>
      <c r="I662" s="140" t="n"/>
      <c r="J662" s="140" t="n"/>
      <c r="K662" s="141" t="n"/>
      <c r="L662" s="160">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161">
        <f>計算!$W$10</f>
        <v/>
      </c>
      <c r="CG662" s="144" t="n"/>
      <c r="CH662" s="150">
        <f>計算!$X$10</f>
        <v/>
      </c>
      <c r="DU662" s="144" t="n"/>
      <c r="DV662" s="2" t="n"/>
      <c r="DW662" s="2" t="n"/>
      <c r="DX662" s="2" t="n"/>
      <c r="DY662" s="2" t="n"/>
      <c r="DZ662" s="2" t="n"/>
      <c r="EA662" s="2" t="n"/>
      <c r="EB662" s="2" t="n"/>
      <c r="EC662" s="2" t="n"/>
    </row>
    <row r="663" ht="6.75" customHeight="1" s="118">
      <c r="A663" s="2" t="n"/>
      <c r="B663" s="2" t="n"/>
      <c r="C663" s="2" t="n"/>
      <c r="D663" s="2" t="n"/>
      <c r="E663" s="143" t="n"/>
      <c r="K663" s="144" t="n"/>
      <c r="BI663" s="144" t="n"/>
      <c r="BJ663" s="2" t="n"/>
      <c r="BK663" s="2" t="n"/>
      <c r="BL663" s="2" t="n"/>
      <c r="BM663" s="2" t="n"/>
      <c r="BN663" s="2" t="n"/>
      <c r="BO663" s="2" t="n"/>
      <c r="BP663" s="143" t="n"/>
      <c r="BV663" s="144" t="n"/>
      <c r="BW663" s="143" t="n"/>
      <c r="CG663" s="144" t="n"/>
      <c r="DU663" s="144" t="n"/>
      <c r="DV663" s="2" t="n"/>
      <c r="DW663" s="2" t="n"/>
      <c r="DX663" s="2" t="n"/>
      <c r="DY663" s="2" t="n"/>
      <c r="DZ663" s="2" t="n"/>
      <c r="EA663" s="2" t="n"/>
      <c r="EB663" s="2" t="n"/>
      <c r="EC663" s="2" t="n"/>
    </row>
    <row r="664" ht="6.75" customHeight="1" s="118">
      <c r="A664" s="2" t="n"/>
      <c r="B664" s="2" t="n"/>
      <c r="C664" s="2" t="n"/>
      <c r="D664" s="2" t="n"/>
      <c r="E664" s="162" t="n"/>
      <c r="F664" s="163" t="n"/>
      <c r="G664" s="163" t="n"/>
      <c r="H664" s="163" t="n"/>
      <c r="I664" s="163" t="n"/>
      <c r="J664" s="163" t="n"/>
      <c r="K664" s="164" t="n"/>
      <c r="L664" s="163" t="n"/>
      <c r="M664" s="163" t="n"/>
      <c r="N664" s="163" t="n"/>
      <c r="O664" s="163" t="n"/>
      <c r="P664" s="163" t="n"/>
      <c r="Q664" s="163" t="n"/>
      <c r="R664" s="163" t="n"/>
      <c r="S664" s="163" t="n"/>
      <c r="T664" s="163" t="n"/>
      <c r="U664" s="163" t="n"/>
      <c r="V664" s="163" t="n"/>
      <c r="W664" s="163" t="n"/>
      <c r="X664" s="163" t="n"/>
      <c r="Y664" s="163" t="n"/>
      <c r="Z664" s="163" t="n"/>
      <c r="AA664" s="163" t="n"/>
      <c r="AB664" s="163" t="n"/>
      <c r="AC664" s="163" t="n"/>
      <c r="AD664" s="163" t="n"/>
      <c r="AE664" s="163" t="n"/>
      <c r="AF664" s="163" t="n"/>
      <c r="AG664" s="163" t="n"/>
      <c r="AH664" s="163" t="n"/>
      <c r="AI664" s="163" t="n"/>
      <c r="AJ664" s="163" t="n"/>
      <c r="AK664" s="163" t="n"/>
      <c r="AL664" s="163" t="n"/>
      <c r="AM664" s="163" t="n"/>
      <c r="AN664" s="163" t="n"/>
      <c r="AO664" s="163" t="n"/>
      <c r="AP664" s="163" t="n"/>
      <c r="AQ664" s="163" t="n"/>
      <c r="AR664" s="163" t="n"/>
      <c r="AS664" s="163" t="n"/>
      <c r="AT664" s="163" t="n"/>
      <c r="AU664" s="163" t="n"/>
      <c r="AV664" s="163" t="n"/>
      <c r="AW664" s="163" t="n"/>
      <c r="AX664" s="163" t="n"/>
      <c r="AY664" s="163" t="n"/>
      <c r="AZ664" s="163" t="n"/>
      <c r="BA664" s="163" t="n"/>
      <c r="BB664" s="163" t="n"/>
      <c r="BC664" s="163" t="n"/>
      <c r="BD664" s="163" t="n"/>
      <c r="BE664" s="163" t="n"/>
      <c r="BF664" s="163" t="n"/>
      <c r="BG664" s="163" t="n"/>
      <c r="BH664" s="163" t="n"/>
      <c r="BI664" s="164" t="n"/>
      <c r="BJ664" s="2" t="n"/>
      <c r="BK664" s="2" t="n"/>
      <c r="BL664" s="2" t="n"/>
      <c r="BM664" s="2" t="n"/>
      <c r="BN664" s="2" t="n"/>
      <c r="BO664" s="2" t="n"/>
      <c r="BP664" s="143" t="n"/>
      <c r="BV664" s="144" t="n"/>
      <c r="BW664" s="143" t="n"/>
      <c r="CG664" s="144" t="n"/>
      <c r="DU664" s="144" t="n"/>
      <c r="DV664" s="2" t="n"/>
      <c r="DW664" s="2" t="n"/>
      <c r="DX664" s="2" t="n"/>
      <c r="DY664" s="2" t="n"/>
      <c r="DZ664" s="2" t="n"/>
      <c r="EA664" s="2" t="n"/>
      <c r="EB664" s="2" t="n"/>
      <c r="EC664" s="2" t="n"/>
    </row>
    <row r="665" ht="6.75" customHeight="1" s="118">
      <c r="A665" s="2" t="n"/>
      <c r="B665" s="2" t="n"/>
      <c r="C665" s="2" t="n"/>
      <c r="D665" s="2" t="n"/>
      <c r="E665" s="165" t="inlineStr">
        <is>
          <t>現住所</t>
        </is>
      </c>
      <c r="F665" s="166" t="n"/>
      <c r="G665" s="166" t="n"/>
      <c r="H665" s="166" t="n"/>
      <c r="I665" s="166" t="n"/>
      <c r="J665" s="166" t="n"/>
      <c r="K665" s="167" t="n"/>
      <c r="L665" s="107" t="inlineStr">
        <is>
          <t>〒</t>
        </is>
      </c>
      <c r="M665" s="166" t="n"/>
      <c r="N665" s="166" t="n"/>
      <c r="O665" s="166" t="n"/>
      <c r="P665" s="168">
        <f>計算!$H$10</f>
        <v/>
      </c>
      <c r="Q665" s="166" t="n"/>
      <c r="R665" s="166" t="n"/>
      <c r="S665" s="166" t="n"/>
      <c r="T665" s="166" t="n"/>
      <c r="U665" s="166" t="n"/>
      <c r="V665" s="166" t="n"/>
      <c r="W665" s="166" t="n"/>
      <c r="X665" s="166" t="n"/>
      <c r="Y665" s="166" t="n"/>
      <c r="Z665" s="166" t="n"/>
      <c r="AA665" s="166" t="n"/>
      <c r="AB665" s="166" t="n"/>
      <c r="AC665" s="166" t="n"/>
      <c r="AD665" s="166" t="n"/>
      <c r="AE665" s="166" t="n"/>
      <c r="AF665" s="166" t="n"/>
      <c r="AG665" s="166" t="n"/>
      <c r="AH665" s="166" t="n"/>
      <c r="AI665" s="166" t="n"/>
      <c r="AJ665" s="166"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143" t="n"/>
      <c r="CG665" s="144" t="n"/>
      <c r="DU665" s="144" t="n"/>
      <c r="DV665" s="2" t="n"/>
      <c r="DW665" s="2" t="n"/>
      <c r="DX665" s="2" t="n"/>
      <c r="DY665" s="2" t="n"/>
      <c r="DZ665" s="2" t="n"/>
      <c r="EA665" s="2" t="n"/>
      <c r="EB665" s="2" t="n"/>
      <c r="EC665" s="2" t="n"/>
    </row>
    <row r="666" ht="4.5"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6" t="n"/>
      <c r="BQ666" s="147" t="n"/>
      <c r="BR666" s="147" t="n"/>
      <c r="BS666" s="147" t="n"/>
      <c r="BT666" s="147" t="n"/>
      <c r="BU666" s="147" t="n"/>
      <c r="BV666" s="148" t="n"/>
      <c r="BW666" s="146" t="n"/>
      <c r="BX666" s="147" t="n"/>
      <c r="BY666" s="147" t="n"/>
      <c r="BZ666" s="147" t="n"/>
      <c r="CA666" s="147" t="n"/>
      <c r="CB666" s="147" t="n"/>
      <c r="CC666" s="147" t="n"/>
      <c r="CD666" s="147" t="n"/>
      <c r="CE666" s="147" t="n"/>
      <c r="CF666" s="147" t="n"/>
      <c r="CG666" s="148" t="n"/>
      <c r="DU666" s="144"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69" t="inlineStr">
        <is>
          <t>校内外の諸活動</t>
        </is>
      </c>
      <c r="BQ667" s="140" t="n"/>
      <c r="BR667" s="140" t="n"/>
      <c r="BS667" s="140" t="n"/>
      <c r="BT667" s="140" t="n"/>
      <c r="BU667" s="140" t="n"/>
      <c r="BV667" s="141" t="n"/>
      <c r="BW667" s="170">
        <f>計算!$Y$10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1">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6" t="n"/>
      <c r="F670" s="147" t="n"/>
      <c r="G670" s="147" t="n"/>
      <c r="H670" s="147" t="n"/>
      <c r="I670" s="147" t="n"/>
      <c r="J670" s="147" t="n"/>
      <c r="K670" s="148" t="n"/>
      <c r="L670" s="146" t="n"/>
      <c r="M670" s="147" t="n"/>
      <c r="N670" s="147" t="n"/>
      <c r="O670" s="147" t="n"/>
      <c r="P670" s="147" t="n"/>
      <c r="Q670" s="147" t="n"/>
      <c r="R670" s="147" t="n"/>
      <c r="S670" s="147" t="n"/>
      <c r="T670" s="147" t="n"/>
      <c r="U670" s="147" t="n"/>
      <c r="V670" s="147" t="n"/>
      <c r="W670" s="147" t="n"/>
      <c r="X670" s="147" t="n"/>
      <c r="Y670" s="147" t="n"/>
      <c r="Z670" s="147" t="n"/>
      <c r="AA670" s="147" t="n"/>
      <c r="AB670" s="147" t="n"/>
      <c r="AC670" s="147" t="n"/>
      <c r="AD670" s="147" t="n"/>
      <c r="AE670" s="147" t="n"/>
      <c r="AF670" s="147" t="n"/>
      <c r="AG670" s="147" t="n"/>
      <c r="AH670" s="147" t="n"/>
      <c r="AI670" s="147" t="n"/>
      <c r="AJ670" s="147" t="n"/>
      <c r="AK670" s="147" t="n"/>
      <c r="AL670" s="147" t="n"/>
      <c r="AM670" s="147" t="n"/>
      <c r="AN670" s="147" t="n"/>
      <c r="AO670" s="147" t="n"/>
      <c r="AP670" s="147" t="n"/>
      <c r="AQ670" s="147" t="n"/>
      <c r="AR670" s="147" t="n"/>
      <c r="AS670" s="147" t="n"/>
      <c r="AT670" s="147" t="n"/>
      <c r="AU670" s="147" t="n"/>
      <c r="AV670" s="147" t="n"/>
      <c r="AW670" s="147" t="n"/>
      <c r="AX670" s="147" t="n"/>
      <c r="AY670" s="147" t="n"/>
      <c r="AZ670" s="147" t="n"/>
      <c r="BA670" s="147" t="n"/>
      <c r="BB670" s="147" t="n"/>
      <c r="BC670" s="147" t="n"/>
      <c r="BD670" s="147" t="n"/>
      <c r="BE670" s="147" t="n"/>
      <c r="BF670" s="147" t="n"/>
      <c r="BG670" s="147" t="n"/>
      <c r="BH670" s="147" t="n"/>
      <c r="BI670" s="148"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59" t="inlineStr">
        <is>
          <t>ふ り が な</t>
        </is>
      </c>
      <c r="F671" s="140" t="n"/>
      <c r="G671" s="140" t="n"/>
      <c r="H671" s="140" t="n"/>
      <c r="I671" s="140" t="n"/>
      <c r="J671" s="140" t="n"/>
      <c r="K671" s="141" t="n"/>
      <c r="L671" s="160">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2" t="n"/>
      <c r="F673" s="163" t="n"/>
      <c r="G673" s="163" t="n"/>
      <c r="H673" s="163" t="n"/>
      <c r="I673" s="163" t="n"/>
      <c r="J673" s="163" t="n"/>
      <c r="K673" s="164" t="n"/>
      <c r="L673" s="163" t="n"/>
      <c r="M673" s="163" t="n"/>
      <c r="N673" s="163" t="n"/>
      <c r="O673" s="163" t="n"/>
      <c r="P673" s="163" t="n"/>
      <c r="Q673" s="163" t="n"/>
      <c r="R673" s="163" t="n"/>
      <c r="S673" s="163" t="n"/>
      <c r="T673" s="163" t="n"/>
      <c r="U673" s="163" t="n"/>
      <c r="V673" s="163" t="n"/>
      <c r="W673" s="163" t="n"/>
      <c r="X673" s="163" t="n"/>
      <c r="Y673" s="163" t="n"/>
      <c r="Z673" s="163" t="n"/>
      <c r="AA673" s="163" t="n"/>
      <c r="AB673" s="163" t="n"/>
      <c r="AC673" s="163" t="n"/>
      <c r="AD673" s="163" t="n"/>
      <c r="AE673" s="163" t="n"/>
      <c r="AF673" s="163" t="n"/>
      <c r="AG673" s="163" t="n"/>
      <c r="AH673" s="163" t="n"/>
      <c r="AI673" s="163" t="n"/>
      <c r="AJ673" s="163" t="n"/>
      <c r="AK673" s="163" t="n"/>
      <c r="AL673" s="163" t="n"/>
      <c r="AM673" s="163" t="n"/>
      <c r="AN673" s="163" t="n"/>
      <c r="AO673" s="163" t="n"/>
      <c r="AP673" s="163" t="n"/>
      <c r="AQ673" s="163" t="n"/>
      <c r="AR673" s="163" t="n"/>
      <c r="AS673" s="163" t="n"/>
      <c r="AT673" s="163" t="n"/>
      <c r="AU673" s="163" t="n"/>
      <c r="AV673" s="163" t="n"/>
      <c r="AW673" s="163" t="n"/>
      <c r="AX673" s="163" t="n"/>
      <c r="AY673" s="163" t="n"/>
      <c r="AZ673" s="163" t="n"/>
      <c r="BA673" s="163" t="n"/>
      <c r="BB673" s="163" t="n"/>
      <c r="BC673" s="163" t="n"/>
      <c r="BD673" s="163" t="n"/>
      <c r="BE673" s="163" t="n"/>
      <c r="BF673" s="163" t="n"/>
      <c r="BG673" s="163" t="n"/>
      <c r="BH673" s="163" t="n"/>
      <c r="BI673" s="164"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5" t="inlineStr">
        <is>
          <t>連絡先</t>
        </is>
      </c>
      <c r="F674" s="166" t="n"/>
      <c r="G674" s="166" t="n"/>
      <c r="H674" s="166" t="n"/>
      <c r="I674" s="166" t="n"/>
      <c r="J674" s="166" t="n"/>
      <c r="K674" s="167" t="n"/>
      <c r="L674" s="107" t="inlineStr">
        <is>
          <t>〒</t>
        </is>
      </c>
      <c r="M674" s="166" t="n"/>
      <c r="N674" s="166" t="n"/>
      <c r="O674" s="166" t="n"/>
      <c r="P674" s="172">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3">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6" t="n"/>
      <c r="F678" s="147" t="n"/>
      <c r="G678" s="147" t="n"/>
      <c r="H678" s="147" t="n"/>
      <c r="I678" s="147" t="n"/>
      <c r="J678" s="147" t="n"/>
      <c r="K678" s="148" t="n"/>
      <c r="L678" s="147" t="n"/>
      <c r="M678" s="147" t="n"/>
      <c r="N678" s="147" t="n"/>
      <c r="O678" s="147" t="n"/>
      <c r="P678" s="147" t="n"/>
      <c r="Q678" s="147" t="n"/>
      <c r="R678" s="147" t="n"/>
      <c r="S678" s="147" t="n"/>
      <c r="T678" s="147" t="n"/>
      <c r="U678" s="147" t="n"/>
      <c r="V678" s="147" t="n"/>
      <c r="W678" s="147" t="n"/>
      <c r="X678" s="147" t="n"/>
      <c r="Y678" s="147" t="n"/>
      <c r="Z678" s="147" t="n"/>
      <c r="AA678" s="147" t="n"/>
      <c r="AB678" s="147" t="n"/>
      <c r="AC678" s="147" t="n"/>
      <c r="AD678" s="147" t="n"/>
      <c r="AE678" s="147" t="n"/>
      <c r="AF678" s="147" t="n"/>
      <c r="AG678" s="147" t="n"/>
      <c r="AH678" s="147" t="n"/>
      <c r="AI678" s="147" t="n"/>
      <c r="AJ678" s="147" t="n"/>
      <c r="AK678" s="147" t="n"/>
      <c r="AL678" s="147" t="n"/>
      <c r="AM678" s="147" t="n"/>
      <c r="AN678" s="147" t="n"/>
      <c r="AO678" s="147" t="n"/>
      <c r="AP678" s="147" t="n"/>
      <c r="AQ678" s="147" t="n"/>
      <c r="AR678" s="147" t="n"/>
      <c r="AS678" s="147" t="n"/>
      <c r="AT678" s="147" t="n"/>
      <c r="AU678" s="147" t="n"/>
      <c r="AV678" s="147" t="n"/>
      <c r="AW678" s="147" t="n"/>
      <c r="AX678" s="147" t="n"/>
      <c r="AY678" s="147" t="n"/>
      <c r="AZ678" s="147" t="n"/>
      <c r="BA678" s="147" t="n"/>
      <c r="BB678" s="147" t="n"/>
      <c r="BC678" s="147" t="n"/>
      <c r="BD678" s="147" t="n"/>
      <c r="BE678" s="147" t="n"/>
      <c r="BF678" s="147" t="n"/>
      <c r="BG678" s="147" t="n"/>
      <c r="BH678" s="147" t="n"/>
      <c r="BI678" s="148"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4" t="n"/>
      <c r="BQ684" s="140" t="n"/>
      <c r="BR684" s="175" t="n"/>
      <c r="BS684" s="140" t="n"/>
      <c r="BT684" s="140" t="n"/>
      <c r="BU684" s="28" t="n"/>
      <c r="BV684" s="29" t="n"/>
      <c r="BW684" s="176">
        <f>計算!$Z$10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7"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78">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79">
        <f>設定!$B$6</f>
        <v/>
      </c>
      <c r="S692" s="11" t="n"/>
      <c r="T692" s="11" t="n"/>
      <c r="U692" s="179">
        <f>設定!$B$7</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6" t="n"/>
      <c r="F697" s="147" t="n"/>
      <c r="G697" s="147" t="n"/>
      <c r="H697" s="147" t="n"/>
      <c r="I697" s="147" t="n"/>
      <c r="J697" s="147" t="n"/>
      <c r="K697" s="148"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7" t="n"/>
      <c r="AX697" s="147" t="n"/>
      <c r="AY697" s="147" t="n"/>
      <c r="AZ697" s="147" t="n"/>
      <c r="BA697" s="147" t="n"/>
      <c r="BB697" s="147" t="n"/>
      <c r="BC697" s="147" t="n"/>
      <c r="BD697" s="147" t="n"/>
      <c r="BE697" s="147" t="n"/>
      <c r="BF697" s="147" t="n"/>
      <c r="BG697" s="147" t="n"/>
      <c r="BH697" s="147" t="n"/>
      <c r="BI697" s="148"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0"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1">
        <f>計算!$AD$10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79">
        <f>計算!$AB$10</f>
        <v/>
      </c>
      <c r="S703" s="52" t="inlineStr">
        <is>
          <t>年</t>
        </is>
      </c>
      <c r="U703" s="179">
        <f>計算!$AC$10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6" t="n"/>
      <c r="M706" s="147" t="n"/>
      <c r="N706" s="147" t="n"/>
      <c r="O706" s="147" t="n"/>
      <c r="P706" s="20" t="n"/>
      <c r="Q706" s="20" t="n"/>
      <c r="R706" s="20" t="n"/>
      <c r="S706" s="20" t="n"/>
      <c r="T706" s="20" t="n"/>
      <c r="U706" s="20" t="n"/>
      <c r="V706" s="20" t="n"/>
      <c r="W706" s="20" t="n"/>
      <c r="X706" s="39" t="n"/>
      <c r="Y706" s="146" t="n"/>
      <c r="Z706" s="147" t="n"/>
      <c r="AA706" s="147" t="n"/>
      <c r="AB706" s="147" t="n"/>
      <c r="AC706" s="147" t="n"/>
      <c r="AD706" s="147" t="n"/>
      <c r="AE706" s="147" t="n"/>
      <c r="AF706" s="147" t="n"/>
      <c r="AG706" s="147" t="n"/>
      <c r="AH706" s="147" t="n"/>
      <c r="AI706" s="147" t="n"/>
      <c r="AJ706" s="147" t="n"/>
      <c r="AK706" s="147" t="n"/>
      <c r="AL706" s="147" t="n"/>
      <c r="AM706" s="147" t="n"/>
      <c r="AN706" s="147" t="n"/>
      <c r="AO706" s="147" t="n"/>
      <c r="AP706" s="147" t="n"/>
      <c r="AQ706" s="147" t="n"/>
      <c r="AR706" s="147" t="n"/>
      <c r="AS706" s="147" t="n"/>
      <c r="AT706" s="147" t="n"/>
      <c r="AU706" s="147" t="n"/>
      <c r="AV706" s="147" t="n"/>
      <c r="AW706" s="147" t="n"/>
      <c r="AX706" s="147" t="n"/>
      <c r="AY706" s="147" t="n"/>
      <c r="AZ706" s="147" t="n"/>
      <c r="BA706" s="147" t="n"/>
      <c r="BB706" s="147" t="n"/>
      <c r="BC706" s="147" t="n"/>
      <c r="BD706" s="147" t="n"/>
      <c r="BE706" s="147" t="n"/>
      <c r="BF706" s="147" t="n"/>
      <c r="BG706" s="147" t="n"/>
      <c r="BH706" s="147" t="n"/>
      <c r="BI706" s="148"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1">
        <f>計算!$AG$10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79">
        <f>計算!$AE$10</f>
        <v/>
      </c>
      <c r="S709" s="52" t="inlineStr">
        <is>
          <t>年</t>
        </is>
      </c>
      <c r="U709" s="179">
        <f>計算!$AF$10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6" t="n"/>
      <c r="M712" s="147" t="n"/>
      <c r="N712" s="147" t="n"/>
      <c r="O712" s="147" t="n"/>
      <c r="P712" s="20" t="n"/>
      <c r="Q712" s="20" t="n"/>
      <c r="R712" s="20" t="n"/>
      <c r="S712" s="20" t="n"/>
      <c r="T712" s="20" t="n"/>
      <c r="U712" s="20" t="n"/>
      <c r="V712" s="20" t="n"/>
      <c r="W712" s="20" t="n"/>
      <c r="X712" s="39" t="n"/>
      <c r="Y712" s="146" t="n"/>
      <c r="Z712" s="147" t="n"/>
      <c r="AA712" s="147" t="n"/>
      <c r="AB712" s="147" t="n"/>
      <c r="AC712" s="147" t="n"/>
      <c r="AD712" s="147" t="n"/>
      <c r="AE712" s="147" t="n"/>
      <c r="AF712" s="147" t="n"/>
      <c r="AG712" s="147" t="n"/>
      <c r="AH712" s="147" t="n"/>
      <c r="AI712" s="147" t="n"/>
      <c r="AJ712" s="147" t="n"/>
      <c r="AK712" s="147" t="n"/>
      <c r="AL712" s="147" t="n"/>
      <c r="AM712" s="147" t="n"/>
      <c r="AN712" s="147" t="n"/>
      <c r="AO712" s="147" t="n"/>
      <c r="AP712" s="147" t="n"/>
      <c r="AQ712" s="147" t="n"/>
      <c r="AR712" s="147" t="n"/>
      <c r="AS712" s="147" t="n"/>
      <c r="AT712" s="147" t="n"/>
      <c r="AU712" s="147" t="n"/>
      <c r="AV712" s="147" t="n"/>
      <c r="AW712" s="147" t="n"/>
      <c r="AX712" s="147" t="n"/>
      <c r="AY712" s="147" t="n"/>
      <c r="AZ712" s="147" t="n"/>
      <c r="BA712" s="147" t="n"/>
      <c r="BB712" s="147" t="n"/>
      <c r="BC712" s="147" t="n"/>
      <c r="BD712" s="147" t="n"/>
      <c r="BE712" s="147" t="n"/>
      <c r="BF712" s="147" t="n"/>
      <c r="BG712" s="147" t="n"/>
      <c r="BH712" s="147" t="n"/>
      <c r="BI712" s="148" t="n"/>
      <c r="BJ712" s="2" t="n"/>
      <c r="BK712" s="2" t="n"/>
      <c r="BL712" s="2" t="n"/>
      <c r="BM712" s="2" t="n"/>
      <c r="BN712" s="2" t="n"/>
      <c r="BO712" s="2" t="n"/>
      <c r="BP712" s="146" t="n"/>
      <c r="BQ712" s="147" t="n"/>
      <c r="BR712" s="147" t="n"/>
      <c r="BS712" s="147" t="n"/>
      <c r="BT712" s="147" t="n"/>
      <c r="BU712" s="42" t="n"/>
      <c r="BV712" s="45" t="n"/>
      <c r="BW712" s="147" t="n"/>
      <c r="BX712" s="147" t="n"/>
      <c r="BY712" s="147" t="n"/>
      <c r="BZ712" s="147" t="n"/>
      <c r="CA712" s="147" t="n"/>
      <c r="CB712" s="147" t="n"/>
      <c r="CC712" s="147" t="n"/>
      <c r="CD712" s="147" t="n"/>
      <c r="CE712" s="147" t="n"/>
      <c r="CF712" s="147" t="n"/>
      <c r="CG712" s="147" t="n"/>
      <c r="CH712" s="147" t="n"/>
      <c r="CI712" s="147" t="n"/>
      <c r="CJ712" s="147" t="n"/>
      <c r="CK712" s="147" t="n"/>
      <c r="CL712" s="147" t="n"/>
      <c r="CM712" s="147" t="n"/>
      <c r="CN712" s="147" t="n"/>
      <c r="CO712" s="147" t="n"/>
      <c r="CP712" s="147" t="n"/>
      <c r="CQ712" s="147" t="n"/>
      <c r="CR712" s="147" t="n"/>
      <c r="CS712" s="147" t="n"/>
      <c r="CT712" s="147" t="n"/>
      <c r="CU712" s="147" t="n"/>
      <c r="CV712" s="147" t="n"/>
      <c r="CW712" s="147" t="n"/>
      <c r="CX712" s="147" t="n"/>
      <c r="CY712" s="147" t="n"/>
      <c r="CZ712" s="147" t="n"/>
      <c r="DA712" s="147" t="n"/>
      <c r="DB712" s="147" t="n"/>
      <c r="DC712" s="147" t="n"/>
      <c r="DD712" s="147" t="n"/>
      <c r="DE712" s="147" t="n"/>
      <c r="DF712" s="147" t="n"/>
      <c r="DG712" s="147" t="n"/>
      <c r="DH712" s="147" t="n"/>
      <c r="DI712" s="147" t="n"/>
      <c r="DJ712" s="147" t="n"/>
      <c r="DK712" s="147" t="n"/>
      <c r="DL712" s="147" t="n"/>
      <c r="DM712" s="147" t="n"/>
      <c r="DN712" s="147" t="n"/>
      <c r="DO712" s="147" t="n"/>
      <c r="DP712" s="147" t="n"/>
      <c r="DQ712" s="147" t="n"/>
      <c r="DR712" s="147" t="n"/>
      <c r="DS712" s="147" t="n"/>
      <c r="DT712" s="147" t="n"/>
      <c r="DU712" s="148"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6">
        <f>計算!$AA$10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6" t="n"/>
      <c r="M718" s="147" t="n"/>
      <c r="N718" s="147" t="n"/>
      <c r="O718" s="147"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6" t="n"/>
      <c r="F724" s="147" t="n"/>
      <c r="G724" s="147" t="n"/>
      <c r="H724" s="147" t="n"/>
      <c r="I724" s="147" t="n"/>
      <c r="J724" s="147" t="n"/>
      <c r="K724" s="148" t="n"/>
      <c r="L724" s="146" t="n"/>
      <c r="M724" s="147" t="n"/>
      <c r="N724" s="147" t="n"/>
      <c r="O724" s="147"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6" t="n"/>
      <c r="BQ724" s="147" t="n"/>
      <c r="BR724" s="147" t="n"/>
      <c r="BS724" s="147" t="n"/>
      <c r="BT724" s="147" t="n"/>
      <c r="BU724" s="147" t="n"/>
      <c r="BV724" s="148" t="n"/>
      <c r="BW724" s="147" t="n"/>
      <c r="BX724" s="147" t="n"/>
      <c r="BY724" s="147" t="n"/>
      <c r="BZ724" s="147" t="n"/>
      <c r="CA724" s="147" t="n"/>
      <c r="CB724" s="147" t="n"/>
      <c r="CC724" s="147" t="n"/>
      <c r="CD724" s="147" t="n"/>
      <c r="CE724" s="147" t="n"/>
      <c r="CF724" s="147" t="n"/>
      <c r="CG724" s="147" t="n"/>
      <c r="CH724" s="147" t="n"/>
      <c r="CI724" s="147" t="n"/>
      <c r="CJ724" s="147" t="n"/>
      <c r="CK724" s="147" t="n"/>
      <c r="CL724" s="147" t="n"/>
      <c r="CM724" s="147" t="n"/>
      <c r="CN724" s="147" t="n"/>
      <c r="CO724" s="147" t="n"/>
      <c r="CP724" s="147" t="n"/>
      <c r="CQ724" s="147" t="n"/>
      <c r="CR724" s="147" t="n"/>
      <c r="CS724" s="147" t="n"/>
      <c r="CT724" s="147" t="n"/>
      <c r="CU724" s="147" t="n"/>
      <c r="CV724" s="147" t="n"/>
      <c r="CW724" s="147" t="n"/>
      <c r="CX724" s="147" t="n"/>
      <c r="CY724" s="147" t="n"/>
      <c r="CZ724" s="147" t="n"/>
      <c r="DA724" s="147" t="n"/>
      <c r="DB724" s="147" t="n"/>
      <c r="DC724" s="147" t="n"/>
      <c r="DD724" s="147" t="n"/>
      <c r="DE724" s="147" t="n"/>
      <c r="DF724" s="147" t="n"/>
      <c r="DG724" s="147" t="n"/>
      <c r="DH724" s="147" t="n"/>
      <c r="DI724" s="147" t="n"/>
      <c r="DJ724" s="147" t="n"/>
      <c r="DK724" s="147" t="n"/>
      <c r="DL724" s="147" t="n"/>
      <c r="DM724" s="147" t="n"/>
      <c r="DN724" s="147" t="n"/>
      <c r="DO724" s="147" t="n"/>
      <c r="DP724" s="147" t="n"/>
      <c r="DQ724" s="147" t="n"/>
      <c r="DR724" s="147" t="n"/>
      <c r="DS724" s="147" t="n"/>
      <c r="DT724" s="147" t="n"/>
      <c r="DU724" s="148"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IF(N(設定!$B$3)=0,"",YEAR(設定!$B$3)-2018)</f>
        <v/>
      </c>
      <c r="AG736" s="95" t="inlineStr">
        <is>
          <t>年</t>
        </is>
      </c>
      <c r="AI736" s="145">
        <f>IF(N(設定!$B$3)=0,"",MONTH(設定!$B$3))</f>
        <v/>
      </c>
      <c r="AL736" s="95" t="inlineStr">
        <is>
          <t>月</t>
        </is>
      </c>
      <c r="AN736" s="145">
        <f>IF(N(設定!$B$3)=0,"",DAY(設定!$B$3))</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6" t="n"/>
      <c r="BX736" s="147" t="n"/>
      <c r="BY736" s="147" t="n"/>
      <c r="BZ736" s="147" t="n"/>
      <c r="CA736" s="147" t="n"/>
      <c r="CB736" s="147" t="n"/>
      <c r="CC736" s="147" t="n"/>
      <c r="CD736" s="147" t="n"/>
      <c r="CE736" s="147" t="n"/>
      <c r="CF736" s="147" t="n"/>
      <c r="CG736" s="148" t="n"/>
      <c r="CH736" s="146" t="n"/>
      <c r="CI736" s="147" t="n"/>
      <c r="CJ736" s="147" t="n"/>
      <c r="CK736" s="147" t="n"/>
      <c r="CL736" s="147" t="n"/>
      <c r="CM736" s="147" t="n"/>
      <c r="CN736" s="147" t="n"/>
      <c r="CO736" s="147" t="n"/>
      <c r="CP736" s="147" t="n"/>
      <c r="CQ736" s="147" t="n"/>
      <c r="CR736" s="147" t="n"/>
      <c r="CS736" s="147" t="n"/>
      <c r="CT736" s="147" t="n"/>
      <c r="CU736" s="147" t="n"/>
      <c r="CV736" s="147" t="n"/>
      <c r="CW736" s="147" t="n"/>
      <c r="CX736" s="147" t="n"/>
      <c r="CY736" s="147" t="n"/>
      <c r="CZ736" s="147" t="n"/>
      <c r="DA736" s="147" t="n"/>
      <c r="DB736" s="147" t="n"/>
      <c r="DC736" s="147" t="n"/>
      <c r="DD736" s="147" t="n"/>
      <c r="DE736" s="147" t="n"/>
      <c r="DF736" s="147" t="n"/>
      <c r="DG736" s="147" t="n"/>
      <c r="DH736" s="147" t="n"/>
      <c r="DI736" s="147" t="n"/>
      <c r="DJ736" s="147" t="n"/>
      <c r="DK736" s="147" t="n"/>
      <c r="DL736" s="147" t="n"/>
      <c r="DM736" s="147" t="n"/>
      <c r="DN736" s="147" t="n"/>
      <c r="DO736" s="147" t="n"/>
      <c r="DP736" s="147" t="n"/>
      <c r="DQ736" s="147" t="n"/>
      <c r="DR736" s="147" t="n"/>
      <c r="DS736" s="147" t="n"/>
      <c r="DT736" s="147" t="n"/>
      <c r="DU736" s="148"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49">
        <f>計算!$O$11</f>
        <v/>
      </c>
      <c r="CG737" s="144" t="n"/>
      <c r="CH737" s="150">
        <f>計算!$P$11</f>
        <v/>
      </c>
      <c r="DU737" s="144"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7" t="n"/>
      <c r="AA738" s="147" t="n"/>
      <c r="AB738" s="147" t="n"/>
      <c r="AC738" s="147" t="n"/>
      <c r="AD738" s="147" t="n"/>
      <c r="AE738" s="147" t="n"/>
      <c r="AF738" s="147" t="n"/>
      <c r="AG738" s="147" t="n"/>
      <c r="AH738" s="147" t="n"/>
      <c r="AI738" s="147" t="n"/>
      <c r="AJ738" s="147" t="n"/>
      <c r="AK738" s="147" t="n"/>
      <c r="AL738" s="147" t="n"/>
      <c r="AM738" s="147" t="n"/>
      <c r="AN738" s="147" t="n"/>
      <c r="AO738" s="147" t="n"/>
      <c r="AP738" s="147" t="n"/>
      <c r="AQ738" s="147" t="n"/>
      <c r="AR738" s="147" t="n"/>
      <c r="AS738" s="147" t="n"/>
      <c r="AT738" s="147" t="n"/>
      <c r="AU738" s="12" t="n"/>
      <c r="AV738" s="7" t="n"/>
      <c r="BI738" s="8" t="n"/>
      <c r="BJ738" s="7" t="n"/>
      <c r="BK738" s="2" t="n"/>
      <c r="BL738" s="2" t="n"/>
      <c r="BM738" s="2" t="n"/>
      <c r="BN738" s="2" t="n"/>
      <c r="BO738" s="2" t="n"/>
      <c r="BP738" s="143" t="n"/>
      <c r="BV738" s="144" t="n"/>
      <c r="BW738" s="143" t="n"/>
      <c r="CG738" s="144" t="n"/>
      <c r="DU738" s="144" t="n"/>
      <c r="DV738" s="2" t="n"/>
      <c r="DW738" s="2" t="n"/>
      <c r="DX738" s="2" t="n"/>
      <c r="DY738" s="2" t="n"/>
      <c r="DZ738" s="2" t="n"/>
      <c r="EA738" s="2" t="n"/>
      <c r="EB738" s="2" t="n"/>
      <c r="EC738" s="2" t="n"/>
    </row>
    <row r="739" ht="6.75" customHeight="1" s="118">
      <c r="A739" s="2" t="n"/>
      <c r="B739" s="2" t="n"/>
      <c r="C739" s="2" t="n"/>
      <c r="D739" s="2" t="n"/>
      <c r="E739" s="142" t="inlineStr">
        <is>
          <t>ふ り が な</t>
        </is>
      </c>
      <c r="F739" s="140" t="n"/>
      <c r="G739" s="140" t="n"/>
      <c r="H739" s="140" t="n"/>
      <c r="I739" s="140" t="n"/>
      <c r="J739" s="140" t="n"/>
      <c r="K739" s="141" t="n"/>
      <c r="L739" s="151">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43" t="n"/>
      <c r="CG739" s="144" t="n"/>
      <c r="DU739" s="144" t="n"/>
      <c r="DV739" s="2" t="n"/>
      <c r="DW739" s="2" t="n"/>
      <c r="DX739" s="2" t="n"/>
      <c r="DY739" s="2" t="n"/>
      <c r="DZ739" s="2" t="n"/>
      <c r="EA739" s="2" t="n"/>
      <c r="EB739" s="2" t="n"/>
      <c r="EC739" s="2" t="n"/>
    </row>
    <row r="740" ht="6.7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43" t="n"/>
      <c r="CG740" s="144" t="n"/>
      <c r="DU740" s="144" t="n"/>
      <c r="DV740" s="2" t="n"/>
      <c r="DW740" s="2" t="n"/>
      <c r="DX740" s="2" t="n"/>
      <c r="DY740" s="2" t="n"/>
      <c r="DZ740" s="2" t="n"/>
      <c r="EA740" s="2" t="n"/>
      <c r="EB740" s="2" t="n"/>
      <c r="EC740" s="2" t="n"/>
    </row>
    <row r="741" ht="6.7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49">
        <f>計算!$Q$11</f>
        <v/>
      </c>
      <c r="CG741" s="144" t="n"/>
      <c r="CH741" s="150">
        <f>計算!$R$11</f>
        <v/>
      </c>
      <c r="DU741" s="144" t="n"/>
      <c r="DV741" s="2" t="n"/>
      <c r="DW741" s="2" t="n"/>
      <c r="DX741" s="2" t="n"/>
      <c r="DY741" s="2" t="n"/>
      <c r="DZ741" s="2" t="n"/>
      <c r="EA741" s="2" t="n"/>
      <c r="EB741" s="2" t="n"/>
      <c r="EC741" s="2" t="n"/>
    </row>
    <row r="742" ht="6.75" customHeight="1" s="118">
      <c r="A742" s="2" t="n"/>
      <c r="B742" s="2" t="n"/>
      <c r="C742" s="2" t="n"/>
      <c r="D742" s="2" t="n"/>
      <c r="E742" s="146" t="n"/>
      <c r="F742" s="147" t="n"/>
      <c r="G742" s="147" t="n"/>
      <c r="H742" s="147" t="n"/>
      <c r="I742" s="147" t="n"/>
      <c r="J742" s="147" t="n"/>
      <c r="K742" s="148" t="n"/>
      <c r="L742" s="147" t="n"/>
      <c r="M742" s="147" t="n"/>
      <c r="N742" s="147" t="n"/>
      <c r="O742" s="147" t="n"/>
      <c r="P742" s="147" t="n"/>
      <c r="Q742" s="147" t="n"/>
      <c r="R742" s="147" t="n"/>
      <c r="S742" s="147" t="n"/>
      <c r="T742" s="147" t="n"/>
      <c r="U742" s="147" t="n"/>
      <c r="V742" s="147" t="n"/>
      <c r="W742" s="147" t="n"/>
      <c r="X742" s="147" t="n"/>
      <c r="Y742" s="147" t="n"/>
      <c r="Z742" s="147" t="n"/>
      <c r="AA742" s="147" t="n"/>
      <c r="AB742" s="147" t="n"/>
      <c r="AC742" s="147" t="n"/>
      <c r="AD742" s="147" t="n"/>
      <c r="AE742" s="147" t="n"/>
      <c r="AF742" s="147" t="n"/>
      <c r="AG742" s="147" t="n"/>
      <c r="AH742" s="147" t="n"/>
      <c r="AI742" s="147" t="n"/>
      <c r="AJ742" s="147" t="n"/>
      <c r="AK742" s="147" t="n"/>
      <c r="AL742" s="147" t="n"/>
      <c r="AM742" s="147" t="n"/>
      <c r="AN742" s="147" t="n"/>
      <c r="AO742" s="147" t="n"/>
      <c r="AP742" s="147" t="n"/>
      <c r="AQ742" s="147" t="n"/>
      <c r="AR742" s="147" t="n"/>
      <c r="AS742" s="147" t="n"/>
      <c r="AT742" s="148"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43" t="n"/>
      <c r="CG742" s="144" t="n"/>
      <c r="DU742" s="144" t="n"/>
      <c r="DV742" s="2" t="n"/>
      <c r="DW742" s="2" t="n"/>
      <c r="DX742" s="2" t="n"/>
      <c r="DY742" s="2" t="n"/>
      <c r="DZ742" s="2" t="n"/>
      <c r="EA742" s="2" t="n"/>
      <c r="EB742" s="2" t="n"/>
      <c r="EC742" s="2" t="n"/>
    </row>
    <row r="743" ht="6.75" customHeight="1" s="118">
      <c r="A743" s="2" t="n"/>
      <c r="B743" s="2" t="n"/>
      <c r="C743" s="2" t="n"/>
      <c r="D743" s="2" t="n"/>
      <c r="E743" s="152" t="inlineStr">
        <is>
          <t>名　前</t>
        </is>
      </c>
      <c r="F743" s="140" t="n"/>
      <c r="G743" s="140" t="n"/>
      <c r="H743" s="140" t="n"/>
      <c r="I743" s="140" t="n"/>
      <c r="J743" s="140" t="n"/>
      <c r="K743" s="141" t="n"/>
      <c r="L743" s="153">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43" t="n"/>
      <c r="CG743" s="144" t="n"/>
      <c r="DU743" s="144" t="n"/>
      <c r="DV743" s="2" t="n"/>
      <c r="DW743" s="2" t="n"/>
      <c r="DX743" s="2" t="n"/>
      <c r="DY743" s="2" t="n"/>
      <c r="DZ743" s="2" t="n"/>
      <c r="EA743" s="2" t="n"/>
      <c r="EB743" s="2" t="n"/>
      <c r="EC743" s="2" t="n"/>
    </row>
    <row r="744" ht="6.7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43" t="n"/>
      <c r="CG744" s="144" t="n"/>
      <c r="DU744" s="144" t="n"/>
      <c r="DV744" s="2" t="n"/>
      <c r="DW744" s="2" t="n"/>
      <c r="DX744" s="2" t="n"/>
      <c r="DY744" s="2" t="n"/>
      <c r="DZ744" s="2" t="n"/>
      <c r="EA744" s="2" t="n"/>
      <c r="EB744" s="2" t="n"/>
      <c r="EC744" s="2" t="n"/>
    </row>
    <row r="745" ht="6.7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49">
        <f>計算!$S$11</f>
        <v/>
      </c>
      <c r="CG745" s="144" t="n"/>
      <c r="CH745" s="150">
        <f>計算!$T$11</f>
        <v/>
      </c>
      <c r="DU745" s="144" t="n"/>
      <c r="DV745" s="2" t="n"/>
      <c r="DW745" s="2" t="n"/>
      <c r="DX745" s="2" t="n"/>
      <c r="DY745" s="2" t="n"/>
      <c r="DZ745" s="2" t="n"/>
      <c r="EA745" s="2" t="n"/>
      <c r="EB745" s="2" t="n"/>
      <c r="EC745" s="2" t="n"/>
    </row>
    <row r="746" ht="6.7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43" t="n"/>
      <c r="CG746" s="144" t="n"/>
      <c r="DU746" s="144" t="n"/>
      <c r="DV746" s="2" t="n"/>
      <c r="DW746" s="2" t="n"/>
      <c r="DX746" s="2" t="n"/>
      <c r="DY746" s="2" t="n"/>
      <c r="DZ746" s="2" t="n"/>
      <c r="EA746" s="2" t="n"/>
      <c r="EB746" s="2" t="n"/>
      <c r="EC746" s="2" t="n"/>
    </row>
    <row r="747" ht="6.7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43" t="n"/>
      <c r="CG747" s="144" t="n"/>
      <c r="DU747" s="144" t="n"/>
      <c r="DV747" s="2" t="n"/>
      <c r="DW747" s="2" t="n"/>
      <c r="DX747" s="2" t="n"/>
      <c r="DY747" s="2" t="n"/>
      <c r="DZ747" s="2" t="n"/>
      <c r="EA747" s="2" t="n"/>
      <c r="EB747" s="2" t="n"/>
      <c r="EC747" s="2" t="n"/>
    </row>
    <row r="748" ht="4.5" customHeight="1" s="118">
      <c r="A748" s="2" t="n"/>
      <c r="B748" s="2" t="n"/>
      <c r="C748" s="2" t="n"/>
      <c r="D748" s="2" t="n"/>
      <c r="E748" s="146" t="n"/>
      <c r="F748" s="147" t="n"/>
      <c r="G748" s="147" t="n"/>
      <c r="H748" s="147" t="n"/>
      <c r="I748" s="147" t="n"/>
      <c r="J748" s="147" t="n"/>
      <c r="K748" s="148" t="n"/>
      <c r="L748" s="146" t="n"/>
      <c r="M748" s="147" t="n"/>
      <c r="N748" s="147" t="n"/>
      <c r="O748" s="147" t="n"/>
      <c r="P748" s="147" t="n"/>
      <c r="Q748" s="147" t="n"/>
      <c r="R748" s="147" t="n"/>
      <c r="S748" s="147" t="n"/>
      <c r="T748" s="147" t="n"/>
      <c r="U748" s="147" t="n"/>
      <c r="V748" s="147" t="n"/>
      <c r="W748" s="147" t="n"/>
      <c r="X748" s="147" t="n"/>
      <c r="Y748" s="147" t="n"/>
      <c r="Z748" s="147" t="n"/>
      <c r="AA748" s="147" t="n"/>
      <c r="AB748" s="147" t="n"/>
      <c r="AC748" s="147" t="n"/>
      <c r="AD748" s="147" t="n"/>
      <c r="AE748" s="147" t="n"/>
      <c r="AF748" s="147" t="n"/>
      <c r="AG748" s="147" t="n"/>
      <c r="AH748" s="147" t="n"/>
      <c r="AI748" s="147" t="n"/>
      <c r="AJ748" s="147" t="n"/>
      <c r="AK748" s="147" t="n"/>
      <c r="AL748" s="147" t="n"/>
      <c r="AM748" s="147" t="n"/>
      <c r="AN748" s="147" t="n"/>
      <c r="AO748" s="147" t="n"/>
      <c r="AP748" s="147" t="n"/>
      <c r="AQ748" s="147" t="n"/>
      <c r="AR748" s="147" t="n"/>
      <c r="AS748" s="147" t="n"/>
      <c r="AT748" s="148"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43" t="n"/>
      <c r="CG748" s="144" t="n"/>
      <c r="DU748" s="144" t="n"/>
      <c r="DV748" s="2" t="n"/>
      <c r="DW748" s="2" t="n"/>
      <c r="DX748" s="2" t="n"/>
      <c r="DY748" s="2" t="n"/>
      <c r="DZ748" s="2" t="n"/>
      <c r="EA748" s="2" t="n"/>
      <c r="EB748" s="2" t="n"/>
      <c r="EC748" s="2" t="n"/>
    </row>
    <row r="749" ht="6.75" customHeight="1" s="118">
      <c r="A749" s="2" t="n"/>
      <c r="B749" s="2" t="n"/>
      <c r="C749" s="2" t="n"/>
      <c r="D749" s="2" t="n"/>
      <c r="E749" s="152" t="inlineStr">
        <is>
          <t>生年月日</t>
        </is>
      </c>
      <c r="F749" s="140" t="n"/>
      <c r="G749" s="140" t="n"/>
      <c r="H749" s="140" t="n"/>
      <c r="I749" s="140" t="n"/>
      <c r="J749" s="140" t="n"/>
      <c r="K749" s="141" t="n"/>
      <c r="L749" s="154" t="inlineStr">
        <is>
          <t>昭和 ・ 平成</t>
        </is>
      </c>
      <c r="M749" s="140" t="n"/>
      <c r="N749" s="140" t="n"/>
      <c r="O749" s="140" t="n"/>
      <c r="P749" s="140" t="n"/>
      <c r="Q749" s="140" t="n"/>
      <c r="R749" s="140" t="n"/>
      <c r="S749" s="140" t="n"/>
      <c r="T749" s="140" t="n"/>
      <c r="U749" s="140" t="n"/>
      <c r="V749" s="155">
        <f>計算!$D$11</f>
        <v/>
      </c>
      <c r="W749" s="140" t="n"/>
      <c r="X749" s="156" t="inlineStr">
        <is>
          <t>年</t>
        </is>
      </c>
      <c r="Y749" s="140" t="n"/>
      <c r="Z749" s="155">
        <f>計算!$E$11</f>
        <v/>
      </c>
      <c r="AA749" s="140" t="n"/>
      <c r="AB749" s="140" t="n"/>
      <c r="AC749" s="156" t="inlineStr">
        <is>
          <t>月</t>
        </is>
      </c>
      <c r="AD749" s="140" t="n"/>
      <c r="AE749" s="155">
        <f>計算!$F$11</f>
        <v/>
      </c>
      <c r="AF749" s="140" t="n"/>
      <c r="AG749" s="140" t="n"/>
      <c r="AH749" s="156" t="inlineStr">
        <is>
          <t>日　生 （満</t>
        </is>
      </c>
      <c r="AI749" s="140" t="n"/>
      <c r="AJ749" s="140" t="n"/>
      <c r="AK749" s="140" t="n"/>
      <c r="AL749" s="140" t="n"/>
      <c r="AM749" s="140" t="n"/>
      <c r="AN749" s="140" t="n"/>
      <c r="AO749" s="140" t="n"/>
      <c r="AP749" s="157">
        <f>計算!$G$11</f>
        <v/>
      </c>
      <c r="AQ749" s="140" t="n"/>
      <c r="AR749" s="158"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49">
        <f>計算!$U$11</f>
        <v/>
      </c>
      <c r="CG749" s="144" t="n"/>
      <c r="CH749" s="150">
        <f>計算!$V$11</f>
        <v/>
      </c>
      <c r="DU749" s="144" t="n"/>
      <c r="DV749" s="2" t="n"/>
      <c r="DW749" s="2" t="n"/>
      <c r="DX749" s="2" t="n"/>
      <c r="DY749" s="2" t="n"/>
      <c r="DZ749" s="2" t="n"/>
      <c r="EA749" s="2" t="n"/>
      <c r="EB749" s="2" t="n"/>
      <c r="EC749" s="2" t="n"/>
    </row>
    <row r="750" ht="6.75"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143" t="n"/>
      <c r="CG750" s="144" t="n"/>
      <c r="DU750" s="144" t="n"/>
      <c r="DV750" s="2" t="n"/>
      <c r="DW750" s="2" t="n"/>
      <c r="DX750" s="2" t="n"/>
      <c r="DY750" s="2" t="n"/>
      <c r="DZ750" s="2" t="n"/>
      <c r="EA750" s="2" t="n"/>
      <c r="EB750" s="2" t="n"/>
      <c r="EC750" s="2" t="n"/>
    </row>
    <row r="751" ht="6.75"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143" t="n"/>
      <c r="CG751" s="144" t="n"/>
      <c r="DU751" s="144" t="n"/>
      <c r="DV751" s="2" t="n"/>
      <c r="DW751" s="2" t="n"/>
      <c r="DX751" s="2" t="n"/>
      <c r="DY751" s="2" t="n"/>
      <c r="DZ751" s="2" t="n"/>
      <c r="EA751" s="2" t="n"/>
      <c r="EB751" s="2" t="n"/>
      <c r="EC751" s="2" t="n"/>
    </row>
    <row r="752" ht="3.75" customHeight="1" s="118">
      <c r="A752" s="2" t="n"/>
      <c r="B752" s="2" t="n"/>
      <c r="C752" s="2" t="n"/>
      <c r="D752" s="2" t="n"/>
      <c r="E752" s="146" t="n"/>
      <c r="F752" s="147" t="n"/>
      <c r="G752" s="147" t="n"/>
      <c r="H752" s="147" t="n"/>
      <c r="I752" s="147" t="n"/>
      <c r="J752" s="147" t="n"/>
      <c r="K752" s="148" t="n"/>
      <c r="L752" s="146" t="n"/>
      <c r="M752" s="147" t="n"/>
      <c r="N752" s="147" t="n"/>
      <c r="O752" s="147" t="n"/>
      <c r="P752" s="147" t="n"/>
      <c r="Q752" s="147" t="n"/>
      <c r="R752" s="147" t="n"/>
      <c r="S752" s="147" t="n"/>
      <c r="T752" s="147" t="n"/>
      <c r="U752" s="147" t="n"/>
      <c r="X752" s="147" t="n"/>
      <c r="Y752" s="147" t="n"/>
      <c r="AC752" s="147" t="n"/>
      <c r="AD752" s="147" t="n"/>
      <c r="AH752" s="147" t="n"/>
      <c r="AI752" s="147" t="n"/>
      <c r="AJ752" s="147" t="n"/>
      <c r="AK752" s="147" t="n"/>
      <c r="AL752" s="147" t="n"/>
      <c r="AM752" s="147" t="n"/>
      <c r="AN752" s="147" t="n"/>
      <c r="AO752" s="147" t="n"/>
      <c r="AP752" s="147" t="n"/>
      <c r="AQ752" s="147" t="n"/>
      <c r="AR752" s="147" t="n"/>
      <c r="AS752" s="147" t="n"/>
      <c r="AT752" s="148"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143" t="n"/>
      <c r="CG752" s="144" t="n"/>
      <c r="DU752" s="144" t="n"/>
      <c r="DV752" s="2" t="n"/>
      <c r="DW752" s="2" t="n"/>
      <c r="DX752" s="2" t="n"/>
      <c r="DY752" s="2" t="n"/>
      <c r="DZ752" s="2" t="n"/>
      <c r="EA752" s="2" t="n"/>
      <c r="EB752" s="2" t="n"/>
      <c r="EC752" s="2" t="n"/>
    </row>
    <row r="753" ht="6.75" customHeight="1" s="118">
      <c r="A753" s="2" t="n"/>
      <c r="B753" s="2" t="n"/>
      <c r="C753" s="2" t="n"/>
      <c r="D753" s="2" t="n"/>
      <c r="E753" s="159" t="inlineStr">
        <is>
          <t>ふ り が な</t>
        </is>
      </c>
      <c r="F753" s="140" t="n"/>
      <c r="G753" s="140" t="n"/>
      <c r="H753" s="140" t="n"/>
      <c r="I753" s="140" t="n"/>
      <c r="J753" s="140" t="n"/>
      <c r="K753" s="141" t="n"/>
      <c r="L753" s="160">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161">
        <f>計算!$W$11</f>
        <v/>
      </c>
      <c r="CG753" s="144" t="n"/>
      <c r="CH753" s="150">
        <f>計算!$X$11</f>
        <v/>
      </c>
      <c r="DU753" s="144" t="n"/>
      <c r="DV753" s="2" t="n"/>
      <c r="DW753" s="2" t="n"/>
      <c r="DX753" s="2" t="n"/>
      <c r="DY753" s="2" t="n"/>
      <c r="DZ753" s="2" t="n"/>
      <c r="EA753" s="2" t="n"/>
      <c r="EB753" s="2" t="n"/>
      <c r="EC753" s="2" t="n"/>
    </row>
    <row r="754" ht="6.75" customHeight="1" s="118">
      <c r="A754" s="2" t="n"/>
      <c r="B754" s="2" t="n"/>
      <c r="C754" s="2" t="n"/>
      <c r="D754" s="2" t="n"/>
      <c r="E754" s="143" t="n"/>
      <c r="K754" s="144" t="n"/>
      <c r="BI754" s="144" t="n"/>
      <c r="BJ754" s="2" t="n"/>
      <c r="BK754" s="2" t="n"/>
      <c r="BL754" s="2" t="n"/>
      <c r="BM754" s="2" t="n"/>
      <c r="BN754" s="2" t="n"/>
      <c r="BO754" s="2" t="n"/>
      <c r="BP754" s="143" t="n"/>
      <c r="BV754" s="144" t="n"/>
      <c r="BW754" s="143" t="n"/>
      <c r="CG754" s="144" t="n"/>
      <c r="DU754" s="144" t="n"/>
      <c r="DV754" s="2" t="n"/>
      <c r="DW754" s="2" t="n"/>
      <c r="DX754" s="2" t="n"/>
      <c r="DY754" s="2" t="n"/>
      <c r="DZ754" s="2" t="n"/>
      <c r="EA754" s="2" t="n"/>
      <c r="EB754" s="2" t="n"/>
      <c r="EC754" s="2" t="n"/>
    </row>
    <row r="755" ht="6.75" customHeight="1" s="118">
      <c r="A755" s="2" t="n"/>
      <c r="B755" s="2" t="n"/>
      <c r="C755" s="2" t="n"/>
      <c r="D755" s="2" t="n"/>
      <c r="E755" s="162" t="n"/>
      <c r="F755" s="163" t="n"/>
      <c r="G755" s="163" t="n"/>
      <c r="H755" s="163" t="n"/>
      <c r="I755" s="163" t="n"/>
      <c r="J755" s="163" t="n"/>
      <c r="K755" s="164" t="n"/>
      <c r="L755" s="163" t="n"/>
      <c r="M755" s="163" t="n"/>
      <c r="N755" s="163" t="n"/>
      <c r="O755" s="163" t="n"/>
      <c r="P755" s="163" t="n"/>
      <c r="Q755" s="163" t="n"/>
      <c r="R755" s="163" t="n"/>
      <c r="S755" s="163" t="n"/>
      <c r="T755" s="163" t="n"/>
      <c r="U755" s="163" t="n"/>
      <c r="V755" s="163" t="n"/>
      <c r="W755" s="163" t="n"/>
      <c r="X755" s="163" t="n"/>
      <c r="Y755" s="163" t="n"/>
      <c r="Z755" s="163" t="n"/>
      <c r="AA755" s="163" t="n"/>
      <c r="AB755" s="163" t="n"/>
      <c r="AC755" s="163" t="n"/>
      <c r="AD755" s="163" t="n"/>
      <c r="AE755" s="163" t="n"/>
      <c r="AF755" s="163" t="n"/>
      <c r="AG755" s="163" t="n"/>
      <c r="AH755" s="163" t="n"/>
      <c r="AI755" s="163" t="n"/>
      <c r="AJ755" s="163" t="n"/>
      <c r="AK755" s="163" t="n"/>
      <c r="AL755" s="163" t="n"/>
      <c r="AM755" s="163" t="n"/>
      <c r="AN755" s="163" t="n"/>
      <c r="AO755" s="163" t="n"/>
      <c r="AP755" s="163" t="n"/>
      <c r="AQ755" s="163" t="n"/>
      <c r="AR755" s="163" t="n"/>
      <c r="AS755" s="163" t="n"/>
      <c r="AT755" s="163" t="n"/>
      <c r="AU755" s="163" t="n"/>
      <c r="AV755" s="163" t="n"/>
      <c r="AW755" s="163" t="n"/>
      <c r="AX755" s="163" t="n"/>
      <c r="AY755" s="163" t="n"/>
      <c r="AZ755" s="163" t="n"/>
      <c r="BA755" s="163" t="n"/>
      <c r="BB755" s="163" t="n"/>
      <c r="BC755" s="163" t="n"/>
      <c r="BD755" s="163" t="n"/>
      <c r="BE755" s="163" t="n"/>
      <c r="BF755" s="163" t="n"/>
      <c r="BG755" s="163" t="n"/>
      <c r="BH755" s="163" t="n"/>
      <c r="BI755" s="164" t="n"/>
      <c r="BJ755" s="2" t="n"/>
      <c r="BK755" s="2" t="n"/>
      <c r="BL755" s="2" t="n"/>
      <c r="BM755" s="2" t="n"/>
      <c r="BN755" s="2" t="n"/>
      <c r="BO755" s="2" t="n"/>
      <c r="BP755" s="143" t="n"/>
      <c r="BV755" s="144" t="n"/>
      <c r="BW755" s="143" t="n"/>
      <c r="CG755" s="144" t="n"/>
      <c r="DU755" s="144" t="n"/>
      <c r="DV755" s="2" t="n"/>
      <c r="DW755" s="2" t="n"/>
      <c r="DX755" s="2" t="n"/>
      <c r="DY755" s="2" t="n"/>
      <c r="DZ755" s="2" t="n"/>
      <c r="EA755" s="2" t="n"/>
      <c r="EB755" s="2" t="n"/>
      <c r="EC755" s="2" t="n"/>
    </row>
    <row r="756" ht="6.75" customHeight="1" s="118">
      <c r="A756" s="2" t="n"/>
      <c r="B756" s="2" t="n"/>
      <c r="C756" s="2" t="n"/>
      <c r="D756" s="2" t="n"/>
      <c r="E756" s="165" t="inlineStr">
        <is>
          <t>現住所</t>
        </is>
      </c>
      <c r="F756" s="166" t="n"/>
      <c r="G756" s="166" t="n"/>
      <c r="H756" s="166" t="n"/>
      <c r="I756" s="166" t="n"/>
      <c r="J756" s="166" t="n"/>
      <c r="K756" s="167" t="n"/>
      <c r="L756" s="107" t="inlineStr">
        <is>
          <t>〒</t>
        </is>
      </c>
      <c r="M756" s="166" t="n"/>
      <c r="N756" s="166" t="n"/>
      <c r="O756" s="166" t="n"/>
      <c r="P756" s="168">
        <f>計算!$H$11</f>
        <v/>
      </c>
      <c r="Q756" s="166" t="n"/>
      <c r="R756" s="166" t="n"/>
      <c r="S756" s="166" t="n"/>
      <c r="T756" s="166" t="n"/>
      <c r="U756" s="166" t="n"/>
      <c r="V756" s="166" t="n"/>
      <c r="W756" s="166" t="n"/>
      <c r="X756" s="166" t="n"/>
      <c r="Y756" s="166" t="n"/>
      <c r="Z756" s="166" t="n"/>
      <c r="AA756" s="166" t="n"/>
      <c r="AB756" s="166" t="n"/>
      <c r="AC756" s="166" t="n"/>
      <c r="AD756" s="166" t="n"/>
      <c r="AE756" s="166" t="n"/>
      <c r="AF756" s="166" t="n"/>
      <c r="AG756" s="166" t="n"/>
      <c r="AH756" s="166" t="n"/>
      <c r="AI756" s="166" t="n"/>
      <c r="AJ756" s="166"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143" t="n"/>
      <c r="CG756" s="144" t="n"/>
      <c r="DU756" s="144" t="n"/>
      <c r="DV756" s="2" t="n"/>
      <c r="DW756" s="2" t="n"/>
      <c r="DX756" s="2" t="n"/>
      <c r="DY756" s="2" t="n"/>
      <c r="DZ756" s="2" t="n"/>
      <c r="EA756" s="2" t="n"/>
      <c r="EB756" s="2" t="n"/>
      <c r="EC756" s="2" t="n"/>
    </row>
    <row r="757" ht="4.5"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6" t="n"/>
      <c r="BQ757" s="147" t="n"/>
      <c r="BR757" s="147" t="n"/>
      <c r="BS757" s="147" t="n"/>
      <c r="BT757" s="147" t="n"/>
      <c r="BU757" s="147" t="n"/>
      <c r="BV757" s="148" t="n"/>
      <c r="BW757" s="146" t="n"/>
      <c r="BX757" s="147" t="n"/>
      <c r="BY757" s="147" t="n"/>
      <c r="BZ757" s="147" t="n"/>
      <c r="CA757" s="147" t="n"/>
      <c r="CB757" s="147" t="n"/>
      <c r="CC757" s="147" t="n"/>
      <c r="CD757" s="147" t="n"/>
      <c r="CE757" s="147" t="n"/>
      <c r="CF757" s="147" t="n"/>
      <c r="CG757" s="148" t="n"/>
      <c r="DU757" s="144"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69" t="inlineStr">
        <is>
          <t>校内外の諸活動</t>
        </is>
      </c>
      <c r="BQ758" s="140" t="n"/>
      <c r="BR758" s="140" t="n"/>
      <c r="BS758" s="140" t="n"/>
      <c r="BT758" s="140" t="n"/>
      <c r="BU758" s="140" t="n"/>
      <c r="BV758" s="141" t="n"/>
      <c r="BW758" s="170">
        <f>計算!$Y$11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1">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6" t="n"/>
      <c r="F761" s="147" t="n"/>
      <c r="G761" s="147" t="n"/>
      <c r="H761" s="147" t="n"/>
      <c r="I761" s="147" t="n"/>
      <c r="J761" s="147" t="n"/>
      <c r="K761" s="148" t="n"/>
      <c r="L761" s="146" t="n"/>
      <c r="M761" s="147" t="n"/>
      <c r="N761" s="147" t="n"/>
      <c r="O761" s="147" t="n"/>
      <c r="P761" s="147" t="n"/>
      <c r="Q761" s="147" t="n"/>
      <c r="R761" s="147" t="n"/>
      <c r="S761" s="147" t="n"/>
      <c r="T761" s="147" t="n"/>
      <c r="U761" s="147" t="n"/>
      <c r="V761" s="147" t="n"/>
      <c r="W761" s="147" t="n"/>
      <c r="X761" s="147" t="n"/>
      <c r="Y761" s="147" t="n"/>
      <c r="Z761" s="147" t="n"/>
      <c r="AA761" s="147" t="n"/>
      <c r="AB761" s="147" t="n"/>
      <c r="AC761" s="147" t="n"/>
      <c r="AD761" s="147" t="n"/>
      <c r="AE761" s="147" t="n"/>
      <c r="AF761" s="147" t="n"/>
      <c r="AG761" s="147" t="n"/>
      <c r="AH761" s="147" t="n"/>
      <c r="AI761" s="147" t="n"/>
      <c r="AJ761" s="147" t="n"/>
      <c r="AK761" s="147" t="n"/>
      <c r="AL761" s="147" t="n"/>
      <c r="AM761" s="147" t="n"/>
      <c r="AN761" s="147" t="n"/>
      <c r="AO761" s="147" t="n"/>
      <c r="AP761" s="147" t="n"/>
      <c r="AQ761" s="147" t="n"/>
      <c r="AR761" s="147" t="n"/>
      <c r="AS761" s="147" t="n"/>
      <c r="AT761" s="147" t="n"/>
      <c r="AU761" s="147" t="n"/>
      <c r="AV761" s="147" t="n"/>
      <c r="AW761" s="147" t="n"/>
      <c r="AX761" s="147" t="n"/>
      <c r="AY761" s="147" t="n"/>
      <c r="AZ761" s="147" t="n"/>
      <c r="BA761" s="147" t="n"/>
      <c r="BB761" s="147" t="n"/>
      <c r="BC761" s="147" t="n"/>
      <c r="BD761" s="147" t="n"/>
      <c r="BE761" s="147" t="n"/>
      <c r="BF761" s="147" t="n"/>
      <c r="BG761" s="147" t="n"/>
      <c r="BH761" s="147" t="n"/>
      <c r="BI761" s="148"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59" t="inlineStr">
        <is>
          <t>ふ り が な</t>
        </is>
      </c>
      <c r="F762" s="140" t="n"/>
      <c r="G762" s="140" t="n"/>
      <c r="H762" s="140" t="n"/>
      <c r="I762" s="140" t="n"/>
      <c r="J762" s="140" t="n"/>
      <c r="K762" s="141" t="n"/>
      <c r="L762" s="160">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2" t="n"/>
      <c r="F764" s="163" t="n"/>
      <c r="G764" s="163" t="n"/>
      <c r="H764" s="163" t="n"/>
      <c r="I764" s="163" t="n"/>
      <c r="J764" s="163" t="n"/>
      <c r="K764" s="164" t="n"/>
      <c r="L764" s="163" t="n"/>
      <c r="M764" s="163" t="n"/>
      <c r="N764" s="163" t="n"/>
      <c r="O764" s="163" t="n"/>
      <c r="P764" s="163" t="n"/>
      <c r="Q764" s="163" t="n"/>
      <c r="R764" s="163" t="n"/>
      <c r="S764" s="163" t="n"/>
      <c r="T764" s="163" t="n"/>
      <c r="U764" s="163" t="n"/>
      <c r="V764" s="163" t="n"/>
      <c r="W764" s="163" t="n"/>
      <c r="X764" s="163" t="n"/>
      <c r="Y764" s="163" t="n"/>
      <c r="Z764" s="163" t="n"/>
      <c r="AA764" s="163" t="n"/>
      <c r="AB764" s="163" t="n"/>
      <c r="AC764" s="163" t="n"/>
      <c r="AD764" s="163" t="n"/>
      <c r="AE764" s="163" t="n"/>
      <c r="AF764" s="163" t="n"/>
      <c r="AG764" s="163" t="n"/>
      <c r="AH764" s="163" t="n"/>
      <c r="AI764" s="163" t="n"/>
      <c r="AJ764" s="163" t="n"/>
      <c r="AK764" s="163" t="n"/>
      <c r="AL764" s="163" t="n"/>
      <c r="AM764" s="163" t="n"/>
      <c r="AN764" s="163" t="n"/>
      <c r="AO764" s="163" t="n"/>
      <c r="AP764" s="163" t="n"/>
      <c r="AQ764" s="163" t="n"/>
      <c r="AR764" s="163" t="n"/>
      <c r="AS764" s="163" t="n"/>
      <c r="AT764" s="163" t="n"/>
      <c r="AU764" s="163" t="n"/>
      <c r="AV764" s="163" t="n"/>
      <c r="AW764" s="163" t="n"/>
      <c r="AX764" s="163" t="n"/>
      <c r="AY764" s="163" t="n"/>
      <c r="AZ764" s="163" t="n"/>
      <c r="BA764" s="163" t="n"/>
      <c r="BB764" s="163" t="n"/>
      <c r="BC764" s="163" t="n"/>
      <c r="BD764" s="163" t="n"/>
      <c r="BE764" s="163" t="n"/>
      <c r="BF764" s="163" t="n"/>
      <c r="BG764" s="163" t="n"/>
      <c r="BH764" s="163" t="n"/>
      <c r="BI764" s="164"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5" t="inlineStr">
        <is>
          <t>連絡先</t>
        </is>
      </c>
      <c r="F765" s="166" t="n"/>
      <c r="G765" s="166" t="n"/>
      <c r="H765" s="166" t="n"/>
      <c r="I765" s="166" t="n"/>
      <c r="J765" s="166" t="n"/>
      <c r="K765" s="167" t="n"/>
      <c r="L765" s="107" t="inlineStr">
        <is>
          <t>〒</t>
        </is>
      </c>
      <c r="M765" s="166" t="n"/>
      <c r="N765" s="166" t="n"/>
      <c r="O765" s="166" t="n"/>
      <c r="P765" s="172">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3">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6" t="n"/>
      <c r="F769" s="147" t="n"/>
      <c r="G769" s="147" t="n"/>
      <c r="H769" s="147" t="n"/>
      <c r="I769" s="147" t="n"/>
      <c r="J769" s="147" t="n"/>
      <c r="K769" s="148" t="n"/>
      <c r="L769" s="147" t="n"/>
      <c r="M769" s="147" t="n"/>
      <c r="N769" s="147" t="n"/>
      <c r="O769" s="147" t="n"/>
      <c r="P769" s="147" t="n"/>
      <c r="Q769" s="147" t="n"/>
      <c r="R769" s="147" t="n"/>
      <c r="S769" s="147" t="n"/>
      <c r="T769" s="147" t="n"/>
      <c r="U769" s="147" t="n"/>
      <c r="V769" s="147" t="n"/>
      <c r="W769" s="147" t="n"/>
      <c r="X769" s="147" t="n"/>
      <c r="Y769" s="147" t="n"/>
      <c r="Z769" s="147" t="n"/>
      <c r="AA769" s="147" t="n"/>
      <c r="AB769" s="147" t="n"/>
      <c r="AC769" s="147" t="n"/>
      <c r="AD769" s="147" t="n"/>
      <c r="AE769" s="147" t="n"/>
      <c r="AF769" s="147" t="n"/>
      <c r="AG769" s="147" t="n"/>
      <c r="AH769" s="147" t="n"/>
      <c r="AI769" s="147" t="n"/>
      <c r="AJ769" s="147" t="n"/>
      <c r="AK769" s="147" t="n"/>
      <c r="AL769" s="147" t="n"/>
      <c r="AM769" s="147" t="n"/>
      <c r="AN769" s="147" t="n"/>
      <c r="AO769" s="147" t="n"/>
      <c r="AP769" s="147" t="n"/>
      <c r="AQ769" s="147" t="n"/>
      <c r="AR769" s="147" t="n"/>
      <c r="AS769" s="147" t="n"/>
      <c r="AT769" s="147" t="n"/>
      <c r="AU769" s="147" t="n"/>
      <c r="AV769" s="147" t="n"/>
      <c r="AW769" s="147" t="n"/>
      <c r="AX769" s="147" t="n"/>
      <c r="AY769" s="147" t="n"/>
      <c r="AZ769" s="147" t="n"/>
      <c r="BA769" s="147" t="n"/>
      <c r="BB769" s="147" t="n"/>
      <c r="BC769" s="147" t="n"/>
      <c r="BD769" s="147" t="n"/>
      <c r="BE769" s="147" t="n"/>
      <c r="BF769" s="147" t="n"/>
      <c r="BG769" s="147" t="n"/>
      <c r="BH769" s="147" t="n"/>
      <c r="BI769" s="148"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4" t="n"/>
      <c r="BQ775" s="140" t="n"/>
      <c r="BR775" s="175" t="n"/>
      <c r="BS775" s="140" t="n"/>
      <c r="BT775" s="140" t="n"/>
      <c r="BU775" s="28" t="n"/>
      <c r="BV775" s="29" t="n"/>
      <c r="BW775" s="176">
        <f>計算!$Z$11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7"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78">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79">
        <f>設定!$B$6</f>
        <v/>
      </c>
      <c r="S783" s="11" t="n"/>
      <c r="T783" s="11" t="n"/>
      <c r="U783" s="179">
        <f>設定!$B$7</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6" t="n"/>
      <c r="F788" s="147" t="n"/>
      <c r="G788" s="147" t="n"/>
      <c r="H788" s="147" t="n"/>
      <c r="I788" s="147" t="n"/>
      <c r="J788" s="147" t="n"/>
      <c r="K788" s="148"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7" t="n"/>
      <c r="AX788" s="147" t="n"/>
      <c r="AY788" s="147" t="n"/>
      <c r="AZ788" s="147" t="n"/>
      <c r="BA788" s="147" t="n"/>
      <c r="BB788" s="147" t="n"/>
      <c r="BC788" s="147" t="n"/>
      <c r="BD788" s="147" t="n"/>
      <c r="BE788" s="147" t="n"/>
      <c r="BF788" s="147" t="n"/>
      <c r="BG788" s="147" t="n"/>
      <c r="BH788" s="147" t="n"/>
      <c r="BI788" s="148"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0"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1">
        <f>計算!$AD$11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79">
        <f>計算!$AB$11</f>
        <v/>
      </c>
      <c r="S794" s="52" t="inlineStr">
        <is>
          <t>年</t>
        </is>
      </c>
      <c r="U794" s="179">
        <f>計算!$AC$11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6" t="n"/>
      <c r="M797" s="147" t="n"/>
      <c r="N797" s="147" t="n"/>
      <c r="O797" s="147" t="n"/>
      <c r="P797" s="20" t="n"/>
      <c r="Q797" s="20" t="n"/>
      <c r="R797" s="20" t="n"/>
      <c r="S797" s="20" t="n"/>
      <c r="T797" s="20" t="n"/>
      <c r="U797" s="20" t="n"/>
      <c r="V797" s="20" t="n"/>
      <c r="W797" s="20" t="n"/>
      <c r="X797" s="39" t="n"/>
      <c r="Y797" s="146" t="n"/>
      <c r="Z797" s="147" t="n"/>
      <c r="AA797" s="147" t="n"/>
      <c r="AB797" s="147" t="n"/>
      <c r="AC797" s="147" t="n"/>
      <c r="AD797" s="147" t="n"/>
      <c r="AE797" s="147" t="n"/>
      <c r="AF797" s="147" t="n"/>
      <c r="AG797" s="147" t="n"/>
      <c r="AH797" s="147" t="n"/>
      <c r="AI797" s="147" t="n"/>
      <c r="AJ797" s="147" t="n"/>
      <c r="AK797" s="147" t="n"/>
      <c r="AL797" s="147" t="n"/>
      <c r="AM797" s="147" t="n"/>
      <c r="AN797" s="147" t="n"/>
      <c r="AO797" s="147" t="n"/>
      <c r="AP797" s="147" t="n"/>
      <c r="AQ797" s="147" t="n"/>
      <c r="AR797" s="147" t="n"/>
      <c r="AS797" s="147" t="n"/>
      <c r="AT797" s="147" t="n"/>
      <c r="AU797" s="147" t="n"/>
      <c r="AV797" s="147" t="n"/>
      <c r="AW797" s="147" t="n"/>
      <c r="AX797" s="147" t="n"/>
      <c r="AY797" s="147" t="n"/>
      <c r="AZ797" s="147" t="n"/>
      <c r="BA797" s="147" t="n"/>
      <c r="BB797" s="147" t="n"/>
      <c r="BC797" s="147" t="n"/>
      <c r="BD797" s="147" t="n"/>
      <c r="BE797" s="147" t="n"/>
      <c r="BF797" s="147" t="n"/>
      <c r="BG797" s="147" t="n"/>
      <c r="BH797" s="147" t="n"/>
      <c r="BI797" s="148"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1">
        <f>計算!$AG$11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79">
        <f>計算!$AE$11</f>
        <v/>
      </c>
      <c r="S800" s="52" t="inlineStr">
        <is>
          <t>年</t>
        </is>
      </c>
      <c r="U800" s="179">
        <f>計算!$AF$11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6" t="n"/>
      <c r="M803" s="147" t="n"/>
      <c r="N803" s="147" t="n"/>
      <c r="O803" s="147" t="n"/>
      <c r="P803" s="20" t="n"/>
      <c r="Q803" s="20" t="n"/>
      <c r="R803" s="20" t="n"/>
      <c r="S803" s="20" t="n"/>
      <c r="T803" s="20" t="n"/>
      <c r="U803" s="20" t="n"/>
      <c r="V803" s="20" t="n"/>
      <c r="W803" s="20" t="n"/>
      <c r="X803" s="39" t="n"/>
      <c r="Y803" s="146" t="n"/>
      <c r="Z803" s="147" t="n"/>
      <c r="AA803" s="147" t="n"/>
      <c r="AB803" s="147" t="n"/>
      <c r="AC803" s="147" t="n"/>
      <c r="AD803" s="147" t="n"/>
      <c r="AE803" s="147" t="n"/>
      <c r="AF803" s="147" t="n"/>
      <c r="AG803" s="147" t="n"/>
      <c r="AH803" s="147" t="n"/>
      <c r="AI803" s="147" t="n"/>
      <c r="AJ803" s="147" t="n"/>
      <c r="AK803" s="147" t="n"/>
      <c r="AL803" s="147" t="n"/>
      <c r="AM803" s="147" t="n"/>
      <c r="AN803" s="147" t="n"/>
      <c r="AO803" s="147" t="n"/>
      <c r="AP803" s="147" t="n"/>
      <c r="AQ803" s="147" t="n"/>
      <c r="AR803" s="147" t="n"/>
      <c r="AS803" s="147" t="n"/>
      <c r="AT803" s="147" t="n"/>
      <c r="AU803" s="147" t="n"/>
      <c r="AV803" s="147" t="n"/>
      <c r="AW803" s="147" t="n"/>
      <c r="AX803" s="147" t="n"/>
      <c r="AY803" s="147" t="n"/>
      <c r="AZ803" s="147" t="n"/>
      <c r="BA803" s="147" t="n"/>
      <c r="BB803" s="147" t="n"/>
      <c r="BC803" s="147" t="n"/>
      <c r="BD803" s="147" t="n"/>
      <c r="BE803" s="147" t="n"/>
      <c r="BF803" s="147" t="n"/>
      <c r="BG803" s="147" t="n"/>
      <c r="BH803" s="147" t="n"/>
      <c r="BI803" s="148" t="n"/>
      <c r="BJ803" s="2" t="n"/>
      <c r="BK803" s="2" t="n"/>
      <c r="BL803" s="2" t="n"/>
      <c r="BM803" s="2" t="n"/>
      <c r="BN803" s="2" t="n"/>
      <c r="BO803" s="2" t="n"/>
      <c r="BP803" s="146" t="n"/>
      <c r="BQ803" s="147" t="n"/>
      <c r="BR803" s="147" t="n"/>
      <c r="BS803" s="147" t="n"/>
      <c r="BT803" s="147" t="n"/>
      <c r="BU803" s="42" t="n"/>
      <c r="BV803" s="45" t="n"/>
      <c r="BW803" s="147" t="n"/>
      <c r="BX803" s="147" t="n"/>
      <c r="BY803" s="147" t="n"/>
      <c r="BZ803" s="147" t="n"/>
      <c r="CA803" s="147" t="n"/>
      <c r="CB803" s="147" t="n"/>
      <c r="CC803" s="147" t="n"/>
      <c r="CD803" s="147" t="n"/>
      <c r="CE803" s="147" t="n"/>
      <c r="CF803" s="147" t="n"/>
      <c r="CG803" s="147" t="n"/>
      <c r="CH803" s="147" t="n"/>
      <c r="CI803" s="147" t="n"/>
      <c r="CJ803" s="147" t="n"/>
      <c r="CK803" s="147" t="n"/>
      <c r="CL803" s="147" t="n"/>
      <c r="CM803" s="147" t="n"/>
      <c r="CN803" s="147" t="n"/>
      <c r="CO803" s="147" t="n"/>
      <c r="CP803" s="147" t="n"/>
      <c r="CQ803" s="147" t="n"/>
      <c r="CR803" s="147" t="n"/>
      <c r="CS803" s="147" t="n"/>
      <c r="CT803" s="147" t="n"/>
      <c r="CU803" s="147" t="n"/>
      <c r="CV803" s="147" t="n"/>
      <c r="CW803" s="147" t="n"/>
      <c r="CX803" s="147" t="n"/>
      <c r="CY803" s="147" t="n"/>
      <c r="CZ803" s="147" t="n"/>
      <c r="DA803" s="147" t="n"/>
      <c r="DB803" s="147" t="n"/>
      <c r="DC803" s="147" t="n"/>
      <c r="DD803" s="147" t="n"/>
      <c r="DE803" s="147" t="n"/>
      <c r="DF803" s="147" t="n"/>
      <c r="DG803" s="147" t="n"/>
      <c r="DH803" s="147" t="n"/>
      <c r="DI803" s="147" t="n"/>
      <c r="DJ803" s="147" t="n"/>
      <c r="DK803" s="147" t="n"/>
      <c r="DL803" s="147" t="n"/>
      <c r="DM803" s="147" t="n"/>
      <c r="DN803" s="147" t="n"/>
      <c r="DO803" s="147" t="n"/>
      <c r="DP803" s="147" t="n"/>
      <c r="DQ803" s="147" t="n"/>
      <c r="DR803" s="147" t="n"/>
      <c r="DS803" s="147" t="n"/>
      <c r="DT803" s="147" t="n"/>
      <c r="DU803" s="148"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6">
        <f>計算!$AA$11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6" t="n"/>
      <c r="M809" s="147" t="n"/>
      <c r="N809" s="147" t="n"/>
      <c r="O809" s="147"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6" t="n"/>
      <c r="F815" s="147" t="n"/>
      <c r="G815" s="147" t="n"/>
      <c r="H815" s="147" t="n"/>
      <c r="I815" s="147" t="n"/>
      <c r="J815" s="147" t="n"/>
      <c r="K815" s="148" t="n"/>
      <c r="L815" s="146" t="n"/>
      <c r="M815" s="147" t="n"/>
      <c r="N815" s="147" t="n"/>
      <c r="O815" s="147"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6" t="n"/>
      <c r="BQ815" s="147" t="n"/>
      <c r="BR815" s="147" t="n"/>
      <c r="BS815" s="147" t="n"/>
      <c r="BT815" s="147" t="n"/>
      <c r="BU815" s="147" t="n"/>
      <c r="BV815" s="148" t="n"/>
      <c r="BW815" s="147" t="n"/>
      <c r="BX815" s="147" t="n"/>
      <c r="BY815" s="147" t="n"/>
      <c r="BZ815" s="147" t="n"/>
      <c r="CA815" s="147" t="n"/>
      <c r="CB815" s="147" t="n"/>
      <c r="CC815" s="147" t="n"/>
      <c r="CD815" s="147" t="n"/>
      <c r="CE815" s="147" t="n"/>
      <c r="CF815" s="147" t="n"/>
      <c r="CG815" s="147" t="n"/>
      <c r="CH815" s="147" t="n"/>
      <c r="CI815" s="147" t="n"/>
      <c r="CJ815" s="147" t="n"/>
      <c r="CK815" s="147" t="n"/>
      <c r="CL815" s="147" t="n"/>
      <c r="CM815" s="147" t="n"/>
      <c r="CN815" s="147" t="n"/>
      <c r="CO815" s="147" t="n"/>
      <c r="CP815" s="147" t="n"/>
      <c r="CQ815" s="147" t="n"/>
      <c r="CR815" s="147" t="n"/>
      <c r="CS815" s="147" t="n"/>
      <c r="CT815" s="147" t="n"/>
      <c r="CU815" s="147" t="n"/>
      <c r="CV815" s="147" t="n"/>
      <c r="CW815" s="147" t="n"/>
      <c r="CX815" s="147" t="n"/>
      <c r="CY815" s="147" t="n"/>
      <c r="CZ815" s="147" t="n"/>
      <c r="DA815" s="147" t="n"/>
      <c r="DB815" s="147" t="n"/>
      <c r="DC815" s="147" t="n"/>
      <c r="DD815" s="147" t="n"/>
      <c r="DE815" s="147" t="n"/>
      <c r="DF815" s="147" t="n"/>
      <c r="DG815" s="147" t="n"/>
      <c r="DH815" s="147" t="n"/>
      <c r="DI815" s="147" t="n"/>
      <c r="DJ815" s="147" t="n"/>
      <c r="DK815" s="147" t="n"/>
      <c r="DL815" s="147" t="n"/>
      <c r="DM815" s="147" t="n"/>
      <c r="DN815" s="147" t="n"/>
      <c r="DO815" s="147" t="n"/>
      <c r="DP815" s="147" t="n"/>
      <c r="DQ815" s="147" t="n"/>
      <c r="DR815" s="147" t="n"/>
      <c r="DS815" s="147" t="n"/>
      <c r="DT815" s="147" t="n"/>
      <c r="DU815" s="148"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IF(N(設定!$B$3)=0,"",YEAR(設定!$B$3)-2018)</f>
        <v/>
      </c>
      <c r="AG827" s="95" t="inlineStr">
        <is>
          <t>年</t>
        </is>
      </c>
      <c r="AI827" s="145">
        <f>IF(N(設定!$B$3)=0,"",MONTH(設定!$B$3))</f>
        <v/>
      </c>
      <c r="AL827" s="95" t="inlineStr">
        <is>
          <t>月</t>
        </is>
      </c>
      <c r="AN827" s="145">
        <f>IF(N(設定!$B$3)=0,"",DAY(設定!$B$3))</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6" t="n"/>
      <c r="BX827" s="147" t="n"/>
      <c r="BY827" s="147" t="n"/>
      <c r="BZ827" s="147" t="n"/>
      <c r="CA827" s="147" t="n"/>
      <c r="CB827" s="147" t="n"/>
      <c r="CC827" s="147" t="n"/>
      <c r="CD827" s="147" t="n"/>
      <c r="CE827" s="147" t="n"/>
      <c r="CF827" s="147" t="n"/>
      <c r="CG827" s="148" t="n"/>
      <c r="CH827" s="146" t="n"/>
      <c r="CI827" s="147" t="n"/>
      <c r="CJ827" s="147" t="n"/>
      <c r="CK827" s="147" t="n"/>
      <c r="CL827" s="147" t="n"/>
      <c r="CM827" s="147" t="n"/>
      <c r="CN827" s="147" t="n"/>
      <c r="CO827" s="147" t="n"/>
      <c r="CP827" s="147" t="n"/>
      <c r="CQ827" s="147" t="n"/>
      <c r="CR827" s="147" t="n"/>
      <c r="CS827" s="147" t="n"/>
      <c r="CT827" s="147" t="n"/>
      <c r="CU827" s="147" t="n"/>
      <c r="CV827" s="147" t="n"/>
      <c r="CW827" s="147" t="n"/>
      <c r="CX827" s="147" t="n"/>
      <c r="CY827" s="147" t="n"/>
      <c r="CZ827" s="147" t="n"/>
      <c r="DA827" s="147" t="n"/>
      <c r="DB827" s="147" t="n"/>
      <c r="DC827" s="147" t="n"/>
      <c r="DD827" s="147" t="n"/>
      <c r="DE827" s="147" t="n"/>
      <c r="DF827" s="147" t="n"/>
      <c r="DG827" s="147" t="n"/>
      <c r="DH827" s="147" t="n"/>
      <c r="DI827" s="147" t="n"/>
      <c r="DJ827" s="147" t="n"/>
      <c r="DK827" s="147" t="n"/>
      <c r="DL827" s="147" t="n"/>
      <c r="DM827" s="147" t="n"/>
      <c r="DN827" s="147" t="n"/>
      <c r="DO827" s="147" t="n"/>
      <c r="DP827" s="147" t="n"/>
      <c r="DQ827" s="147" t="n"/>
      <c r="DR827" s="147" t="n"/>
      <c r="DS827" s="147" t="n"/>
      <c r="DT827" s="147" t="n"/>
      <c r="DU827" s="148"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49">
        <f>計算!$O$12</f>
        <v/>
      </c>
      <c r="CG828" s="144" t="n"/>
      <c r="CH828" s="150">
        <f>計算!$P$12</f>
        <v/>
      </c>
      <c r="DU828" s="144"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7" t="n"/>
      <c r="AA829" s="147" t="n"/>
      <c r="AB829" s="147" t="n"/>
      <c r="AC829" s="147" t="n"/>
      <c r="AD829" s="147" t="n"/>
      <c r="AE829" s="147" t="n"/>
      <c r="AF829" s="147" t="n"/>
      <c r="AG829" s="147" t="n"/>
      <c r="AH829" s="147" t="n"/>
      <c r="AI829" s="147" t="n"/>
      <c r="AJ829" s="147" t="n"/>
      <c r="AK829" s="147" t="n"/>
      <c r="AL829" s="147" t="n"/>
      <c r="AM829" s="147" t="n"/>
      <c r="AN829" s="147" t="n"/>
      <c r="AO829" s="147" t="n"/>
      <c r="AP829" s="147" t="n"/>
      <c r="AQ829" s="147" t="n"/>
      <c r="AR829" s="147" t="n"/>
      <c r="AS829" s="147" t="n"/>
      <c r="AT829" s="147" t="n"/>
      <c r="AU829" s="12" t="n"/>
      <c r="AV829" s="7" t="n"/>
      <c r="BI829" s="8" t="n"/>
      <c r="BJ829" s="7" t="n"/>
      <c r="BK829" s="2" t="n"/>
      <c r="BL829" s="2" t="n"/>
      <c r="BM829" s="2" t="n"/>
      <c r="BN829" s="2" t="n"/>
      <c r="BO829" s="2" t="n"/>
      <c r="BP829" s="143" t="n"/>
      <c r="BV829" s="144" t="n"/>
      <c r="BW829" s="143" t="n"/>
      <c r="CG829" s="144" t="n"/>
      <c r="DU829" s="144" t="n"/>
      <c r="DV829" s="2" t="n"/>
      <c r="DW829" s="2" t="n"/>
      <c r="DX829" s="2" t="n"/>
      <c r="DY829" s="2" t="n"/>
      <c r="DZ829" s="2" t="n"/>
      <c r="EA829" s="2" t="n"/>
      <c r="EB829" s="2" t="n"/>
      <c r="EC829" s="2" t="n"/>
    </row>
    <row r="830" ht="6.75" customHeight="1" s="118">
      <c r="A830" s="2" t="n"/>
      <c r="B830" s="2" t="n"/>
      <c r="C830" s="2" t="n"/>
      <c r="D830" s="2" t="n"/>
      <c r="E830" s="142" t="inlineStr">
        <is>
          <t>ふ り が な</t>
        </is>
      </c>
      <c r="F830" s="140" t="n"/>
      <c r="G830" s="140" t="n"/>
      <c r="H830" s="140" t="n"/>
      <c r="I830" s="140" t="n"/>
      <c r="J830" s="140" t="n"/>
      <c r="K830" s="141" t="n"/>
      <c r="L830" s="151">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43" t="n"/>
      <c r="CG830" s="144" t="n"/>
      <c r="DU830" s="144" t="n"/>
      <c r="DV830" s="2" t="n"/>
      <c r="DW830" s="2" t="n"/>
      <c r="DX830" s="2" t="n"/>
      <c r="DY830" s="2" t="n"/>
      <c r="DZ830" s="2" t="n"/>
      <c r="EA830" s="2" t="n"/>
      <c r="EB830" s="2" t="n"/>
      <c r="EC830" s="2" t="n"/>
    </row>
    <row r="831" ht="6.7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43" t="n"/>
      <c r="CG831" s="144" t="n"/>
      <c r="DU831" s="144" t="n"/>
      <c r="DV831" s="2" t="n"/>
      <c r="DW831" s="2" t="n"/>
      <c r="DX831" s="2" t="n"/>
      <c r="DY831" s="2" t="n"/>
      <c r="DZ831" s="2" t="n"/>
      <c r="EA831" s="2" t="n"/>
      <c r="EB831" s="2" t="n"/>
      <c r="EC831" s="2" t="n"/>
    </row>
    <row r="832" ht="6.7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49">
        <f>計算!$Q$12</f>
        <v/>
      </c>
      <c r="CG832" s="144" t="n"/>
      <c r="CH832" s="150">
        <f>計算!$R$12</f>
        <v/>
      </c>
      <c r="DU832" s="144" t="n"/>
      <c r="DV832" s="2" t="n"/>
      <c r="DW832" s="2" t="n"/>
      <c r="DX832" s="2" t="n"/>
      <c r="DY832" s="2" t="n"/>
      <c r="DZ832" s="2" t="n"/>
      <c r="EA832" s="2" t="n"/>
      <c r="EB832" s="2" t="n"/>
      <c r="EC832" s="2" t="n"/>
    </row>
    <row r="833" ht="6.75" customHeight="1" s="118">
      <c r="A833" s="2" t="n"/>
      <c r="B833" s="2" t="n"/>
      <c r="C833" s="2" t="n"/>
      <c r="D833" s="2" t="n"/>
      <c r="E833" s="146" t="n"/>
      <c r="F833" s="147" t="n"/>
      <c r="G833" s="147" t="n"/>
      <c r="H833" s="147" t="n"/>
      <c r="I833" s="147" t="n"/>
      <c r="J833" s="147" t="n"/>
      <c r="K833" s="148" t="n"/>
      <c r="L833" s="147" t="n"/>
      <c r="M833" s="147" t="n"/>
      <c r="N833" s="147" t="n"/>
      <c r="O833" s="147" t="n"/>
      <c r="P833" s="147" t="n"/>
      <c r="Q833" s="147" t="n"/>
      <c r="R833" s="147" t="n"/>
      <c r="S833" s="147" t="n"/>
      <c r="T833" s="147" t="n"/>
      <c r="U833" s="147" t="n"/>
      <c r="V833" s="147" t="n"/>
      <c r="W833" s="147" t="n"/>
      <c r="X833" s="147" t="n"/>
      <c r="Y833" s="147" t="n"/>
      <c r="Z833" s="147" t="n"/>
      <c r="AA833" s="147" t="n"/>
      <c r="AB833" s="147" t="n"/>
      <c r="AC833" s="147" t="n"/>
      <c r="AD833" s="147" t="n"/>
      <c r="AE833" s="147" t="n"/>
      <c r="AF833" s="147" t="n"/>
      <c r="AG833" s="147" t="n"/>
      <c r="AH833" s="147" t="n"/>
      <c r="AI833" s="147" t="n"/>
      <c r="AJ833" s="147" t="n"/>
      <c r="AK833" s="147" t="n"/>
      <c r="AL833" s="147" t="n"/>
      <c r="AM833" s="147" t="n"/>
      <c r="AN833" s="147" t="n"/>
      <c r="AO833" s="147" t="n"/>
      <c r="AP833" s="147" t="n"/>
      <c r="AQ833" s="147" t="n"/>
      <c r="AR833" s="147" t="n"/>
      <c r="AS833" s="147" t="n"/>
      <c r="AT833" s="148"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43" t="n"/>
      <c r="CG833" s="144" t="n"/>
      <c r="DU833" s="144" t="n"/>
      <c r="DV833" s="2" t="n"/>
      <c r="DW833" s="2" t="n"/>
      <c r="DX833" s="2" t="n"/>
      <c r="DY833" s="2" t="n"/>
      <c r="DZ833" s="2" t="n"/>
      <c r="EA833" s="2" t="n"/>
      <c r="EB833" s="2" t="n"/>
      <c r="EC833" s="2" t="n"/>
    </row>
    <row r="834" ht="6.75" customHeight="1" s="118">
      <c r="A834" s="2" t="n"/>
      <c r="B834" s="2" t="n"/>
      <c r="C834" s="2" t="n"/>
      <c r="D834" s="2" t="n"/>
      <c r="E834" s="152" t="inlineStr">
        <is>
          <t>名　前</t>
        </is>
      </c>
      <c r="F834" s="140" t="n"/>
      <c r="G834" s="140" t="n"/>
      <c r="H834" s="140" t="n"/>
      <c r="I834" s="140" t="n"/>
      <c r="J834" s="140" t="n"/>
      <c r="K834" s="141" t="n"/>
      <c r="L834" s="153">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43" t="n"/>
      <c r="CG834" s="144" t="n"/>
      <c r="DU834" s="144" t="n"/>
      <c r="DV834" s="2" t="n"/>
      <c r="DW834" s="2" t="n"/>
      <c r="DX834" s="2" t="n"/>
      <c r="DY834" s="2" t="n"/>
      <c r="DZ834" s="2" t="n"/>
      <c r="EA834" s="2" t="n"/>
      <c r="EB834" s="2" t="n"/>
      <c r="EC834" s="2" t="n"/>
    </row>
    <row r="835" ht="6.7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43" t="n"/>
      <c r="CG835" s="144" t="n"/>
      <c r="DU835" s="144" t="n"/>
      <c r="DV835" s="2" t="n"/>
      <c r="DW835" s="2" t="n"/>
      <c r="DX835" s="2" t="n"/>
      <c r="DY835" s="2" t="n"/>
      <c r="DZ835" s="2" t="n"/>
      <c r="EA835" s="2" t="n"/>
      <c r="EB835" s="2" t="n"/>
      <c r="EC835" s="2" t="n"/>
    </row>
    <row r="836" ht="6.7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49">
        <f>計算!$S$12</f>
        <v/>
      </c>
      <c r="CG836" s="144" t="n"/>
      <c r="CH836" s="150">
        <f>計算!$T$12</f>
        <v/>
      </c>
      <c r="DU836" s="144" t="n"/>
      <c r="DV836" s="2" t="n"/>
      <c r="DW836" s="2" t="n"/>
      <c r="DX836" s="2" t="n"/>
      <c r="DY836" s="2" t="n"/>
      <c r="DZ836" s="2" t="n"/>
      <c r="EA836" s="2" t="n"/>
      <c r="EB836" s="2" t="n"/>
      <c r="EC836" s="2" t="n"/>
    </row>
    <row r="837" ht="6.7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43" t="n"/>
      <c r="CG837" s="144" t="n"/>
      <c r="DU837" s="144" t="n"/>
      <c r="DV837" s="2" t="n"/>
      <c r="DW837" s="2" t="n"/>
      <c r="DX837" s="2" t="n"/>
      <c r="DY837" s="2" t="n"/>
      <c r="DZ837" s="2" t="n"/>
      <c r="EA837" s="2" t="n"/>
      <c r="EB837" s="2" t="n"/>
      <c r="EC837" s="2" t="n"/>
    </row>
    <row r="838" ht="6.7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43" t="n"/>
      <c r="CG838" s="144" t="n"/>
      <c r="DU838" s="144" t="n"/>
      <c r="DV838" s="2" t="n"/>
      <c r="DW838" s="2" t="n"/>
      <c r="DX838" s="2" t="n"/>
      <c r="DY838" s="2" t="n"/>
      <c r="DZ838" s="2" t="n"/>
      <c r="EA838" s="2" t="n"/>
      <c r="EB838" s="2" t="n"/>
      <c r="EC838" s="2" t="n"/>
    </row>
    <row r="839" ht="4.5" customHeight="1" s="118">
      <c r="A839" s="2" t="n"/>
      <c r="B839" s="2" t="n"/>
      <c r="C839" s="2" t="n"/>
      <c r="D839" s="2" t="n"/>
      <c r="E839" s="146" t="n"/>
      <c r="F839" s="147" t="n"/>
      <c r="G839" s="147" t="n"/>
      <c r="H839" s="147" t="n"/>
      <c r="I839" s="147" t="n"/>
      <c r="J839" s="147" t="n"/>
      <c r="K839" s="148" t="n"/>
      <c r="L839" s="146" t="n"/>
      <c r="M839" s="147" t="n"/>
      <c r="N839" s="147" t="n"/>
      <c r="O839" s="147" t="n"/>
      <c r="P839" s="147" t="n"/>
      <c r="Q839" s="147" t="n"/>
      <c r="R839" s="147" t="n"/>
      <c r="S839" s="147" t="n"/>
      <c r="T839" s="147" t="n"/>
      <c r="U839" s="147" t="n"/>
      <c r="V839" s="147" t="n"/>
      <c r="W839" s="147" t="n"/>
      <c r="X839" s="147" t="n"/>
      <c r="Y839" s="147" t="n"/>
      <c r="Z839" s="147" t="n"/>
      <c r="AA839" s="147" t="n"/>
      <c r="AB839" s="147" t="n"/>
      <c r="AC839" s="147" t="n"/>
      <c r="AD839" s="147" t="n"/>
      <c r="AE839" s="147" t="n"/>
      <c r="AF839" s="147" t="n"/>
      <c r="AG839" s="147" t="n"/>
      <c r="AH839" s="147" t="n"/>
      <c r="AI839" s="147" t="n"/>
      <c r="AJ839" s="147" t="n"/>
      <c r="AK839" s="147" t="n"/>
      <c r="AL839" s="147" t="n"/>
      <c r="AM839" s="147" t="n"/>
      <c r="AN839" s="147" t="n"/>
      <c r="AO839" s="147" t="n"/>
      <c r="AP839" s="147" t="n"/>
      <c r="AQ839" s="147" t="n"/>
      <c r="AR839" s="147" t="n"/>
      <c r="AS839" s="147" t="n"/>
      <c r="AT839" s="148"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43" t="n"/>
      <c r="CG839" s="144" t="n"/>
      <c r="DU839" s="144" t="n"/>
      <c r="DV839" s="2" t="n"/>
      <c r="DW839" s="2" t="n"/>
      <c r="DX839" s="2" t="n"/>
      <c r="DY839" s="2" t="n"/>
      <c r="DZ839" s="2" t="n"/>
      <c r="EA839" s="2" t="n"/>
      <c r="EB839" s="2" t="n"/>
      <c r="EC839" s="2" t="n"/>
    </row>
    <row r="840" ht="6.75" customHeight="1" s="118">
      <c r="A840" s="2" t="n"/>
      <c r="B840" s="2" t="n"/>
      <c r="C840" s="2" t="n"/>
      <c r="D840" s="2" t="n"/>
      <c r="E840" s="152" t="inlineStr">
        <is>
          <t>生年月日</t>
        </is>
      </c>
      <c r="F840" s="140" t="n"/>
      <c r="G840" s="140" t="n"/>
      <c r="H840" s="140" t="n"/>
      <c r="I840" s="140" t="n"/>
      <c r="J840" s="140" t="n"/>
      <c r="K840" s="141" t="n"/>
      <c r="L840" s="154" t="inlineStr">
        <is>
          <t>昭和 ・ 平成</t>
        </is>
      </c>
      <c r="M840" s="140" t="n"/>
      <c r="N840" s="140" t="n"/>
      <c r="O840" s="140" t="n"/>
      <c r="P840" s="140" t="n"/>
      <c r="Q840" s="140" t="n"/>
      <c r="R840" s="140" t="n"/>
      <c r="S840" s="140" t="n"/>
      <c r="T840" s="140" t="n"/>
      <c r="U840" s="140" t="n"/>
      <c r="V840" s="155">
        <f>計算!$D$12</f>
        <v/>
      </c>
      <c r="W840" s="140" t="n"/>
      <c r="X840" s="156" t="inlineStr">
        <is>
          <t>年</t>
        </is>
      </c>
      <c r="Y840" s="140" t="n"/>
      <c r="Z840" s="155">
        <f>計算!$E$12</f>
        <v/>
      </c>
      <c r="AA840" s="140" t="n"/>
      <c r="AB840" s="140" t="n"/>
      <c r="AC840" s="156" t="inlineStr">
        <is>
          <t>月</t>
        </is>
      </c>
      <c r="AD840" s="140" t="n"/>
      <c r="AE840" s="155">
        <f>計算!$F$12</f>
        <v/>
      </c>
      <c r="AF840" s="140" t="n"/>
      <c r="AG840" s="140" t="n"/>
      <c r="AH840" s="156" t="inlineStr">
        <is>
          <t>日　生 （満</t>
        </is>
      </c>
      <c r="AI840" s="140" t="n"/>
      <c r="AJ840" s="140" t="n"/>
      <c r="AK840" s="140" t="n"/>
      <c r="AL840" s="140" t="n"/>
      <c r="AM840" s="140" t="n"/>
      <c r="AN840" s="140" t="n"/>
      <c r="AO840" s="140" t="n"/>
      <c r="AP840" s="157">
        <f>計算!$G$12</f>
        <v/>
      </c>
      <c r="AQ840" s="140" t="n"/>
      <c r="AR840" s="158"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49">
        <f>計算!$U$12</f>
        <v/>
      </c>
      <c r="CG840" s="144" t="n"/>
      <c r="CH840" s="150">
        <f>計算!$V$12</f>
        <v/>
      </c>
      <c r="DU840" s="144" t="n"/>
      <c r="DV840" s="2" t="n"/>
      <c r="DW840" s="2" t="n"/>
      <c r="DX840" s="2" t="n"/>
      <c r="DY840" s="2" t="n"/>
      <c r="DZ840" s="2" t="n"/>
      <c r="EA840" s="2" t="n"/>
      <c r="EB840" s="2" t="n"/>
      <c r="EC840" s="2" t="n"/>
    </row>
    <row r="841" ht="6.75"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143" t="n"/>
      <c r="CG841" s="144" t="n"/>
      <c r="DU841" s="144" t="n"/>
      <c r="DV841" s="2" t="n"/>
      <c r="DW841" s="2" t="n"/>
      <c r="DX841" s="2" t="n"/>
      <c r="DY841" s="2" t="n"/>
      <c r="DZ841" s="2" t="n"/>
      <c r="EA841" s="2" t="n"/>
      <c r="EB841" s="2" t="n"/>
      <c r="EC841" s="2" t="n"/>
    </row>
    <row r="842" ht="6.75"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143" t="n"/>
      <c r="CG842" s="144" t="n"/>
      <c r="DU842" s="144" t="n"/>
      <c r="DV842" s="2" t="n"/>
      <c r="DW842" s="2" t="n"/>
      <c r="DX842" s="2" t="n"/>
      <c r="DY842" s="2" t="n"/>
      <c r="DZ842" s="2" t="n"/>
      <c r="EA842" s="2" t="n"/>
      <c r="EB842" s="2" t="n"/>
      <c r="EC842" s="2" t="n"/>
    </row>
    <row r="843" ht="3.75" customHeight="1" s="118">
      <c r="A843" s="2" t="n"/>
      <c r="B843" s="2" t="n"/>
      <c r="C843" s="2" t="n"/>
      <c r="D843" s="2" t="n"/>
      <c r="E843" s="146" t="n"/>
      <c r="F843" s="147" t="n"/>
      <c r="G843" s="147" t="n"/>
      <c r="H843" s="147" t="n"/>
      <c r="I843" s="147" t="n"/>
      <c r="J843" s="147" t="n"/>
      <c r="K843" s="148" t="n"/>
      <c r="L843" s="146" t="n"/>
      <c r="M843" s="147" t="n"/>
      <c r="N843" s="147" t="n"/>
      <c r="O843" s="147" t="n"/>
      <c r="P843" s="147" t="n"/>
      <c r="Q843" s="147" t="n"/>
      <c r="R843" s="147" t="n"/>
      <c r="S843" s="147" t="n"/>
      <c r="T843" s="147" t="n"/>
      <c r="U843" s="147" t="n"/>
      <c r="X843" s="147" t="n"/>
      <c r="Y843" s="147" t="n"/>
      <c r="AC843" s="147" t="n"/>
      <c r="AD843" s="147" t="n"/>
      <c r="AH843" s="147" t="n"/>
      <c r="AI843" s="147" t="n"/>
      <c r="AJ843" s="147" t="n"/>
      <c r="AK843" s="147" t="n"/>
      <c r="AL843" s="147" t="n"/>
      <c r="AM843" s="147" t="n"/>
      <c r="AN843" s="147" t="n"/>
      <c r="AO843" s="147" t="n"/>
      <c r="AP843" s="147" t="n"/>
      <c r="AQ843" s="147" t="n"/>
      <c r="AR843" s="147" t="n"/>
      <c r="AS843" s="147" t="n"/>
      <c r="AT843" s="148"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143" t="n"/>
      <c r="CG843" s="144" t="n"/>
      <c r="DU843" s="144" t="n"/>
      <c r="DV843" s="2" t="n"/>
      <c r="DW843" s="2" t="n"/>
      <c r="DX843" s="2" t="n"/>
      <c r="DY843" s="2" t="n"/>
      <c r="DZ843" s="2" t="n"/>
      <c r="EA843" s="2" t="n"/>
      <c r="EB843" s="2" t="n"/>
      <c r="EC843" s="2" t="n"/>
    </row>
    <row r="844" ht="6.75" customHeight="1" s="118">
      <c r="A844" s="2" t="n"/>
      <c r="B844" s="2" t="n"/>
      <c r="C844" s="2" t="n"/>
      <c r="D844" s="2" t="n"/>
      <c r="E844" s="159" t="inlineStr">
        <is>
          <t>ふ り が な</t>
        </is>
      </c>
      <c r="F844" s="140" t="n"/>
      <c r="G844" s="140" t="n"/>
      <c r="H844" s="140" t="n"/>
      <c r="I844" s="140" t="n"/>
      <c r="J844" s="140" t="n"/>
      <c r="K844" s="141" t="n"/>
      <c r="L844" s="160">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161">
        <f>計算!$W$12</f>
        <v/>
      </c>
      <c r="CG844" s="144" t="n"/>
      <c r="CH844" s="150">
        <f>計算!$X$12</f>
        <v/>
      </c>
      <c r="DU844" s="144" t="n"/>
      <c r="DV844" s="2" t="n"/>
      <c r="DW844" s="2" t="n"/>
      <c r="DX844" s="2" t="n"/>
      <c r="DY844" s="2" t="n"/>
      <c r="DZ844" s="2" t="n"/>
      <c r="EA844" s="2" t="n"/>
      <c r="EB844" s="2" t="n"/>
      <c r="EC844" s="2" t="n"/>
    </row>
    <row r="845" ht="6.75" customHeight="1" s="118">
      <c r="A845" s="2" t="n"/>
      <c r="B845" s="2" t="n"/>
      <c r="C845" s="2" t="n"/>
      <c r="D845" s="2" t="n"/>
      <c r="E845" s="143" t="n"/>
      <c r="K845" s="144" t="n"/>
      <c r="BI845" s="144" t="n"/>
      <c r="BJ845" s="2" t="n"/>
      <c r="BK845" s="2" t="n"/>
      <c r="BL845" s="2" t="n"/>
      <c r="BM845" s="2" t="n"/>
      <c r="BN845" s="2" t="n"/>
      <c r="BO845" s="2" t="n"/>
      <c r="BP845" s="143" t="n"/>
      <c r="BV845" s="144" t="n"/>
      <c r="BW845" s="143" t="n"/>
      <c r="CG845" s="144" t="n"/>
      <c r="DU845" s="144" t="n"/>
      <c r="DV845" s="2" t="n"/>
      <c r="DW845" s="2" t="n"/>
      <c r="DX845" s="2" t="n"/>
      <c r="DY845" s="2" t="n"/>
      <c r="DZ845" s="2" t="n"/>
      <c r="EA845" s="2" t="n"/>
      <c r="EB845" s="2" t="n"/>
      <c r="EC845" s="2" t="n"/>
    </row>
    <row r="846" ht="6.75" customHeight="1" s="118">
      <c r="A846" s="2" t="n"/>
      <c r="B846" s="2" t="n"/>
      <c r="C846" s="2" t="n"/>
      <c r="D846" s="2" t="n"/>
      <c r="E846" s="162" t="n"/>
      <c r="F846" s="163" t="n"/>
      <c r="G846" s="163" t="n"/>
      <c r="H846" s="163" t="n"/>
      <c r="I846" s="163" t="n"/>
      <c r="J846" s="163" t="n"/>
      <c r="K846" s="164" t="n"/>
      <c r="L846" s="163" t="n"/>
      <c r="M846" s="163" t="n"/>
      <c r="N846" s="163" t="n"/>
      <c r="O846" s="163" t="n"/>
      <c r="P846" s="163" t="n"/>
      <c r="Q846" s="163" t="n"/>
      <c r="R846" s="163" t="n"/>
      <c r="S846" s="163" t="n"/>
      <c r="T846" s="163" t="n"/>
      <c r="U846" s="163" t="n"/>
      <c r="V846" s="163" t="n"/>
      <c r="W846" s="163" t="n"/>
      <c r="X846" s="163" t="n"/>
      <c r="Y846" s="163" t="n"/>
      <c r="Z846" s="163" t="n"/>
      <c r="AA846" s="163" t="n"/>
      <c r="AB846" s="163" t="n"/>
      <c r="AC846" s="163" t="n"/>
      <c r="AD846" s="163" t="n"/>
      <c r="AE846" s="163" t="n"/>
      <c r="AF846" s="163" t="n"/>
      <c r="AG846" s="163" t="n"/>
      <c r="AH846" s="163" t="n"/>
      <c r="AI846" s="163" t="n"/>
      <c r="AJ846" s="163" t="n"/>
      <c r="AK846" s="163" t="n"/>
      <c r="AL846" s="163" t="n"/>
      <c r="AM846" s="163" t="n"/>
      <c r="AN846" s="163" t="n"/>
      <c r="AO846" s="163" t="n"/>
      <c r="AP846" s="163" t="n"/>
      <c r="AQ846" s="163" t="n"/>
      <c r="AR846" s="163" t="n"/>
      <c r="AS846" s="163" t="n"/>
      <c r="AT846" s="163" t="n"/>
      <c r="AU846" s="163" t="n"/>
      <c r="AV846" s="163" t="n"/>
      <c r="AW846" s="163" t="n"/>
      <c r="AX846" s="163" t="n"/>
      <c r="AY846" s="163" t="n"/>
      <c r="AZ846" s="163" t="n"/>
      <c r="BA846" s="163" t="n"/>
      <c r="BB846" s="163" t="n"/>
      <c r="BC846" s="163" t="n"/>
      <c r="BD846" s="163" t="n"/>
      <c r="BE846" s="163" t="n"/>
      <c r="BF846" s="163" t="n"/>
      <c r="BG846" s="163" t="n"/>
      <c r="BH846" s="163" t="n"/>
      <c r="BI846" s="164" t="n"/>
      <c r="BJ846" s="2" t="n"/>
      <c r="BK846" s="2" t="n"/>
      <c r="BL846" s="2" t="n"/>
      <c r="BM846" s="2" t="n"/>
      <c r="BN846" s="2" t="n"/>
      <c r="BO846" s="2" t="n"/>
      <c r="BP846" s="143" t="n"/>
      <c r="BV846" s="144" t="n"/>
      <c r="BW846" s="143" t="n"/>
      <c r="CG846" s="144" t="n"/>
      <c r="DU846" s="144" t="n"/>
      <c r="DV846" s="2" t="n"/>
      <c r="DW846" s="2" t="n"/>
      <c r="DX846" s="2" t="n"/>
      <c r="DY846" s="2" t="n"/>
      <c r="DZ846" s="2" t="n"/>
      <c r="EA846" s="2" t="n"/>
      <c r="EB846" s="2" t="n"/>
      <c r="EC846" s="2" t="n"/>
    </row>
    <row r="847" ht="6.75" customHeight="1" s="118">
      <c r="A847" s="2" t="n"/>
      <c r="B847" s="2" t="n"/>
      <c r="C847" s="2" t="n"/>
      <c r="D847" s="2" t="n"/>
      <c r="E847" s="165" t="inlineStr">
        <is>
          <t>現住所</t>
        </is>
      </c>
      <c r="F847" s="166" t="n"/>
      <c r="G847" s="166" t="n"/>
      <c r="H847" s="166" t="n"/>
      <c r="I847" s="166" t="n"/>
      <c r="J847" s="166" t="n"/>
      <c r="K847" s="167" t="n"/>
      <c r="L847" s="107" t="inlineStr">
        <is>
          <t>〒</t>
        </is>
      </c>
      <c r="M847" s="166" t="n"/>
      <c r="N847" s="166" t="n"/>
      <c r="O847" s="166" t="n"/>
      <c r="P847" s="168">
        <f>計算!$H$12</f>
        <v/>
      </c>
      <c r="Q847" s="166" t="n"/>
      <c r="R847" s="166" t="n"/>
      <c r="S847" s="166" t="n"/>
      <c r="T847" s="166" t="n"/>
      <c r="U847" s="166" t="n"/>
      <c r="V847" s="166" t="n"/>
      <c r="W847" s="166" t="n"/>
      <c r="X847" s="166" t="n"/>
      <c r="Y847" s="166" t="n"/>
      <c r="Z847" s="166" t="n"/>
      <c r="AA847" s="166" t="n"/>
      <c r="AB847" s="166" t="n"/>
      <c r="AC847" s="166" t="n"/>
      <c r="AD847" s="166" t="n"/>
      <c r="AE847" s="166" t="n"/>
      <c r="AF847" s="166" t="n"/>
      <c r="AG847" s="166" t="n"/>
      <c r="AH847" s="166" t="n"/>
      <c r="AI847" s="166" t="n"/>
      <c r="AJ847" s="166"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143" t="n"/>
      <c r="CG847" s="144" t="n"/>
      <c r="DU847" s="144" t="n"/>
      <c r="DV847" s="2" t="n"/>
      <c r="DW847" s="2" t="n"/>
      <c r="DX847" s="2" t="n"/>
      <c r="DY847" s="2" t="n"/>
      <c r="DZ847" s="2" t="n"/>
      <c r="EA847" s="2" t="n"/>
      <c r="EB847" s="2" t="n"/>
      <c r="EC847" s="2" t="n"/>
    </row>
    <row r="848" ht="4.5"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6" t="n"/>
      <c r="BQ848" s="147" t="n"/>
      <c r="BR848" s="147" t="n"/>
      <c r="BS848" s="147" t="n"/>
      <c r="BT848" s="147" t="n"/>
      <c r="BU848" s="147" t="n"/>
      <c r="BV848" s="148" t="n"/>
      <c r="BW848" s="146" t="n"/>
      <c r="BX848" s="147" t="n"/>
      <c r="BY848" s="147" t="n"/>
      <c r="BZ848" s="147" t="n"/>
      <c r="CA848" s="147" t="n"/>
      <c r="CB848" s="147" t="n"/>
      <c r="CC848" s="147" t="n"/>
      <c r="CD848" s="147" t="n"/>
      <c r="CE848" s="147" t="n"/>
      <c r="CF848" s="147" t="n"/>
      <c r="CG848" s="148" t="n"/>
      <c r="DU848" s="144"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69" t="inlineStr">
        <is>
          <t>校内外の諸活動</t>
        </is>
      </c>
      <c r="BQ849" s="140" t="n"/>
      <c r="BR849" s="140" t="n"/>
      <c r="BS849" s="140" t="n"/>
      <c r="BT849" s="140" t="n"/>
      <c r="BU849" s="140" t="n"/>
      <c r="BV849" s="141" t="n"/>
      <c r="BW849" s="170">
        <f>計算!$Y$12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1">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6" t="n"/>
      <c r="F852" s="147" t="n"/>
      <c r="G852" s="147" t="n"/>
      <c r="H852" s="147" t="n"/>
      <c r="I852" s="147" t="n"/>
      <c r="J852" s="147" t="n"/>
      <c r="K852" s="148" t="n"/>
      <c r="L852" s="146" t="n"/>
      <c r="M852" s="147" t="n"/>
      <c r="N852" s="147" t="n"/>
      <c r="O852" s="147" t="n"/>
      <c r="P852" s="147" t="n"/>
      <c r="Q852" s="147" t="n"/>
      <c r="R852" s="147" t="n"/>
      <c r="S852" s="147" t="n"/>
      <c r="T852" s="147" t="n"/>
      <c r="U852" s="147" t="n"/>
      <c r="V852" s="147" t="n"/>
      <c r="W852" s="147" t="n"/>
      <c r="X852" s="147" t="n"/>
      <c r="Y852" s="147" t="n"/>
      <c r="Z852" s="147" t="n"/>
      <c r="AA852" s="147" t="n"/>
      <c r="AB852" s="147" t="n"/>
      <c r="AC852" s="147" t="n"/>
      <c r="AD852" s="147" t="n"/>
      <c r="AE852" s="147" t="n"/>
      <c r="AF852" s="147" t="n"/>
      <c r="AG852" s="147" t="n"/>
      <c r="AH852" s="147" t="n"/>
      <c r="AI852" s="147" t="n"/>
      <c r="AJ852" s="147" t="n"/>
      <c r="AK852" s="147" t="n"/>
      <c r="AL852" s="147" t="n"/>
      <c r="AM852" s="147" t="n"/>
      <c r="AN852" s="147" t="n"/>
      <c r="AO852" s="147" t="n"/>
      <c r="AP852" s="147" t="n"/>
      <c r="AQ852" s="147" t="n"/>
      <c r="AR852" s="147" t="n"/>
      <c r="AS852" s="147" t="n"/>
      <c r="AT852" s="147" t="n"/>
      <c r="AU852" s="147" t="n"/>
      <c r="AV852" s="147" t="n"/>
      <c r="AW852" s="147" t="n"/>
      <c r="AX852" s="147" t="n"/>
      <c r="AY852" s="147" t="n"/>
      <c r="AZ852" s="147" t="n"/>
      <c r="BA852" s="147" t="n"/>
      <c r="BB852" s="147" t="n"/>
      <c r="BC852" s="147" t="n"/>
      <c r="BD852" s="147" t="n"/>
      <c r="BE852" s="147" t="n"/>
      <c r="BF852" s="147" t="n"/>
      <c r="BG852" s="147" t="n"/>
      <c r="BH852" s="147" t="n"/>
      <c r="BI852" s="148"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59" t="inlineStr">
        <is>
          <t>ふ り が な</t>
        </is>
      </c>
      <c r="F853" s="140" t="n"/>
      <c r="G853" s="140" t="n"/>
      <c r="H853" s="140" t="n"/>
      <c r="I853" s="140" t="n"/>
      <c r="J853" s="140" t="n"/>
      <c r="K853" s="141" t="n"/>
      <c r="L853" s="160">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2" t="n"/>
      <c r="F855" s="163" t="n"/>
      <c r="G855" s="163" t="n"/>
      <c r="H855" s="163" t="n"/>
      <c r="I855" s="163" t="n"/>
      <c r="J855" s="163" t="n"/>
      <c r="K855" s="164" t="n"/>
      <c r="L855" s="163" t="n"/>
      <c r="M855" s="163" t="n"/>
      <c r="N855" s="163" t="n"/>
      <c r="O855" s="163" t="n"/>
      <c r="P855" s="163" t="n"/>
      <c r="Q855" s="163" t="n"/>
      <c r="R855" s="163" t="n"/>
      <c r="S855" s="163" t="n"/>
      <c r="T855" s="163" t="n"/>
      <c r="U855" s="163" t="n"/>
      <c r="V855" s="163" t="n"/>
      <c r="W855" s="163" t="n"/>
      <c r="X855" s="163" t="n"/>
      <c r="Y855" s="163" t="n"/>
      <c r="Z855" s="163" t="n"/>
      <c r="AA855" s="163" t="n"/>
      <c r="AB855" s="163" t="n"/>
      <c r="AC855" s="163" t="n"/>
      <c r="AD855" s="163" t="n"/>
      <c r="AE855" s="163" t="n"/>
      <c r="AF855" s="163" t="n"/>
      <c r="AG855" s="163" t="n"/>
      <c r="AH855" s="163" t="n"/>
      <c r="AI855" s="163" t="n"/>
      <c r="AJ855" s="163" t="n"/>
      <c r="AK855" s="163" t="n"/>
      <c r="AL855" s="163" t="n"/>
      <c r="AM855" s="163" t="n"/>
      <c r="AN855" s="163" t="n"/>
      <c r="AO855" s="163" t="n"/>
      <c r="AP855" s="163" t="n"/>
      <c r="AQ855" s="163" t="n"/>
      <c r="AR855" s="163" t="n"/>
      <c r="AS855" s="163" t="n"/>
      <c r="AT855" s="163" t="n"/>
      <c r="AU855" s="163" t="n"/>
      <c r="AV855" s="163" t="n"/>
      <c r="AW855" s="163" t="n"/>
      <c r="AX855" s="163" t="n"/>
      <c r="AY855" s="163" t="n"/>
      <c r="AZ855" s="163" t="n"/>
      <c r="BA855" s="163" t="n"/>
      <c r="BB855" s="163" t="n"/>
      <c r="BC855" s="163" t="n"/>
      <c r="BD855" s="163" t="n"/>
      <c r="BE855" s="163" t="n"/>
      <c r="BF855" s="163" t="n"/>
      <c r="BG855" s="163" t="n"/>
      <c r="BH855" s="163" t="n"/>
      <c r="BI855" s="164"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5" t="inlineStr">
        <is>
          <t>連絡先</t>
        </is>
      </c>
      <c r="F856" s="166" t="n"/>
      <c r="G856" s="166" t="n"/>
      <c r="H856" s="166" t="n"/>
      <c r="I856" s="166" t="n"/>
      <c r="J856" s="166" t="n"/>
      <c r="K856" s="167" t="n"/>
      <c r="L856" s="107" t="inlineStr">
        <is>
          <t>〒</t>
        </is>
      </c>
      <c r="M856" s="166" t="n"/>
      <c r="N856" s="166" t="n"/>
      <c r="O856" s="166" t="n"/>
      <c r="P856" s="172">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3">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6" t="n"/>
      <c r="F860" s="147" t="n"/>
      <c r="G860" s="147" t="n"/>
      <c r="H860" s="147" t="n"/>
      <c r="I860" s="147" t="n"/>
      <c r="J860" s="147" t="n"/>
      <c r="K860" s="148" t="n"/>
      <c r="L860" s="147" t="n"/>
      <c r="M860" s="147" t="n"/>
      <c r="N860" s="147" t="n"/>
      <c r="O860" s="147" t="n"/>
      <c r="P860" s="147" t="n"/>
      <c r="Q860" s="147" t="n"/>
      <c r="R860" s="147" t="n"/>
      <c r="S860" s="147" t="n"/>
      <c r="T860" s="147" t="n"/>
      <c r="U860" s="147" t="n"/>
      <c r="V860" s="147" t="n"/>
      <c r="W860" s="147" t="n"/>
      <c r="X860" s="147" t="n"/>
      <c r="Y860" s="147" t="n"/>
      <c r="Z860" s="147" t="n"/>
      <c r="AA860" s="147" t="n"/>
      <c r="AB860" s="147" t="n"/>
      <c r="AC860" s="147" t="n"/>
      <c r="AD860" s="147" t="n"/>
      <c r="AE860" s="147" t="n"/>
      <c r="AF860" s="147" t="n"/>
      <c r="AG860" s="147" t="n"/>
      <c r="AH860" s="147" t="n"/>
      <c r="AI860" s="147" t="n"/>
      <c r="AJ860" s="147" t="n"/>
      <c r="AK860" s="147" t="n"/>
      <c r="AL860" s="147" t="n"/>
      <c r="AM860" s="147" t="n"/>
      <c r="AN860" s="147" t="n"/>
      <c r="AO860" s="147" t="n"/>
      <c r="AP860" s="147" t="n"/>
      <c r="AQ860" s="147" t="n"/>
      <c r="AR860" s="147" t="n"/>
      <c r="AS860" s="147" t="n"/>
      <c r="AT860" s="147" t="n"/>
      <c r="AU860" s="147" t="n"/>
      <c r="AV860" s="147" t="n"/>
      <c r="AW860" s="147" t="n"/>
      <c r="AX860" s="147" t="n"/>
      <c r="AY860" s="147" t="n"/>
      <c r="AZ860" s="147" t="n"/>
      <c r="BA860" s="147" t="n"/>
      <c r="BB860" s="147" t="n"/>
      <c r="BC860" s="147" t="n"/>
      <c r="BD860" s="147" t="n"/>
      <c r="BE860" s="147" t="n"/>
      <c r="BF860" s="147" t="n"/>
      <c r="BG860" s="147" t="n"/>
      <c r="BH860" s="147" t="n"/>
      <c r="BI860" s="148"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4" t="n"/>
      <c r="BQ866" s="140" t="n"/>
      <c r="BR866" s="175" t="n"/>
      <c r="BS866" s="140" t="n"/>
      <c r="BT866" s="140" t="n"/>
      <c r="BU866" s="28" t="n"/>
      <c r="BV866" s="29" t="n"/>
      <c r="BW866" s="176">
        <f>計算!$Z$12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7"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78">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79">
        <f>設定!$B$6</f>
        <v/>
      </c>
      <c r="S874" s="11" t="n"/>
      <c r="T874" s="11" t="n"/>
      <c r="U874" s="179">
        <f>設定!$B$7</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6" t="n"/>
      <c r="F879" s="147" t="n"/>
      <c r="G879" s="147" t="n"/>
      <c r="H879" s="147" t="n"/>
      <c r="I879" s="147" t="n"/>
      <c r="J879" s="147" t="n"/>
      <c r="K879" s="148"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7" t="n"/>
      <c r="AX879" s="147" t="n"/>
      <c r="AY879" s="147" t="n"/>
      <c r="AZ879" s="147" t="n"/>
      <c r="BA879" s="147" t="n"/>
      <c r="BB879" s="147" t="n"/>
      <c r="BC879" s="147" t="n"/>
      <c r="BD879" s="147" t="n"/>
      <c r="BE879" s="147" t="n"/>
      <c r="BF879" s="147" t="n"/>
      <c r="BG879" s="147" t="n"/>
      <c r="BH879" s="147" t="n"/>
      <c r="BI879" s="148"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0"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1">
        <f>計算!$AD$12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79">
        <f>計算!$AB$12</f>
        <v/>
      </c>
      <c r="S885" s="52" t="inlineStr">
        <is>
          <t>年</t>
        </is>
      </c>
      <c r="U885" s="179">
        <f>計算!$AC$12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6" t="n"/>
      <c r="M888" s="147" t="n"/>
      <c r="N888" s="147" t="n"/>
      <c r="O888" s="147" t="n"/>
      <c r="P888" s="20" t="n"/>
      <c r="Q888" s="20" t="n"/>
      <c r="R888" s="20" t="n"/>
      <c r="S888" s="20" t="n"/>
      <c r="T888" s="20" t="n"/>
      <c r="U888" s="20" t="n"/>
      <c r="V888" s="20" t="n"/>
      <c r="W888" s="20" t="n"/>
      <c r="X888" s="39" t="n"/>
      <c r="Y888" s="146" t="n"/>
      <c r="Z888" s="147" t="n"/>
      <c r="AA888" s="147" t="n"/>
      <c r="AB888" s="147" t="n"/>
      <c r="AC888" s="147" t="n"/>
      <c r="AD888" s="147" t="n"/>
      <c r="AE888" s="147" t="n"/>
      <c r="AF888" s="147" t="n"/>
      <c r="AG888" s="147" t="n"/>
      <c r="AH888" s="147" t="n"/>
      <c r="AI888" s="147" t="n"/>
      <c r="AJ888" s="147" t="n"/>
      <c r="AK888" s="147" t="n"/>
      <c r="AL888" s="147" t="n"/>
      <c r="AM888" s="147" t="n"/>
      <c r="AN888" s="147" t="n"/>
      <c r="AO888" s="147" t="n"/>
      <c r="AP888" s="147" t="n"/>
      <c r="AQ888" s="147" t="n"/>
      <c r="AR888" s="147" t="n"/>
      <c r="AS888" s="147" t="n"/>
      <c r="AT888" s="147" t="n"/>
      <c r="AU888" s="147" t="n"/>
      <c r="AV888" s="147" t="n"/>
      <c r="AW888" s="147" t="n"/>
      <c r="AX888" s="147" t="n"/>
      <c r="AY888" s="147" t="n"/>
      <c r="AZ888" s="147" t="n"/>
      <c r="BA888" s="147" t="n"/>
      <c r="BB888" s="147" t="n"/>
      <c r="BC888" s="147" t="n"/>
      <c r="BD888" s="147" t="n"/>
      <c r="BE888" s="147" t="n"/>
      <c r="BF888" s="147" t="n"/>
      <c r="BG888" s="147" t="n"/>
      <c r="BH888" s="147" t="n"/>
      <c r="BI888" s="148"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1">
        <f>計算!$AG$12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79">
        <f>計算!$AE$12</f>
        <v/>
      </c>
      <c r="S891" s="52" t="inlineStr">
        <is>
          <t>年</t>
        </is>
      </c>
      <c r="U891" s="179">
        <f>計算!$AF$12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6" t="n"/>
      <c r="M894" s="147" t="n"/>
      <c r="N894" s="147" t="n"/>
      <c r="O894" s="147" t="n"/>
      <c r="P894" s="20" t="n"/>
      <c r="Q894" s="20" t="n"/>
      <c r="R894" s="20" t="n"/>
      <c r="S894" s="20" t="n"/>
      <c r="T894" s="20" t="n"/>
      <c r="U894" s="20" t="n"/>
      <c r="V894" s="20" t="n"/>
      <c r="W894" s="20" t="n"/>
      <c r="X894" s="39" t="n"/>
      <c r="Y894" s="146" t="n"/>
      <c r="Z894" s="147" t="n"/>
      <c r="AA894" s="147" t="n"/>
      <c r="AB894" s="147" t="n"/>
      <c r="AC894" s="147" t="n"/>
      <c r="AD894" s="147" t="n"/>
      <c r="AE894" s="147" t="n"/>
      <c r="AF894" s="147" t="n"/>
      <c r="AG894" s="147" t="n"/>
      <c r="AH894" s="147" t="n"/>
      <c r="AI894" s="147" t="n"/>
      <c r="AJ894" s="147" t="n"/>
      <c r="AK894" s="147" t="n"/>
      <c r="AL894" s="147" t="n"/>
      <c r="AM894" s="147" t="n"/>
      <c r="AN894" s="147" t="n"/>
      <c r="AO894" s="147" t="n"/>
      <c r="AP894" s="147" t="n"/>
      <c r="AQ894" s="147" t="n"/>
      <c r="AR894" s="147" t="n"/>
      <c r="AS894" s="147" t="n"/>
      <c r="AT894" s="147" t="n"/>
      <c r="AU894" s="147" t="n"/>
      <c r="AV894" s="147" t="n"/>
      <c r="AW894" s="147" t="n"/>
      <c r="AX894" s="147" t="n"/>
      <c r="AY894" s="147" t="n"/>
      <c r="AZ894" s="147" t="n"/>
      <c r="BA894" s="147" t="n"/>
      <c r="BB894" s="147" t="n"/>
      <c r="BC894" s="147" t="n"/>
      <c r="BD894" s="147" t="n"/>
      <c r="BE894" s="147" t="n"/>
      <c r="BF894" s="147" t="n"/>
      <c r="BG894" s="147" t="n"/>
      <c r="BH894" s="147" t="n"/>
      <c r="BI894" s="148" t="n"/>
      <c r="BJ894" s="2" t="n"/>
      <c r="BK894" s="2" t="n"/>
      <c r="BL894" s="2" t="n"/>
      <c r="BM894" s="2" t="n"/>
      <c r="BN894" s="2" t="n"/>
      <c r="BO894" s="2" t="n"/>
      <c r="BP894" s="146" t="n"/>
      <c r="BQ894" s="147" t="n"/>
      <c r="BR894" s="147" t="n"/>
      <c r="BS894" s="147" t="n"/>
      <c r="BT894" s="147" t="n"/>
      <c r="BU894" s="42" t="n"/>
      <c r="BV894" s="45" t="n"/>
      <c r="BW894" s="147" t="n"/>
      <c r="BX894" s="147" t="n"/>
      <c r="BY894" s="147" t="n"/>
      <c r="BZ894" s="147" t="n"/>
      <c r="CA894" s="147" t="n"/>
      <c r="CB894" s="147" t="n"/>
      <c r="CC894" s="147" t="n"/>
      <c r="CD894" s="147" t="n"/>
      <c r="CE894" s="147" t="n"/>
      <c r="CF894" s="147" t="n"/>
      <c r="CG894" s="147" t="n"/>
      <c r="CH894" s="147" t="n"/>
      <c r="CI894" s="147" t="n"/>
      <c r="CJ894" s="147" t="n"/>
      <c r="CK894" s="147" t="n"/>
      <c r="CL894" s="147" t="n"/>
      <c r="CM894" s="147" t="n"/>
      <c r="CN894" s="147" t="n"/>
      <c r="CO894" s="147" t="n"/>
      <c r="CP894" s="147" t="n"/>
      <c r="CQ894" s="147" t="n"/>
      <c r="CR894" s="147" t="n"/>
      <c r="CS894" s="147" t="n"/>
      <c r="CT894" s="147" t="n"/>
      <c r="CU894" s="147" t="n"/>
      <c r="CV894" s="147" t="n"/>
      <c r="CW894" s="147" t="n"/>
      <c r="CX894" s="147" t="n"/>
      <c r="CY894" s="147" t="n"/>
      <c r="CZ894" s="147" t="n"/>
      <c r="DA894" s="147" t="n"/>
      <c r="DB894" s="147" t="n"/>
      <c r="DC894" s="147" t="n"/>
      <c r="DD894" s="147" t="n"/>
      <c r="DE894" s="147" t="n"/>
      <c r="DF894" s="147" t="n"/>
      <c r="DG894" s="147" t="n"/>
      <c r="DH894" s="147" t="n"/>
      <c r="DI894" s="147" t="n"/>
      <c r="DJ894" s="147" t="n"/>
      <c r="DK894" s="147" t="n"/>
      <c r="DL894" s="147" t="n"/>
      <c r="DM894" s="147" t="n"/>
      <c r="DN894" s="147" t="n"/>
      <c r="DO894" s="147" t="n"/>
      <c r="DP894" s="147" t="n"/>
      <c r="DQ894" s="147" t="n"/>
      <c r="DR894" s="147" t="n"/>
      <c r="DS894" s="147" t="n"/>
      <c r="DT894" s="147" t="n"/>
      <c r="DU894" s="148"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6">
        <f>計算!$AA$12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6" t="n"/>
      <c r="M900" s="147" t="n"/>
      <c r="N900" s="147" t="n"/>
      <c r="O900" s="147"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6" t="n"/>
      <c r="F906" s="147" t="n"/>
      <c r="G906" s="147" t="n"/>
      <c r="H906" s="147" t="n"/>
      <c r="I906" s="147" t="n"/>
      <c r="J906" s="147" t="n"/>
      <c r="K906" s="148" t="n"/>
      <c r="L906" s="146" t="n"/>
      <c r="M906" s="147" t="n"/>
      <c r="N906" s="147" t="n"/>
      <c r="O906" s="147"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6" t="n"/>
      <c r="BQ906" s="147" t="n"/>
      <c r="BR906" s="147" t="n"/>
      <c r="BS906" s="147" t="n"/>
      <c r="BT906" s="147" t="n"/>
      <c r="BU906" s="147" t="n"/>
      <c r="BV906" s="148" t="n"/>
      <c r="BW906" s="147" t="n"/>
      <c r="BX906" s="147" t="n"/>
      <c r="BY906" s="147" t="n"/>
      <c r="BZ906" s="147" t="n"/>
      <c r="CA906" s="147" t="n"/>
      <c r="CB906" s="147" t="n"/>
      <c r="CC906" s="147" t="n"/>
      <c r="CD906" s="147" t="n"/>
      <c r="CE906" s="147" t="n"/>
      <c r="CF906" s="147" t="n"/>
      <c r="CG906" s="147" t="n"/>
      <c r="CH906" s="147" t="n"/>
      <c r="CI906" s="147" t="n"/>
      <c r="CJ906" s="147" t="n"/>
      <c r="CK906" s="147" t="n"/>
      <c r="CL906" s="147" t="n"/>
      <c r="CM906" s="147" t="n"/>
      <c r="CN906" s="147" t="n"/>
      <c r="CO906" s="147" t="n"/>
      <c r="CP906" s="147" t="n"/>
      <c r="CQ906" s="147" t="n"/>
      <c r="CR906" s="147" t="n"/>
      <c r="CS906" s="147" t="n"/>
      <c r="CT906" s="147" t="n"/>
      <c r="CU906" s="147" t="n"/>
      <c r="CV906" s="147" t="n"/>
      <c r="CW906" s="147" t="n"/>
      <c r="CX906" s="147" t="n"/>
      <c r="CY906" s="147" t="n"/>
      <c r="CZ906" s="147" t="n"/>
      <c r="DA906" s="147" t="n"/>
      <c r="DB906" s="147" t="n"/>
      <c r="DC906" s="147" t="n"/>
      <c r="DD906" s="147" t="n"/>
      <c r="DE906" s="147" t="n"/>
      <c r="DF906" s="147" t="n"/>
      <c r="DG906" s="147" t="n"/>
      <c r="DH906" s="147" t="n"/>
      <c r="DI906" s="147" t="n"/>
      <c r="DJ906" s="147" t="n"/>
      <c r="DK906" s="147" t="n"/>
      <c r="DL906" s="147" t="n"/>
      <c r="DM906" s="147" t="n"/>
      <c r="DN906" s="147" t="n"/>
      <c r="DO906" s="147" t="n"/>
      <c r="DP906" s="147" t="n"/>
      <c r="DQ906" s="147" t="n"/>
      <c r="DR906" s="147" t="n"/>
      <c r="DS906" s="147" t="n"/>
      <c r="DT906" s="147" t="n"/>
      <c r="DU906" s="148"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IF(N(設定!$B$3)=0,"",YEAR(設定!$B$3)-2018)</f>
        <v/>
      </c>
      <c r="AG918" s="95" t="inlineStr">
        <is>
          <t>年</t>
        </is>
      </c>
      <c r="AI918" s="145">
        <f>IF(N(設定!$B$3)=0,"",MONTH(設定!$B$3))</f>
        <v/>
      </c>
      <c r="AL918" s="95" t="inlineStr">
        <is>
          <t>月</t>
        </is>
      </c>
      <c r="AN918" s="145">
        <f>IF(N(設定!$B$3)=0,"",DAY(設定!$B$3))</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6" t="n"/>
      <c r="BX918" s="147" t="n"/>
      <c r="BY918" s="147" t="n"/>
      <c r="BZ918" s="147" t="n"/>
      <c r="CA918" s="147" t="n"/>
      <c r="CB918" s="147" t="n"/>
      <c r="CC918" s="147" t="n"/>
      <c r="CD918" s="147" t="n"/>
      <c r="CE918" s="147" t="n"/>
      <c r="CF918" s="147" t="n"/>
      <c r="CG918" s="148" t="n"/>
      <c r="CH918" s="146" t="n"/>
      <c r="CI918" s="147" t="n"/>
      <c r="CJ918" s="147" t="n"/>
      <c r="CK918" s="147" t="n"/>
      <c r="CL918" s="147" t="n"/>
      <c r="CM918" s="147" t="n"/>
      <c r="CN918" s="147" t="n"/>
      <c r="CO918" s="147" t="n"/>
      <c r="CP918" s="147" t="n"/>
      <c r="CQ918" s="147" t="n"/>
      <c r="CR918" s="147" t="n"/>
      <c r="CS918" s="147" t="n"/>
      <c r="CT918" s="147" t="n"/>
      <c r="CU918" s="147" t="n"/>
      <c r="CV918" s="147" t="n"/>
      <c r="CW918" s="147" t="n"/>
      <c r="CX918" s="147" t="n"/>
      <c r="CY918" s="147" t="n"/>
      <c r="CZ918" s="147" t="n"/>
      <c r="DA918" s="147" t="n"/>
      <c r="DB918" s="147" t="n"/>
      <c r="DC918" s="147" t="n"/>
      <c r="DD918" s="147" t="n"/>
      <c r="DE918" s="147" t="n"/>
      <c r="DF918" s="147" t="n"/>
      <c r="DG918" s="147" t="n"/>
      <c r="DH918" s="147" t="n"/>
      <c r="DI918" s="147" t="n"/>
      <c r="DJ918" s="147" t="n"/>
      <c r="DK918" s="147" t="n"/>
      <c r="DL918" s="147" t="n"/>
      <c r="DM918" s="147" t="n"/>
      <c r="DN918" s="147" t="n"/>
      <c r="DO918" s="147" t="n"/>
      <c r="DP918" s="147" t="n"/>
      <c r="DQ918" s="147" t="n"/>
      <c r="DR918" s="147" t="n"/>
      <c r="DS918" s="147" t="n"/>
      <c r="DT918" s="147" t="n"/>
      <c r="DU918" s="148"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49">
        <f>計算!$O$13</f>
        <v/>
      </c>
      <c r="CG919" s="144" t="n"/>
      <c r="CH919" s="150">
        <f>計算!$P$13</f>
        <v/>
      </c>
      <c r="DU919" s="144"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7" t="n"/>
      <c r="AA920" s="147" t="n"/>
      <c r="AB920" s="147" t="n"/>
      <c r="AC920" s="147" t="n"/>
      <c r="AD920" s="147" t="n"/>
      <c r="AE920" s="147" t="n"/>
      <c r="AF920" s="147" t="n"/>
      <c r="AG920" s="147" t="n"/>
      <c r="AH920" s="147" t="n"/>
      <c r="AI920" s="147" t="n"/>
      <c r="AJ920" s="147" t="n"/>
      <c r="AK920" s="147" t="n"/>
      <c r="AL920" s="147" t="n"/>
      <c r="AM920" s="147" t="n"/>
      <c r="AN920" s="147" t="n"/>
      <c r="AO920" s="147" t="n"/>
      <c r="AP920" s="147" t="n"/>
      <c r="AQ920" s="147" t="n"/>
      <c r="AR920" s="147" t="n"/>
      <c r="AS920" s="147" t="n"/>
      <c r="AT920" s="147" t="n"/>
      <c r="AU920" s="12" t="n"/>
      <c r="AV920" s="7" t="n"/>
      <c r="BI920" s="8" t="n"/>
      <c r="BJ920" s="7" t="n"/>
      <c r="BK920" s="2" t="n"/>
      <c r="BL920" s="2" t="n"/>
      <c r="BM920" s="2" t="n"/>
      <c r="BN920" s="2" t="n"/>
      <c r="BO920" s="2" t="n"/>
      <c r="BP920" s="143" t="n"/>
      <c r="BV920" s="144" t="n"/>
      <c r="BW920" s="143" t="n"/>
      <c r="CG920" s="144" t="n"/>
      <c r="DU920" s="144" t="n"/>
      <c r="DV920" s="2" t="n"/>
      <c r="DW920" s="2" t="n"/>
      <c r="DX920" s="2" t="n"/>
      <c r="DY920" s="2" t="n"/>
      <c r="DZ920" s="2" t="n"/>
      <c r="EA920" s="2" t="n"/>
      <c r="EB920" s="2" t="n"/>
      <c r="EC920" s="2" t="n"/>
    </row>
    <row r="921" ht="6.75" customHeight="1" s="118">
      <c r="A921" s="2" t="n"/>
      <c r="B921" s="2" t="n"/>
      <c r="C921" s="2" t="n"/>
      <c r="D921" s="2" t="n"/>
      <c r="E921" s="142" t="inlineStr">
        <is>
          <t>ふ り が な</t>
        </is>
      </c>
      <c r="F921" s="140" t="n"/>
      <c r="G921" s="140" t="n"/>
      <c r="H921" s="140" t="n"/>
      <c r="I921" s="140" t="n"/>
      <c r="J921" s="140" t="n"/>
      <c r="K921" s="141" t="n"/>
      <c r="L921" s="151">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43" t="n"/>
      <c r="CG921" s="144" t="n"/>
      <c r="DU921" s="144" t="n"/>
      <c r="DV921" s="2" t="n"/>
      <c r="DW921" s="2" t="n"/>
      <c r="DX921" s="2" t="n"/>
      <c r="DY921" s="2" t="n"/>
      <c r="DZ921" s="2" t="n"/>
      <c r="EA921" s="2" t="n"/>
      <c r="EB921" s="2" t="n"/>
      <c r="EC921" s="2" t="n"/>
    </row>
    <row r="922" ht="6.7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43" t="n"/>
      <c r="CG922" s="144" t="n"/>
      <c r="DU922" s="144" t="n"/>
      <c r="DV922" s="2" t="n"/>
      <c r="DW922" s="2" t="n"/>
      <c r="DX922" s="2" t="n"/>
      <c r="DY922" s="2" t="n"/>
      <c r="DZ922" s="2" t="n"/>
      <c r="EA922" s="2" t="n"/>
      <c r="EB922" s="2" t="n"/>
      <c r="EC922" s="2" t="n"/>
    </row>
    <row r="923" ht="6.7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49">
        <f>計算!$Q$13</f>
        <v/>
      </c>
      <c r="CG923" s="144" t="n"/>
      <c r="CH923" s="150">
        <f>計算!$R$13</f>
        <v/>
      </c>
      <c r="DU923" s="144" t="n"/>
      <c r="DV923" s="2" t="n"/>
      <c r="DW923" s="2" t="n"/>
      <c r="DX923" s="2" t="n"/>
      <c r="DY923" s="2" t="n"/>
      <c r="DZ923" s="2" t="n"/>
      <c r="EA923" s="2" t="n"/>
      <c r="EB923" s="2" t="n"/>
      <c r="EC923" s="2" t="n"/>
    </row>
    <row r="924" ht="6.75" customHeight="1" s="118">
      <c r="A924" s="2" t="n"/>
      <c r="B924" s="2" t="n"/>
      <c r="C924" s="2" t="n"/>
      <c r="D924" s="2" t="n"/>
      <c r="E924" s="146" t="n"/>
      <c r="F924" s="147" t="n"/>
      <c r="G924" s="147" t="n"/>
      <c r="H924" s="147" t="n"/>
      <c r="I924" s="147" t="n"/>
      <c r="J924" s="147" t="n"/>
      <c r="K924" s="148" t="n"/>
      <c r="L924" s="147" t="n"/>
      <c r="M924" s="147" t="n"/>
      <c r="N924" s="147" t="n"/>
      <c r="O924" s="147" t="n"/>
      <c r="P924" s="147" t="n"/>
      <c r="Q924" s="147" t="n"/>
      <c r="R924" s="147" t="n"/>
      <c r="S924" s="147" t="n"/>
      <c r="T924" s="147" t="n"/>
      <c r="U924" s="147" t="n"/>
      <c r="V924" s="147" t="n"/>
      <c r="W924" s="147" t="n"/>
      <c r="X924" s="147" t="n"/>
      <c r="Y924" s="147" t="n"/>
      <c r="Z924" s="147" t="n"/>
      <c r="AA924" s="147" t="n"/>
      <c r="AB924" s="147" t="n"/>
      <c r="AC924" s="147" t="n"/>
      <c r="AD924" s="147" t="n"/>
      <c r="AE924" s="147" t="n"/>
      <c r="AF924" s="147" t="n"/>
      <c r="AG924" s="147" t="n"/>
      <c r="AH924" s="147" t="n"/>
      <c r="AI924" s="147" t="n"/>
      <c r="AJ924" s="147" t="n"/>
      <c r="AK924" s="147" t="n"/>
      <c r="AL924" s="147" t="n"/>
      <c r="AM924" s="147" t="n"/>
      <c r="AN924" s="147" t="n"/>
      <c r="AO924" s="147" t="n"/>
      <c r="AP924" s="147" t="n"/>
      <c r="AQ924" s="147" t="n"/>
      <c r="AR924" s="147" t="n"/>
      <c r="AS924" s="147" t="n"/>
      <c r="AT924" s="148"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43" t="n"/>
      <c r="CG924" s="144" t="n"/>
      <c r="DU924" s="144" t="n"/>
      <c r="DV924" s="2" t="n"/>
      <c r="DW924" s="2" t="n"/>
      <c r="DX924" s="2" t="n"/>
      <c r="DY924" s="2" t="n"/>
      <c r="DZ924" s="2" t="n"/>
      <c r="EA924" s="2" t="n"/>
      <c r="EB924" s="2" t="n"/>
      <c r="EC924" s="2" t="n"/>
    </row>
    <row r="925" ht="6.75" customHeight="1" s="118">
      <c r="A925" s="2" t="n"/>
      <c r="B925" s="2" t="n"/>
      <c r="C925" s="2" t="n"/>
      <c r="D925" s="2" t="n"/>
      <c r="E925" s="152" t="inlineStr">
        <is>
          <t>名　前</t>
        </is>
      </c>
      <c r="F925" s="140" t="n"/>
      <c r="G925" s="140" t="n"/>
      <c r="H925" s="140" t="n"/>
      <c r="I925" s="140" t="n"/>
      <c r="J925" s="140" t="n"/>
      <c r="K925" s="141" t="n"/>
      <c r="L925" s="153">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43" t="n"/>
      <c r="CG925" s="144" t="n"/>
      <c r="DU925" s="144" t="n"/>
      <c r="DV925" s="2" t="n"/>
      <c r="DW925" s="2" t="n"/>
      <c r="DX925" s="2" t="n"/>
      <c r="DY925" s="2" t="n"/>
      <c r="DZ925" s="2" t="n"/>
      <c r="EA925" s="2" t="n"/>
      <c r="EB925" s="2" t="n"/>
      <c r="EC925" s="2" t="n"/>
    </row>
    <row r="926" ht="6.7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43" t="n"/>
      <c r="CG926" s="144" t="n"/>
      <c r="DU926" s="144" t="n"/>
      <c r="DV926" s="2" t="n"/>
      <c r="DW926" s="2" t="n"/>
      <c r="DX926" s="2" t="n"/>
      <c r="DY926" s="2" t="n"/>
      <c r="DZ926" s="2" t="n"/>
      <c r="EA926" s="2" t="n"/>
      <c r="EB926" s="2" t="n"/>
      <c r="EC926" s="2" t="n"/>
    </row>
    <row r="927" ht="6.7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49">
        <f>計算!$S$13</f>
        <v/>
      </c>
      <c r="CG927" s="144" t="n"/>
      <c r="CH927" s="150">
        <f>計算!$T$13</f>
        <v/>
      </c>
      <c r="DU927" s="144" t="n"/>
      <c r="DV927" s="2" t="n"/>
      <c r="DW927" s="2" t="n"/>
      <c r="DX927" s="2" t="n"/>
      <c r="DY927" s="2" t="n"/>
      <c r="DZ927" s="2" t="n"/>
      <c r="EA927" s="2" t="n"/>
      <c r="EB927" s="2" t="n"/>
      <c r="EC927" s="2" t="n"/>
    </row>
    <row r="928" ht="6.7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43" t="n"/>
      <c r="CG928" s="144" t="n"/>
      <c r="DU928" s="144" t="n"/>
      <c r="DV928" s="2" t="n"/>
      <c r="DW928" s="2" t="n"/>
      <c r="DX928" s="2" t="n"/>
      <c r="DY928" s="2" t="n"/>
      <c r="DZ928" s="2" t="n"/>
      <c r="EA928" s="2" t="n"/>
      <c r="EB928" s="2" t="n"/>
      <c r="EC928" s="2" t="n"/>
    </row>
    <row r="929" ht="6.7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43" t="n"/>
      <c r="CG929" s="144" t="n"/>
      <c r="DU929" s="144" t="n"/>
      <c r="DV929" s="2" t="n"/>
      <c r="DW929" s="2" t="n"/>
      <c r="DX929" s="2" t="n"/>
      <c r="DY929" s="2" t="n"/>
      <c r="DZ929" s="2" t="n"/>
      <c r="EA929" s="2" t="n"/>
      <c r="EB929" s="2" t="n"/>
      <c r="EC929" s="2" t="n"/>
    </row>
    <row r="930" ht="4.5" customHeight="1" s="118">
      <c r="A930" s="2" t="n"/>
      <c r="B930" s="2" t="n"/>
      <c r="C930" s="2" t="n"/>
      <c r="D930" s="2" t="n"/>
      <c r="E930" s="146" t="n"/>
      <c r="F930" s="147" t="n"/>
      <c r="G930" s="147" t="n"/>
      <c r="H930" s="147" t="n"/>
      <c r="I930" s="147" t="n"/>
      <c r="J930" s="147" t="n"/>
      <c r="K930" s="148" t="n"/>
      <c r="L930" s="146" t="n"/>
      <c r="M930" s="147" t="n"/>
      <c r="N930" s="147" t="n"/>
      <c r="O930" s="147" t="n"/>
      <c r="P930" s="147" t="n"/>
      <c r="Q930" s="147" t="n"/>
      <c r="R930" s="147" t="n"/>
      <c r="S930" s="147" t="n"/>
      <c r="T930" s="147" t="n"/>
      <c r="U930" s="147" t="n"/>
      <c r="V930" s="147" t="n"/>
      <c r="W930" s="147" t="n"/>
      <c r="X930" s="147" t="n"/>
      <c r="Y930" s="147" t="n"/>
      <c r="Z930" s="147" t="n"/>
      <c r="AA930" s="147" t="n"/>
      <c r="AB930" s="147" t="n"/>
      <c r="AC930" s="147" t="n"/>
      <c r="AD930" s="147" t="n"/>
      <c r="AE930" s="147" t="n"/>
      <c r="AF930" s="147" t="n"/>
      <c r="AG930" s="147" t="n"/>
      <c r="AH930" s="147" t="n"/>
      <c r="AI930" s="147" t="n"/>
      <c r="AJ930" s="147" t="n"/>
      <c r="AK930" s="147" t="n"/>
      <c r="AL930" s="147" t="n"/>
      <c r="AM930" s="147" t="n"/>
      <c r="AN930" s="147" t="n"/>
      <c r="AO930" s="147" t="n"/>
      <c r="AP930" s="147" t="n"/>
      <c r="AQ930" s="147" t="n"/>
      <c r="AR930" s="147" t="n"/>
      <c r="AS930" s="147" t="n"/>
      <c r="AT930" s="148"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43" t="n"/>
      <c r="CG930" s="144" t="n"/>
      <c r="DU930" s="144" t="n"/>
      <c r="DV930" s="2" t="n"/>
      <c r="DW930" s="2" t="n"/>
      <c r="DX930" s="2" t="n"/>
      <c r="DY930" s="2" t="n"/>
      <c r="DZ930" s="2" t="n"/>
      <c r="EA930" s="2" t="n"/>
      <c r="EB930" s="2" t="n"/>
      <c r="EC930" s="2" t="n"/>
    </row>
    <row r="931" ht="6.75" customHeight="1" s="118">
      <c r="A931" s="2" t="n"/>
      <c r="B931" s="2" t="n"/>
      <c r="C931" s="2" t="n"/>
      <c r="D931" s="2" t="n"/>
      <c r="E931" s="152" t="inlineStr">
        <is>
          <t>生年月日</t>
        </is>
      </c>
      <c r="F931" s="140" t="n"/>
      <c r="G931" s="140" t="n"/>
      <c r="H931" s="140" t="n"/>
      <c r="I931" s="140" t="n"/>
      <c r="J931" s="140" t="n"/>
      <c r="K931" s="141" t="n"/>
      <c r="L931" s="154" t="inlineStr">
        <is>
          <t>昭和 ・ 平成</t>
        </is>
      </c>
      <c r="M931" s="140" t="n"/>
      <c r="N931" s="140" t="n"/>
      <c r="O931" s="140" t="n"/>
      <c r="P931" s="140" t="n"/>
      <c r="Q931" s="140" t="n"/>
      <c r="R931" s="140" t="n"/>
      <c r="S931" s="140" t="n"/>
      <c r="T931" s="140" t="n"/>
      <c r="U931" s="140" t="n"/>
      <c r="V931" s="155">
        <f>計算!$D$13</f>
        <v/>
      </c>
      <c r="W931" s="140" t="n"/>
      <c r="X931" s="156" t="inlineStr">
        <is>
          <t>年</t>
        </is>
      </c>
      <c r="Y931" s="140" t="n"/>
      <c r="Z931" s="155">
        <f>計算!$E$13</f>
        <v/>
      </c>
      <c r="AA931" s="140" t="n"/>
      <c r="AB931" s="140" t="n"/>
      <c r="AC931" s="156" t="inlineStr">
        <is>
          <t>月</t>
        </is>
      </c>
      <c r="AD931" s="140" t="n"/>
      <c r="AE931" s="155">
        <f>計算!$F$13</f>
        <v/>
      </c>
      <c r="AF931" s="140" t="n"/>
      <c r="AG931" s="140" t="n"/>
      <c r="AH931" s="156" t="inlineStr">
        <is>
          <t>日　生 （満</t>
        </is>
      </c>
      <c r="AI931" s="140" t="n"/>
      <c r="AJ931" s="140" t="n"/>
      <c r="AK931" s="140" t="n"/>
      <c r="AL931" s="140" t="n"/>
      <c r="AM931" s="140" t="n"/>
      <c r="AN931" s="140" t="n"/>
      <c r="AO931" s="140" t="n"/>
      <c r="AP931" s="157">
        <f>計算!$G$13</f>
        <v/>
      </c>
      <c r="AQ931" s="140" t="n"/>
      <c r="AR931" s="158"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49">
        <f>計算!$U$13</f>
        <v/>
      </c>
      <c r="CG931" s="144" t="n"/>
      <c r="CH931" s="150">
        <f>計算!$V$13</f>
        <v/>
      </c>
      <c r="DU931" s="144" t="n"/>
      <c r="DV931" s="2" t="n"/>
      <c r="DW931" s="2" t="n"/>
      <c r="DX931" s="2" t="n"/>
      <c r="DY931" s="2" t="n"/>
      <c r="DZ931" s="2" t="n"/>
      <c r="EA931" s="2" t="n"/>
      <c r="EB931" s="2" t="n"/>
      <c r="EC931" s="2" t="n"/>
    </row>
    <row r="932" ht="6.75"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143" t="n"/>
      <c r="CG932" s="144" t="n"/>
      <c r="DU932" s="144" t="n"/>
      <c r="DV932" s="2" t="n"/>
      <c r="DW932" s="2" t="n"/>
      <c r="DX932" s="2" t="n"/>
      <c r="DY932" s="2" t="n"/>
      <c r="DZ932" s="2" t="n"/>
      <c r="EA932" s="2" t="n"/>
      <c r="EB932" s="2" t="n"/>
      <c r="EC932" s="2" t="n"/>
    </row>
    <row r="933" ht="6.75"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143" t="n"/>
      <c r="CG933" s="144" t="n"/>
      <c r="DU933" s="144" t="n"/>
      <c r="DV933" s="2" t="n"/>
      <c r="DW933" s="2" t="n"/>
      <c r="DX933" s="2" t="n"/>
      <c r="DY933" s="2" t="n"/>
      <c r="DZ933" s="2" t="n"/>
      <c r="EA933" s="2" t="n"/>
      <c r="EB933" s="2" t="n"/>
      <c r="EC933" s="2" t="n"/>
    </row>
    <row r="934" ht="3.75" customHeight="1" s="118">
      <c r="A934" s="2" t="n"/>
      <c r="B934" s="2" t="n"/>
      <c r="C934" s="2" t="n"/>
      <c r="D934" s="2" t="n"/>
      <c r="E934" s="146" t="n"/>
      <c r="F934" s="147" t="n"/>
      <c r="G934" s="147" t="n"/>
      <c r="H934" s="147" t="n"/>
      <c r="I934" s="147" t="n"/>
      <c r="J934" s="147" t="n"/>
      <c r="K934" s="148" t="n"/>
      <c r="L934" s="146" t="n"/>
      <c r="M934" s="147" t="n"/>
      <c r="N934" s="147" t="n"/>
      <c r="O934" s="147" t="n"/>
      <c r="P934" s="147" t="n"/>
      <c r="Q934" s="147" t="n"/>
      <c r="R934" s="147" t="n"/>
      <c r="S934" s="147" t="n"/>
      <c r="T934" s="147" t="n"/>
      <c r="U934" s="147" t="n"/>
      <c r="X934" s="147" t="n"/>
      <c r="Y934" s="147" t="n"/>
      <c r="AC934" s="147" t="n"/>
      <c r="AD934" s="147" t="n"/>
      <c r="AH934" s="147" t="n"/>
      <c r="AI934" s="147" t="n"/>
      <c r="AJ934" s="147" t="n"/>
      <c r="AK934" s="147" t="n"/>
      <c r="AL934" s="147" t="n"/>
      <c r="AM934" s="147" t="n"/>
      <c r="AN934" s="147" t="n"/>
      <c r="AO934" s="147" t="n"/>
      <c r="AP934" s="147" t="n"/>
      <c r="AQ934" s="147" t="n"/>
      <c r="AR934" s="147" t="n"/>
      <c r="AS934" s="147" t="n"/>
      <c r="AT934" s="148"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143" t="n"/>
      <c r="CG934" s="144" t="n"/>
      <c r="DU934" s="144" t="n"/>
      <c r="DV934" s="2" t="n"/>
      <c r="DW934" s="2" t="n"/>
      <c r="DX934" s="2" t="n"/>
      <c r="DY934" s="2" t="n"/>
      <c r="DZ934" s="2" t="n"/>
      <c r="EA934" s="2" t="n"/>
      <c r="EB934" s="2" t="n"/>
      <c r="EC934" s="2" t="n"/>
    </row>
    <row r="935" ht="6.75" customHeight="1" s="118">
      <c r="A935" s="2" t="n"/>
      <c r="B935" s="2" t="n"/>
      <c r="C935" s="2" t="n"/>
      <c r="D935" s="2" t="n"/>
      <c r="E935" s="159" t="inlineStr">
        <is>
          <t>ふ り が な</t>
        </is>
      </c>
      <c r="F935" s="140" t="n"/>
      <c r="G935" s="140" t="n"/>
      <c r="H935" s="140" t="n"/>
      <c r="I935" s="140" t="n"/>
      <c r="J935" s="140" t="n"/>
      <c r="K935" s="141" t="n"/>
      <c r="L935" s="160">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161">
        <f>計算!$W$13</f>
        <v/>
      </c>
      <c r="CG935" s="144" t="n"/>
      <c r="CH935" s="150">
        <f>計算!$X$13</f>
        <v/>
      </c>
      <c r="DU935" s="144" t="n"/>
      <c r="DV935" s="2" t="n"/>
      <c r="DW935" s="2" t="n"/>
      <c r="DX935" s="2" t="n"/>
      <c r="DY935" s="2" t="n"/>
      <c r="DZ935" s="2" t="n"/>
      <c r="EA935" s="2" t="n"/>
      <c r="EB935" s="2" t="n"/>
      <c r="EC935" s="2" t="n"/>
    </row>
    <row r="936" ht="6.75" customHeight="1" s="118">
      <c r="A936" s="2" t="n"/>
      <c r="B936" s="2" t="n"/>
      <c r="C936" s="2" t="n"/>
      <c r="D936" s="2" t="n"/>
      <c r="E936" s="143" t="n"/>
      <c r="K936" s="144" t="n"/>
      <c r="BI936" s="144" t="n"/>
      <c r="BJ936" s="2" t="n"/>
      <c r="BK936" s="2" t="n"/>
      <c r="BL936" s="2" t="n"/>
      <c r="BM936" s="2" t="n"/>
      <c r="BN936" s="2" t="n"/>
      <c r="BO936" s="2" t="n"/>
      <c r="BP936" s="143" t="n"/>
      <c r="BV936" s="144" t="n"/>
      <c r="BW936" s="143" t="n"/>
      <c r="CG936" s="144" t="n"/>
      <c r="DU936" s="144" t="n"/>
      <c r="DV936" s="2" t="n"/>
      <c r="DW936" s="2" t="n"/>
      <c r="DX936" s="2" t="n"/>
      <c r="DY936" s="2" t="n"/>
      <c r="DZ936" s="2" t="n"/>
      <c r="EA936" s="2" t="n"/>
      <c r="EB936" s="2" t="n"/>
      <c r="EC936" s="2" t="n"/>
    </row>
    <row r="937" ht="6.75" customHeight="1" s="118">
      <c r="A937" s="2" t="n"/>
      <c r="B937" s="2" t="n"/>
      <c r="C937" s="2" t="n"/>
      <c r="D937" s="2" t="n"/>
      <c r="E937" s="162" t="n"/>
      <c r="F937" s="163" t="n"/>
      <c r="G937" s="163" t="n"/>
      <c r="H937" s="163" t="n"/>
      <c r="I937" s="163" t="n"/>
      <c r="J937" s="163" t="n"/>
      <c r="K937" s="164" t="n"/>
      <c r="L937" s="163" t="n"/>
      <c r="M937" s="163" t="n"/>
      <c r="N937" s="163" t="n"/>
      <c r="O937" s="163" t="n"/>
      <c r="P937" s="163" t="n"/>
      <c r="Q937" s="163" t="n"/>
      <c r="R937" s="163" t="n"/>
      <c r="S937" s="163" t="n"/>
      <c r="T937" s="163" t="n"/>
      <c r="U937" s="163" t="n"/>
      <c r="V937" s="163" t="n"/>
      <c r="W937" s="163" t="n"/>
      <c r="X937" s="163" t="n"/>
      <c r="Y937" s="163" t="n"/>
      <c r="Z937" s="163" t="n"/>
      <c r="AA937" s="163" t="n"/>
      <c r="AB937" s="163" t="n"/>
      <c r="AC937" s="163" t="n"/>
      <c r="AD937" s="163" t="n"/>
      <c r="AE937" s="163" t="n"/>
      <c r="AF937" s="163" t="n"/>
      <c r="AG937" s="163" t="n"/>
      <c r="AH937" s="163" t="n"/>
      <c r="AI937" s="163" t="n"/>
      <c r="AJ937" s="163" t="n"/>
      <c r="AK937" s="163" t="n"/>
      <c r="AL937" s="163" t="n"/>
      <c r="AM937" s="163" t="n"/>
      <c r="AN937" s="163" t="n"/>
      <c r="AO937" s="163" t="n"/>
      <c r="AP937" s="163" t="n"/>
      <c r="AQ937" s="163" t="n"/>
      <c r="AR937" s="163" t="n"/>
      <c r="AS937" s="163" t="n"/>
      <c r="AT937" s="163" t="n"/>
      <c r="AU937" s="163" t="n"/>
      <c r="AV937" s="163" t="n"/>
      <c r="AW937" s="163" t="n"/>
      <c r="AX937" s="163" t="n"/>
      <c r="AY937" s="163" t="n"/>
      <c r="AZ937" s="163" t="n"/>
      <c r="BA937" s="163" t="n"/>
      <c r="BB937" s="163" t="n"/>
      <c r="BC937" s="163" t="n"/>
      <c r="BD937" s="163" t="n"/>
      <c r="BE937" s="163" t="n"/>
      <c r="BF937" s="163" t="n"/>
      <c r="BG937" s="163" t="n"/>
      <c r="BH937" s="163" t="n"/>
      <c r="BI937" s="164" t="n"/>
      <c r="BJ937" s="2" t="n"/>
      <c r="BK937" s="2" t="n"/>
      <c r="BL937" s="2" t="n"/>
      <c r="BM937" s="2" t="n"/>
      <c r="BN937" s="2" t="n"/>
      <c r="BO937" s="2" t="n"/>
      <c r="BP937" s="143" t="n"/>
      <c r="BV937" s="144" t="n"/>
      <c r="BW937" s="143" t="n"/>
      <c r="CG937" s="144" t="n"/>
      <c r="DU937" s="144" t="n"/>
      <c r="DV937" s="2" t="n"/>
      <c r="DW937" s="2" t="n"/>
      <c r="DX937" s="2" t="n"/>
      <c r="DY937" s="2" t="n"/>
      <c r="DZ937" s="2" t="n"/>
      <c r="EA937" s="2" t="n"/>
      <c r="EB937" s="2" t="n"/>
      <c r="EC937" s="2" t="n"/>
    </row>
    <row r="938" ht="6.75" customHeight="1" s="118">
      <c r="A938" s="2" t="n"/>
      <c r="B938" s="2" t="n"/>
      <c r="C938" s="2" t="n"/>
      <c r="D938" s="2" t="n"/>
      <c r="E938" s="165" t="inlineStr">
        <is>
          <t>現住所</t>
        </is>
      </c>
      <c r="F938" s="166" t="n"/>
      <c r="G938" s="166" t="n"/>
      <c r="H938" s="166" t="n"/>
      <c r="I938" s="166" t="n"/>
      <c r="J938" s="166" t="n"/>
      <c r="K938" s="167" t="n"/>
      <c r="L938" s="107" t="inlineStr">
        <is>
          <t>〒</t>
        </is>
      </c>
      <c r="M938" s="166" t="n"/>
      <c r="N938" s="166" t="n"/>
      <c r="O938" s="166" t="n"/>
      <c r="P938" s="168">
        <f>計算!$H$13</f>
        <v/>
      </c>
      <c r="Q938" s="166" t="n"/>
      <c r="R938" s="166" t="n"/>
      <c r="S938" s="166" t="n"/>
      <c r="T938" s="166" t="n"/>
      <c r="U938" s="166" t="n"/>
      <c r="V938" s="166" t="n"/>
      <c r="W938" s="166" t="n"/>
      <c r="X938" s="166" t="n"/>
      <c r="Y938" s="166" t="n"/>
      <c r="Z938" s="166" t="n"/>
      <c r="AA938" s="166" t="n"/>
      <c r="AB938" s="166" t="n"/>
      <c r="AC938" s="166" t="n"/>
      <c r="AD938" s="166" t="n"/>
      <c r="AE938" s="166" t="n"/>
      <c r="AF938" s="166" t="n"/>
      <c r="AG938" s="166" t="n"/>
      <c r="AH938" s="166" t="n"/>
      <c r="AI938" s="166" t="n"/>
      <c r="AJ938" s="166"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143" t="n"/>
      <c r="CG938" s="144" t="n"/>
      <c r="DU938" s="144" t="n"/>
      <c r="DV938" s="2" t="n"/>
      <c r="DW938" s="2" t="n"/>
      <c r="DX938" s="2" t="n"/>
      <c r="DY938" s="2" t="n"/>
      <c r="DZ938" s="2" t="n"/>
      <c r="EA938" s="2" t="n"/>
      <c r="EB938" s="2" t="n"/>
      <c r="EC938" s="2" t="n"/>
    </row>
    <row r="939" ht="4.5"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6" t="n"/>
      <c r="BQ939" s="147" t="n"/>
      <c r="BR939" s="147" t="n"/>
      <c r="BS939" s="147" t="n"/>
      <c r="BT939" s="147" t="n"/>
      <c r="BU939" s="147" t="n"/>
      <c r="BV939" s="148" t="n"/>
      <c r="BW939" s="146" t="n"/>
      <c r="BX939" s="147" t="n"/>
      <c r="BY939" s="147" t="n"/>
      <c r="BZ939" s="147" t="n"/>
      <c r="CA939" s="147" t="n"/>
      <c r="CB939" s="147" t="n"/>
      <c r="CC939" s="147" t="n"/>
      <c r="CD939" s="147" t="n"/>
      <c r="CE939" s="147" t="n"/>
      <c r="CF939" s="147" t="n"/>
      <c r="CG939" s="148" t="n"/>
      <c r="DU939" s="144"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69" t="inlineStr">
        <is>
          <t>校内外の諸活動</t>
        </is>
      </c>
      <c r="BQ940" s="140" t="n"/>
      <c r="BR940" s="140" t="n"/>
      <c r="BS940" s="140" t="n"/>
      <c r="BT940" s="140" t="n"/>
      <c r="BU940" s="140" t="n"/>
      <c r="BV940" s="141" t="n"/>
      <c r="BW940" s="170">
        <f>計算!$Y$13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1">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6" t="n"/>
      <c r="F943" s="147" t="n"/>
      <c r="G943" s="147" t="n"/>
      <c r="H943" s="147" t="n"/>
      <c r="I943" s="147" t="n"/>
      <c r="J943" s="147" t="n"/>
      <c r="K943" s="148" t="n"/>
      <c r="L943" s="146" t="n"/>
      <c r="M943" s="147" t="n"/>
      <c r="N943" s="147" t="n"/>
      <c r="O943" s="147" t="n"/>
      <c r="P943" s="147" t="n"/>
      <c r="Q943" s="147" t="n"/>
      <c r="R943" s="147" t="n"/>
      <c r="S943" s="147" t="n"/>
      <c r="T943" s="147" t="n"/>
      <c r="U943" s="147" t="n"/>
      <c r="V943" s="147" t="n"/>
      <c r="W943" s="147" t="n"/>
      <c r="X943" s="147" t="n"/>
      <c r="Y943" s="147" t="n"/>
      <c r="Z943" s="147" t="n"/>
      <c r="AA943" s="147" t="n"/>
      <c r="AB943" s="147" t="n"/>
      <c r="AC943" s="147" t="n"/>
      <c r="AD943" s="147" t="n"/>
      <c r="AE943" s="147" t="n"/>
      <c r="AF943" s="147" t="n"/>
      <c r="AG943" s="147" t="n"/>
      <c r="AH943" s="147" t="n"/>
      <c r="AI943" s="147" t="n"/>
      <c r="AJ943" s="147" t="n"/>
      <c r="AK943" s="147" t="n"/>
      <c r="AL943" s="147" t="n"/>
      <c r="AM943" s="147" t="n"/>
      <c r="AN943" s="147" t="n"/>
      <c r="AO943" s="147" t="n"/>
      <c r="AP943" s="147" t="n"/>
      <c r="AQ943" s="147" t="n"/>
      <c r="AR943" s="147" t="n"/>
      <c r="AS943" s="147" t="n"/>
      <c r="AT943" s="147" t="n"/>
      <c r="AU943" s="147" t="n"/>
      <c r="AV943" s="147" t="n"/>
      <c r="AW943" s="147" t="n"/>
      <c r="AX943" s="147" t="n"/>
      <c r="AY943" s="147" t="n"/>
      <c r="AZ943" s="147" t="n"/>
      <c r="BA943" s="147" t="n"/>
      <c r="BB943" s="147" t="n"/>
      <c r="BC943" s="147" t="n"/>
      <c r="BD943" s="147" t="n"/>
      <c r="BE943" s="147" t="n"/>
      <c r="BF943" s="147" t="n"/>
      <c r="BG943" s="147" t="n"/>
      <c r="BH943" s="147" t="n"/>
      <c r="BI943" s="148"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59" t="inlineStr">
        <is>
          <t>ふ り が な</t>
        </is>
      </c>
      <c r="F944" s="140" t="n"/>
      <c r="G944" s="140" t="n"/>
      <c r="H944" s="140" t="n"/>
      <c r="I944" s="140" t="n"/>
      <c r="J944" s="140" t="n"/>
      <c r="K944" s="141" t="n"/>
      <c r="L944" s="160">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2" t="n"/>
      <c r="F946" s="163" t="n"/>
      <c r="G946" s="163" t="n"/>
      <c r="H946" s="163" t="n"/>
      <c r="I946" s="163" t="n"/>
      <c r="J946" s="163" t="n"/>
      <c r="K946" s="164" t="n"/>
      <c r="L946" s="163" t="n"/>
      <c r="M946" s="163" t="n"/>
      <c r="N946" s="163" t="n"/>
      <c r="O946" s="163" t="n"/>
      <c r="P946" s="163" t="n"/>
      <c r="Q946" s="163" t="n"/>
      <c r="R946" s="163" t="n"/>
      <c r="S946" s="163" t="n"/>
      <c r="T946" s="163" t="n"/>
      <c r="U946" s="163" t="n"/>
      <c r="V946" s="163" t="n"/>
      <c r="W946" s="163" t="n"/>
      <c r="X946" s="163" t="n"/>
      <c r="Y946" s="163" t="n"/>
      <c r="Z946" s="163" t="n"/>
      <c r="AA946" s="163" t="n"/>
      <c r="AB946" s="163" t="n"/>
      <c r="AC946" s="163" t="n"/>
      <c r="AD946" s="163" t="n"/>
      <c r="AE946" s="163" t="n"/>
      <c r="AF946" s="163" t="n"/>
      <c r="AG946" s="163" t="n"/>
      <c r="AH946" s="163" t="n"/>
      <c r="AI946" s="163" t="n"/>
      <c r="AJ946" s="163" t="n"/>
      <c r="AK946" s="163" t="n"/>
      <c r="AL946" s="163" t="n"/>
      <c r="AM946" s="163" t="n"/>
      <c r="AN946" s="163" t="n"/>
      <c r="AO946" s="163" t="n"/>
      <c r="AP946" s="163" t="n"/>
      <c r="AQ946" s="163" t="n"/>
      <c r="AR946" s="163" t="n"/>
      <c r="AS946" s="163" t="n"/>
      <c r="AT946" s="163" t="n"/>
      <c r="AU946" s="163" t="n"/>
      <c r="AV946" s="163" t="n"/>
      <c r="AW946" s="163" t="n"/>
      <c r="AX946" s="163" t="n"/>
      <c r="AY946" s="163" t="n"/>
      <c r="AZ946" s="163" t="n"/>
      <c r="BA946" s="163" t="n"/>
      <c r="BB946" s="163" t="n"/>
      <c r="BC946" s="163" t="n"/>
      <c r="BD946" s="163" t="n"/>
      <c r="BE946" s="163" t="n"/>
      <c r="BF946" s="163" t="n"/>
      <c r="BG946" s="163" t="n"/>
      <c r="BH946" s="163" t="n"/>
      <c r="BI946" s="164"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5" t="inlineStr">
        <is>
          <t>連絡先</t>
        </is>
      </c>
      <c r="F947" s="166" t="n"/>
      <c r="G947" s="166" t="n"/>
      <c r="H947" s="166" t="n"/>
      <c r="I947" s="166" t="n"/>
      <c r="J947" s="166" t="n"/>
      <c r="K947" s="167" t="n"/>
      <c r="L947" s="107" t="inlineStr">
        <is>
          <t>〒</t>
        </is>
      </c>
      <c r="M947" s="166" t="n"/>
      <c r="N947" s="166" t="n"/>
      <c r="O947" s="166" t="n"/>
      <c r="P947" s="172">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3">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6" t="n"/>
      <c r="F951" s="147" t="n"/>
      <c r="G951" s="147" t="n"/>
      <c r="H951" s="147" t="n"/>
      <c r="I951" s="147" t="n"/>
      <c r="J951" s="147" t="n"/>
      <c r="K951" s="148" t="n"/>
      <c r="L951" s="147" t="n"/>
      <c r="M951" s="147" t="n"/>
      <c r="N951" s="147" t="n"/>
      <c r="O951" s="147" t="n"/>
      <c r="P951" s="147" t="n"/>
      <c r="Q951" s="147" t="n"/>
      <c r="R951" s="147" t="n"/>
      <c r="S951" s="147" t="n"/>
      <c r="T951" s="147" t="n"/>
      <c r="U951" s="147" t="n"/>
      <c r="V951" s="147" t="n"/>
      <c r="W951" s="147" t="n"/>
      <c r="X951" s="147" t="n"/>
      <c r="Y951" s="147" t="n"/>
      <c r="Z951" s="147" t="n"/>
      <c r="AA951" s="147" t="n"/>
      <c r="AB951" s="147" t="n"/>
      <c r="AC951" s="147" t="n"/>
      <c r="AD951" s="147" t="n"/>
      <c r="AE951" s="147" t="n"/>
      <c r="AF951" s="147" t="n"/>
      <c r="AG951" s="147" t="n"/>
      <c r="AH951" s="147" t="n"/>
      <c r="AI951" s="147" t="n"/>
      <c r="AJ951" s="147" t="n"/>
      <c r="AK951" s="147" t="n"/>
      <c r="AL951" s="147" t="n"/>
      <c r="AM951" s="147" t="n"/>
      <c r="AN951" s="147" t="n"/>
      <c r="AO951" s="147" t="n"/>
      <c r="AP951" s="147" t="n"/>
      <c r="AQ951" s="147" t="n"/>
      <c r="AR951" s="147" t="n"/>
      <c r="AS951" s="147" t="n"/>
      <c r="AT951" s="147" t="n"/>
      <c r="AU951" s="147" t="n"/>
      <c r="AV951" s="147" t="n"/>
      <c r="AW951" s="147" t="n"/>
      <c r="AX951" s="147" t="n"/>
      <c r="AY951" s="147" t="n"/>
      <c r="AZ951" s="147" t="n"/>
      <c r="BA951" s="147" t="n"/>
      <c r="BB951" s="147" t="n"/>
      <c r="BC951" s="147" t="n"/>
      <c r="BD951" s="147" t="n"/>
      <c r="BE951" s="147" t="n"/>
      <c r="BF951" s="147" t="n"/>
      <c r="BG951" s="147" t="n"/>
      <c r="BH951" s="147" t="n"/>
      <c r="BI951" s="148"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4" t="n"/>
      <c r="BQ957" s="140" t="n"/>
      <c r="BR957" s="175" t="n"/>
      <c r="BS957" s="140" t="n"/>
      <c r="BT957" s="140" t="n"/>
      <c r="BU957" s="28" t="n"/>
      <c r="BV957" s="29" t="n"/>
      <c r="BW957" s="176">
        <f>計算!$Z$13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7"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78">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79">
        <f>設定!$B$6</f>
        <v/>
      </c>
      <c r="S965" s="11" t="n"/>
      <c r="T965" s="11" t="n"/>
      <c r="U965" s="179">
        <f>設定!$B$7</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6" t="n"/>
      <c r="F970" s="147" t="n"/>
      <c r="G970" s="147" t="n"/>
      <c r="H970" s="147" t="n"/>
      <c r="I970" s="147" t="n"/>
      <c r="J970" s="147" t="n"/>
      <c r="K970" s="148"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7" t="n"/>
      <c r="AX970" s="147" t="n"/>
      <c r="AY970" s="147" t="n"/>
      <c r="AZ970" s="147" t="n"/>
      <c r="BA970" s="147" t="n"/>
      <c r="BB970" s="147" t="n"/>
      <c r="BC970" s="147" t="n"/>
      <c r="BD970" s="147" t="n"/>
      <c r="BE970" s="147" t="n"/>
      <c r="BF970" s="147" t="n"/>
      <c r="BG970" s="147" t="n"/>
      <c r="BH970" s="147" t="n"/>
      <c r="BI970" s="148"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0"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1">
        <f>計算!$AD$13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79">
        <f>計算!$AB$13</f>
        <v/>
      </c>
      <c r="S976" s="52" t="inlineStr">
        <is>
          <t>年</t>
        </is>
      </c>
      <c r="U976" s="179">
        <f>計算!$AC$13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6" t="n"/>
      <c r="M979" s="147" t="n"/>
      <c r="N979" s="147" t="n"/>
      <c r="O979" s="147" t="n"/>
      <c r="P979" s="20" t="n"/>
      <c r="Q979" s="20" t="n"/>
      <c r="R979" s="20" t="n"/>
      <c r="S979" s="20" t="n"/>
      <c r="T979" s="20" t="n"/>
      <c r="U979" s="20" t="n"/>
      <c r="V979" s="20" t="n"/>
      <c r="W979" s="20" t="n"/>
      <c r="X979" s="39" t="n"/>
      <c r="Y979" s="146" t="n"/>
      <c r="Z979" s="147" t="n"/>
      <c r="AA979" s="147" t="n"/>
      <c r="AB979" s="147" t="n"/>
      <c r="AC979" s="147" t="n"/>
      <c r="AD979" s="147" t="n"/>
      <c r="AE979" s="147" t="n"/>
      <c r="AF979" s="147" t="n"/>
      <c r="AG979" s="147" t="n"/>
      <c r="AH979" s="147" t="n"/>
      <c r="AI979" s="147" t="n"/>
      <c r="AJ979" s="147" t="n"/>
      <c r="AK979" s="147" t="n"/>
      <c r="AL979" s="147" t="n"/>
      <c r="AM979" s="147" t="n"/>
      <c r="AN979" s="147" t="n"/>
      <c r="AO979" s="147" t="n"/>
      <c r="AP979" s="147" t="n"/>
      <c r="AQ979" s="147" t="n"/>
      <c r="AR979" s="147" t="n"/>
      <c r="AS979" s="147" t="n"/>
      <c r="AT979" s="147" t="n"/>
      <c r="AU979" s="147" t="n"/>
      <c r="AV979" s="147" t="n"/>
      <c r="AW979" s="147" t="n"/>
      <c r="AX979" s="147" t="n"/>
      <c r="AY979" s="147" t="n"/>
      <c r="AZ979" s="147" t="n"/>
      <c r="BA979" s="147" t="n"/>
      <c r="BB979" s="147" t="n"/>
      <c r="BC979" s="147" t="n"/>
      <c r="BD979" s="147" t="n"/>
      <c r="BE979" s="147" t="n"/>
      <c r="BF979" s="147" t="n"/>
      <c r="BG979" s="147" t="n"/>
      <c r="BH979" s="147" t="n"/>
      <c r="BI979" s="148"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1">
        <f>計算!$AG$13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79">
        <f>計算!$AE$13</f>
        <v/>
      </c>
      <c r="S982" s="52" t="inlineStr">
        <is>
          <t>年</t>
        </is>
      </c>
      <c r="U982" s="179">
        <f>計算!$AF$13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6" t="n"/>
      <c r="M985" s="147" t="n"/>
      <c r="N985" s="147" t="n"/>
      <c r="O985" s="147" t="n"/>
      <c r="P985" s="20" t="n"/>
      <c r="Q985" s="20" t="n"/>
      <c r="R985" s="20" t="n"/>
      <c r="S985" s="20" t="n"/>
      <c r="T985" s="20" t="n"/>
      <c r="U985" s="20" t="n"/>
      <c r="V985" s="20" t="n"/>
      <c r="W985" s="20" t="n"/>
      <c r="X985" s="39" t="n"/>
      <c r="Y985" s="146" t="n"/>
      <c r="Z985" s="147" t="n"/>
      <c r="AA985" s="147" t="n"/>
      <c r="AB985" s="147" t="n"/>
      <c r="AC985" s="147" t="n"/>
      <c r="AD985" s="147" t="n"/>
      <c r="AE985" s="147" t="n"/>
      <c r="AF985" s="147" t="n"/>
      <c r="AG985" s="147" t="n"/>
      <c r="AH985" s="147" t="n"/>
      <c r="AI985" s="147" t="n"/>
      <c r="AJ985" s="147" t="n"/>
      <c r="AK985" s="147" t="n"/>
      <c r="AL985" s="147" t="n"/>
      <c r="AM985" s="147" t="n"/>
      <c r="AN985" s="147" t="n"/>
      <c r="AO985" s="147" t="n"/>
      <c r="AP985" s="147" t="n"/>
      <c r="AQ985" s="147" t="n"/>
      <c r="AR985" s="147" t="n"/>
      <c r="AS985" s="147" t="n"/>
      <c r="AT985" s="147" t="n"/>
      <c r="AU985" s="147" t="n"/>
      <c r="AV985" s="147" t="n"/>
      <c r="AW985" s="147" t="n"/>
      <c r="AX985" s="147" t="n"/>
      <c r="AY985" s="147" t="n"/>
      <c r="AZ985" s="147" t="n"/>
      <c r="BA985" s="147" t="n"/>
      <c r="BB985" s="147" t="n"/>
      <c r="BC985" s="147" t="n"/>
      <c r="BD985" s="147" t="n"/>
      <c r="BE985" s="147" t="n"/>
      <c r="BF985" s="147" t="n"/>
      <c r="BG985" s="147" t="n"/>
      <c r="BH985" s="147" t="n"/>
      <c r="BI985" s="148" t="n"/>
      <c r="BJ985" s="2" t="n"/>
      <c r="BK985" s="2" t="n"/>
      <c r="BL985" s="2" t="n"/>
      <c r="BM985" s="2" t="n"/>
      <c r="BN985" s="2" t="n"/>
      <c r="BO985" s="2" t="n"/>
      <c r="BP985" s="146" t="n"/>
      <c r="BQ985" s="147" t="n"/>
      <c r="BR985" s="147" t="n"/>
      <c r="BS985" s="147" t="n"/>
      <c r="BT985" s="147" t="n"/>
      <c r="BU985" s="42" t="n"/>
      <c r="BV985" s="45" t="n"/>
      <c r="BW985" s="147" t="n"/>
      <c r="BX985" s="147" t="n"/>
      <c r="BY985" s="147" t="n"/>
      <c r="BZ985" s="147" t="n"/>
      <c r="CA985" s="147" t="n"/>
      <c r="CB985" s="147" t="n"/>
      <c r="CC985" s="147" t="n"/>
      <c r="CD985" s="147" t="n"/>
      <c r="CE985" s="147" t="n"/>
      <c r="CF985" s="147" t="n"/>
      <c r="CG985" s="147" t="n"/>
      <c r="CH985" s="147" t="n"/>
      <c r="CI985" s="147" t="n"/>
      <c r="CJ985" s="147" t="n"/>
      <c r="CK985" s="147" t="n"/>
      <c r="CL985" s="147" t="n"/>
      <c r="CM985" s="147" t="n"/>
      <c r="CN985" s="147" t="n"/>
      <c r="CO985" s="147" t="n"/>
      <c r="CP985" s="147" t="n"/>
      <c r="CQ985" s="147" t="n"/>
      <c r="CR985" s="147" t="n"/>
      <c r="CS985" s="147" t="n"/>
      <c r="CT985" s="147" t="n"/>
      <c r="CU985" s="147" t="n"/>
      <c r="CV985" s="147" t="n"/>
      <c r="CW985" s="147" t="n"/>
      <c r="CX985" s="147" t="n"/>
      <c r="CY985" s="147" t="n"/>
      <c r="CZ985" s="147" t="n"/>
      <c r="DA985" s="147" t="n"/>
      <c r="DB985" s="147" t="n"/>
      <c r="DC985" s="147" t="n"/>
      <c r="DD985" s="147" t="n"/>
      <c r="DE985" s="147" t="n"/>
      <c r="DF985" s="147" t="n"/>
      <c r="DG985" s="147" t="n"/>
      <c r="DH985" s="147" t="n"/>
      <c r="DI985" s="147" t="n"/>
      <c r="DJ985" s="147" t="n"/>
      <c r="DK985" s="147" t="n"/>
      <c r="DL985" s="147" t="n"/>
      <c r="DM985" s="147" t="n"/>
      <c r="DN985" s="147" t="n"/>
      <c r="DO985" s="147" t="n"/>
      <c r="DP985" s="147" t="n"/>
      <c r="DQ985" s="147" t="n"/>
      <c r="DR985" s="147" t="n"/>
      <c r="DS985" s="147" t="n"/>
      <c r="DT985" s="147" t="n"/>
      <c r="DU985" s="148"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6">
        <f>計算!$AA$13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6" t="n"/>
      <c r="M991" s="147" t="n"/>
      <c r="N991" s="147" t="n"/>
      <c r="O991" s="147"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6" t="n"/>
      <c r="F997" s="147" t="n"/>
      <c r="G997" s="147" t="n"/>
      <c r="H997" s="147" t="n"/>
      <c r="I997" s="147" t="n"/>
      <c r="J997" s="147" t="n"/>
      <c r="K997" s="148" t="n"/>
      <c r="L997" s="146" t="n"/>
      <c r="M997" s="147" t="n"/>
      <c r="N997" s="147" t="n"/>
      <c r="O997" s="147"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6" t="n"/>
      <c r="BQ997" s="147" t="n"/>
      <c r="BR997" s="147" t="n"/>
      <c r="BS997" s="147" t="n"/>
      <c r="BT997" s="147" t="n"/>
      <c r="BU997" s="147" t="n"/>
      <c r="BV997" s="148" t="n"/>
      <c r="BW997" s="147" t="n"/>
      <c r="BX997" s="147" t="n"/>
      <c r="BY997" s="147" t="n"/>
      <c r="BZ997" s="147" t="n"/>
      <c r="CA997" s="147" t="n"/>
      <c r="CB997" s="147" t="n"/>
      <c r="CC997" s="147" t="n"/>
      <c r="CD997" s="147" t="n"/>
      <c r="CE997" s="147" t="n"/>
      <c r="CF997" s="147" t="n"/>
      <c r="CG997" s="147" t="n"/>
      <c r="CH997" s="147" t="n"/>
      <c r="CI997" s="147" t="n"/>
      <c r="CJ997" s="147" t="n"/>
      <c r="CK997" s="147" t="n"/>
      <c r="CL997" s="147" t="n"/>
      <c r="CM997" s="147" t="n"/>
      <c r="CN997" s="147" t="n"/>
      <c r="CO997" s="147" t="n"/>
      <c r="CP997" s="147" t="n"/>
      <c r="CQ997" s="147" t="n"/>
      <c r="CR997" s="147" t="n"/>
      <c r="CS997" s="147" t="n"/>
      <c r="CT997" s="147" t="n"/>
      <c r="CU997" s="147" t="n"/>
      <c r="CV997" s="147" t="n"/>
      <c r="CW997" s="147" t="n"/>
      <c r="CX997" s="147" t="n"/>
      <c r="CY997" s="147" t="n"/>
      <c r="CZ997" s="147" t="n"/>
      <c r="DA997" s="147" t="n"/>
      <c r="DB997" s="147" t="n"/>
      <c r="DC997" s="147" t="n"/>
      <c r="DD997" s="147" t="n"/>
      <c r="DE997" s="147" t="n"/>
      <c r="DF997" s="147" t="n"/>
      <c r="DG997" s="147" t="n"/>
      <c r="DH997" s="147" t="n"/>
      <c r="DI997" s="147" t="n"/>
      <c r="DJ997" s="147" t="n"/>
      <c r="DK997" s="147" t="n"/>
      <c r="DL997" s="147" t="n"/>
      <c r="DM997" s="147" t="n"/>
      <c r="DN997" s="147" t="n"/>
      <c r="DO997" s="147" t="n"/>
      <c r="DP997" s="147" t="n"/>
      <c r="DQ997" s="147" t="n"/>
      <c r="DR997" s="147" t="n"/>
      <c r="DS997" s="147" t="n"/>
      <c r="DT997" s="147" t="n"/>
      <c r="DU997" s="148"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IF(N(設定!$B$3)=0,"",YEAR(設定!$B$3)-2018)</f>
        <v/>
      </c>
      <c r="AG1009" s="95" t="inlineStr">
        <is>
          <t>年</t>
        </is>
      </c>
      <c r="AI1009" s="145">
        <f>IF(N(設定!$B$3)=0,"",MONTH(設定!$B$3))</f>
        <v/>
      </c>
      <c r="AL1009" s="95" t="inlineStr">
        <is>
          <t>月</t>
        </is>
      </c>
      <c r="AN1009" s="145">
        <f>IF(N(設定!$B$3)=0,"",DAY(設定!$B$3))</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6" t="n"/>
      <c r="BX1009" s="147" t="n"/>
      <c r="BY1009" s="147" t="n"/>
      <c r="BZ1009" s="147" t="n"/>
      <c r="CA1009" s="147" t="n"/>
      <c r="CB1009" s="147" t="n"/>
      <c r="CC1009" s="147" t="n"/>
      <c r="CD1009" s="147" t="n"/>
      <c r="CE1009" s="147" t="n"/>
      <c r="CF1009" s="147" t="n"/>
      <c r="CG1009" s="148" t="n"/>
      <c r="CH1009" s="146" t="n"/>
      <c r="CI1009" s="147" t="n"/>
      <c r="CJ1009" s="147" t="n"/>
      <c r="CK1009" s="147" t="n"/>
      <c r="CL1009" s="147" t="n"/>
      <c r="CM1009" s="147" t="n"/>
      <c r="CN1009" s="147" t="n"/>
      <c r="CO1009" s="147" t="n"/>
      <c r="CP1009" s="147" t="n"/>
      <c r="CQ1009" s="147" t="n"/>
      <c r="CR1009" s="147" t="n"/>
      <c r="CS1009" s="147" t="n"/>
      <c r="CT1009" s="147" t="n"/>
      <c r="CU1009" s="147" t="n"/>
      <c r="CV1009" s="147" t="n"/>
      <c r="CW1009" s="147" t="n"/>
      <c r="CX1009" s="147" t="n"/>
      <c r="CY1009" s="147" t="n"/>
      <c r="CZ1009" s="147" t="n"/>
      <c r="DA1009" s="147" t="n"/>
      <c r="DB1009" s="147" t="n"/>
      <c r="DC1009" s="147" t="n"/>
      <c r="DD1009" s="147" t="n"/>
      <c r="DE1009" s="147" t="n"/>
      <c r="DF1009" s="147" t="n"/>
      <c r="DG1009" s="147" t="n"/>
      <c r="DH1009" s="147" t="n"/>
      <c r="DI1009" s="147" t="n"/>
      <c r="DJ1009" s="147" t="n"/>
      <c r="DK1009" s="147" t="n"/>
      <c r="DL1009" s="147" t="n"/>
      <c r="DM1009" s="147" t="n"/>
      <c r="DN1009" s="147" t="n"/>
      <c r="DO1009" s="147" t="n"/>
      <c r="DP1009" s="147" t="n"/>
      <c r="DQ1009" s="147" t="n"/>
      <c r="DR1009" s="147" t="n"/>
      <c r="DS1009" s="147" t="n"/>
      <c r="DT1009" s="147" t="n"/>
      <c r="DU1009" s="148"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49">
        <f>計算!$O$14</f>
        <v/>
      </c>
      <c r="CG1010" s="144" t="n"/>
      <c r="CH1010" s="150">
        <f>計算!$P$14</f>
        <v/>
      </c>
      <c r="DU1010" s="144"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7" t="n"/>
      <c r="AA1011" s="147" t="n"/>
      <c r="AB1011" s="147" t="n"/>
      <c r="AC1011" s="147" t="n"/>
      <c r="AD1011" s="147" t="n"/>
      <c r="AE1011" s="147" t="n"/>
      <c r="AF1011" s="147" t="n"/>
      <c r="AG1011" s="147" t="n"/>
      <c r="AH1011" s="147" t="n"/>
      <c r="AI1011" s="147" t="n"/>
      <c r="AJ1011" s="147" t="n"/>
      <c r="AK1011" s="147" t="n"/>
      <c r="AL1011" s="147" t="n"/>
      <c r="AM1011" s="147" t="n"/>
      <c r="AN1011" s="147" t="n"/>
      <c r="AO1011" s="147" t="n"/>
      <c r="AP1011" s="147" t="n"/>
      <c r="AQ1011" s="147" t="n"/>
      <c r="AR1011" s="147" t="n"/>
      <c r="AS1011" s="147" t="n"/>
      <c r="AT1011" s="147" t="n"/>
      <c r="AU1011" s="12" t="n"/>
      <c r="AV1011" s="7" t="n"/>
      <c r="BI1011" s="8" t="n"/>
      <c r="BJ1011" s="7" t="n"/>
      <c r="BK1011" s="2" t="n"/>
      <c r="BL1011" s="2" t="n"/>
      <c r="BM1011" s="2" t="n"/>
      <c r="BN1011" s="2" t="n"/>
      <c r="BO1011" s="2" t="n"/>
      <c r="BP1011" s="143" t="n"/>
      <c r="BV1011" s="144" t="n"/>
      <c r="BW1011" s="143" t="n"/>
      <c r="CG1011" s="144" t="n"/>
      <c r="DU1011" s="144" t="n"/>
      <c r="DV1011" s="2" t="n"/>
      <c r="DW1011" s="2" t="n"/>
      <c r="DX1011" s="2" t="n"/>
      <c r="DY1011" s="2" t="n"/>
      <c r="DZ1011" s="2" t="n"/>
      <c r="EA1011" s="2" t="n"/>
      <c r="EB1011" s="2" t="n"/>
      <c r="EC1011" s="2" t="n"/>
    </row>
    <row r="1012" ht="6.75" customHeight="1" s="118">
      <c r="A1012" s="2" t="n"/>
      <c r="B1012" s="2" t="n"/>
      <c r="C1012" s="2" t="n"/>
      <c r="D1012" s="2" t="n"/>
      <c r="E1012" s="142" t="inlineStr">
        <is>
          <t>ふ り が な</t>
        </is>
      </c>
      <c r="F1012" s="140" t="n"/>
      <c r="G1012" s="140" t="n"/>
      <c r="H1012" s="140" t="n"/>
      <c r="I1012" s="140" t="n"/>
      <c r="J1012" s="140" t="n"/>
      <c r="K1012" s="141" t="n"/>
      <c r="L1012" s="151">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43" t="n"/>
      <c r="CG1012" s="144" t="n"/>
      <c r="DU1012" s="144" t="n"/>
      <c r="DV1012" s="2" t="n"/>
      <c r="DW1012" s="2" t="n"/>
      <c r="DX1012" s="2" t="n"/>
      <c r="DY1012" s="2" t="n"/>
      <c r="DZ1012" s="2" t="n"/>
      <c r="EA1012" s="2" t="n"/>
      <c r="EB1012" s="2" t="n"/>
      <c r="EC1012" s="2" t="n"/>
    </row>
    <row r="1013" ht="6.7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43" t="n"/>
      <c r="CG1013" s="144" t="n"/>
      <c r="DU1013" s="144" t="n"/>
      <c r="DV1013" s="2" t="n"/>
      <c r="DW1013" s="2" t="n"/>
      <c r="DX1013" s="2" t="n"/>
      <c r="DY1013" s="2" t="n"/>
      <c r="DZ1013" s="2" t="n"/>
      <c r="EA1013" s="2" t="n"/>
      <c r="EB1013" s="2" t="n"/>
      <c r="EC1013" s="2" t="n"/>
    </row>
    <row r="1014" ht="6.7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49">
        <f>計算!$Q$14</f>
        <v/>
      </c>
      <c r="CG1014" s="144" t="n"/>
      <c r="CH1014" s="150">
        <f>計算!$R$14</f>
        <v/>
      </c>
      <c r="DU1014" s="144" t="n"/>
      <c r="DV1014" s="2" t="n"/>
      <c r="DW1014" s="2" t="n"/>
      <c r="DX1014" s="2" t="n"/>
      <c r="DY1014" s="2" t="n"/>
      <c r="DZ1014" s="2" t="n"/>
      <c r="EA1014" s="2" t="n"/>
      <c r="EB1014" s="2" t="n"/>
      <c r="EC1014" s="2" t="n"/>
    </row>
    <row r="1015" ht="6.75" customHeight="1" s="118">
      <c r="A1015" s="2" t="n"/>
      <c r="B1015" s="2" t="n"/>
      <c r="C1015" s="2" t="n"/>
      <c r="D1015" s="2" t="n"/>
      <c r="E1015" s="146" t="n"/>
      <c r="F1015" s="147" t="n"/>
      <c r="G1015" s="147" t="n"/>
      <c r="H1015" s="147" t="n"/>
      <c r="I1015" s="147" t="n"/>
      <c r="J1015" s="147" t="n"/>
      <c r="K1015" s="148" t="n"/>
      <c r="L1015" s="147" t="n"/>
      <c r="M1015" s="147" t="n"/>
      <c r="N1015" s="147" t="n"/>
      <c r="O1015" s="147" t="n"/>
      <c r="P1015" s="147" t="n"/>
      <c r="Q1015" s="147" t="n"/>
      <c r="R1015" s="147" t="n"/>
      <c r="S1015" s="147" t="n"/>
      <c r="T1015" s="147" t="n"/>
      <c r="U1015" s="147" t="n"/>
      <c r="V1015" s="147" t="n"/>
      <c r="W1015" s="147" t="n"/>
      <c r="X1015" s="147" t="n"/>
      <c r="Y1015" s="147" t="n"/>
      <c r="Z1015" s="147" t="n"/>
      <c r="AA1015" s="147" t="n"/>
      <c r="AB1015" s="147" t="n"/>
      <c r="AC1015" s="147" t="n"/>
      <c r="AD1015" s="147" t="n"/>
      <c r="AE1015" s="147" t="n"/>
      <c r="AF1015" s="147" t="n"/>
      <c r="AG1015" s="147" t="n"/>
      <c r="AH1015" s="147" t="n"/>
      <c r="AI1015" s="147" t="n"/>
      <c r="AJ1015" s="147" t="n"/>
      <c r="AK1015" s="147" t="n"/>
      <c r="AL1015" s="147" t="n"/>
      <c r="AM1015" s="147" t="n"/>
      <c r="AN1015" s="147" t="n"/>
      <c r="AO1015" s="147" t="n"/>
      <c r="AP1015" s="147" t="n"/>
      <c r="AQ1015" s="147" t="n"/>
      <c r="AR1015" s="147" t="n"/>
      <c r="AS1015" s="147" t="n"/>
      <c r="AT1015" s="148"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43" t="n"/>
      <c r="CG1015" s="144" t="n"/>
      <c r="DU1015" s="144" t="n"/>
      <c r="DV1015" s="2" t="n"/>
      <c r="DW1015" s="2" t="n"/>
      <c r="DX1015" s="2" t="n"/>
      <c r="DY1015" s="2" t="n"/>
      <c r="DZ1015" s="2" t="n"/>
      <c r="EA1015" s="2" t="n"/>
      <c r="EB1015" s="2" t="n"/>
      <c r="EC1015" s="2" t="n"/>
    </row>
    <row r="1016" ht="6.75" customHeight="1" s="118">
      <c r="A1016" s="2" t="n"/>
      <c r="B1016" s="2" t="n"/>
      <c r="C1016" s="2" t="n"/>
      <c r="D1016" s="2" t="n"/>
      <c r="E1016" s="152" t="inlineStr">
        <is>
          <t>名　前</t>
        </is>
      </c>
      <c r="F1016" s="140" t="n"/>
      <c r="G1016" s="140" t="n"/>
      <c r="H1016" s="140" t="n"/>
      <c r="I1016" s="140" t="n"/>
      <c r="J1016" s="140" t="n"/>
      <c r="K1016" s="141" t="n"/>
      <c r="L1016" s="153">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43" t="n"/>
      <c r="CG1016" s="144" t="n"/>
      <c r="DU1016" s="144" t="n"/>
      <c r="DV1016" s="2" t="n"/>
      <c r="DW1016" s="2" t="n"/>
      <c r="DX1016" s="2" t="n"/>
      <c r="DY1016" s="2" t="n"/>
      <c r="DZ1016" s="2" t="n"/>
      <c r="EA1016" s="2" t="n"/>
      <c r="EB1016" s="2" t="n"/>
      <c r="EC1016" s="2" t="n"/>
    </row>
    <row r="1017" ht="6.7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43" t="n"/>
      <c r="CG1017" s="144" t="n"/>
      <c r="DU1017" s="144" t="n"/>
      <c r="DV1017" s="2" t="n"/>
      <c r="DW1017" s="2" t="n"/>
      <c r="DX1017" s="2" t="n"/>
      <c r="DY1017" s="2" t="n"/>
      <c r="DZ1017" s="2" t="n"/>
      <c r="EA1017" s="2" t="n"/>
      <c r="EB1017" s="2" t="n"/>
      <c r="EC1017" s="2" t="n"/>
    </row>
    <row r="1018" ht="6.7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49">
        <f>計算!$S$14</f>
        <v/>
      </c>
      <c r="CG1018" s="144" t="n"/>
      <c r="CH1018" s="150">
        <f>計算!$T$14</f>
        <v/>
      </c>
      <c r="DU1018" s="144" t="n"/>
      <c r="DV1018" s="2" t="n"/>
      <c r="DW1018" s="2" t="n"/>
      <c r="DX1018" s="2" t="n"/>
      <c r="DY1018" s="2" t="n"/>
      <c r="DZ1018" s="2" t="n"/>
      <c r="EA1018" s="2" t="n"/>
      <c r="EB1018" s="2" t="n"/>
      <c r="EC1018" s="2" t="n"/>
    </row>
    <row r="1019" ht="6.7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43" t="n"/>
      <c r="CG1019" s="144" t="n"/>
      <c r="DU1019" s="144" t="n"/>
      <c r="DV1019" s="2" t="n"/>
      <c r="DW1019" s="2" t="n"/>
      <c r="DX1019" s="2" t="n"/>
      <c r="DY1019" s="2" t="n"/>
      <c r="DZ1019" s="2" t="n"/>
      <c r="EA1019" s="2" t="n"/>
      <c r="EB1019" s="2" t="n"/>
      <c r="EC1019" s="2" t="n"/>
    </row>
    <row r="1020" ht="6.7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43" t="n"/>
      <c r="CG1020" s="144" t="n"/>
      <c r="DU1020" s="144" t="n"/>
      <c r="DV1020" s="2" t="n"/>
      <c r="DW1020" s="2" t="n"/>
      <c r="DX1020" s="2" t="n"/>
      <c r="DY1020" s="2" t="n"/>
      <c r="DZ1020" s="2" t="n"/>
      <c r="EA1020" s="2" t="n"/>
      <c r="EB1020" s="2" t="n"/>
      <c r="EC1020" s="2" t="n"/>
    </row>
    <row r="1021" ht="4.5" customHeight="1" s="118">
      <c r="A1021" s="2" t="n"/>
      <c r="B1021" s="2" t="n"/>
      <c r="C1021" s="2" t="n"/>
      <c r="D1021" s="2" t="n"/>
      <c r="E1021" s="146" t="n"/>
      <c r="F1021" s="147" t="n"/>
      <c r="G1021" s="147" t="n"/>
      <c r="H1021" s="147" t="n"/>
      <c r="I1021" s="147" t="n"/>
      <c r="J1021" s="147" t="n"/>
      <c r="K1021" s="148" t="n"/>
      <c r="L1021" s="146" t="n"/>
      <c r="M1021" s="147" t="n"/>
      <c r="N1021" s="147" t="n"/>
      <c r="O1021" s="147" t="n"/>
      <c r="P1021" s="147" t="n"/>
      <c r="Q1021" s="147" t="n"/>
      <c r="R1021" s="147" t="n"/>
      <c r="S1021" s="147" t="n"/>
      <c r="T1021" s="147" t="n"/>
      <c r="U1021" s="147" t="n"/>
      <c r="V1021" s="147" t="n"/>
      <c r="W1021" s="147" t="n"/>
      <c r="X1021" s="147" t="n"/>
      <c r="Y1021" s="147" t="n"/>
      <c r="Z1021" s="147" t="n"/>
      <c r="AA1021" s="147" t="n"/>
      <c r="AB1021" s="147" t="n"/>
      <c r="AC1021" s="147" t="n"/>
      <c r="AD1021" s="147" t="n"/>
      <c r="AE1021" s="147" t="n"/>
      <c r="AF1021" s="147" t="n"/>
      <c r="AG1021" s="147" t="n"/>
      <c r="AH1021" s="147" t="n"/>
      <c r="AI1021" s="147" t="n"/>
      <c r="AJ1021" s="147" t="n"/>
      <c r="AK1021" s="147" t="n"/>
      <c r="AL1021" s="147" t="n"/>
      <c r="AM1021" s="147" t="n"/>
      <c r="AN1021" s="147" t="n"/>
      <c r="AO1021" s="147" t="n"/>
      <c r="AP1021" s="147" t="n"/>
      <c r="AQ1021" s="147" t="n"/>
      <c r="AR1021" s="147" t="n"/>
      <c r="AS1021" s="147" t="n"/>
      <c r="AT1021" s="148"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43" t="n"/>
      <c r="CG1021" s="144" t="n"/>
      <c r="DU1021" s="144" t="n"/>
      <c r="DV1021" s="2" t="n"/>
      <c r="DW1021" s="2" t="n"/>
      <c r="DX1021" s="2" t="n"/>
      <c r="DY1021" s="2" t="n"/>
      <c r="DZ1021" s="2" t="n"/>
      <c r="EA1021" s="2" t="n"/>
      <c r="EB1021" s="2" t="n"/>
      <c r="EC1021" s="2" t="n"/>
    </row>
    <row r="1022" ht="6.75" customHeight="1" s="118">
      <c r="A1022" s="2" t="n"/>
      <c r="B1022" s="2" t="n"/>
      <c r="C1022" s="2" t="n"/>
      <c r="D1022" s="2" t="n"/>
      <c r="E1022" s="152" t="inlineStr">
        <is>
          <t>生年月日</t>
        </is>
      </c>
      <c r="F1022" s="140" t="n"/>
      <c r="G1022" s="140" t="n"/>
      <c r="H1022" s="140" t="n"/>
      <c r="I1022" s="140" t="n"/>
      <c r="J1022" s="140" t="n"/>
      <c r="K1022" s="141" t="n"/>
      <c r="L1022" s="154" t="inlineStr">
        <is>
          <t>昭和 ・ 平成</t>
        </is>
      </c>
      <c r="M1022" s="140" t="n"/>
      <c r="N1022" s="140" t="n"/>
      <c r="O1022" s="140" t="n"/>
      <c r="P1022" s="140" t="n"/>
      <c r="Q1022" s="140" t="n"/>
      <c r="R1022" s="140" t="n"/>
      <c r="S1022" s="140" t="n"/>
      <c r="T1022" s="140" t="n"/>
      <c r="U1022" s="140" t="n"/>
      <c r="V1022" s="155">
        <f>計算!$D$14</f>
        <v/>
      </c>
      <c r="W1022" s="140" t="n"/>
      <c r="X1022" s="156" t="inlineStr">
        <is>
          <t>年</t>
        </is>
      </c>
      <c r="Y1022" s="140" t="n"/>
      <c r="Z1022" s="155">
        <f>計算!$E$14</f>
        <v/>
      </c>
      <c r="AA1022" s="140" t="n"/>
      <c r="AB1022" s="140" t="n"/>
      <c r="AC1022" s="156" t="inlineStr">
        <is>
          <t>月</t>
        </is>
      </c>
      <c r="AD1022" s="140" t="n"/>
      <c r="AE1022" s="155">
        <f>計算!$F$14</f>
        <v/>
      </c>
      <c r="AF1022" s="140" t="n"/>
      <c r="AG1022" s="140" t="n"/>
      <c r="AH1022" s="156" t="inlineStr">
        <is>
          <t>日　生 （満</t>
        </is>
      </c>
      <c r="AI1022" s="140" t="n"/>
      <c r="AJ1022" s="140" t="n"/>
      <c r="AK1022" s="140" t="n"/>
      <c r="AL1022" s="140" t="n"/>
      <c r="AM1022" s="140" t="n"/>
      <c r="AN1022" s="140" t="n"/>
      <c r="AO1022" s="140" t="n"/>
      <c r="AP1022" s="157">
        <f>計算!$G$14</f>
        <v/>
      </c>
      <c r="AQ1022" s="140" t="n"/>
      <c r="AR1022" s="158"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49">
        <f>計算!$U$14</f>
        <v/>
      </c>
      <c r="CG1022" s="144" t="n"/>
      <c r="CH1022" s="150">
        <f>計算!$V$14</f>
        <v/>
      </c>
      <c r="DU1022" s="144" t="n"/>
      <c r="DV1022" s="2" t="n"/>
      <c r="DW1022" s="2" t="n"/>
      <c r="DX1022" s="2" t="n"/>
      <c r="DY1022" s="2" t="n"/>
      <c r="DZ1022" s="2" t="n"/>
      <c r="EA1022" s="2" t="n"/>
      <c r="EB1022" s="2" t="n"/>
      <c r="EC1022" s="2" t="n"/>
    </row>
    <row r="1023" ht="6.75"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143" t="n"/>
      <c r="CG1023" s="144" t="n"/>
      <c r="DU1023" s="144" t="n"/>
      <c r="DV1023" s="2" t="n"/>
      <c r="DW1023" s="2" t="n"/>
      <c r="DX1023" s="2" t="n"/>
      <c r="DY1023" s="2" t="n"/>
      <c r="DZ1023" s="2" t="n"/>
      <c r="EA1023" s="2" t="n"/>
      <c r="EB1023" s="2" t="n"/>
      <c r="EC1023" s="2" t="n"/>
    </row>
    <row r="1024" ht="6.75"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143" t="n"/>
      <c r="CG1024" s="144" t="n"/>
      <c r="DU1024" s="144" t="n"/>
      <c r="DV1024" s="2" t="n"/>
      <c r="DW1024" s="2" t="n"/>
      <c r="DX1024" s="2" t="n"/>
      <c r="DY1024" s="2" t="n"/>
      <c r="DZ1024" s="2" t="n"/>
      <c r="EA1024" s="2" t="n"/>
      <c r="EB1024" s="2" t="n"/>
      <c r="EC1024" s="2" t="n"/>
    </row>
    <row r="1025" ht="3.75" customHeight="1" s="118">
      <c r="A1025" s="2" t="n"/>
      <c r="B1025" s="2" t="n"/>
      <c r="C1025" s="2" t="n"/>
      <c r="D1025" s="2" t="n"/>
      <c r="E1025" s="146" t="n"/>
      <c r="F1025" s="147" t="n"/>
      <c r="G1025" s="147" t="n"/>
      <c r="H1025" s="147" t="n"/>
      <c r="I1025" s="147" t="n"/>
      <c r="J1025" s="147" t="n"/>
      <c r="K1025" s="148" t="n"/>
      <c r="L1025" s="146" t="n"/>
      <c r="M1025" s="147" t="n"/>
      <c r="N1025" s="147" t="n"/>
      <c r="O1025" s="147" t="n"/>
      <c r="P1025" s="147" t="n"/>
      <c r="Q1025" s="147" t="n"/>
      <c r="R1025" s="147" t="n"/>
      <c r="S1025" s="147" t="n"/>
      <c r="T1025" s="147" t="n"/>
      <c r="U1025" s="147" t="n"/>
      <c r="X1025" s="147" t="n"/>
      <c r="Y1025" s="147" t="n"/>
      <c r="AC1025" s="147" t="n"/>
      <c r="AD1025" s="147" t="n"/>
      <c r="AH1025" s="147" t="n"/>
      <c r="AI1025" s="147" t="n"/>
      <c r="AJ1025" s="147" t="n"/>
      <c r="AK1025" s="147" t="n"/>
      <c r="AL1025" s="147" t="n"/>
      <c r="AM1025" s="147" t="n"/>
      <c r="AN1025" s="147" t="n"/>
      <c r="AO1025" s="147" t="n"/>
      <c r="AP1025" s="147" t="n"/>
      <c r="AQ1025" s="147" t="n"/>
      <c r="AR1025" s="147" t="n"/>
      <c r="AS1025" s="147" t="n"/>
      <c r="AT1025" s="148"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143" t="n"/>
      <c r="CG1025" s="144" t="n"/>
      <c r="DU1025" s="144" t="n"/>
      <c r="DV1025" s="2" t="n"/>
      <c r="DW1025" s="2" t="n"/>
      <c r="DX1025" s="2" t="n"/>
      <c r="DY1025" s="2" t="n"/>
      <c r="DZ1025" s="2" t="n"/>
      <c r="EA1025" s="2" t="n"/>
      <c r="EB1025" s="2" t="n"/>
      <c r="EC1025" s="2" t="n"/>
    </row>
    <row r="1026" ht="6.75" customHeight="1" s="118">
      <c r="A1026" s="2" t="n"/>
      <c r="B1026" s="2" t="n"/>
      <c r="C1026" s="2" t="n"/>
      <c r="D1026" s="2" t="n"/>
      <c r="E1026" s="159" t="inlineStr">
        <is>
          <t>ふ り が な</t>
        </is>
      </c>
      <c r="F1026" s="140" t="n"/>
      <c r="G1026" s="140" t="n"/>
      <c r="H1026" s="140" t="n"/>
      <c r="I1026" s="140" t="n"/>
      <c r="J1026" s="140" t="n"/>
      <c r="K1026" s="141" t="n"/>
      <c r="L1026" s="160">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161">
        <f>計算!$W$14</f>
        <v/>
      </c>
      <c r="CG1026" s="144" t="n"/>
      <c r="CH1026" s="150">
        <f>計算!$X$14</f>
        <v/>
      </c>
      <c r="DU1026" s="144" t="n"/>
      <c r="DV1026" s="2" t="n"/>
      <c r="DW1026" s="2" t="n"/>
      <c r="DX1026" s="2" t="n"/>
      <c r="DY1026" s="2" t="n"/>
      <c r="DZ1026" s="2" t="n"/>
      <c r="EA1026" s="2" t="n"/>
      <c r="EB1026" s="2" t="n"/>
      <c r="EC1026" s="2" t="n"/>
    </row>
    <row r="1027" ht="6.75" customHeight="1" s="118">
      <c r="A1027" s="2" t="n"/>
      <c r="B1027" s="2" t="n"/>
      <c r="C1027" s="2" t="n"/>
      <c r="D1027" s="2" t="n"/>
      <c r="E1027" s="143" t="n"/>
      <c r="K1027" s="144" t="n"/>
      <c r="BI1027" s="144" t="n"/>
      <c r="BJ1027" s="2" t="n"/>
      <c r="BK1027" s="2" t="n"/>
      <c r="BL1027" s="2" t="n"/>
      <c r="BM1027" s="2" t="n"/>
      <c r="BN1027" s="2" t="n"/>
      <c r="BO1027" s="2" t="n"/>
      <c r="BP1027" s="143" t="n"/>
      <c r="BV1027" s="144" t="n"/>
      <c r="BW1027" s="143" t="n"/>
      <c r="CG1027" s="144" t="n"/>
      <c r="DU1027" s="144" t="n"/>
      <c r="DV1027" s="2" t="n"/>
      <c r="DW1027" s="2" t="n"/>
      <c r="DX1027" s="2" t="n"/>
      <c r="DY1027" s="2" t="n"/>
      <c r="DZ1027" s="2" t="n"/>
      <c r="EA1027" s="2" t="n"/>
      <c r="EB1027" s="2" t="n"/>
      <c r="EC1027" s="2" t="n"/>
    </row>
    <row r="1028" ht="6.75" customHeight="1" s="118">
      <c r="A1028" s="2" t="n"/>
      <c r="B1028" s="2" t="n"/>
      <c r="C1028" s="2" t="n"/>
      <c r="D1028" s="2" t="n"/>
      <c r="E1028" s="162" t="n"/>
      <c r="F1028" s="163" t="n"/>
      <c r="G1028" s="163" t="n"/>
      <c r="H1028" s="163" t="n"/>
      <c r="I1028" s="163" t="n"/>
      <c r="J1028" s="163" t="n"/>
      <c r="K1028" s="164" t="n"/>
      <c r="L1028" s="163" t="n"/>
      <c r="M1028" s="163" t="n"/>
      <c r="N1028" s="163" t="n"/>
      <c r="O1028" s="163" t="n"/>
      <c r="P1028" s="163" t="n"/>
      <c r="Q1028" s="163" t="n"/>
      <c r="R1028" s="163" t="n"/>
      <c r="S1028" s="163" t="n"/>
      <c r="T1028" s="163" t="n"/>
      <c r="U1028" s="163" t="n"/>
      <c r="V1028" s="163" t="n"/>
      <c r="W1028" s="163" t="n"/>
      <c r="X1028" s="163" t="n"/>
      <c r="Y1028" s="163" t="n"/>
      <c r="Z1028" s="163" t="n"/>
      <c r="AA1028" s="163" t="n"/>
      <c r="AB1028" s="163" t="n"/>
      <c r="AC1028" s="163" t="n"/>
      <c r="AD1028" s="163" t="n"/>
      <c r="AE1028" s="163" t="n"/>
      <c r="AF1028" s="163" t="n"/>
      <c r="AG1028" s="163" t="n"/>
      <c r="AH1028" s="163" t="n"/>
      <c r="AI1028" s="163" t="n"/>
      <c r="AJ1028" s="163" t="n"/>
      <c r="AK1028" s="163" t="n"/>
      <c r="AL1028" s="163" t="n"/>
      <c r="AM1028" s="163" t="n"/>
      <c r="AN1028" s="163" t="n"/>
      <c r="AO1028" s="163" t="n"/>
      <c r="AP1028" s="163" t="n"/>
      <c r="AQ1028" s="163" t="n"/>
      <c r="AR1028" s="163" t="n"/>
      <c r="AS1028" s="163" t="n"/>
      <c r="AT1028" s="163" t="n"/>
      <c r="AU1028" s="163" t="n"/>
      <c r="AV1028" s="163" t="n"/>
      <c r="AW1028" s="163" t="n"/>
      <c r="AX1028" s="163" t="n"/>
      <c r="AY1028" s="163" t="n"/>
      <c r="AZ1028" s="163" t="n"/>
      <c r="BA1028" s="163" t="n"/>
      <c r="BB1028" s="163" t="n"/>
      <c r="BC1028" s="163" t="n"/>
      <c r="BD1028" s="163" t="n"/>
      <c r="BE1028" s="163" t="n"/>
      <c r="BF1028" s="163" t="n"/>
      <c r="BG1028" s="163" t="n"/>
      <c r="BH1028" s="163" t="n"/>
      <c r="BI1028" s="164" t="n"/>
      <c r="BJ1028" s="2" t="n"/>
      <c r="BK1028" s="2" t="n"/>
      <c r="BL1028" s="2" t="n"/>
      <c r="BM1028" s="2" t="n"/>
      <c r="BN1028" s="2" t="n"/>
      <c r="BO1028" s="2" t="n"/>
      <c r="BP1028" s="143" t="n"/>
      <c r="BV1028" s="144" t="n"/>
      <c r="BW1028" s="143" t="n"/>
      <c r="CG1028" s="144" t="n"/>
      <c r="DU1028" s="144" t="n"/>
      <c r="DV1028" s="2" t="n"/>
      <c r="DW1028" s="2" t="n"/>
      <c r="DX1028" s="2" t="n"/>
      <c r="DY1028" s="2" t="n"/>
      <c r="DZ1028" s="2" t="n"/>
      <c r="EA1028" s="2" t="n"/>
      <c r="EB1028" s="2" t="n"/>
      <c r="EC1028" s="2" t="n"/>
    </row>
    <row r="1029" ht="6.75" customHeight="1" s="118">
      <c r="A1029" s="2" t="n"/>
      <c r="B1029" s="2" t="n"/>
      <c r="C1029" s="2" t="n"/>
      <c r="D1029" s="2" t="n"/>
      <c r="E1029" s="165" t="inlineStr">
        <is>
          <t>現住所</t>
        </is>
      </c>
      <c r="F1029" s="166" t="n"/>
      <c r="G1029" s="166" t="n"/>
      <c r="H1029" s="166" t="n"/>
      <c r="I1029" s="166" t="n"/>
      <c r="J1029" s="166" t="n"/>
      <c r="K1029" s="167" t="n"/>
      <c r="L1029" s="107" t="inlineStr">
        <is>
          <t>〒</t>
        </is>
      </c>
      <c r="M1029" s="166" t="n"/>
      <c r="N1029" s="166" t="n"/>
      <c r="O1029" s="166" t="n"/>
      <c r="P1029" s="168">
        <f>計算!$H$14</f>
        <v/>
      </c>
      <c r="Q1029" s="166" t="n"/>
      <c r="R1029" s="166" t="n"/>
      <c r="S1029" s="166" t="n"/>
      <c r="T1029" s="166" t="n"/>
      <c r="U1029" s="166" t="n"/>
      <c r="V1029" s="166" t="n"/>
      <c r="W1029" s="166" t="n"/>
      <c r="X1029" s="166" t="n"/>
      <c r="Y1029" s="166" t="n"/>
      <c r="Z1029" s="166" t="n"/>
      <c r="AA1029" s="166" t="n"/>
      <c r="AB1029" s="166" t="n"/>
      <c r="AC1029" s="166" t="n"/>
      <c r="AD1029" s="166" t="n"/>
      <c r="AE1029" s="166" t="n"/>
      <c r="AF1029" s="166" t="n"/>
      <c r="AG1029" s="166" t="n"/>
      <c r="AH1029" s="166" t="n"/>
      <c r="AI1029" s="166" t="n"/>
      <c r="AJ1029" s="166"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143" t="n"/>
      <c r="CG1029" s="144" t="n"/>
      <c r="DU1029" s="144" t="n"/>
      <c r="DV1029" s="2" t="n"/>
      <c r="DW1029" s="2" t="n"/>
      <c r="DX1029" s="2" t="n"/>
      <c r="DY1029" s="2" t="n"/>
      <c r="DZ1029" s="2" t="n"/>
      <c r="EA1029" s="2" t="n"/>
      <c r="EB1029" s="2" t="n"/>
      <c r="EC1029" s="2" t="n"/>
    </row>
    <row r="1030" ht="4.5"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6" t="n"/>
      <c r="BQ1030" s="147" t="n"/>
      <c r="BR1030" s="147" t="n"/>
      <c r="BS1030" s="147" t="n"/>
      <c r="BT1030" s="147" t="n"/>
      <c r="BU1030" s="147" t="n"/>
      <c r="BV1030" s="148" t="n"/>
      <c r="BW1030" s="146" t="n"/>
      <c r="BX1030" s="147" t="n"/>
      <c r="BY1030" s="147" t="n"/>
      <c r="BZ1030" s="147" t="n"/>
      <c r="CA1030" s="147" t="n"/>
      <c r="CB1030" s="147" t="n"/>
      <c r="CC1030" s="147" t="n"/>
      <c r="CD1030" s="147" t="n"/>
      <c r="CE1030" s="147" t="n"/>
      <c r="CF1030" s="147" t="n"/>
      <c r="CG1030" s="148" t="n"/>
      <c r="DU1030" s="144"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69" t="inlineStr">
        <is>
          <t>校内外の諸活動</t>
        </is>
      </c>
      <c r="BQ1031" s="140" t="n"/>
      <c r="BR1031" s="140" t="n"/>
      <c r="BS1031" s="140" t="n"/>
      <c r="BT1031" s="140" t="n"/>
      <c r="BU1031" s="140" t="n"/>
      <c r="BV1031" s="141" t="n"/>
      <c r="BW1031" s="170">
        <f>計算!$Y$14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1">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6" t="n"/>
      <c r="F1034" s="147" t="n"/>
      <c r="G1034" s="147" t="n"/>
      <c r="H1034" s="147" t="n"/>
      <c r="I1034" s="147" t="n"/>
      <c r="J1034" s="147" t="n"/>
      <c r="K1034" s="148" t="n"/>
      <c r="L1034" s="146" t="n"/>
      <c r="M1034" s="147" t="n"/>
      <c r="N1034" s="147" t="n"/>
      <c r="O1034" s="147" t="n"/>
      <c r="P1034" s="147" t="n"/>
      <c r="Q1034" s="147" t="n"/>
      <c r="R1034" s="147" t="n"/>
      <c r="S1034" s="147" t="n"/>
      <c r="T1034" s="147" t="n"/>
      <c r="U1034" s="147" t="n"/>
      <c r="V1034" s="147" t="n"/>
      <c r="W1034" s="147" t="n"/>
      <c r="X1034" s="147" t="n"/>
      <c r="Y1034" s="147" t="n"/>
      <c r="Z1034" s="147" t="n"/>
      <c r="AA1034" s="147" t="n"/>
      <c r="AB1034" s="147" t="n"/>
      <c r="AC1034" s="147" t="n"/>
      <c r="AD1034" s="147" t="n"/>
      <c r="AE1034" s="147" t="n"/>
      <c r="AF1034" s="147" t="n"/>
      <c r="AG1034" s="147" t="n"/>
      <c r="AH1034" s="147" t="n"/>
      <c r="AI1034" s="147" t="n"/>
      <c r="AJ1034" s="147" t="n"/>
      <c r="AK1034" s="147" t="n"/>
      <c r="AL1034" s="147" t="n"/>
      <c r="AM1034" s="147" t="n"/>
      <c r="AN1034" s="147" t="n"/>
      <c r="AO1034" s="147" t="n"/>
      <c r="AP1034" s="147" t="n"/>
      <c r="AQ1034" s="147" t="n"/>
      <c r="AR1034" s="147" t="n"/>
      <c r="AS1034" s="147" t="n"/>
      <c r="AT1034" s="147" t="n"/>
      <c r="AU1034" s="147" t="n"/>
      <c r="AV1034" s="147" t="n"/>
      <c r="AW1034" s="147" t="n"/>
      <c r="AX1034" s="147" t="n"/>
      <c r="AY1034" s="147" t="n"/>
      <c r="AZ1034" s="147" t="n"/>
      <c r="BA1034" s="147" t="n"/>
      <c r="BB1034" s="147" t="n"/>
      <c r="BC1034" s="147" t="n"/>
      <c r="BD1034" s="147" t="n"/>
      <c r="BE1034" s="147" t="n"/>
      <c r="BF1034" s="147" t="n"/>
      <c r="BG1034" s="147" t="n"/>
      <c r="BH1034" s="147" t="n"/>
      <c r="BI1034" s="148"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59" t="inlineStr">
        <is>
          <t>ふ り が な</t>
        </is>
      </c>
      <c r="F1035" s="140" t="n"/>
      <c r="G1035" s="140" t="n"/>
      <c r="H1035" s="140" t="n"/>
      <c r="I1035" s="140" t="n"/>
      <c r="J1035" s="140" t="n"/>
      <c r="K1035" s="141" t="n"/>
      <c r="L1035" s="160">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2" t="n"/>
      <c r="F1037" s="163" t="n"/>
      <c r="G1037" s="163" t="n"/>
      <c r="H1037" s="163" t="n"/>
      <c r="I1037" s="163" t="n"/>
      <c r="J1037" s="163" t="n"/>
      <c r="K1037" s="164" t="n"/>
      <c r="L1037" s="163" t="n"/>
      <c r="M1037" s="163" t="n"/>
      <c r="N1037" s="163" t="n"/>
      <c r="O1037" s="163" t="n"/>
      <c r="P1037" s="163" t="n"/>
      <c r="Q1037" s="163" t="n"/>
      <c r="R1037" s="163" t="n"/>
      <c r="S1037" s="163" t="n"/>
      <c r="T1037" s="163" t="n"/>
      <c r="U1037" s="163" t="n"/>
      <c r="V1037" s="163" t="n"/>
      <c r="W1037" s="163" t="n"/>
      <c r="X1037" s="163" t="n"/>
      <c r="Y1037" s="163" t="n"/>
      <c r="Z1037" s="163" t="n"/>
      <c r="AA1037" s="163" t="n"/>
      <c r="AB1037" s="163" t="n"/>
      <c r="AC1037" s="163" t="n"/>
      <c r="AD1037" s="163" t="n"/>
      <c r="AE1037" s="163" t="n"/>
      <c r="AF1037" s="163" t="n"/>
      <c r="AG1037" s="163" t="n"/>
      <c r="AH1037" s="163" t="n"/>
      <c r="AI1037" s="163" t="n"/>
      <c r="AJ1037" s="163" t="n"/>
      <c r="AK1037" s="163" t="n"/>
      <c r="AL1037" s="163" t="n"/>
      <c r="AM1037" s="163" t="n"/>
      <c r="AN1037" s="163" t="n"/>
      <c r="AO1037" s="163" t="n"/>
      <c r="AP1037" s="163" t="n"/>
      <c r="AQ1037" s="163" t="n"/>
      <c r="AR1037" s="163" t="n"/>
      <c r="AS1037" s="163" t="n"/>
      <c r="AT1037" s="163" t="n"/>
      <c r="AU1037" s="163" t="n"/>
      <c r="AV1037" s="163" t="n"/>
      <c r="AW1037" s="163" t="n"/>
      <c r="AX1037" s="163" t="n"/>
      <c r="AY1037" s="163" t="n"/>
      <c r="AZ1037" s="163" t="n"/>
      <c r="BA1037" s="163" t="n"/>
      <c r="BB1037" s="163" t="n"/>
      <c r="BC1037" s="163" t="n"/>
      <c r="BD1037" s="163" t="n"/>
      <c r="BE1037" s="163" t="n"/>
      <c r="BF1037" s="163" t="n"/>
      <c r="BG1037" s="163" t="n"/>
      <c r="BH1037" s="163" t="n"/>
      <c r="BI1037" s="164"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5" t="inlineStr">
        <is>
          <t>連絡先</t>
        </is>
      </c>
      <c r="F1038" s="166" t="n"/>
      <c r="G1038" s="166" t="n"/>
      <c r="H1038" s="166" t="n"/>
      <c r="I1038" s="166" t="n"/>
      <c r="J1038" s="166" t="n"/>
      <c r="K1038" s="167" t="n"/>
      <c r="L1038" s="107" t="inlineStr">
        <is>
          <t>〒</t>
        </is>
      </c>
      <c r="M1038" s="166" t="n"/>
      <c r="N1038" s="166" t="n"/>
      <c r="O1038" s="166" t="n"/>
      <c r="P1038" s="172">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3">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6" t="n"/>
      <c r="F1042" s="147" t="n"/>
      <c r="G1042" s="147" t="n"/>
      <c r="H1042" s="147" t="n"/>
      <c r="I1042" s="147" t="n"/>
      <c r="J1042" s="147" t="n"/>
      <c r="K1042" s="148" t="n"/>
      <c r="L1042" s="147" t="n"/>
      <c r="M1042" s="147" t="n"/>
      <c r="N1042" s="147" t="n"/>
      <c r="O1042" s="147" t="n"/>
      <c r="P1042" s="147" t="n"/>
      <c r="Q1042" s="147" t="n"/>
      <c r="R1042" s="147" t="n"/>
      <c r="S1042" s="147" t="n"/>
      <c r="T1042" s="147" t="n"/>
      <c r="U1042" s="147" t="n"/>
      <c r="V1042" s="147" t="n"/>
      <c r="W1042" s="147" t="n"/>
      <c r="X1042" s="147" t="n"/>
      <c r="Y1042" s="147" t="n"/>
      <c r="Z1042" s="147" t="n"/>
      <c r="AA1042" s="147" t="n"/>
      <c r="AB1042" s="147" t="n"/>
      <c r="AC1042" s="147" t="n"/>
      <c r="AD1042" s="147" t="n"/>
      <c r="AE1042" s="147" t="n"/>
      <c r="AF1042" s="147" t="n"/>
      <c r="AG1042" s="147" t="n"/>
      <c r="AH1042" s="147" t="n"/>
      <c r="AI1042" s="147" t="n"/>
      <c r="AJ1042" s="147" t="n"/>
      <c r="AK1042" s="147" t="n"/>
      <c r="AL1042" s="147" t="n"/>
      <c r="AM1042" s="147" t="n"/>
      <c r="AN1042" s="147" t="n"/>
      <c r="AO1042" s="147" t="n"/>
      <c r="AP1042" s="147" t="n"/>
      <c r="AQ1042" s="147" t="n"/>
      <c r="AR1042" s="147" t="n"/>
      <c r="AS1042" s="147" t="n"/>
      <c r="AT1042" s="147" t="n"/>
      <c r="AU1042" s="147" t="n"/>
      <c r="AV1042" s="147" t="n"/>
      <c r="AW1042" s="147" t="n"/>
      <c r="AX1042" s="147" t="n"/>
      <c r="AY1042" s="147" t="n"/>
      <c r="AZ1042" s="147" t="n"/>
      <c r="BA1042" s="147" t="n"/>
      <c r="BB1042" s="147" t="n"/>
      <c r="BC1042" s="147" t="n"/>
      <c r="BD1042" s="147" t="n"/>
      <c r="BE1042" s="147" t="n"/>
      <c r="BF1042" s="147" t="n"/>
      <c r="BG1042" s="147" t="n"/>
      <c r="BH1042" s="147" t="n"/>
      <c r="BI1042" s="148"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4" t="n"/>
      <c r="BQ1048" s="140" t="n"/>
      <c r="BR1048" s="175" t="n"/>
      <c r="BS1048" s="140" t="n"/>
      <c r="BT1048" s="140" t="n"/>
      <c r="BU1048" s="28" t="n"/>
      <c r="BV1048" s="29" t="n"/>
      <c r="BW1048" s="176">
        <f>計算!$Z$14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7"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78">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79">
        <f>設定!$B$6</f>
        <v/>
      </c>
      <c r="S1056" s="11" t="n"/>
      <c r="T1056" s="11" t="n"/>
      <c r="U1056" s="179">
        <f>設定!$B$7</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6" t="n"/>
      <c r="F1061" s="147" t="n"/>
      <c r="G1061" s="147" t="n"/>
      <c r="H1061" s="147" t="n"/>
      <c r="I1061" s="147" t="n"/>
      <c r="J1061" s="147" t="n"/>
      <c r="K1061" s="148"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7" t="n"/>
      <c r="AX1061" s="147" t="n"/>
      <c r="AY1061" s="147" t="n"/>
      <c r="AZ1061" s="147" t="n"/>
      <c r="BA1061" s="147" t="n"/>
      <c r="BB1061" s="147" t="n"/>
      <c r="BC1061" s="147" t="n"/>
      <c r="BD1061" s="147" t="n"/>
      <c r="BE1061" s="147" t="n"/>
      <c r="BF1061" s="147" t="n"/>
      <c r="BG1061" s="147" t="n"/>
      <c r="BH1061" s="147" t="n"/>
      <c r="BI1061" s="148"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0"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1">
        <f>計算!$AD$14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79">
        <f>計算!$AB$14</f>
        <v/>
      </c>
      <c r="S1067" s="52" t="inlineStr">
        <is>
          <t>年</t>
        </is>
      </c>
      <c r="U1067" s="179">
        <f>計算!$AC$14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6" t="n"/>
      <c r="M1070" s="147" t="n"/>
      <c r="N1070" s="147" t="n"/>
      <c r="O1070" s="147" t="n"/>
      <c r="P1070" s="20" t="n"/>
      <c r="Q1070" s="20" t="n"/>
      <c r="R1070" s="20" t="n"/>
      <c r="S1070" s="20" t="n"/>
      <c r="T1070" s="20" t="n"/>
      <c r="U1070" s="20" t="n"/>
      <c r="V1070" s="20" t="n"/>
      <c r="W1070" s="20" t="n"/>
      <c r="X1070" s="39" t="n"/>
      <c r="Y1070" s="146" t="n"/>
      <c r="Z1070" s="147" t="n"/>
      <c r="AA1070" s="147" t="n"/>
      <c r="AB1070" s="147" t="n"/>
      <c r="AC1070" s="147" t="n"/>
      <c r="AD1070" s="147" t="n"/>
      <c r="AE1070" s="147" t="n"/>
      <c r="AF1070" s="147" t="n"/>
      <c r="AG1070" s="147" t="n"/>
      <c r="AH1070" s="147" t="n"/>
      <c r="AI1070" s="147" t="n"/>
      <c r="AJ1070" s="147" t="n"/>
      <c r="AK1070" s="147" t="n"/>
      <c r="AL1070" s="147" t="n"/>
      <c r="AM1070" s="147" t="n"/>
      <c r="AN1070" s="147" t="n"/>
      <c r="AO1070" s="147" t="n"/>
      <c r="AP1070" s="147" t="n"/>
      <c r="AQ1070" s="147" t="n"/>
      <c r="AR1070" s="147" t="n"/>
      <c r="AS1070" s="147" t="n"/>
      <c r="AT1070" s="147" t="n"/>
      <c r="AU1070" s="147" t="n"/>
      <c r="AV1070" s="147" t="n"/>
      <c r="AW1070" s="147" t="n"/>
      <c r="AX1070" s="147" t="n"/>
      <c r="AY1070" s="147" t="n"/>
      <c r="AZ1070" s="147" t="n"/>
      <c r="BA1070" s="147" t="n"/>
      <c r="BB1070" s="147" t="n"/>
      <c r="BC1070" s="147" t="n"/>
      <c r="BD1070" s="147" t="n"/>
      <c r="BE1070" s="147" t="n"/>
      <c r="BF1070" s="147" t="n"/>
      <c r="BG1070" s="147" t="n"/>
      <c r="BH1070" s="147" t="n"/>
      <c r="BI1070" s="148"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1">
        <f>計算!$AG$14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79">
        <f>計算!$AE$14</f>
        <v/>
      </c>
      <c r="S1073" s="52" t="inlineStr">
        <is>
          <t>年</t>
        </is>
      </c>
      <c r="U1073" s="179">
        <f>計算!$AF$14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6" t="n"/>
      <c r="M1076" s="147" t="n"/>
      <c r="N1076" s="147" t="n"/>
      <c r="O1076" s="147" t="n"/>
      <c r="P1076" s="20" t="n"/>
      <c r="Q1076" s="20" t="n"/>
      <c r="R1076" s="20" t="n"/>
      <c r="S1076" s="20" t="n"/>
      <c r="T1076" s="20" t="n"/>
      <c r="U1076" s="20" t="n"/>
      <c r="V1076" s="20" t="n"/>
      <c r="W1076" s="20" t="n"/>
      <c r="X1076" s="39" t="n"/>
      <c r="Y1076" s="146" t="n"/>
      <c r="Z1076" s="147" t="n"/>
      <c r="AA1076" s="147" t="n"/>
      <c r="AB1076" s="147" t="n"/>
      <c r="AC1076" s="147" t="n"/>
      <c r="AD1076" s="147" t="n"/>
      <c r="AE1076" s="147" t="n"/>
      <c r="AF1076" s="147" t="n"/>
      <c r="AG1076" s="147" t="n"/>
      <c r="AH1076" s="147" t="n"/>
      <c r="AI1076" s="147" t="n"/>
      <c r="AJ1076" s="147" t="n"/>
      <c r="AK1076" s="147" t="n"/>
      <c r="AL1076" s="147" t="n"/>
      <c r="AM1076" s="147" t="n"/>
      <c r="AN1076" s="147" t="n"/>
      <c r="AO1076" s="147" t="n"/>
      <c r="AP1076" s="147" t="n"/>
      <c r="AQ1076" s="147" t="n"/>
      <c r="AR1076" s="147" t="n"/>
      <c r="AS1076" s="147" t="n"/>
      <c r="AT1076" s="147" t="n"/>
      <c r="AU1076" s="147" t="n"/>
      <c r="AV1076" s="147" t="n"/>
      <c r="AW1076" s="147" t="n"/>
      <c r="AX1076" s="147" t="n"/>
      <c r="AY1076" s="147" t="n"/>
      <c r="AZ1076" s="147" t="n"/>
      <c r="BA1076" s="147" t="n"/>
      <c r="BB1076" s="147" t="n"/>
      <c r="BC1076" s="147" t="n"/>
      <c r="BD1076" s="147" t="n"/>
      <c r="BE1076" s="147" t="n"/>
      <c r="BF1076" s="147" t="n"/>
      <c r="BG1076" s="147" t="n"/>
      <c r="BH1076" s="147" t="n"/>
      <c r="BI1076" s="148" t="n"/>
      <c r="BJ1076" s="2" t="n"/>
      <c r="BK1076" s="2" t="n"/>
      <c r="BL1076" s="2" t="n"/>
      <c r="BM1076" s="2" t="n"/>
      <c r="BN1076" s="2" t="n"/>
      <c r="BO1076" s="2" t="n"/>
      <c r="BP1076" s="146" t="n"/>
      <c r="BQ1076" s="147" t="n"/>
      <c r="BR1076" s="147" t="n"/>
      <c r="BS1076" s="147" t="n"/>
      <c r="BT1076" s="147" t="n"/>
      <c r="BU1076" s="42" t="n"/>
      <c r="BV1076" s="45" t="n"/>
      <c r="BW1076" s="147" t="n"/>
      <c r="BX1076" s="147" t="n"/>
      <c r="BY1076" s="147" t="n"/>
      <c r="BZ1076" s="147" t="n"/>
      <c r="CA1076" s="147" t="n"/>
      <c r="CB1076" s="147" t="n"/>
      <c r="CC1076" s="147" t="n"/>
      <c r="CD1076" s="147" t="n"/>
      <c r="CE1076" s="147" t="n"/>
      <c r="CF1076" s="147" t="n"/>
      <c r="CG1076" s="147" t="n"/>
      <c r="CH1076" s="147" t="n"/>
      <c r="CI1076" s="147" t="n"/>
      <c r="CJ1076" s="147" t="n"/>
      <c r="CK1076" s="147" t="n"/>
      <c r="CL1076" s="147" t="n"/>
      <c r="CM1076" s="147" t="n"/>
      <c r="CN1076" s="147" t="n"/>
      <c r="CO1076" s="147" t="n"/>
      <c r="CP1076" s="147" t="n"/>
      <c r="CQ1076" s="147" t="n"/>
      <c r="CR1076" s="147" t="n"/>
      <c r="CS1076" s="147" t="n"/>
      <c r="CT1076" s="147" t="n"/>
      <c r="CU1076" s="147" t="n"/>
      <c r="CV1076" s="147" t="n"/>
      <c r="CW1076" s="147" t="n"/>
      <c r="CX1076" s="147" t="n"/>
      <c r="CY1076" s="147" t="n"/>
      <c r="CZ1076" s="147" t="n"/>
      <c r="DA1076" s="147" t="n"/>
      <c r="DB1076" s="147" t="n"/>
      <c r="DC1076" s="147" t="n"/>
      <c r="DD1076" s="147" t="n"/>
      <c r="DE1076" s="147" t="n"/>
      <c r="DF1076" s="147" t="n"/>
      <c r="DG1076" s="147" t="n"/>
      <c r="DH1076" s="147" t="n"/>
      <c r="DI1076" s="147" t="n"/>
      <c r="DJ1076" s="147" t="n"/>
      <c r="DK1076" s="147" t="n"/>
      <c r="DL1076" s="147" t="n"/>
      <c r="DM1076" s="147" t="n"/>
      <c r="DN1076" s="147" t="n"/>
      <c r="DO1076" s="147" t="n"/>
      <c r="DP1076" s="147" t="n"/>
      <c r="DQ1076" s="147" t="n"/>
      <c r="DR1076" s="147" t="n"/>
      <c r="DS1076" s="147" t="n"/>
      <c r="DT1076" s="147" t="n"/>
      <c r="DU1076" s="148"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6">
        <f>計算!$AA$14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6" t="n"/>
      <c r="M1082" s="147" t="n"/>
      <c r="N1082" s="147" t="n"/>
      <c r="O1082" s="147"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6" t="n"/>
      <c r="F1088" s="147" t="n"/>
      <c r="G1088" s="147" t="n"/>
      <c r="H1088" s="147" t="n"/>
      <c r="I1088" s="147" t="n"/>
      <c r="J1088" s="147" t="n"/>
      <c r="K1088" s="148" t="n"/>
      <c r="L1088" s="146" t="n"/>
      <c r="M1088" s="147" t="n"/>
      <c r="N1088" s="147" t="n"/>
      <c r="O1088" s="147"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6" t="n"/>
      <c r="BQ1088" s="147" t="n"/>
      <c r="BR1088" s="147" t="n"/>
      <c r="BS1088" s="147" t="n"/>
      <c r="BT1088" s="147" t="n"/>
      <c r="BU1088" s="147" t="n"/>
      <c r="BV1088" s="148" t="n"/>
      <c r="BW1088" s="147" t="n"/>
      <c r="BX1088" s="147" t="n"/>
      <c r="BY1088" s="147" t="n"/>
      <c r="BZ1088" s="147" t="n"/>
      <c r="CA1088" s="147" t="n"/>
      <c r="CB1088" s="147" t="n"/>
      <c r="CC1088" s="147" t="n"/>
      <c r="CD1088" s="147" t="n"/>
      <c r="CE1088" s="147" t="n"/>
      <c r="CF1088" s="147" t="n"/>
      <c r="CG1088" s="147" t="n"/>
      <c r="CH1088" s="147" t="n"/>
      <c r="CI1088" s="147" t="n"/>
      <c r="CJ1088" s="147" t="n"/>
      <c r="CK1088" s="147" t="n"/>
      <c r="CL1088" s="147" t="n"/>
      <c r="CM1088" s="147" t="n"/>
      <c r="CN1088" s="147" t="n"/>
      <c r="CO1088" s="147" t="n"/>
      <c r="CP1088" s="147" t="n"/>
      <c r="CQ1088" s="147" t="n"/>
      <c r="CR1088" s="147" t="n"/>
      <c r="CS1088" s="147" t="n"/>
      <c r="CT1088" s="147" t="n"/>
      <c r="CU1088" s="147" t="n"/>
      <c r="CV1088" s="147" t="n"/>
      <c r="CW1088" s="147" t="n"/>
      <c r="CX1088" s="147" t="n"/>
      <c r="CY1088" s="147" t="n"/>
      <c r="CZ1088" s="147" t="n"/>
      <c r="DA1088" s="147" t="n"/>
      <c r="DB1088" s="147" t="n"/>
      <c r="DC1088" s="147" t="n"/>
      <c r="DD1088" s="147" t="n"/>
      <c r="DE1088" s="147" t="n"/>
      <c r="DF1088" s="147" t="n"/>
      <c r="DG1088" s="147" t="n"/>
      <c r="DH1088" s="147" t="n"/>
      <c r="DI1088" s="147" t="n"/>
      <c r="DJ1088" s="147" t="n"/>
      <c r="DK1088" s="147" t="n"/>
      <c r="DL1088" s="147" t="n"/>
      <c r="DM1088" s="147" t="n"/>
      <c r="DN1088" s="147" t="n"/>
      <c r="DO1088" s="147" t="n"/>
      <c r="DP1088" s="147" t="n"/>
      <c r="DQ1088" s="147" t="n"/>
      <c r="DR1088" s="147" t="n"/>
      <c r="DS1088" s="147" t="n"/>
      <c r="DT1088" s="147" t="n"/>
      <c r="DU1088" s="148"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IF(N(設定!$B$3)=0,"",YEAR(設定!$B$3)-2018)</f>
        <v/>
      </c>
      <c r="AG1100" s="95" t="inlineStr">
        <is>
          <t>年</t>
        </is>
      </c>
      <c r="AI1100" s="145">
        <f>IF(N(設定!$B$3)=0,"",MONTH(設定!$B$3))</f>
        <v/>
      </c>
      <c r="AL1100" s="95" t="inlineStr">
        <is>
          <t>月</t>
        </is>
      </c>
      <c r="AN1100" s="145">
        <f>IF(N(設定!$B$3)=0,"",DAY(設定!$B$3))</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6" t="n"/>
      <c r="BX1100" s="147" t="n"/>
      <c r="BY1100" s="147" t="n"/>
      <c r="BZ1100" s="147" t="n"/>
      <c r="CA1100" s="147" t="n"/>
      <c r="CB1100" s="147" t="n"/>
      <c r="CC1100" s="147" t="n"/>
      <c r="CD1100" s="147" t="n"/>
      <c r="CE1100" s="147" t="n"/>
      <c r="CF1100" s="147" t="n"/>
      <c r="CG1100" s="148" t="n"/>
      <c r="CH1100" s="146" t="n"/>
      <c r="CI1100" s="147" t="n"/>
      <c r="CJ1100" s="147" t="n"/>
      <c r="CK1100" s="147" t="n"/>
      <c r="CL1100" s="147" t="n"/>
      <c r="CM1100" s="147" t="n"/>
      <c r="CN1100" s="147" t="n"/>
      <c r="CO1100" s="147" t="n"/>
      <c r="CP1100" s="147" t="n"/>
      <c r="CQ1100" s="147" t="n"/>
      <c r="CR1100" s="147" t="n"/>
      <c r="CS1100" s="147" t="n"/>
      <c r="CT1100" s="147" t="n"/>
      <c r="CU1100" s="147" t="n"/>
      <c r="CV1100" s="147" t="n"/>
      <c r="CW1100" s="147" t="n"/>
      <c r="CX1100" s="147" t="n"/>
      <c r="CY1100" s="147" t="n"/>
      <c r="CZ1100" s="147" t="n"/>
      <c r="DA1100" s="147" t="n"/>
      <c r="DB1100" s="147" t="n"/>
      <c r="DC1100" s="147" t="n"/>
      <c r="DD1100" s="147" t="n"/>
      <c r="DE1100" s="147" t="n"/>
      <c r="DF1100" s="147" t="n"/>
      <c r="DG1100" s="147" t="n"/>
      <c r="DH1100" s="147" t="n"/>
      <c r="DI1100" s="147" t="n"/>
      <c r="DJ1100" s="147" t="n"/>
      <c r="DK1100" s="147" t="n"/>
      <c r="DL1100" s="147" t="n"/>
      <c r="DM1100" s="147" t="n"/>
      <c r="DN1100" s="147" t="n"/>
      <c r="DO1100" s="147" t="n"/>
      <c r="DP1100" s="147" t="n"/>
      <c r="DQ1100" s="147" t="n"/>
      <c r="DR1100" s="147" t="n"/>
      <c r="DS1100" s="147" t="n"/>
      <c r="DT1100" s="147" t="n"/>
      <c r="DU1100" s="148"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49">
        <f>計算!$O$15</f>
        <v/>
      </c>
      <c r="CG1101" s="144" t="n"/>
      <c r="CH1101" s="150">
        <f>計算!$P$15</f>
        <v/>
      </c>
      <c r="DU1101" s="144"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7" t="n"/>
      <c r="AA1102" s="147" t="n"/>
      <c r="AB1102" s="147" t="n"/>
      <c r="AC1102" s="147" t="n"/>
      <c r="AD1102" s="147" t="n"/>
      <c r="AE1102" s="147" t="n"/>
      <c r="AF1102" s="147" t="n"/>
      <c r="AG1102" s="147" t="n"/>
      <c r="AH1102" s="147" t="n"/>
      <c r="AI1102" s="147" t="n"/>
      <c r="AJ1102" s="147" t="n"/>
      <c r="AK1102" s="147" t="n"/>
      <c r="AL1102" s="147" t="n"/>
      <c r="AM1102" s="147" t="n"/>
      <c r="AN1102" s="147" t="n"/>
      <c r="AO1102" s="147" t="n"/>
      <c r="AP1102" s="147" t="n"/>
      <c r="AQ1102" s="147" t="n"/>
      <c r="AR1102" s="147" t="n"/>
      <c r="AS1102" s="147" t="n"/>
      <c r="AT1102" s="147" t="n"/>
      <c r="AU1102" s="12" t="n"/>
      <c r="AV1102" s="7" t="n"/>
      <c r="BI1102" s="8" t="n"/>
      <c r="BJ1102" s="7" t="n"/>
      <c r="BK1102" s="2" t="n"/>
      <c r="BL1102" s="2" t="n"/>
      <c r="BM1102" s="2" t="n"/>
      <c r="BN1102" s="2" t="n"/>
      <c r="BO1102" s="2" t="n"/>
      <c r="BP1102" s="143" t="n"/>
      <c r="BV1102" s="144" t="n"/>
      <c r="BW1102" s="143" t="n"/>
      <c r="CG1102" s="144" t="n"/>
      <c r="DU1102" s="144" t="n"/>
      <c r="DV1102" s="2" t="n"/>
      <c r="DW1102" s="2" t="n"/>
      <c r="DX1102" s="2" t="n"/>
      <c r="DY1102" s="2" t="n"/>
      <c r="DZ1102" s="2" t="n"/>
      <c r="EA1102" s="2" t="n"/>
      <c r="EB1102" s="2" t="n"/>
      <c r="EC1102" s="2" t="n"/>
    </row>
    <row r="1103" ht="6.75" customHeight="1" s="118">
      <c r="A1103" s="2" t="n"/>
      <c r="B1103" s="2" t="n"/>
      <c r="C1103" s="2" t="n"/>
      <c r="D1103" s="2" t="n"/>
      <c r="E1103" s="142" t="inlineStr">
        <is>
          <t>ふ り が な</t>
        </is>
      </c>
      <c r="F1103" s="140" t="n"/>
      <c r="G1103" s="140" t="n"/>
      <c r="H1103" s="140" t="n"/>
      <c r="I1103" s="140" t="n"/>
      <c r="J1103" s="140" t="n"/>
      <c r="K1103" s="141" t="n"/>
      <c r="L1103" s="151">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43" t="n"/>
      <c r="CG1103" s="144" t="n"/>
      <c r="DU1103" s="144" t="n"/>
      <c r="DV1103" s="2" t="n"/>
      <c r="DW1103" s="2" t="n"/>
      <c r="DX1103" s="2" t="n"/>
      <c r="DY1103" s="2" t="n"/>
      <c r="DZ1103" s="2" t="n"/>
      <c r="EA1103" s="2" t="n"/>
      <c r="EB1103" s="2" t="n"/>
      <c r="EC1103" s="2" t="n"/>
    </row>
    <row r="1104" ht="6.7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43" t="n"/>
      <c r="CG1104" s="144" t="n"/>
      <c r="DU1104" s="144" t="n"/>
      <c r="DV1104" s="2" t="n"/>
      <c r="DW1104" s="2" t="n"/>
      <c r="DX1104" s="2" t="n"/>
      <c r="DY1104" s="2" t="n"/>
      <c r="DZ1104" s="2" t="n"/>
      <c r="EA1104" s="2" t="n"/>
      <c r="EB1104" s="2" t="n"/>
      <c r="EC1104" s="2" t="n"/>
    </row>
    <row r="1105" ht="6.7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49">
        <f>計算!$Q$15</f>
        <v/>
      </c>
      <c r="CG1105" s="144" t="n"/>
      <c r="CH1105" s="150">
        <f>計算!$R$15</f>
        <v/>
      </c>
      <c r="DU1105" s="144" t="n"/>
      <c r="DV1105" s="2" t="n"/>
      <c r="DW1105" s="2" t="n"/>
      <c r="DX1105" s="2" t="n"/>
      <c r="DY1105" s="2" t="n"/>
      <c r="DZ1105" s="2" t="n"/>
      <c r="EA1105" s="2" t="n"/>
      <c r="EB1105" s="2" t="n"/>
      <c r="EC1105" s="2" t="n"/>
    </row>
    <row r="1106" ht="6.75" customHeight="1" s="118">
      <c r="A1106" s="2" t="n"/>
      <c r="B1106" s="2" t="n"/>
      <c r="C1106" s="2" t="n"/>
      <c r="D1106" s="2" t="n"/>
      <c r="E1106" s="146" t="n"/>
      <c r="F1106" s="147" t="n"/>
      <c r="G1106" s="147" t="n"/>
      <c r="H1106" s="147" t="n"/>
      <c r="I1106" s="147" t="n"/>
      <c r="J1106" s="147" t="n"/>
      <c r="K1106" s="148" t="n"/>
      <c r="L1106" s="147" t="n"/>
      <c r="M1106" s="147" t="n"/>
      <c r="N1106" s="147" t="n"/>
      <c r="O1106" s="147" t="n"/>
      <c r="P1106" s="147" t="n"/>
      <c r="Q1106" s="147" t="n"/>
      <c r="R1106" s="147" t="n"/>
      <c r="S1106" s="147" t="n"/>
      <c r="T1106" s="147" t="n"/>
      <c r="U1106" s="147" t="n"/>
      <c r="V1106" s="147" t="n"/>
      <c r="W1106" s="147" t="n"/>
      <c r="X1106" s="147" t="n"/>
      <c r="Y1106" s="147" t="n"/>
      <c r="Z1106" s="147" t="n"/>
      <c r="AA1106" s="147" t="n"/>
      <c r="AB1106" s="147" t="n"/>
      <c r="AC1106" s="147" t="n"/>
      <c r="AD1106" s="147" t="n"/>
      <c r="AE1106" s="147" t="n"/>
      <c r="AF1106" s="147" t="n"/>
      <c r="AG1106" s="147" t="n"/>
      <c r="AH1106" s="147" t="n"/>
      <c r="AI1106" s="147" t="n"/>
      <c r="AJ1106" s="147" t="n"/>
      <c r="AK1106" s="147" t="n"/>
      <c r="AL1106" s="147" t="n"/>
      <c r="AM1106" s="147" t="n"/>
      <c r="AN1106" s="147" t="n"/>
      <c r="AO1106" s="147" t="n"/>
      <c r="AP1106" s="147" t="n"/>
      <c r="AQ1106" s="147" t="n"/>
      <c r="AR1106" s="147" t="n"/>
      <c r="AS1106" s="147" t="n"/>
      <c r="AT1106" s="148"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43" t="n"/>
      <c r="CG1106" s="144" t="n"/>
      <c r="DU1106" s="144" t="n"/>
      <c r="DV1106" s="2" t="n"/>
      <c r="DW1106" s="2" t="n"/>
      <c r="DX1106" s="2" t="n"/>
      <c r="DY1106" s="2" t="n"/>
      <c r="DZ1106" s="2" t="n"/>
      <c r="EA1106" s="2" t="n"/>
      <c r="EB1106" s="2" t="n"/>
      <c r="EC1106" s="2" t="n"/>
    </row>
    <row r="1107" ht="6.75" customHeight="1" s="118">
      <c r="A1107" s="2" t="n"/>
      <c r="B1107" s="2" t="n"/>
      <c r="C1107" s="2" t="n"/>
      <c r="D1107" s="2" t="n"/>
      <c r="E1107" s="152" t="inlineStr">
        <is>
          <t>名　前</t>
        </is>
      </c>
      <c r="F1107" s="140" t="n"/>
      <c r="G1107" s="140" t="n"/>
      <c r="H1107" s="140" t="n"/>
      <c r="I1107" s="140" t="n"/>
      <c r="J1107" s="140" t="n"/>
      <c r="K1107" s="141" t="n"/>
      <c r="L1107" s="153">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43" t="n"/>
      <c r="CG1107" s="144" t="n"/>
      <c r="DU1107" s="144" t="n"/>
      <c r="DV1107" s="2" t="n"/>
      <c r="DW1107" s="2" t="n"/>
      <c r="DX1107" s="2" t="n"/>
      <c r="DY1107" s="2" t="n"/>
      <c r="DZ1107" s="2" t="n"/>
      <c r="EA1107" s="2" t="n"/>
      <c r="EB1107" s="2" t="n"/>
      <c r="EC1107" s="2" t="n"/>
    </row>
    <row r="1108" ht="6.7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43" t="n"/>
      <c r="CG1108" s="144" t="n"/>
      <c r="DU1108" s="144" t="n"/>
      <c r="DV1108" s="2" t="n"/>
      <c r="DW1108" s="2" t="n"/>
      <c r="DX1108" s="2" t="n"/>
      <c r="DY1108" s="2" t="n"/>
      <c r="DZ1108" s="2" t="n"/>
      <c r="EA1108" s="2" t="n"/>
      <c r="EB1108" s="2" t="n"/>
      <c r="EC1108" s="2" t="n"/>
    </row>
    <row r="1109" ht="6.7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49">
        <f>計算!$S$15</f>
        <v/>
      </c>
      <c r="CG1109" s="144" t="n"/>
      <c r="CH1109" s="150">
        <f>計算!$T$15</f>
        <v/>
      </c>
      <c r="DU1109" s="144" t="n"/>
      <c r="DV1109" s="2" t="n"/>
      <c r="DW1109" s="2" t="n"/>
      <c r="DX1109" s="2" t="n"/>
      <c r="DY1109" s="2" t="n"/>
      <c r="DZ1109" s="2" t="n"/>
      <c r="EA1109" s="2" t="n"/>
      <c r="EB1109" s="2" t="n"/>
      <c r="EC1109" s="2" t="n"/>
    </row>
    <row r="1110" ht="6.7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43" t="n"/>
      <c r="CG1110" s="144" t="n"/>
      <c r="DU1110" s="144" t="n"/>
      <c r="DV1110" s="2" t="n"/>
      <c r="DW1110" s="2" t="n"/>
      <c r="DX1110" s="2" t="n"/>
      <c r="DY1110" s="2" t="n"/>
      <c r="DZ1110" s="2" t="n"/>
      <c r="EA1110" s="2" t="n"/>
      <c r="EB1110" s="2" t="n"/>
      <c r="EC1110" s="2" t="n"/>
    </row>
    <row r="1111" ht="6.7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43" t="n"/>
      <c r="CG1111" s="144" t="n"/>
      <c r="DU1111" s="144" t="n"/>
      <c r="DV1111" s="2" t="n"/>
      <c r="DW1111" s="2" t="n"/>
      <c r="DX1111" s="2" t="n"/>
      <c r="DY1111" s="2" t="n"/>
      <c r="DZ1111" s="2" t="n"/>
      <c r="EA1111" s="2" t="n"/>
      <c r="EB1111" s="2" t="n"/>
      <c r="EC1111" s="2" t="n"/>
    </row>
    <row r="1112" ht="4.5" customHeight="1" s="118">
      <c r="A1112" s="2" t="n"/>
      <c r="B1112" s="2" t="n"/>
      <c r="C1112" s="2" t="n"/>
      <c r="D1112" s="2" t="n"/>
      <c r="E1112" s="146" t="n"/>
      <c r="F1112" s="147" t="n"/>
      <c r="G1112" s="147" t="n"/>
      <c r="H1112" s="147" t="n"/>
      <c r="I1112" s="147" t="n"/>
      <c r="J1112" s="147" t="n"/>
      <c r="K1112" s="148" t="n"/>
      <c r="L1112" s="146" t="n"/>
      <c r="M1112" s="147" t="n"/>
      <c r="N1112" s="147" t="n"/>
      <c r="O1112" s="147" t="n"/>
      <c r="P1112" s="147" t="n"/>
      <c r="Q1112" s="147" t="n"/>
      <c r="R1112" s="147" t="n"/>
      <c r="S1112" s="147" t="n"/>
      <c r="T1112" s="147" t="n"/>
      <c r="U1112" s="147" t="n"/>
      <c r="V1112" s="147" t="n"/>
      <c r="W1112" s="147" t="n"/>
      <c r="X1112" s="147" t="n"/>
      <c r="Y1112" s="147" t="n"/>
      <c r="Z1112" s="147" t="n"/>
      <c r="AA1112" s="147" t="n"/>
      <c r="AB1112" s="147" t="n"/>
      <c r="AC1112" s="147" t="n"/>
      <c r="AD1112" s="147" t="n"/>
      <c r="AE1112" s="147" t="n"/>
      <c r="AF1112" s="147" t="n"/>
      <c r="AG1112" s="147" t="n"/>
      <c r="AH1112" s="147" t="n"/>
      <c r="AI1112" s="147" t="n"/>
      <c r="AJ1112" s="147" t="n"/>
      <c r="AK1112" s="147" t="n"/>
      <c r="AL1112" s="147" t="n"/>
      <c r="AM1112" s="147" t="n"/>
      <c r="AN1112" s="147" t="n"/>
      <c r="AO1112" s="147" t="n"/>
      <c r="AP1112" s="147" t="n"/>
      <c r="AQ1112" s="147" t="n"/>
      <c r="AR1112" s="147" t="n"/>
      <c r="AS1112" s="147" t="n"/>
      <c r="AT1112" s="148"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43" t="n"/>
      <c r="CG1112" s="144" t="n"/>
      <c r="DU1112" s="144" t="n"/>
      <c r="DV1112" s="2" t="n"/>
      <c r="DW1112" s="2" t="n"/>
      <c r="DX1112" s="2" t="n"/>
      <c r="DY1112" s="2" t="n"/>
      <c r="DZ1112" s="2" t="n"/>
      <c r="EA1112" s="2" t="n"/>
      <c r="EB1112" s="2" t="n"/>
      <c r="EC1112" s="2" t="n"/>
    </row>
    <row r="1113" ht="6.75" customHeight="1" s="118">
      <c r="A1113" s="2" t="n"/>
      <c r="B1113" s="2" t="n"/>
      <c r="C1113" s="2" t="n"/>
      <c r="D1113" s="2" t="n"/>
      <c r="E1113" s="152" t="inlineStr">
        <is>
          <t>生年月日</t>
        </is>
      </c>
      <c r="F1113" s="140" t="n"/>
      <c r="G1113" s="140" t="n"/>
      <c r="H1113" s="140" t="n"/>
      <c r="I1113" s="140" t="n"/>
      <c r="J1113" s="140" t="n"/>
      <c r="K1113" s="141" t="n"/>
      <c r="L1113" s="154" t="inlineStr">
        <is>
          <t>昭和 ・ 平成</t>
        </is>
      </c>
      <c r="M1113" s="140" t="n"/>
      <c r="N1113" s="140" t="n"/>
      <c r="O1113" s="140" t="n"/>
      <c r="P1113" s="140" t="n"/>
      <c r="Q1113" s="140" t="n"/>
      <c r="R1113" s="140" t="n"/>
      <c r="S1113" s="140" t="n"/>
      <c r="T1113" s="140" t="n"/>
      <c r="U1113" s="140" t="n"/>
      <c r="V1113" s="155">
        <f>計算!$D$15</f>
        <v/>
      </c>
      <c r="W1113" s="140" t="n"/>
      <c r="X1113" s="156" t="inlineStr">
        <is>
          <t>年</t>
        </is>
      </c>
      <c r="Y1113" s="140" t="n"/>
      <c r="Z1113" s="155">
        <f>計算!$E$15</f>
        <v/>
      </c>
      <c r="AA1113" s="140" t="n"/>
      <c r="AB1113" s="140" t="n"/>
      <c r="AC1113" s="156" t="inlineStr">
        <is>
          <t>月</t>
        </is>
      </c>
      <c r="AD1113" s="140" t="n"/>
      <c r="AE1113" s="155">
        <f>計算!$F$15</f>
        <v/>
      </c>
      <c r="AF1113" s="140" t="n"/>
      <c r="AG1113" s="140" t="n"/>
      <c r="AH1113" s="156" t="inlineStr">
        <is>
          <t>日　生 （満</t>
        </is>
      </c>
      <c r="AI1113" s="140" t="n"/>
      <c r="AJ1113" s="140" t="n"/>
      <c r="AK1113" s="140" t="n"/>
      <c r="AL1113" s="140" t="n"/>
      <c r="AM1113" s="140" t="n"/>
      <c r="AN1113" s="140" t="n"/>
      <c r="AO1113" s="140" t="n"/>
      <c r="AP1113" s="157">
        <f>計算!$G$15</f>
        <v/>
      </c>
      <c r="AQ1113" s="140" t="n"/>
      <c r="AR1113" s="158"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49">
        <f>計算!$U$15</f>
        <v/>
      </c>
      <c r="CG1113" s="144" t="n"/>
      <c r="CH1113" s="150">
        <f>計算!$V$15</f>
        <v/>
      </c>
      <c r="DU1113" s="144" t="n"/>
      <c r="DV1113" s="2" t="n"/>
      <c r="DW1113" s="2" t="n"/>
      <c r="DX1113" s="2" t="n"/>
      <c r="DY1113" s="2" t="n"/>
      <c r="DZ1113" s="2" t="n"/>
      <c r="EA1113" s="2" t="n"/>
      <c r="EB1113" s="2" t="n"/>
      <c r="EC1113" s="2" t="n"/>
    </row>
    <row r="1114" ht="6.75"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143" t="n"/>
      <c r="CG1114" s="144" t="n"/>
      <c r="DU1114" s="144" t="n"/>
      <c r="DV1114" s="2" t="n"/>
      <c r="DW1114" s="2" t="n"/>
      <c r="DX1114" s="2" t="n"/>
      <c r="DY1114" s="2" t="n"/>
      <c r="DZ1114" s="2" t="n"/>
      <c r="EA1114" s="2" t="n"/>
      <c r="EB1114" s="2" t="n"/>
      <c r="EC1114" s="2" t="n"/>
    </row>
    <row r="1115" ht="6.7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143" t="n"/>
      <c r="CG1115" s="144" t="n"/>
      <c r="DU1115" s="144" t="n"/>
      <c r="DV1115" s="2" t="n"/>
      <c r="DW1115" s="2" t="n"/>
      <c r="DX1115" s="2" t="n"/>
      <c r="DY1115" s="2" t="n"/>
      <c r="DZ1115" s="2" t="n"/>
      <c r="EA1115" s="2" t="n"/>
      <c r="EB1115" s="2" t="n"/>
      <c r="EC1115" s="2" t="n"/>
    </row>
    <row r="1116" ht="3.75" customHeight="1" s="118">
      <c r="A1116" s="2" t="n"/>
      <c r="B1116" s="2" t="n"/>
      <c r="C1116" s="2" t="n"/>
      <c r="D1116" s="2" t="n"/>
      <c r="E1116" s="146" t="n"/>
      <c r="F1116" s="147" t="n"/>
      <c r="G1116" s="147" t="n"/>
      <c r="H1116" s="147" t="n"/>
      <c r="I1116" s="147" t="n"/>
      <c r="J1116" s="147" t="n"/>
      <c r="K1116" s="148" t="n"/>
      <c r="L1116" s="146" t="n"/>
      <c r="M1116" s="147" t="n"/>
      <c r="N1116" s="147" t="n"/>
      <c r="O1116" s="147" t="n"/>
      <c r="P1116" s="147" t="n"/>
      <c r="Q1116" s="147" t="n"/>
      <c r="R1116" s="147" t="n"/>
      <c r="S1116" s="147" t="n"/>
      <c r="T1116" s="147" t="n"/>
      <c r="U1116" s="147" t="n"/>
      <c r="X1116" s="147" t="n"/>
      <c r="Y1116" s="147" t="n"/>
      <c r="AC1116" s="147" t="n"/>
      <c r="AD1116" s="147" t="n"/>
      <c r="AH1116" s="147" t="n"/>
      <c r="AI1116" s="147" t="n"/>
      <c r="AJ1116" s="147" t="n"/>
      <c r="AK1116" s="147" t="n"/>
      <c r="AL1116" s="147" t="n"/>
      <c r="AM1116" s="147" t="n"/>
      <c r="AN1116" s="147" t="n"/>
      <c r="AO1116" s="147" t="n"/>
      <c r="AP1116" s="147" t="n"/>
      <c r="AQ1116" s="147" t="n"/>
      <c r="AR1116" s="147" t="n"/>
      <c r="AS1116" s="147" t="n"/>
      <c r="AT1116" s="148"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143" t="n"/>
      <c r="CG1116" s="144" t="n"/>
      <c r="DU1116" s="144" t="n"/>
      <c r="DV1116" s="2" t="n"/>
      <c r="DW1116" s="2" t="n"/>
      <c r="DX1116" s="2" t="n"/>
      <c r="DY1116" s="2" t="n"/>
      <c r="DZ1116" s="2" t="n"/>
      <c r="EA1116" s="2" t="n"/>
      <c r="EB1116" s="2" t="n"/>
      <c r="EC1116" s="2" t="n"/>
    </row>
    <row r="1117" ht="6.75" customHeight="1" s="118">
      <c r="A1117" s="2" t="n"/>
      <c r="B1117" s="2" t="n"/>
      <c r="C1117" s="2" t="n"/>
      <c r="D1117" s="2" t="n"/>
      <c r="E1117" s="159" t="inlineStr">
        <is>
          <t>ふ り が な</t>
        </is>
      </c>
      <c r="F1117" s="140" t="n"/>
      <c r="G1117" s="140" t="n"/>
      <c r="H1117" s="140" t="n"/>
      <c r="I1117" s="140" t="n"/>
      <c r="J1117" s="140" t="n"/>
      <c r="K1117" s="141" t="n"/>
      <c r="L1117" s="160">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161">
        <f>計算!$W$15</f>
        <v/>
      </c>
      <c r="CG1117" s="144" t="n"/>
      <c r="CH1117" s="150">
        <f>計算!$X$15</f>
        <v/>
      </c>
      <c r="DU1117" s="144" t="n"/>
      <c r="DV1117" s="2" t="n"/>
      <c r="DW1117" s="2" t="n"/>
      <c r="DX1117" s="2" t="n"/>
      <c r="DY1117" s="2" t="n"/>
      <c r="DZ1117" s="2" t="n"/>
      <c r="EA1117" s="2" t="n"/>
      <c r="EB1117" s="2" t="n"/>
      <c r="EC1117" s="2" t="n"/>
    </row>
    <row r="1118" ht="6.75" customHeight="1" s="118">
      <c r="A1118" s="2" t="n"/>
      <c r="B1118" s="2" t="n"/>
      <c r="C1118" s="2" t="n"/>
      <c r="D1118" s="2" t="n"/>
      <c r="E1118" s="143" t="n"/>
      <c r="K1118" s="144" t="n"/>
      <c r="BI1118" s="144" t="n"/>
      <c r="BJ1118" s="2" t="n"/>
      <c r="BK1118" s="2" t="n"/>
      <c r="BL1118" s="2" t="n"/>
      <c r="BM1118" s="2" t="n"/>
      <c r="BN1118" s="2" t="n"/>
      <c r="BO1118" s="2" t="n"/>
      <c r="BP1118" s="143" t="n"/>
      <c r="BV1118" s="144" t="n"/>
      <c r="BW1118" s="143" t="n"/>
      <c r="CG1118" s="144" t="n"/>
      <c r="DU1118" s="144" t="n"/>
      <c r="DV1118" s="2" t="n"/>
      <c r="DW1118" s="2" t="n"/>
      <c r="DX1118" s="2" t="n"/>
      <c r="DY1118" s="2" t="n"/>
      <c r="DZ1118" s="2" t="n"/>
      <c r="EA1118" s="2" t="n"/>
      <c r="EB1118" s="2" t="n"/>
      <c r="EC1118" s="2" t="n"/>
    </row>
    <row r="1119" ht="6.75" customHeight="1" s="118">
      <c r="A1119" s="2" t="n"/>
      <c r="B1119" s="2" t="n"/>
      <c r="C1119" s="2" t="n"/>
      <c r="D1119" s="2" t="n"/>
      <c r="E1119" s="162" t="n"/>
      <c r="F1119" s="163" t="n"/>
      <c r="G1119" s="163" t="n"/>
      <c r="H1119" s="163" t="n"/>
      <c r="I1119" s="163" t="n"/>
      <c r="J1119" s="163" t="n"/>
      <c r="K1119" s="164" t="n"/>
      <c r="L1119" s="163" t="n"/>
      <c r="M1119" s="163" t="n"/>
      <c r="N1119" s="163" t="n"/>
      <c r="O1119" s="163" t="n"/>
      <c r="P1119" s="163" t="n"/>
      <c r="Q1119" s="163" t="n"/>
      <c r="R1119" s="163" t="n"/>
      <c r="S1119" s="163" t="n"/>
      <c r="T1119" s="163" t="n"/>
      <c r="U1119" s="163" t="n"/>
      <c r="V1119" s="163" t="n"/>
      <c r="W1119" s="163" t="n"/>
      <c r="X1119" s="163" t="n"/>
      <c r="Y1119" s="163" t="n"/>
      <c r="Z1119" s="163" t="n"/>
      <c r="AA1119" s="163" t="n"/>
      <c r="AB1119" s="163" t="n"/>
      <c r="AC1119" s="163" t="n"/>
      <c r="AD1119" s="163" t="n"/>
      <c r="AE1119" s="163" t="n"/>
      <c r="AF1119" s="163" t="n"/>
      <c r="AG1119" s="163" t="n"/>
      <c r="AH1119" s="163" t="n"/>
      <c r="AI1119" s="163" t="n"/>
      <c r="AJ1119" s="163" t="n"/>
      <c r="AK1119" s="163" t="n"/>
      <c r="AL1119" s="163" t="n"/>
      <c r="AM1119" s="163" t="n"/>
      <c r="AN1119" s="163" t="n"/>
      <c r="AO1119" s="163" t="n"/>
      <c r="AP1119" s="163" t="n"/>
      <c r="AQ1119" s="163" t="n"/>
      <c r="AR1119" s="163" t="n"/>
      <c r="AS1119" s="163" t="n"/>
      <c r="AT1119" s="163" t="n"/>
      <c r="AU1119" s="163" t="n"/>
      <c r="AV1119" s="163" t="n"/>
      <c r="AW1119" s="163" t="n"/>
      <c r="AX1119" s="163" t="n"/>
      <c r="AY1119" s="163" t="n"/>
      <c r="AZ1119" s="163" t="n"/>
      <c r="BA1119" s="163" t="n"/>
      <c r="BB1119" s="163" t="n"/>
      <c r="BC1119" s="163" t="n"/>
      <c r="BD1119" s="163" t="n"/>
      <c r="BE1119" s="163" t="n"/>
      <c r="BF1119" s="163" t="n"/>
      <c r="BG1119" s="163" t="n"/>
      <c r="BH1119" s="163" t="n"/>
      <c r="BI1119" s="164" t="n"/>
      <c r="BJ1119" s="2" t="n"/>
      <c r="BK1119" s="2" t="n"/>
      <c r="BL1119" s="2" t="n"/>
      <c r="BM1119" s="2" t="n"/>
      <c r="BN1119" s="2" t="n"/>
      <c r="BO1119" s="2" t="n"/>
      <c r="BP1119" s="143" t="n"/>
      <c r="BV1119" s="144" t="n"/>
      <c r="BW1119" s="143" t="n"/>
      <c r="CG1119" s="144" t="n"/>
      <c r="DU1119" s="144" t="n"/>
      <c r="DV1119" s="2" t="n"/>
      <c r="DW1119" s="2" t="n"/>
      <c r="DX1119" s="2" t="n"/>
      <c r="DY1119" s="2" t="n"/>
      <c r="DZ1119" s="2" t="n"/>
      <c r="EA1119" s="2" t="n"/>
      <c r="EB1119" s="2" t="n"/>
      <c r="EC1119" s="2" t="n"/>
    </row>
    <row r="1120" ht="6.75" customHeight="1" s="118">
      <c r="A1120" s="2" t="n"/>
      <c r="B1120" s="2" t="n"/>
      <c r="C1120" s="2" t="n"/>
      <c r="D1120" s="2" t="n"/>
      <c r="E1120" s="165" t="inlineStr">
        <is>
          <t>現住所</t>
        </is>
      </c>
      <c r="F1120" s="166" t="n"/>
      <c r="G1120" s="166" t="n"/>
      <c r="H1120" s="166" t="n"/>
      <c r="I1120" s="166" t="n"/>
      <c r="J1120" s="166" t="n"/>
      <c r="K1120" s="167" t="n"/>
      <c r="L1120" s="107" t="inlineStr">
        <is>
          <t>〒</t>
        </is>
      </c>
      <c r="M1120" s="166" t="n"/>
      <c r="N1120" s="166" t="n"/>
      <c r="O1120" s="166" t="n"/>
      <c r="P1120" s="168">
        <f>計算!$H$15</f>
        <v/>
      </c>
      <c r="Q1120" s="166" t="n"/>
      <c r="R1120" s="166" t="n"/>
      <c r="S1120" s="166" t="n"/>
      <c r="T1120" s="166" t="n"/>
      <c r="U1120" s="166" t="n"/>
      <c r="V1120" s="166" t="n"/>
      <c r="W1120" s="166" t="n"/>
      <c r="X1120" s="166" t="n"/>
      <c r="Y1120" s="166" t="n"/>
      <c r="Z1120" s="166" t="n"/>
      <c r="AA1120" s="166" t="n"/>
      <c r="AB1120" s="166" t="n"/>
      <c r="AC1120" s="166" t="n"/>
      <c r="AD1120" s="166" t="n"/>
      <c r="AE1120" s="166" t="n"/>
      <c r="AF1120" s="166" t="n"/>
      <c r="AG1120" s="166" t="n"/>
      <c r="AH1120" s="166" t="n"/>
      <c r="AI1120" s="166" t="n"/>
      <c r="AJ1120" s="166"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143" t="n"/>
      <c r="CG1120" s="144" t="n"/>
      <c r="DU1120" s="144" t="n"/>
      <c r="DV1120" s="2" t="n"/>
      <c r="DW1120" s="2" t="n"/>
      <c r="DX1120" s="2" t="n"/>
      <c r="DY1120" s="2" t="n"/>
      <c r="DZ1120" s="2" t="n"/>
      <c r="EA1120" s="2" t="n"/>
      <c r="EB1120" s="2" t="n"/>
      <c r="EC1120" s="2" t="n"/>
    </row>
    <row r="1121" ht="4.5"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6" t="n"/>
      <c r="BQ1121" s="147" t="n"/>
      <c r="BR1121" s="147" t="n"/>
      <c r="BS1121" s="147" t="n"/>
      <c r="BT1121" s="147" t="n"/>
      <c r="BU1121" s="147" t="n"/>
      <c r="BV1121" s="148" t="n"/>
      <c r="BW1121" s="146" t="n"/>
      <c r="BX1121" s="147" t="n"/>
      <c r="BY1121" s="147" t="n"/>
      <c r="BZ1121" s="147" t="n"/>
      <c r="CA1121" s="147" t="n"/>
      <c r="CB1121" s="147" t="n"/>
      <c r="CC1121" s="147" t="n"/>
      <c r="CD1121" s="147" t="n"/>
      <c r="CE1121" s="147" t="n"/>
      <c r="CF1121" s="147" t="n"/>
      <c r="CG1121" s="148" t="n"/>
      <c r="DU1121" s="144"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69" t="inlineStr">
        <is>
          <t>校内外の諸活動</t>
        </is>
      </c>
      <c r="BQ1122" s="140" t="n"/>
      <c r="BR1122" s="140" t="n"/>
      <c r="BS1122" s="140" t="n"/>
      <c r="BT1122" s="140" t="n"/>
      <c r="BU1122" s="140" t="n"/>
      <c r="BV1122" s="141" t="n"/>
      <c r="BW1122" s="170">
        <f>計算!$Y$15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1">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6" t="n"/>
      <c r="F1125" s="147" t="n"/>
      <c r="G1125" s="147" t="n"/>
      <c r="H1125" s="147" t="n"/>
      <c r="I1125" s="147" t="n"/>
      <c r="J1125" s="147" t="n"/>
      <c r="K1125" s="148" t="n"/>
      <c r="L1125" s="146" t="n"/>
      <c r="M1125" s="147" t="n"/>
      <c r="N1125" s="147" t="n"/>
      <c r="O1125" s="147" t="n"/>
      <c r="P1125" s="147" t="n"/>
      <c r="Q1125" s="147" t="n"/>
      <c r="R1125" s="147" t="n"/>
      <c r="S1125" s="147" t="n"/>
      <c r="T1125" s="147" t="n"/>
      <c r="U1125" s="147" t="n"/>
      <c r="V1125" s="147" t="n"/>
      <c r="W1125" s="147" t="n"/>
      <c r="X1125" s="147" t="n"/>
      <c r="Y1125" s="147" t="n"/>
      <c r="Z1125" s="147" t="n"/>
      <c r="AA1125" s="147" t="n"/>
      <c r="AB1125" s="147" t="n"/>
      <c r="AC1125" s="147" t="n"/>
      <c r="AD1125" s="147" t="n"/>
      <c r="AE1125" s="147" t="n"/>
      <c r="AF1125" s="147" t="n"/>
      <c r="AG1125" s="147" t="n"/>
      <c r="AH1125" s="147" t="n"/>
      <c r="AI1125" s="147" t="n"/>
      <c r="AJ1125" s="147" t="n"/>
      <c r="AK1125" s="147" t="n"/>
      <c r="AL1125" s="147" t="n"/>
      <c r="AM1125" s="147" t="n"/>
      <c r="AN1125" s="147" t="n"/>
      <c r="AO1125" s="147" t="n"/>
      <c r="AP1125" s="147" t="n"/>
      <c r="AQ1125" s="147" t="n"/>
      <c r="AR1125" s="147" t="n"/>
      <c r="AS1125" s="147" t="n"/>
      <c r="AT1125" s="147" t="n"/>
      <c r="AU1125" s="147" t="n"/>
      <c r="AV1125" s="147" t="n"/>
      <c r="AW1125" s="147" t="n"/>
      <c r="AX1125" s="147" t="n"/>
      <c r="AY1125" s="147" t="n"/>
      <c r="AZ1125" s="147" t="n"/>
      <c r="BA1125" s="147" t="n"/>
      <c r="BB1125" s="147" t="n"/>
      <c r="BC1125" s="147" t="n"/>
      <c r="BD1125" s="147" t="n"/>
      <c r="BE1125" s="147" t="n"/>
      <c r="BF1125" s="147" t="n"/>
      <c r="BG1125" s="147" t="n"/>
      <c r="BH1125" s="147" t="n"/>
      <c r="BI1125" s="148"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59" t="inlineStr">
        <is>
          <t>ふ り が な</t>
        </is>
      </c>
      <c r="F1126" s="140" t="n"/>
      <c r="G1126" s="140" t="n"/>
      <c r="H1126" s="140" t="n"/>
      <c r="I1126" s="140" t="n"/>
      <c r="J1126" s="140" t="n"/>
      <c r="K1126" s="141" t="n"/>
      <c r="L1126" s="160">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2" t="n"/>
      <c r="F1128" s="163" t="n"/>
      <c r="G1128" s="163" t="n"/>
      <c r="H1128" s="163" t="n"/>
      <c r="I1128" s="163" t="n"/>
      <c r="J1128" s="163" t="n"/>
      <c r="K1128" s="164" t="n"/>
      <c r="L1128" s="163" t="n"/>
      <c r="M1128" s="163" t="n"/>
      <c r="N1128" s="163" t="n"/>
      <c r="O1128" s="163" t="n"/>
      <c r="P1128" s="163" t="n"/>
      <c r="Q1128" s="163" t="n"/>
      <c r="R1128" s="163" t="n"/>
      <c r="S1128" s="163" t="n"/>
      <c r="T1128" s="163" t="n"/>
      <c r="U1128" s="163" t="n"/>
      <c r="V1128" s="163" t="n"/>
      <c r="W1128" s="163" t="n"/>
      <c r="X1128" s="163" t="n"/>
      <c r="Y1128" s="163" t="n"/>
      <c r="Z1128" s="163" t="n"/>
      <c r="AA1128" s="163" t="n"/>
      <c r="AB1128" s="163" t="n"/>
      <c r="AC1128" s="163" t="n"/>
      <c r="AD1128" s="163" t="n"/>
      <c r="AE1128" s="163" t="n"/>
      <c r="AF1128" s="163" t="n"/>
      <c r="AG1128" s="163" t="n"/>
      <c r="AH1128" s="163" t="n"/>
      <c r="AI1128" s="163" t="n"/>
      <c r="AJ1128" s="163" t="n"/>
      <c r="AK1128" s="163" t="n"/>
      <c r="AL1128" s="163" t="n"/>
      <c r="AM1128" s="163" t="n"/>
      <c r="AN1128" s="163" t="n"/>
      <c r="AO1128" s="163" t="n"/>
      <c r="AP1128" s="163" t="n"/>
      <c r="AQ1128" s="163" t="n"/>
      <c r="AR1128" s="163" t="n"/>
      <c r="AS1128" s="163" t="n"/>
      <c r="AT1128" s="163" t="n"/>
      <c r="AU1128" s="163" t="n"/>
      <c r="AV1128" s="163" t="n"/>
      <c r="AW1128" s="163" t="n"/>
      <c r="AX1128" s="163" t="n"/>
      <c r="AY1128" s="163" t="n"/>
      <c r="AZ1128" s="163" t="n"/>
      <c r="BA1128" s="163" t="n"/>
      <c r="BB1128" s="163" t="n"/>
      <c r="BC1128" s="163" t="n"/>
      <c r="BD1128" s="163" t="n"/>
      <c r="BE1128" s="163" t="n"/>
      <c r="BF1128" s="163" t="n"/>
      <c r="BG1128" s="163" t="n"/>
      <c r="BH1128" s="163" t="n"/>
      <c r="BI1128" s="164"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5" t="inlineStr">
        <is>
          <t>連絡先</t>
        </is>
      </c>
      <c r="F1129" s="166" t="n"/>
      <c r="G1129" s="166" t="n"/>
      <c r="H1129" s="166" t="n"/>
      <c r="I1129" s="166" t="n"/>
      <c r="J1129" s="166" t="n"/>
      <c r="K1129" s="167" t="n"/>
      <c r="L1129" s="107" t="inlineStr">
        <is>
          <t>〒</t>
        </is>
      </c>
      <c r="M1129" s="166" t="n"/>
      <c r="N1129" s="166" t="n"/>
      <c r="O1129" s="166" t="n"/>
      <c r="P1129" s="172">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3">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6" t="n"/>
      <c r="F1133" s="147" t="n"/>
      <c r="G1133" s="147" t="n"/>
      <c r="H1133" s="147" t="n"/>
      <c r="I1133" s="147" t="n"/>
      <c r="J1133" s="147" t="n"/>
      <c r="K1133" s="148" t="n"/>
      <c r="L1133" s="147" t="n"/>
      <c r="M1133" s="147" t="n"/>
      <c r="N1133" s="147" t="n"/>
      <c r="O1133" s="147" t="n"/>
      <c r="P1133" s="147" t="n"/>
      <c r="Q1133" s="147" t="n"/>
      <c r="R1133" s="147" t="n"/>
      <c r="S1133" s="147" t="n"/>
      <c r="T1133" s="147" t="n"/>
      <c r="U1133" s="147" t="n"/>
      <c r="V1133" s="147" t="n"/>
      <c r="W1133" s="147" t="n"/>
      <c r="X1133" s="147" t="n"/>
      <c r="Y1133" s="147" t="n"/>
      <c r="Z1133" s="147" t="n"/>
      <c r="AA1133" s="147" t="n"/>
      <c r="AB1133" s="147" t="n"/>
      <c r="AC1133" s="147" t="n"/>
      <c r="AD1133" s="147" t="n"/>
      <c r="AE1133" s="147" t="n"/>
      <c r="AF1133" s="147" t="n"/>
      <c r="AG1133" s="147" t="n"/>
      <c r="AH1133" s="147" t="n"/>
      <c r="AI1133" s="147" t="n"/>
      <c r="AJ1133" s="147" t="n"/>
      <c r="AK1133" s="147" t="n"/>
      <c r="AL1133" s="147" t="n"/>
      <c r="AM1133" s="147" t="n"/>
      <c r="AN1133" s="147" t="n"/>
      <c r="AO1133" s="147" t="n"/>
      <c r="AP1133" s="147" t="n"/>
      <c r="AQ1133" s="147" t="n"/>
      <c r="AR1133" s="147" t="n"/>
      <c r="AS1133" s="147" t="n"/>
      <c r="AT1133" s="147" t="n"/>
      <c r="AU1133" s="147" t="n"/>
      <c r="AV1133" s="147" t="n"/>
      <c r="AW1133" s="147" t="n"/>
      <c r="AX1133" s="147" t="n"/>
      <c r="AY1133" s="147" t="n"/>
      <c r="AZ1133" s="147" t="n"/>
      <c r="BA1133" s="147" t="n"/>
      <c r="BB1133" s="147" t="n"/>
      <c r="BC1133" s="147" t="n"/>
      <c r="BD1133" s="147" t="n"/>
      <c r="BE1133" s="147" t="n"/>
      <c r="BF1133" s="147" t="n"/>
      <c r="BG1133" s="147" t="n"/>
      <c r="BH1133" s="147" t="n"/>
      <c r="BI1133" s="148"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4" t="n"/>
      <c r="BQ1139" s="140" t="n"/>
      <c r="BR1139" s="175" t="n"/>
      <c r="BS1139" s="140" t="n"/>
      <c r="BT1139" s="140" t="n"/>
      <c r="BU1139" s="28" t="n"/>
      <c r="BV1139" s="29" t="n"/>
      <c r="BW1139" s="176">
        <f>計算!$Z$15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7"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78">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79">
        <f>設定!$B$6</f>
        <v/>
      </c>
      <c r="S1147" s="11" t="n"/>
      <c r="T1147" s="11" t="n"/>
      <c r="U1147" s="179">
        <f>設定!$B$7</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6" t="n"/>
      <c r="F1152" s="147" t="n"/>
      <c r="G1152" s="147" t="n"/>
      <c r="H1152" s="147" t="n"/>
      <c r="I1152" s="147" t="n"/>
      <c r="J1152" s="147" t="n"/>
      <c r="K1152" s="148"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7" t="n"/>
      <c r="AX1152" s="147" t="n"/>
      <c r="AY1152" s="147" t="n"/>
      <c r="AZ1152" s="147" t="n"/>
      <c r="BA1152" s="147" t="n"/>
      <c r="BB1152" s="147" t="n"/>
      <c r="BC1152" s="147" t="n"/>
      <c r="BD1152" s="147" t="n"/>
      <c r="BE1152" s="147" t="n"/>
      <c r="BF1152" s="147" t="n"/>
      <c r="BG1152" s="147" t="n"/>
      <c r="BH1152" s="147" t="n"/>
      <c r="BI1152" s="148"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0"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1">
        <f>計算!$AD$15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79">
        <f>計算!$AB$15</f>
        <v/>
      </c>
      <c r="S1158" s="52" t="inlineStr">
        <is>
          <t>年</t>
        </is>
      </c>
      <c r="U1158" s="179">
        <f>計算!$AC$15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6" t="n"/>
      <c r="M1161" s="147" t="n"/>
      <c r="N1161" s="147" t="n"/>
      <c r="O1161" s="147" t="n"/>
      <c r="P1161" s="20" t="n"/>
      <c r="Q1161" s="20" t="n"/>
      <c r="R1161" s="20" t="n"/>
      <c r="S1161" s="20" t="n"/>
      <c r="T1161" s="20" t="n"/>
      <c r="U1161" s="20" t="n"/>
      <c r="V1161" s="20" t="n"/>
      <c r="W1161" s="20" t="n"/>
      <c r="X1161" s="39" t="n"/>
      <c r="Y1161" s="146" t="n"/>
      <c r="Z1161" s="147" t="n"/>
      <c r="AA1161" s="147" t="n"/>
      <c r="AB1161" s="147" t="n"/>
      <c r="AC1161" s="147" t="n"/>
      <c r="AD1161" s="147" t="n"/>
      <c r="AE1161" s="147" t="n"/>
      <c r="AF1161" s="147" t="n"/>
      <c r="AG1161" s="147" t="n"/>
      <c r="AH1161" s="147" t="n"/>
      <c r="AI1161" s="147" t="n"/>
      <c r="AJ1161" s="147" t="n"/>
      <c r="AK1161" s="147" t="n"/>
      <c r="AL1161" s="147" t="n"/>
      <c r="AM1161" s="147" t="n"/>
      <c r="AN1161" s="147" t="n"/>
      <c r="AO1161" s="147" t="n"/>
      <c r="AP1161" s="147" t="n"/>
      <c r="AQ1161" s="147" t="n"/>
      <c r="AR1161" s="147" t="n"/>
      <c r="AS1161" s="147" t="n"/>
      <c r="AT1161" s="147" t="n"/>
      <c r="AU1161" s="147" t="n"/>
      <c r="AV1161" s="147" t="n"/>
      <c r="AW1161" s="147" t="n"/>
      <c r="AX1161" s="147" t="n"/>
      <c r="AY1161" s="147" t="n"/>
      <c r="AZ1161" s="147" t="n"/>
      <c r="BA1161" s="147" t="n"/>
      <c r="BB1161" s="147" t="n"/>
      <c r="BC1161" s="147" t="n"/>
      <c r="BD1161" s="147" t="n"/>
      <c r="BE1161" s="147" t="n"/>
      <c r="BF1161" s="147" t="n"/>
      <c r="BG1161" s="147" t="n"/>
      <c r="BH1161" s="147" t="n"/>
      <c r="BI1161" s="148"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1">
        <f>計算!$AG$15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79">
        <f>計算!$AE$15</f>
        <v/>
      </c>
      <c r="S1164" s="52" t="inlineStr">
        <is>
          <t>年</t>
        </is>
      </c>
      <c r="U1164" s="179">
        <f>計算!$AF$15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6" t="n"/>
      <c r="M1167" s="147" t="n"/>
      <c r="N1167" s="147" t="n"/>
      <c r="O1167" s="147" t="n"/>
      <c r="P1167" s="20" t="n"/>
      <c r="Q1167" s="20" t="n"/>
      <c r="R1167" s="20" t="n"/>
      <c r="S1167" s="20" t="n"/>
      <c r="T1167" s="20" t="n"/>
      <c r="U1167" s="20" t="n"/>
      <c r="V1167" s="20" t="n"/>
      <c r="W1167" s="20" t="n"/>
      <c r="X1167" s="39" t="n"/>
      <c r="Y1167" s="146" t="n"/>
      <c r="Z1167" s="147" t="n"/>
      <c r="AA1167" s="147" t="n"/>
      <c r="AB1167" s="147" t="n"/>
      <c r="AC1167" s="147" t="n"/>
      <c r="AD1167" s="147" t="n"/>
      <c r="AE1167" s="147" t="n"/>
      <c r="AF1167" s="147" t="n"/>
      <c r="AG1167" s="147" t="n"/>
      <c r="AH1167" s="147" t="n"/>
      <c r="AI1167" s="147" t="n"/>
      <c r="AJ1167" s="147" t="n"/>
      <c r="AK1167" s="147" t="n"/>
      <c r="AL1167" s="147" t="n"/>
      <c r="AM1167" s="147" t="n"/>
      <c r="AN1167" s="147" t="n"/>
      <c r="AO1167" s="147" t="n"/>
      <c r="AP1167" s="147" t="n"/>
      <c r="AQ1167" s="147" t="n"/>
      <c r="AR1167" s="147" t="n"/>
      <c r="AS1167" s="147" t="n"/>
      <c r="AT1167" s="147" t="n"/>
      <c r="AU1167" s="147" t="n"/>
      <c r="AV1167" s="147" t="n"/>
      <c r="AW1167" s="147" t="n"/>
      <c r="AX1167" s="147" t="n"/>
      <c r="AY1167" s="147" t="n"/>
      <c r="AZ1167" s="147" t="n"/>
      <c r="BA1167" s="147" t="n"/>
      <c r="BB1167" s="147" t="n"/>
      <c r="BC1167" s="147" t="n"/>
      <c r="BD1167" s="147" t="n"/>
      <c r="BE1167" s="147" t="n"/>
      <c r="BF1167" s="147" t="n"/>
      <c r="BG1167" s="147" t="n"/>
      <c r="BH1167" s="147" t="n"/>
      <c r="BI1167" s="148" t="n"/>
      <c r="BJ1167" s="2" t="n"/>
      <c r="BK1167" s="2" t="n"/>
      <c r="BL1167" s="2" t="n"/>
      <c r="BM1167" s="2" t="n"/>
      <c r="BN1167" s="2" t="n"/>
      <c r="BO1167" s="2" t="n"/>
      <c r="BP1167" s="146" t="n"/>
      <c r="BQ1167" s="147" t="n"/>
      <c r="BR1167" s="147" t="n"/>
      <c r="BS1167" s="147" t="n"/>
      <c r="BT1167" s="147" t="n"/>
      <c r="BU1167" s="42" t="n"/>
      <c r="BV1167" s="45" t="n"/>
      <c r="BW1167" s="147" t="n"/>
      <c r="BX1167" s="147" t="n"/>
      <c r="BY1167" s="147" t="n"/>
      <c r="BZ1167" s="147" t="n"/>
      <c r="CA1167" s="147" t="n"/>
      <c r="CB1167" s="147" t="n"/>
      <c r="CC1167" s="147" t="n"/>
      <c r="CD1167" s="147" t="n"/>
      <c r="CE1167" s="147" t="n"/>
      <c r="CF1167" s="147" t="n"/>
      <c r="CG1167" s="147" t="n"/>
      <c r="CH1167" s="147" t="n"/>
      <c r="CI1167" s="147" t="n"/>
      <c r="CJ1167" s="147" t="n"/>
      <c r="CK1167" s="147" t="n"/>
      <c r="CL1167" s="147" t="n"/>
      <c r="CM1167" s="147" t="n"/>
      <c r="CN1167" s="147" t="n"/>
      <c r="CO1167" s="147" t="n"/>
      <c r="CP1167" s="147" t="n"/>
      <c r="CQ1167" s="147" t="n"/>
      <c r="CR1167" s="147" t="n"/>
      <c r="CS1167" s="147" t="n"/>
      <c r="CT1167" s="147" t="n"/>
      <c r="CU1167" s="147" t="n"/>
      <c r="CV1167" s="147" t="n"/>
      <c r="CW1167" s="147" t="n"/>
      <c r="CX1167" s="147" t="n"/>
      <c r="CY1167" s="147" t="n"/>
      <c r="CZ1167" s="147" t="n"/>
      <c r="DA1167" s="147" t="n"/>
      <c r="DB1167" s="147" t="n"/>
      <c r="DC1167" s="147" t="n"/>
      <c r="DD1167" s="147" t="n"/>
      <c r="DE1167" s="147" t="n"/>
      <c r="DF1167" s="147" t="n"/>
      <c r="DG1167" s="147" t="n"/>
      <c r="DH1167" s="147" t="n"/>
      <c r="DI1167" s="147" t="n"/>
      <c r="DJ1167" s="147" t="n"/>
      <c r="DK1167" s="147" t="n"/>
      <c r="DL1167" s="147" t="n"/>
      <c r="DM1167" s="147" t="n"/>
      <c r="DN1167" s="147" t="n"/>
      <c r="DO1167" s="147" t="n"/>
      <c r="DP1167" s="147" t="n"/>
      <c r="DQ1167" s="147" t="n"/>
      <c r="DR1167" s="147" t="n"/>
      <c r="DS1167" s="147" t="n"/>
      <c r="DT1167" s="147" t="n"/>
      <c r="DU1167" s="148"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6">
        <f>計算!$AA$15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6" t="n"/>
      <c r="M1173" s="147" t="n"/>
      <c r="N1173" s="147" t="n"/>
      <c r="O1173" s="147"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6" t="n"/>
      <c r="F1179" s="147" t="n"/>
      <c r="G1179" s="147" t="n"/>
      <c r="H1179" s="147" t="n"/>
      <c r="I1179" s="147" t="n"/>
      <c r="J1179" s="147" t="n"/>
      <c r="K1179" s="148" t="n"/>
      <c r="L1179" s="146" t="n"/>
      <c r="M1179" s="147" t="n"/>
      <c r="N1179" s="147" t="n"/>
      <c r="O1179" s="147"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6" t="n"/>
      <c r="BQ1179" s="147" t="n"/>
      <c r="BR1179" s="147" t="n"/>
      <c r="BS1179" s="147" t="n"/>
      <c r="BT1179" s="147" t="n"/>
      <c r="BU1179" s="147" t="n"/>
      <c r="BV1179" s="148" t="n"/>
      <c r="BW1179" s="147" t="n"/>
      <c r="BX1179" s="147" t="n"/>
      <c r="BY1179" s="147" t="n"/>
      <c r="BZ1179" s="147" t="n"/>
      <c r="CA1179" s="147" t="n"/>
      <c r="CB1179" s="147" t="n"/>
      <c r="CC1179" s="147" t="n"/>
      <c r="CD1179" s="147" t="n"/>
      <c r="CE1179" s="147" t="n"/>
      <c r="CF1179" s="147" t="n"/>
      <c r="CG1179" s="147" t="n"/>
      <c r="CH1179" s="147" t="n"/>
      <c r="CI1179" s="147" t="n"/>
      <c r="CJ1179" s="147" t="n"/>
      <c r="CK1179" s="147" t="n"/>
      <c r="CL1179" s="147" t="n"/>
      <c r="CM1179" s="147" t="n"/>
      <c r="CN1179" s="147" t="n"/>
      <c r="CO1179" s="147" t="n"/>
      <c r="CP1179" s="147" t="n"/>
      <c r="CQ1179" s="147" t="n"/>
      <c r="CR1179" s="147" t="n"/>
      <c r="CS1179" s="147" t="n"/>
      <c r="CT1179" s="147" t="n"/>
      <c r="CU1179" s="147" t="n"/>
      <c r="CV1179" s="147" t="n"/>
      <c r="CW1179" s="147" t="n"/>
      <c r="CX1179" s="147" t="n"/>
      <c r="CY1179" s="147" t="n"/>
      <c r="CZ1179" s="147" t="n"/>
      <c r="DA1179" s="147" t="n"/>
      <c r="DB1179" s="147" t="n"/>
      <c r="DC1179" s="147" t="n"/>
      <c r="DD1179" s="147" t="n"/>
      <c r="DE1179" s="147" t="n"/>
      <c r="DF1179" s="147" t="n"/>
      <c r="DG1179" s="147" t="n"/>
      <c r="DH1179" s="147" t="n"/>
      <c r="DI1179" s="147" t="n"/>
      <c r="DJ1179" s="147" t="n"/>
      <c r="DK1179" s="147" t="n"/>
      <c r="DL1179" s="147" t="n"/>
      <c r="DM1179" s="147" t="n"/>
      <c r="DN1179" s="147" t="n"/>
      <c r="DO1179" s="147" t="n"/>
      <c r="DP1179" s="147" t="n"/>
      <c r="DQ1179" s="147" t="n"/>
      <c r="DR1179" s="147" t="n"/>
      <c r="DS1179" s="147" t="n"/>
      <c r="DT1179" s="147" t="n"/>
      <c r="DU1179" s="148"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IF(N(設定!$B$3)=0,"",YEAR(設定!$B$3)-2018)</f>
        <v/>
      </c>
      <c r="AG1191" s="95" t="inlineStr">
        <is>
          <t>年</t>
        </is>
      </c>
      <c r="AI1191" s="145">
        <f>IF(N(設定!$B$3)=0,"",MONTH(設定!$B$3))</f>
        <v/>
      </c>
      <c r="AL1191" s="95" t="inlineStr">
        <is>
          <t>月</t>
        </is>
      </c>
      <c r="AN1191" s="145">
        <f>IF(N(設定!$B$3)=0,"",DAY(設定!$B$3))</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6" t="n"/>
      <c r="BX1191" s="147" t="n"/>
      <c r="BY1191" s="147" t="n"/>
      <c r="BZ1191" s="147" t="n"/>
      <c r="CA1191" s="147" t="n"/>
      <c r="CB1191" s="147" t="n"/>
      <c r="CC1191" s="147" t="n"/>
      <c r="CD1191" s="147" t="n"/>
      <c r="CE1191" s="147" t="n"/>
      <c r="CF1191" s="147" t="n"/>
      <c r="CG1191" s="148" t="n"/>
      <c r="CH1191" s="146" t="n"/>
      <c r="CI1191" s="147" t="n"/>
      <c r="CJ1191" s="147" t="n"/>
      <c r="CK1191" s="147" t="n"/>
      <c r="CL1191" s="147" t="n"/>
      <c r="CM1191" s="147" t="n"/>
      <c r="CN1191" s="147" t="n"/>
      <c r="CO1191" s="147" t="n"/>
      <c r="CP1191" s="147" t="n"/>
      <c r="CQ1191" s="147" t="n"/>
      <c r="CR1191" s="147" t="n"/>
      <c r="CS1191" s="147" t="n"/>
      <c r="CT1191" s="147" t="n"/>
      <c r="CU1191" s="147" t="n"/>
      <c r="CV1191" s="147" t="n"/>
      <c r="CW1191" s="147" t="n"/>
      <c r="CX1191" s="147" t="n"/>
      <c r="CY1191" s="147" t="n"/>
      <c r="CZ1191" s="147" t="n"/>
      <c r="DA1191" s="147" t="n"/>
      <c r="DB1191" s="147" t="n"/>
      <c r="DC1191" s="147" t="n"/>
      <c r="DD1191" s="147" t="n"/>
      <c r="DE1191" s="147" t="n"/>
      <c r="DF1191" s="147" t="n"/>
      <c r="DG1191" s="147" t="n"/>
      <c r="DH1191" s="147" t="n"/>
      <c r="DI1191" s="147" t="n"/>
      <c r="DJ1191" s="147" t="n"/>
      <c r="DK1191" s="147" t="n"/>
      <c r="DL1191" s="147" t="n"/>
      <c r="DM1191" s="147" t="n"/>
      <c r="DN1191" s="147" t="n"/>
      <c r="DO1191" s="147" t="n"/>
      <c r="DP1191" s="147" t="n"/>
      <c r="DQ1191" s="147" t="n"/>
      <c r="DR1191" s="147" t="n"/>
      <c r="DS1191" s="147" t="n"/>
      <c r="DT1191" s="147" t="n"/>
      <c r="DU1191" s="148"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49">
        <f>計算!$O$16</f>
        <v/>
      </c>
      <c r="CG1192" s="144" t="n"/>
      <c r="CH1192" s="150">
        <f>計算!$P$16</f>
        <v/>
      </c>
      <c r="DU1192" s="144"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7" t="n"/>
      <c r="AA1193" s="147" t="n"/>
      <c r="AB1193" s="147" t="n"/>
      <c r="AC1193" s="147" t="n"/>
      <c r="AD1193" s="147" t="n"/>
      <c r="AE1193" s="147" t="n"/>
      <c r="AF1193" s="147" t="n"/>
      <c r="AG1193" s="147" t="n"/>
      <c r="AH1193" s="147" t="n"/>
      <c r="AI1193" s="147" t="n"/>
      <c r="AJ1193" s="147" t="n"/>
      <c r="AK1193" s="147" t="n"/>
      <c r="AL1193" s="147" t="n"/>
      <c r="AM1193" s="147" t="n"/>
      <c r="AN1193" s="147" t="n"/>
      <c r="AO1193" s="147" t="n"/>
      <c r="AP1193" s="147" t="n"/>
      <c r="AQ1193" s="147" t="n"/>
      <c r="AR1193" s="147" t="n"/>
      <c r="AS1193" s="147" t="n"/>
      <c r="AT1193" s="147" t="n"/>
      <c r="AU1193" s="12" t="n"/>
      <c r="AV1193" s="7" t="n"/>
      <c r="BI1193" s="8" t="n"/>
      <c r="BJ1193" s="7" t="n"/>
      <c r="BK1193" s="2" t="n"/>
      <c r="BL1193" s="2" t="n"/>
      <c r="BM1193" s="2" t="n"/>
      <c r="BN1193" s="2" t="n"/>
      <c r="BO1193" s="2" t="n"/>
      <c r="BP1193" s="143" t="n"/>
      <c r="BV1193" s="144" t="n"/>
      <c r="BW1193" s="143" t="n"/>
      <c r="CG1193" s="144" t="n"/>
      <c r="DU1193" s="144" t="n"/>
      <c r="DV1193" s="2" t="n"/>
      <c r="DW1193" s="2" t="n"/>
      <c r="DX1193" s="2" t="n"/>
      <c r="DY1193" s="2" t="n"/>
      <c r="DZ1193" s="2" t="n"/>
      <c r="EA1193" s="2" t="n"/>
      <c r="EB1193" s="2" t="n"/>
      <c r="EC1193" s="2" t="n"/>
    </row>
    <row r="1194" ht="6.75" customHeight="1" s="118">
      <c r="A1194" s="2" t="n"/>
      <c r="B1194" s="2" t="n"/>
      <c r="C1194" s="2" t="n"/>
      <c r="D1194" s="2" t="n"/>
      <c r="E1194" s="142" t="inlineStr">
        <is>
          <t>ふ り が な</t>
        </is>
      </c>
      <c r="F1194" s="140" t="n"/>
      <c r="G1194" s="140" t="n"/>
      <c r="H1194" s="140" t="n"/>
      <c r="I1194" s="140" t="n"/>
      <c r="J1194" s="140" t="n"/>
      <c r="K1194" s="141" t="n"/>
      <c r="L1194" s="151">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43" t="n"/>
      <c r="CG1194" s="144" t="n"/>
      <c r="DU1194" s="144" t="n"/>
      <c r="DV1194" s="2" t="n"/>
      <c r="DW1194" s="2" t="n"/>
      <c r="DX1194" s="2" t="n"/>
      <c r="DY1194" s="2" t="n"/>
      <c r="DZ1194" s="2" t="n"/>
      <c r="EA1194" s="2" t="n"/>
      <c r="EB1194" s="2" t="n"/>
      <c r="EC1194" s="2" t="n"/>
    </row>
    <row r="1195" ht="6.7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43" t="n"/>
      <c r="CG1195" s="144" t="n"/>
      <c r="DU1195" s="144" t="n"/>
      <c r="DV1195" s="2" t="n"/>
      <c r="DW1195" s="2" t="n"/>
      <c r="DX1195" s="2" t="n"/>
      <c r="DY1195" s="2" t="n"/>
      <c r="DZ1195" s="2" t="n"/>
      <c r="EA1195" s="2" t="n"/>
      <c r="EB1195" s="2" t="n"/>
      <c r="EC1195" s="2" t="n"/>
    </row>
    <row r="1196" ht="6.7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49">
        <f>計算!$Q$16</f>
        <v/>
      </c>
      <c r="CG1196" s="144" t="n"/>
      <c r="CH1196" s="150">
        <f>計算!$R$16</f>
        <v/>
      </c>
      <c r="DU1196" s="144" t="n"/>
      <c r="DV1196" s="2" t="n"/>
      <c r="DW1196" s="2" t="n"/>
      <c r="DX1196" s="2" t="n"/>
      <c r="DY1196" s="2" t="n"/>
      <c r="DZ1196" s="2" t="n"/>
      <c r="EA1196" s="2" t="n"/>
      <c r="EB1196" s="2" t="n"/>
      <c r="EC1196" s="2" t="n"/>
    </row>
    <row r="1197" ht="6.75" customHeight="1" s="118">
      <c r="A1197" s="2" t="n"/>
      <c r="B1197" s="2" t="n"/>
      <c r="C1197" s="2" t="n"/>
      <c r="D1197" s="2" t="n"/>
      <c r="E1197" s="146" t="n"/>
      <c r="F1197" s="147" t="n"/>
      <c r="G1197" s="147" t="n"/>
      <c r="H1197" s="147" t="n"/>
      <c r="I1197" s="147" t="n"/>
      <c r="J1197" s="147" t="n"/>
      <c r="K1197" s="148" t="n"/>
      <c r="L1197" s="147" t="n"/>
      <c r="M1197" s="147" t="n"/>
      <c r="N1197" s="147" t="n"/>
      <c r="O1197" s="147" t="n"/>
      <c r="P1197" s="147" t="n"/>
      <c r="Q1197" s="147" t="n"/>
      <c r="R1197" s="147" t="n"/>
      <c r="S1197" s="147" t="n"/>
      <c r="T1197" s="147" t="n"/>
      <c r="U1197" s="147" t="n"/>
      <c r="V1197" s="147" t="n"/>
      <c r="W1197" s="147" t="n"/>
      <c r="X1197" s="147" t="n"/>
      <c r="Y1197" s="147" t="n"/>
      <c r="Z1197" s="147" t="n"/>
      <c r="AA1197" s="147" t="n"/>
      <c r="AB1197" s="147" t="n"/>
      <c r="AC1197" s="147" t="n"/>
      <c r="AD1197" s="147" t="n"/>
      <c r="AE1197" s="147" t="n"/>
      <c r="AF1197" s="147" t="n"/>
      <c r="AG1197" s="147" t="n"/>
      <c r="AH1197" s="147" t="n"/>
      <c r="AI1197" s="147" t="n"/>
      <c r="AJ1197" s="147" t="n"/>
      <c r="AK1197" s="147" t="n"/>
      <c r="AL1197" s="147" t="n"/>
      <c r="AM1197" s="147" t="n"/>
      <c r="AN1197" s="147" t="n"/>
      <c r="AO1197" s="147" t="n"/>
      <c r="AP1197" s="147" t="n"/>
      <c r="AQ1197" s="147" t="n"/>
      <c r="AR1197" s="147" t="n"/>
      <c r="AS1197" s="147" t="n"/>
      <c r="AT1197" s="148"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43" t="n"/>
      <c r="CG1197" s="144" t="n"/>
      <c r="DU1197" s="144" t="n"/>
      <c r="DV1197" s="2" t="n"/>
      <c r="DW1197" s="2" t="n"/>
      <c r="DX1197" s="2" t="n"/>
      <c r="DY1197" s="2" t="n"/>
      <c r="DZ1197" s="2" t="n"/>
      <c r="EA1197" s="2" t="n"/>
      <c r="EB1197" s="2" t="n"/>
      <c r="EC1197" s="2" t="n"/>
    </row>
    <row r="1198" ht="6.75" customHeight="1" s="118">
      <c r="A1198" s="2" t="n"/>
      <c r="B1198" s="2" t="n"/>
      <c r="C1198" s="2" t="n"/>
      <c r="D1198" s="2" t="n"/>
      <c r="E1198" s="152" t="inlineStr">
        <is>
          <t>名　前</t>
        </is>
      </c>
      <c r="F1198" s="140" t="n"/>
      <c r="G1198" s="140" t="n"/>
      <c r="H1198" s="140" t="n"/>
      <c r="I1198" s="140" t="n"/>
      <c r="J1198" s="140" t="n"/>
      <c r="K1198" s="141" t="n"/>
      <c r="L1198" s="153">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43" t="n"/>
      <c r="CG1198" s="144" t="n"/>
      <c r="DU1198" s="144" t="n"/>
      <c r="DV1198" s="2" t="n"/>
      <c r="DW1198" s="2" t="n"/>
      <c r="DX1198" s="2" t="n"/>
      <c r="DY1198" s="2" t="n"/>
      <c r="DZ1198" s="2" t="n"/>
      <c r="EA1198" s="2" t="n"/>
      <c r="EB1198" s="2" t="n"/>
      <c r="EC1198" s="2" t="n"/>
    </row>
    <row r="1199" ht="6.7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43" t="n"/>
      <c r="CG1199" s="144" t="n"/>
      <c r="DU1199" s="144" t="n"/>
      <c r="DV1199" s="2" t="n"/>
      <c r="DW1199" s="2" t="n"/>
      <c r="DX1199" s="2" t="n"/>
      <c r="DY1199" s="2" t="n"/>
      <c r="DZ1199" s="2" t="n"/>
      <c r="EA1199" s="2" t="n"/>
      <c r="EB1199" s="2" t="n"/>
      <c r="EC1199" s="2" t="n"/>
    </row>
    <row r="1200" ht="6.7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49">
        <f>計算!$S$16</f>
        <v/>
      </c>
      <c r="CG1200" s="144" t="n"/>
      <c r="CH1200" s="150">
        <f>計算!$T$16</f>
        <v/>
      </c>
      <c r="DU1200" s="144" t="n"/>
      <c r="DV1200" s="2" t="n"/>
      <c r="DW1200" s="2" t="n"/>
      <c r="DX1200" s="2" t="n"/>
      <c r="DY1200" s="2" t="n"/>
      <c r="DZ1200" s="2" t="n"/>
      <c r="EA1200" s="2" t="n"/>
      <c r="EB1200" s="2" t="n"/>
      <c r="EC1200" s="2" t="n"/>
    </row>
    <row r="1201" ht="6.7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43" t="n"/>
      <c r="CG1201" s="144" t="n"/>
      <c r="DU1201" s="144" t="n"/>
      <c r="DV1201" s="2" t="n"/>
      <c r="DW1201" s="2" t="n"/>
      <c r="DX1201" s="2" t="n"/>
      <c r="DY1201" s="2" t="n"/>
      <c r="DZ1201" s="2" t="n"/>
      <c r="EA1201" s="2" t="n"/>
      <c r="EB1201" s="2" t="n"/>
      <c r="EC1201" s="2" t="n"/>
    </row>
    <row r="1202" ht="6.7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43" t="n"/>
      <c r="CG1202" s="144" t="n"/>
      <c r="DU1202" s="144" t="n"/>
      <c r="DV1202" s="2" t="n"/>
      <c r="DW1202" s="2" t="n"/>
      <c r="DX1202" s="2" t="n"/>
      <c r="DY1202" s="2" t="n"/>
      <c r="DZ1202" s="2" t="n"/>
      <c r="EA1202" s="2" t="n"/>
      <c r="EB1202" s="2" t="n"/>
      <c r="EC1202" s="2" t="n"/>
    </row>
    <row r="1203" ht="4.5" customHeight="1" s="118">
      <c r="A1203" s="2" t="n"/>
      <c r="B1203" s="2" t="n"/>
      <c r="C1203" s="2" t="n"/>
      <c r="D1203" s="2" t="n"/>
      <c r="E1203" s="146" t="n"/>
      <c r="F1203" s="147" t="n"/>
      <c r="G1203" s="147" t="n"/>
      <c r="H1203" s="147" t="n"/>
      <c r="I1203" s="147" t="n"/>
      <c r="J1203" s="147" t="n"/>
      <c r="K1203" s="148" t="n"/>
      <c r="L1203" s="146" t="n"/>
      <c r="M1203" s="147" t="n"/>
      <c r="N1203" s="147" t="n"/>
      <c r="O1203" s="147" t="n"/>
      <c r="P1203" s="147" t="n"/>
      <c r="Q1203" s="147" t="n"/>
      <c r="R1203" s="147" t="n"/>
      <c r="S1203" s="147" t="n"/>
      <c r="T1203" s="147" t="n"/>
      <c r="U1203" s="147" t="n"/>
      <c r="V1203" s="147" t="n"/>
      <c r="W1203" s="147" t="n"/>
      <c r="X1203" s="147" t="n"/>
      <c r="Y1203" s="147" t="n"/>
      <c r="Z1203" s="147" t="n"/>
      <c r="AA1203" s="147" t="n"/>
      <c r="AB1203" s="147" t="n"/>
      <c r="AC1203" s="147" t="n"/>
      <c r="AD1203" s="147" t="n"/>
      <c r="AE1203" s="147" t="n"/>
      <c r="AF1203" s="147" t="n"/>
      <c r="AG1203" s="147" t="n"/>
      <c r="AH1203" s="147" t="n"/>
      <c r="AI1203" s="147" t="n"/>
      <c r="AJ1203" s="147" t="n"/>
      <c r="AK1203" s="147" t="n"/>
      <c r="AL1203" s="147" t="n"/>
      <c r="AM1203" s="147" t="n"/>
      <c r="AN1203" s="147" t="n"/>
      <c r="AO1203" s="147" t="n"/>
      <c r="AP1203" s="147" t="n"/>
      <c r="AQ1203" s="147" t="n"/>
      <c r="AR1203" s="147" t="n"/>
      <c r="AS1203" s="147" t="n"/>
      <c r="AT1203" s="148"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43" t="n"/>
      <c r="CG1203" s="144" t="n"/>
      <c r="DU1203" s="144" t="n"/>
      <c r="DV1203" s="2" t="n"/>
      <c r="DW1203" s="2" t="n"/>
      <c r="DX1203" s="2" t="n"/>
      <c r="DY1203" s="2" t="n"/>
      <c r="DZ1203" s="2" t="n"/>
      <c r="EA1203" s="2" t="n"/>
      <c r="EB1203" s="2" t="n"/>
      <c r="EC1203" s="2" t="n"/>
    </row>
    <row r="1204" ht="6.75" customHeight="1" s="118">
      <c r="A1204" s="2" t="n"/>
      <c r="B1204" s="2" t="n"/>
      <c r="C1204" s="2" t="n"/>
      <c r="D1204" s="2" t="n"/>
      <c r="E1204" s="152" t="inlineStr">
        <is>
          <t>生年月日</t>
        </is>
      </c>
      <c r="F1204" s="140" t="n"/>
      <c r="G1204" s="140" t="n"/>
      <c r="H1204" s="140" t="n"/>
      <c r="I1204" s="140" t="n"/>
      <c r="J1204" s="140" t="n"/>
      <c r="K1204" s="141" t="n"/>
      <c r="L1204" s="154" t="inlineStr">
        <is>
          <t>昭和 ・ 平成</t>
        </is>
      </c>
      <c r="M1204" s="140" t="n"/>
      <c r="N1204" s="140" t="n"/>
      <c r="O1204" s="140" t="n"/>
      <c r="P1204" s="140" t="n"/>
      <c r="Q1204" s="140" t="n"/>
      <c r="R1204" s="140" t="n"/>
      <c r="S1204" s="140" t="n"/>
      <c r="T1204" s="140" t="n"/>
      <c r="U1204" s="140" t="n"/>
      <c r="V1204" s="155">
        <f>計算!$D$16</f>
        <v/>
      </c>
      <c r="W1204" s="140" t="n"/>
      <c r="X1204" s="156" t="inlineStr">
        <is>
          <t>年</t>
        </is>
      </c>
      <c r="Y1204" s="140" t="n"/>
      <c r="Z1204" s="155">
        <f>計算!$E$16</f>
        <v/>
      </c>
      <c r="AA1204" s="140" t="n"/>
      <c r="AB1204" s="140" t="n"/>
      <c r="AC1204" s="156" t="inlineStr">
        <is>
          <t>月</t>
        </is>
      </c>
      <c r="AD1204" s="140" t="n"/>
      <c r="AE1204" s="155">
        <f>計算!$F$16</f>
        <v/>
      </c>
      <c r="AF1204" s="140" t="n"/>
      <c r="AG1204" s="140" t="n"/>
      <c r="AH1204" s="156" t="inlineStr">
        <is>
          <t>日　生 （満</t>
        </is>
      </c>
      <c r="AI1204" s="140" t="n"/>
      <c r="AJ1204" s="140" t="n"/>
      <c r="AK1204" s="140" t="n"/>
      <c r="AL1204" s="140" t="n"/>
      <c r="AM1204" s="140" t="n"/>
      <c r="AN1204" s="140" t="n"/>
      <c r="AO1204" s="140" t="n"/>
      <c r="AP1204" s="157">
        <f>計算!$G$16</f>
        <v/>
      </c>
      <c r="AQ1204" s="140" t="n"/>
      <c r="AR1204" s="158"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49">
        <f>計算!$U$16</f>
        <v/>
      </c>
      <c r="CG1204" s="144" t="n"/>
      <c r="CH1204" s="150">
        <f>計算!$V$16</f>
        <v/>
      </c>
      <c r="DU1204" s="144" t="n"/>
      <c r="DV1204" s="2" t="n"/>
      <c r="DW1204" s="2" t="n"/>
      <c r="DX1204" s="2" t="n"/>
      <c r="DY1204" s="2" t="n"/>
      <c r="DZ1204" s="2" t="n"/>
      <c r="EA1204" s="2" t="n"/>
      <c r="EB1204" s="2" t="n"/>
      <c r="EC1204" s="2" t="n"/>
    </row>
    <row r="1205" ht="6.7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143" t="n"/>
      <c r="CG1205" s="144" t="n"/>
      <c r="DU1205" s="144" t="n"/>
      <c r="DV1205" s="2" t="n"/>
      <c r="DW1205" s="2" t="n"/>
      <c r="DX1205" s="2" t="n"/>
      <c r="DY1205" s="2" t="n"/>
      <c r="DZ1205" s="2" t="n"/>
      <c r="EA1205" s="2" t="n"/>
      <c r="EB1205" s="2" t="n"/>
      <c r="EC1205" s="2" t="n"/>
    </row>
    <row r="1206" ht="6.75"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143" t="n"/>
      <c r="CG1206" s="144" t="n"/>
      <c r="DU1206" s="144" t="n"/>
      <c r="DV1206" s="2" t="n"/>
      <c r="DW1206" s="2" t="n"/>
      <c r="DX1206" s="2" t="n"/>
      <c r="DY1206" s="2" t="n"/>
      <c r="DZ1206" s="2" t="n"/>
      <c r="EA1206" s="2" t="n"/>
      <c r="EB1206" s="2" t="n"/>
      <c r="EC1206" s="2" t="n"/>
    </row>
    <row r="1207" ht="3.75" customHeight="1" s="118">
      <c r="A1207" s="2" t="n"/>
      <c r="B1207" s="2" t="n"/>
      <c r="C1207" s="2" t="n"/>
      <c r="D1207" s="2" t="n"/>
      <c r="E1207" s="146" t="n"/>
      <c r="F1207" s="147" t="n"/>
      <c r="G1207" s="147" t="n"/>
      <c r="H1207" s="147" t="n"/>
      <c r="I1207" s="147" t="n"/>
      <c r="J1207" s="147" t="n"/>
      <c r="K1207" s="148" t="n"/>
      <c r="L1207" s="146" t="n"/>
      <c r="M1207" s="147" t="n"/>
      <c r="N1207" s="147" t="n"/>
      <c r="O1207" s="147" t="n"/>
      <c r="P1207" s="147" t="n"/>
      <c r="Q1207" s="147" t="n"/>
      <c r="R1207" s="147" t="n"/>
      <c r="S1207" s="147" t="n"/>
      <c r="T1207" s="147" t="n"/>
      <c r="U1207" s="147" t="n"/>
      <c r="X1207" s="147" t="n"/>
      <c r="Y1207" s="147" t="n"/>
      <c r="AC1207" s="147" t="n"/>
      <c r="AD1207" s="147" t="n"/>
      <c r="AH1207" s="147" t="n"/>
      <c r="AI1207" s="147" t="n"/>
      <c r="AJ1207" s="147" t="n"/>
      <c r="AK1207" s="147" t="n"/>
      <c r="AL1207" s="147" t="n"/>
      <c r="AM1207" s="147" t="n"/>
      <c r="AN1207" s="147" t="n"/>
      <c r="AO1207" s="147" t="n"/>
      <c r="AP1207" s="147" t="n"/>
      <c r="AQ1207" s="147" t="n"/>
      <c r="AR1207" s="147" t="n"/>
      <c r="AS1207" s="147" t="n"/>
      <c r="AT1207" s="148"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143" t="n"/>
      <c r="CG1207" s="144" t="n"/>
      <c r="DU1207" s="144" t="n"/>
      <c r="DV1207" s="2" t="n"/>
      <c r="DW1207" s="2" t="n"/>
      <c r="DX1207" s="2" t="n"/>
      <c r="DY1207" s="2" t="n"/>
      <c r="DZ1207" s="2" t="n"/>
      <c r="EA1207" s="2" t="n"/>
      <c r="EB1207" s="2" t="n"/>
      <c r="EC1207" s="2" t="n"/>
    </row>
    <row r="1208" ht="6.75" customHeight="1" s="118">
      <c r="A1208" s="2" t="n"/>
      <c r="B1208" s="2" t="n"/>
      <c r="C1208" s="2" t="n"/>
      <c r="D1208" s="2" t="n"/>
      <c r="E1208" s="159" t="inlineStr">
        <is>
          <t>ふ り が な</t>
        </is>
      </c>
      <c r="F1208" s="140" t="n"/>
      <c r="G1208" s="140" t="n"/>
      <c r="H1208" s="140" t="n"/>
      <c r="I1208" s="140" t="n"/>
      <c r="J1208" s="140" t="n"/>
      <c r="K1208" s="141" t="n"/>
      <c r="L1208" s="160">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161">
        <f>計算!$W$16</f>
        <v/>
      </c>
      <c r="CG1208" s="144" t="n"/>
      <c r="CH1208" s="150">
        <f>計算!$X$16</f>
        <v/>
      </c>
      <c r="DU1208" s="144" t="n"/>
      <c r="DV1208" s="2" t="n"/>
      <c r="DW1208" s="2" t="n"/>
      <c r="DX1208" s="2" t="n"/>
      <c r="DY1208" s="2" t="n"/>
      <c r="DZ1208" s="2" t="n"/>
      <c r="EA1208" s="2" t="n"/>
      <c r="EB1208" s="2" t="n"/>
      <c r="EC1208" s="2" t="n"/>
    </row>
    <row r="1209" ht="6.75" customHeight="1" s="118">
      <c r="A1209" s="2" t="n"/>
      <c r="B1209" s="2" t="n"/>
      <c r="C1209" s="2" t="n"/>
      <c r="D1209" s="2" t="n"/>
      <c r="E1209" s="143" t="n"/>
      <c r="K1209" s="144" t="n"/>
      <c r="BI1209" s="144" t="n"/>
      <c r="BJ1209" s="2" t="n"/>
      <c r="BK1209" s="2" t="n"/>
      <c r="BL1209" s="2" t="n"/>
      <c r="BM1209" s="2" t="n"/>
      <c r="BN1209" s="2" t="n"/>
      <c r="BO1209" s="2" t="n"/>
      <c r="BP1209" s="143" t="n"/>
      <c r="BV1209" s="144" t="n"/>
      <c r="BW1209" s="143" t="n"/>
      <c r="CG1209" s="144" t="n"/>
      <c r="DU1209" s="144" t="n"/>
      <c r="DV1209" s="2" t="n"/>
      <c r="DW1209" s="2" t="n"/>
      <c r="DX1209" s="2" t="n"/>
      <c r="DY1209" s="2" t="n"/>
      <c r="DZ1209" s="2" t="n"/>
      <c r="EA1209" s="2" t="n"/>
      <c r="EB1209" s="2" t="n"/>
      <c r="EC1209" s="2" t="n"/>
    </row>
    <row r="1210" ht="6.75" customHeight="1" s="118">
      <c r="A1210" s="2" t="n"/>
      <c r="B1210" s="2" t="n"/>
      <c r="C1210" s="2" t="n"/>
      <c r="D1210" s="2" t="n"/>
      <c r="E1210" s="162" t="n"/>
      <c r="F1210" s="163" t="n"/>
      <c r="G1210" s="163" t="n"/>
      <c r="H1210" s="163" t="n"/>
      <c r="I1210" s="163" t="n"/>
      <c r="J1210" s="163" t="n"/>
      <c r="K1210" s="164" t="n"/>
      <c r="L1210" s="163" t="n"/>
      <c r="M1210" s="163" t="n"/>
      <c r="N1210" s="163" t="n"/>
      <c r="O1210" s="163" t="n"/>
      <c r="P1210" s="163" t="n"/>
      <c r="Q1210" s="163" t="n"/>
      <c r="R1210" s="163" t="n"/>
      <c r="S1210" s="163" t="n"/>
      <c r="T1210" s="163" t="n"/>
      <c r="U1210" s="163" t="n"/>
      <c r="V1210" s="163" t="n"/>
      <c r="W1210" s="163" t="n"/>
      <c r="X1210" s="163" t="n"/>
      <c r="Y1210" s="163" t="n"/>
      <c r="Z1210" s="163" t="n"/>
      <c r="AA1210" s="163" t="n"/>
      <c r="AB1210" s="163" t="n"/>
      <c r="AC1210" s="163" t="n"/>
      <c r="AD1210" s="163" t="n"/>
      <c r="AE1210" s="163" t="n"/>
      <c r="AF1210" s="163" t="n"/>
      <c r="AG1210" s="163" t="n"/>
      <c r="AH1210" s="163" t="n"/>
      <c r="AI1210" s="163" t="n"/>
      <c r="AJ1210" s="163" t="n"/>
      <c r="AK1210" s="163" t="n"/>
      <c r="AL1210" s="163" t="n"/>
      <c r="AM1210" s="163" t="n"/>
      <c r="AN1210" s="163" t="n"/>
      <c r="AO1210" s="163" t="n"/>
      <c r="AP1210" s="163" t="n"/>
      <c r="AQ1210" s="163" t="n"/>
      <c r="AR1210" s="163" t="n"/>
      <c r="AS1210" s="163" t="n"/>
      <c r="AT1210" s="163" t="n"/>
      <c r="AU1210" s="163" t="n"/>
      <c r="AV1210" s="163" t="n"/>
      <c r="AW1210" s="163" t="n"/>
      <c r="AX1210" s="163" t="n"/>
      <c r="AY1210" s="163" t="n"/>
      <c r="AZ1210" s="163" t="n"/>
      <c r="BA1210" s="163" t="n"/>
      <c r="BB1210" s="163" t="n"/>
      <c r="BC1210" s="163" t="n"/>
      <c r="BD1210" s="163" t="n"/>
      <c r="BE1210" s="163" t="n"/>
      <c r="BF1210" s="163" t="n"/>
      <c r="BG1210" s="163" t="n"/>
      <c r="BH1210" s="163" t="n"/>
      <c r="BI1210" s="164" t="n"/>
      <c r="BJ1210" s="2" t="n"/>
      <c r="BK1210" s="2" t="n"/>
      <c r="BL1210" s="2" t="n"/>
      <c r="BM1210" s="2" t="n"/>
      <c r="BN1210" s="2" t="n"/>
      <c r="BO1210" s="2" t="n"/>
      <c r="BP1210" s="143" t="n"/>
      <c r="BV1210" s="144" t="n"/>
      <c r="BW1210" s="143" t="n"/>
      <c r="CG1210" s="144" t="n"/>
      <c r="DU1210" s="144" t="n"/>
      <c r="DV1210" s="2" t="n"/>
      <c r="DW1210" s="2" t="n"/>
      <c r="DX1210" s="2" t="n"/>
      <c r="DY1210" s="2" t="n"/>
      <c r="DZ1210" s="2" t="n"/>
      <c r="EA1210" s="2" t="n"/>
      <c r="EB1210" s="2" t="n"/>
      <c r="EC1210" s="2" t="n"/>
    </row>
    <row r="1211" ht="6.75" customHeight="1" s="118">
      <c r="A1211" s="2" t="n"/>
      <c r="B1211" s="2" t="n"/>
      <c r="C1211" s="2" t="n"/>
      <c r="D1211" s="2" t="n"/>
      <c r="E1211" s="165" t="inlineStr">
        <is>
          <t>現住所</t>
        </is>
      </c>
      <c r="F1211" s="166" t="n"/>
      <c r="G1211" s="166" t="n"/>
      <c r="H1211" s="166" t="n"/>
      <c r="I1211" s="166" t="n"/>
      <c r="J1211" s="166" t="n"/>
      <c r="K1211" s="167" t="n"/>
      <c r="L1211" s="107" t="inlineStr">
        <is>
          <t>〒</t>
        </is>
      </c>
      <c r="M1211" s="166" t="n"/>
      <c r="N1211" s="166" t="n"/>
      <c r="O1211" s="166" t="n"/>
      <c r="P1211" s="168">
        <f>計算!$H$16</f>
        <v/>
      </c>
      <c r="Q1211" s="166" t="n"/>
      <c r="R1211" s="166" t="n"/>
      <c r="S1211" s="166" t="n"/>
      <c r="T1211" s="166" t="n"/>
      <c r="U1211" s="166" t="n"/>
      <c r="V1211" s="166" t="n"/>
      <c r="W1211" s="166" t="n"/>
      <c r="X1211" s="166" t="n"/>
      <c r="Y1211" s="166" t="n"/>
      <c r="Z1211" s="166" t="n"/>
      <c r="AA1211" s="166" t="n"/>
      <c r="AB1211" s="166" t="n"/>
      <c r="AC1211" s="166" t="n"/>
      <c r="AD1211" s="166" t="n"/>
      <c r="AE1211" s="166" t="n"/>
      <c r="AF1211" s="166" t="n"/>
      <c r="AG1211" s="166" t="n"/>
      <c r="AH1211" s="166" t="n"/>
      <c r="AI1211" s="166" t="n"/>
      <c r="AJ1211" s="166"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143" t="n"/>
      <c r="CG1211" s="144" t="n"/>
      <c r="DU1211" s="144" t="n"/>
      <c r="DV1211" s="2" t="n"/>
      <c r="DW1211" s="2" t="n"/>
      <c r="DX1211" s="2" t="n"/>
      <c r="DY1211" s="2" t="n"/>
      <c r="DZ1211" s="2" t="n"/>
      <c r="EA1211" s="2" t="n"/>
      <c r="EB1211" s="2" t="n"/>
      <c r="EC1211" s="2" t="n"/>
    </row>
    <row r="1212" ht="4.5"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6" t="n"/>
      <c r="BQ1212" s="147" t="n"/>
      <c r="BR1212" s="147" t="n"/>
      <c r="BS1212" s="147" t="n"/>
      <c r="BT1212" s="147" t="n"/>
      <c r="BU1212" s="147" t="n"/>
      <c r="BV1212" s="148" t="n"/>
      <c r="BW1212" s="146" t="n"/>
      <c r="BX1212" s="147" t="n"/>
      <c r="BY1212" s="147" t="n"/>
      <c r="BZ1212" s="147" t="n"/>
      <c r="CA1212" s="147" t="n"/>
      <c r="CB1212" s="147" t="n"/>
      <c r="CC1212" s="147" t="n"/>
      <c r="CD1212" s="147" t="n"/>
      <c r="CE1212" s="147" t="n"/>
      <c r="CF1212" s="147" t="n"/>
      <c r="CG1212" s="148" t="n"/>
      <c r="DU1212" s="144"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69" t="inlineStr">
        <is>
          <t>校内外の諸活動</t>
        </is>
      </c>
      <c r="BQ1213" s="140" t="n"/>
      <c r="BR1213" s="140" t="n"/>
      <c r="BS1213" s="140" t="n"/>
      <c r="BT1213" s="140" t="n"/>
      <c r="BU1213" s="140" t="n"/>
      <c r="BV1213" s="141" t="n"/>
      <c r="BW1213" s="170">
        <f>計算!$Y$16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1">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6" t="n"/>
      <c r="F1216" s="147" t="n"/>
      <c r="G1216" s="147" t="n"/>
      <c r="H1216" s="147" t="n"/>
      <c r="I1216" s="147" t="n"/>
      <c r="J1216" s="147" t="n"/>
      <c r="K1216" s="148" t="n"/>
      <c r="L1216" s="146" t="n"/>
      <c r="M1216" s="147" t="n"/>
      <c r="N1216" s="147" t="n"/>
      <c r="O1216" s="147" t="n"/>
      <c r="P1216" s="147" t="n"/>
      <c r="Q1216" s="147" t="n"/>
      <c r="R1216" s="147" t="n"/>
      <c r="S1216" s="147" t="n"/>
      <c r="T1216" s="147" t="n"/>
      <c r="U1216" s="147" t="n"/>
      <c r="V1216" s="147" t="n"/>
      <c r="W1216" s="147" t="n"/>
      <c r="X1216" s="147" t="n"/>
      <c r="Y1216" s="147" t="n"/>
      <c r="Z1216" s="147" t="n"/>
      <c r="AA1216" s="147" t="n"/>
      <c r="AB1216" s="147" t="n"/>
      <c r="AC1216" s="147" t="n"/>
      <c r="AD1216" s="147" t="n"/>
      <c r="AE1216" s="147" t="n"/>
      <c r="AF1216" s="147" t="n"/>
      <c r="AG1216" s="147" t="n"/>
      <c r="AH1216" s="147" t="n"/>
      <c r="AI1216" s="147" t="n"/>
      <c r="AJ1216" s="147" t="n"/>
      <c r="AK1216" s="147" t="n"/>
      <c r="AL1216" s="147" t="n"/>
      <c r="AM1216" s="147" t="n"/>
      <c r="AN1216" s="147" t="n"/>
      <c r="AO1216" s="147" t="n"/>
      <c r="AP1216" s="147" t="n"/>
      <c r="AQ1216" s="147" t="n"/>
      <c r="AR1216" s="147" t="n"/>
      <c r="AS1216" s="147" t="n"/>
      <c r="AT1216" s="147" t="n"/>
      <c r="AU1216" s="147" t="n"/>
      <c r="AV1216" s="147" t="n"/>
      <c r="AW1216" s="147" t="n"/>
      <c r="AX1216" s="147" t="n"/>
      <c r="AY1216" s="147" t="n"/>
      <c r="AZ1216" s="147" t="n"/>
      <c r="BA1216" s="147" t="n"/>
      <c r="BB1216" s="147" t="n"/>
      <c r="BC1216" s="147" t="n"/>
      <c r="BD1216" s="147" t="n"/>
      <c r="BE1216" s="147" t="n"/>
      <c r="BF1216" s="147" t="n"/>
      <c r="BG1216" s="147" t="n"/>
      <c r="BH1216" s="147" t="n"/>
      <c r="BI1216" s="148"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59" t="inlineStr">
        <is>
          <t>ふ り が な</t>
        </is>
      </c>
      <c r="F1217" s="140" t="n"/>
      <c r="G1217" s="140" t="n"/>
      <c r="H1217" s="140" t="n"/>
      <c r="I1217" s="140" t="n"/>
      <c r="J1217" s="140" t="n"/>
      <c r="K1217" s="141" t="n"/>
      <c r="L1217" s="160">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2" t="n"/>
      <c r="F1219" s="163" t="n"/>
      <c r="G1219" s="163" t="n"/>
      <c r="H1219" s="163" t="n"/>
      <c r="I1219" s="163" t="n"/>
      <c r="J1219" s="163" t="n"/>
      <c r="K1219" s="164" t="n"/>
      <c r="L1219" s="163" t="n"/>
      <c r="M1219" s="163" t="n"/>
      <c r="N1219" s="163" t="n"/>
      <c r="O1219" s="163" t="n"/>
      <c r="P1219" s="163" t="n"/>
      <c r="Q1219" s="163" t="n"/>
      <c r="R1219" s="163" t="n"/>
      <c r="S1219" s="163" t="n"/>
      <c r="T1219" s="163" t="n"/>
      <c r="U1219" s="163" t="n"/>
      <c r="V1219" s="163" t="n"/>
      <c r="W1219" s="163" t="n"/>
      <c r="X1219" s="163" t="n"/>
      <c r="Y1219" s="163" t="n"/>
      <c r="Z1219" s="163" t="n"/>
      <c r="AA1219" s="163" t="n"/>
      <c r="AB1219" s="163" t="n"/>
      <c r="AC1219" s="163" t="n"/>
      <c r="AD1219" s="163" t="n"/>
      <c r="AE1219" s="163" t="n"/>
      <c r="AF1219" s="163" t="n"/>
      <c r="AG1219" s="163" t="n"/>
      <c r="AH1219" s="163" t="n"/>
      <c r="AI1219" s="163" t="n"/>
      <c r="AJ1219" s="163" t="n"/>
      <c r="AK1219" s="163" t="n"/>
      <c r="AL1219" s="163" t="n"/>
      <c r="AM1219" s="163" t="n"/>
      <c r="AN1219" s="163" t="n"/>
      <c r="AO1219" s="163" t="n"/>
      <c r="AP1219" s="163" t="n"/>
      <c r="AQ1219" s="163" t="n"/>
      <c r="AR1219" s="163" t="n"/>
      <c r="AS1219" s="163" t="n"/>
      <c r="AT1219" s="163" t="n"/>
      <c r="AU1219" s="163" t="n"/>
      <c r="AV1219" s="163" t="n"/>
      <c r="AW1219" s="163" t="n"/>
      <c r="AX1219" s="163" t="n"/>
      <c r="AY1219" s="163" t="n"/>
      <c r="AZ1219" s="163" t="n"/>
      <c r="BA1219" s="163" t="n"/>
      <c r="BB1219" s="163" t="n"/>
      <c r="BC1219" s="163" t="n"/>
      <c r="BD1219" s="163" t="n"/>
      <c r="BE1219" s="163" t="n"/>
      <c r="BF1219" s="163" t="n"/>
      <c r="BG1219" s="163" t="n"/>
      <c r="BH1219" s="163" t="n"/>
      <c r="BI1219" s="164"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5" t="inlineStr">
        <is>
          <t>連絡先</t>
        </is>
      </c>
      <c r="F1220" s="166" t="n"/>
      <c r="G1220" s="166" t="n"/>
      <c r="H1220" s="166" t="n"/>
      <c r="I1220" s="166" t="n"/>
      <c r="J1220" s="166" t="n"/>
      <c r="K1220" s="167" t="n"/>
      <c r="L1220" s="107" t="inlineStr">
        <is>
          <t>〒</t>
        </is>
      </c>
      <c r="M1220" s="166" t="n"/>
      <c r="N1220" s="166" t="n"/>
      <c r="O1220" s="166" t="n"/>
      <c r="P1220" s="172">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3">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6" t="n"/>
      <c r="F1224" s="147" t="n"/>
      <c r="G1224" s="147" t="n"/>
      <c r="H1224" s="147" t="n"/>
      <c r="I1224" s="147" t="n"/>
      <c r="J1224" s="147" t="n"/>
      <c r="K1224" s="148" t="n"/>
      <c r="L1224" s="147" t="n"/>
      <c r="M1224" s="147" t="n"/>
      <c r="N1224" s="147" t="n"/>
      <c r="O1224" s="147" t="n"/>
      <c r="P1224" s="147" t="n"/>
      <c r="Q1224" s="147" t="n"/>
      <c r="R1224" s="147" t="n"/>
      <c r="S1224" s="147" t="n"/>
      <c r="T1224" s="147" t="n"/>
      <c r="U1224" s="147" t="n"/>
      <c r="V1224" s="147" t="n"/>
      <c r="W1224" s="147" t="n"/>
      <c r="X1224" s="147" t="n"/>
      <c r="Y1224" s="147" t="n"/>
      <c r="Z1224" s="147" t="n"/>
      <c r="AA1224" s="147" t="n"/>
      <c r="AB1224" s="147" t="n"/>
      <c r="AC1224" s="147" t="n"/>
      <c r="AD1224" s="147" t="n"/>
      <c r="AE1224" s="147" t="n"/>
      <c r="AF1224" s="147" t="n"/>
      <c r="AG1224" s="147" t="n"/>
      <c r="AH1224" s="147" t="n"/>
      <c r="AI1224" s="147" t="n"/>
      <c r="AJ1224" s="147" t="n"/>
      <c r="AK1224" s="147" t="n"/>
      <c r="AL1224" s="147" t="n"/>
      <c r="AM1224" s="147" t="n"/>
      <c r="AN1224" s="147" t="n"/>
      <c r="AO1224" s="147" t="n"/>
      <c r="AP1224" s="147" t="n"/>
      <c r="AQ1224" s="147" t="n"/>
      <c r="AR1224" s="147" t="n"/>
      <c r="AS1224" s="147" t="n"/>
      <c r="AT1224" s="147" t="n"/>
      <c r="AU1224" s="147" t="n"/>
      <c r="AV1224" s="147" t="n"/>
      <c r="AW1224" s="147" t="n"/>
      <c r="AX1224" s="147" t="n"/>
      <c r="AY1224" s="147" t="n"/>
      <c r="AZ1224" s="147" t="n"/>
      <c r="BA1224" s="147" t="n"/>
      <c r="BB1224" s="147" t="n"/>
      <c r="BC1224" s="147" t="n"/>
      <c r="BD1224" s="147" t="n"/>
      <c r="BE1224" s="147" t="n"/>
      <c r="BF1224" s="147" t="n"/>
      <c r="BG1224" s="147" t="n"/>
      <c r="BH1224" s="147" t="n"/>
      <c r="BI1224" s="148"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4" t="n"/>
      <c r="BQ1230" s="140" t="n"/>
      <c r="BR1230" s="175" t="n"/>
      <c r="BS1230" s="140" t="n"/>
      <c r="BT1230" s="140" t="n"/>
      <c r="BU1230" s="28" t="n"/>
      <c r="BV1230" s="29" t="n"/>
      <c r="BW1230" s="176">
        <f>計算!$Z$16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7"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78">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79">
        <f>設定!$B$6</f>
        <v/>
      </c>
      <c r="S1238" s="11" t="n"/>
      <c r="T1238" s="11" t="n"/>
      <c r="U1238" s="179">
        <f>設定!$B$7</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6" t="n"/>
      <c r="F1243" s="147" t="n"/>
      <c r="G1243" s="147" t="n"/>
      <c r="H1243" s="147" t="n"/>
      <c r="I1243" s="147" t="n"/>
      <c r="J1243" s="147" t="n"/>
      <c r="K1243" s="148"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7" t="n"/>
      <c r="AX1243" s="147" t="n"/>
      <c r="AY1243" s="147" t="n"/>
      <c r="AZ1243" s="147" t="n"/>
      <c r="BA1243" s="147" t="n"/>
      <c r="BB1243" s="147" t="n"/>
      <c r="BC1243" s="147" t="n"/>
      <c r="BD1243" s="147" t="n"/>
      <c r="BE1243" s="147" t="n"/>
      <c r="BF1243" s="147" t="n"/>
      <c r="BG1243" s="147" t="n"/>
      <c r="BH1243" s="147" t="n"/>
      <c r="BI1243" s="148"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0"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1">
        <f>計算!$AD$16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79">
        <f>計算!$AB$16</f>
        <v/>
      </c>
      <c r="S1249" s="52" t="inlineStr">
        <is>
          <t>年</t>
        </is>
      </c>
      <c r="U1249" s="179">
        <f>計算!$AC$16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6" t="n"/>
      <c r="M1252" s="147" t="n"/>
      <c r="N1252" s="147" t="n"/>
      <c r="O1252" s="147" t="n"/>
      <c r="P1252" s="20" t="n"/>
      <c r="Q1252" s="20" t="n"/>
      <c r="R1252" s="20" t="n"/>
      <c r="S1252" s="20" t="n"/>
      <c r="T1252" s="20" t="n"/>
      <c r="U1252" s="20" t="n"/>
      <c r="V1252" s="20" t="n"/>
      <c r="W1252" s="20" t="n"/>
      <c r="X1252" s="39" t="n"/>
      <c r="Y1252" s="146" t="n"/>
      <c r="Z1252" s="147" t="n"/>
      <c r="AA1252" s="147" t="n"/>
      <c r="AB1252" s="147" t="n"/>
      <c r="AC1252" s="147" t="n"/>
      <c r="AD1252" s="147" t="n"/>
      <c r="AE1252" s="147" t="n"/>
      <c r="AF1252" s="147" t="n"/>
      <c r="AG1252" s="147" t="n"/>
      <c r="AH1252" s="147" t="n"/>
      <c r="AI1252" s="147" t="n"/>
      <c r="AJ1252" s="147" t="n"/>
      <c r="AK1252" s="147" t="n"/>
      <c r="AL1252" s="147" t="n"/>
      <c r="AM1252" s="147" t="n"/>
      <c r="AN1252" s="147" t="n"/>
      <c r="AO1252" s="147" t="n"/>
      <c r="AP1252" s="147" t="n"/>
      <c r="AQ1252" s="147" t="n"/>
      <c r="AR1252" s="147" t="n"/>
      <c r="AS1252" s="147" t="n"/>
      <c r="AT1252" s="147" t="n"/>
      <c r="AU1252" s="147" t="n"/>
      <c r="AV1252" s="147" t="n"/>
      <c r="AW1252" s="147" t="n"/>
      <c r="AX1252" s="147" t="n"/>
      <c r="AY1252" s="147" t="n"/>
      <c r="AZ1252" s="147" t="n"/>
      <c r="BA1252" s="147" t="n"/>
      <c r="BB1252" s="147" t="n"/>
      <c r="BC1252" s="147" t="n"/>
      <c r="BD1252" s="147" t="n"/>
      <c r="BE1252" s="147" t="n"/>
      <c r="BF1252" s="147" t="n"/>
      <c r="BG1252" s="147" t="n"/>
      <c r="BH1252" s="147" t="n"/>
      <c r="BI1252" s="148"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1">
        <f>計算!$AG$16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79">
        <f>計算!$AE$16</f>
        <v/>
      </c>
      <c r="S1255" s="52" t="inlineStr">
        <is>
          <t>年</t>
        </is>
      </c>
      <c r="U1255" s="179">
        <f>計算!$AF$16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6" t="n"/>
      <c r="M1258" s="147" t="n"/>
      <c r="N1258" s="147" t="n"/>
      <c r="O1258" s="147" t="n"/>
      <c r="P1258" s="20" t="n"/>
      <c r="Q1258" s="20" t="n"/>
      <c r="R1258" s="20" t="n"/>
      <c r="S1258" s="20" t="n"/>
      <c r="T1258" s="20" t="n"/>
      <c r="U1258" s="20" t="n"/>
      <c r="V1258" s="20" t="n"/>
      <c r="W1258" s="20" t="n"/>
      <c r="X1258" s="39" t="n"/>
      <c r="Y1258" s="146" t="n"/>
      <c r="Z1258" s="147" t="n"/>
      <c r="AA1258" s="147" t="n"/>
      <c r="AB1258" s="147" t="n"/>
      <c r="AC1258" s="147" t="n"/>
      <c r="AD1258" s="147" t="n"/>
      <c r="AE1258" s="147" t="n"/>
      <c r="AF1258" s="147" t="n"/>
      <c r="AG1258" s="147" t="n"/>
      <c r="AH1258" s="147" t="n"/>
      <c r="AI1258" s="147" t="n"/>
      <c r="AJ1258" s="147" t="n"/>
      <c r="AK1258" s="147" t="n"/>
      <c r="AL1258" s="147" t="n"/>
      <c r="AM1258" s="147" t="n"/>
      <c r="AN1258" s="147" t="n"/>
      <c r="AO1258" s="147" t="n"/>
      <c r="AP1258" s="147" t="n"/>
      <c r="AQ1258" s="147" t="n"/>
      <c r="AR1258" s="147" t="n"/>
      <c r="AS1258" s="147" t="n"/>
      <c r="AT1258" s="147" t="n"/>
      <c r="AU1258" s="147" t="n"/>
      <c r="AV1258" s="147" t="n"/>
      <c r="AW1258" s="147" t="n"/>
      <c r="AX1258" s="147" t="n"/>
      <c r="AY1258" s="147" t="n"/>
      <c r="AZ1258" s="147" t="n"/>
      <c r="BA1258" s="147" t="n"/>
      <c r="BB1258" s="147" t="n"/>
      <c r="BC1258" s="147" t="n"/>
      <c r="BD1258" s="147" t="n"/>
      <c r="BE1258" s="147" t="n"/>
      <c r="BF1258" s="147" t="n"/>
      <c r="BG1258" s="147" t="n"/>
      <c r="BH1258" s="147" t="n"/>
      <c r="BI1258" s="148" t="n"/>
      <c r="BJ1258" s="2" t="n"/>
      <c r="BK1258" s="2" t="n"/>
      <c r="BL1258" s="2" t="n"/>
      <c r="BM1258" s="2" t="n"/>
      <c r="BN1258" s="2" t="n"/>
      <c r="BO1258" s="2" t="n"/>
      <c r="BP1258" s="146" t="n"/>
      <c r="BQ1258" s="147" t="n"/>
      <c r="BR1258" s="147" t="n"/>
      <c r="BS1258" s="147" t="n"/>
      <c r="BT1258" s="147" t="n"/>
      <c r="BU1258" s="42" t="n"/>
      <c r="BV1258" s="45" t="n"/>
      <c r="BW1258" s="147" t="n"/>
      <c r="BX1258" s="147" t="n"/>
      <c r="BY1258" s="147" t="n"/>
      <c r="BZ1258" s="147" t="n"/>
      <c r="CA1258" s="147" t="n"/>
      <c r="CB1258" s="147" t="n"/>
      <c r="CC1258" s="147" t="n"/>
      <c r="CD1258" s="147" t="n"/>
      <c r="CE1258" s="147" t="n"/>
      <c r="CF1258" s="147" t="n"/>
      <c r="CG1258" s="147" t="n"/>
      <c r="CH1258" s="147" t="n"/>
      <c r="CI1258" s="147" t="n"/>
      <c r="CJ1258" s="147" t="n"/>
      <c r="CK1258" s="147" t="n"/>
      <c r="CL1258" s="147" t="n"/>
      <c r="CM1258" s="147" t="n"/>
      <c r="CN1258" s="147" t="n"/>
      <c r="CO1258" s="147" t="n"/>
      <c r="CP1258" s="147" t="n"/>
      <c r="CQ1258" s="147" t="n"/>
      <c r="CR1258" s="147" t="n"/>
      <c r="CS1258" s="147" t="n"/>
      <c r="CT1258" s="147" t="n"/>
      <c r="CU1258" s="147" t="n"/>
      <c r="CV1258" s="147" t="n"/>
      <c r="CW1258" s="147" t="n"/>
      <c r="CX1258" s="147" t="n"/>
      <c r="CY1258" s="147" t="n"/>
      <c r="CZ1258" s="147" t="n"/>
      <c r="DA1258" s="147" t="n"/>
      <c r="DB1258" s="147" t="n"/>
      <c r="DC1258" s="147" t="n"/>
      <c r="DD1258" s="147" t="n"/>
      <c r="DE1258" s="147" t="n"/>
      <c r="DF1258" s="147" t="n"/>
      <c r="DG1258" s="147" t="n"/>
      <c r="DH1258" s="147" t="n"/>
      <c r="DI1258" s="147" t="n"/>
      <c r="DJ1258" s="147" t="n"/>
      <c r="DK1258" s="147" t="n"/>
      <c r="DL1258" s="147" t="n"/>
      <c r="DM1258" s="147" t="n"/>
      <c r="DN1258" s="147" t="n"/>
      <c r="DO1258" s="147" t="n"/>
      <c r="DP1258" s="147" t="n"/>
      <c r="DQ1258" s="147" t="n"/>
      <c r="DR1258" s="147" t="n"/>
      <c r="DS1258" s="147" t="n"/>
      <c r="DT1258" s="147" t="n"/>
      <c r="DU1258" s="148"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6">
        <f>計算!$AA$16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6" t="n"/>
      <c r="M1264" s="147" t="n"/>
      <c r="N1264" s="147" t="n"/>
      <c r="O1264" s="147"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6" t="n"/>
      <c r="F1270" s="147" t="n"/>
      <c r="G1270" s="147" t="n"/>
      <c r="H1270" s="147" t="n"/>
      <c r="I1270" s="147" t="n"/>
      <c r="J1270" s="147" t="n"/>
      <c r="K1270" s="148" t="n"/>
      <c r="L1270" s="146" t="n"/>
      <c r="M1270" s="147" t="n"/>
      <c r="N1270" s="147" t="n"/>
      <c r="O1270" s="147"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6" t="n"/>
      <c r="BQ1270" s="147" t="n"/>
      <c r="BR1270" s="147" t="n"/>
      <c r="BS1270" s="147" t="n"/>
      <c r="BT1270" s="147" t="n"/>
      <c r="BU1270" s="147" t="n"/>
      <c r="BV1270" s="148" t="n"/>
      <c r="BW1270" s="147" t="n"/>
      <c r="BX1270" s="147" t="n"/>
      <c r="BY1270" s="147" t="n"/>
      <c r="BZ1270" s="147" t="n"/>
      <c r="CA1270" s="147" t="n"/>
      <c r="CB1270" s="147" t="n"/>
      <c r="CC1270" s="147" t="n"/>
      <c r="CD1270" s="147" t="n"/>
      <c r="CE1270" s="147" t="n"/>
      <c r="CF1270" s="147" t="n"/>
      <c r="CG1270" s="147" t="n"/>
      <c r="CH1270" s="147" t="n"/>
      <c r="CI1270" s="147" t="n"/>
      <c r="CJ1270" s="147" t="n"/>
      <c r="CK1270" s="147" t="n"/>
      <c r="CL1270" s="147" t="n"/>
      <c r="CM1270" s="147" t="n"/>
      <c r="CN1270" s="147" t="n"/>
      <c r="CO1270" s="147" t="n"/>
      <c r="CP1270" s="147" t="n"/>
      <c r="CQ1270" s="147" t="n"/>
      <c r="CR1270" s="147" t="n"/>
      <c r="CS1270" s="147" t="n"/>
      <c r="CT1270" s="147" t="n"/>
      <c r="CU1270" s="147" t="n"/>
      <c r="CV1270" s="147" t="n"/>
      <c r="CW1270" s="147" t="n"/>
      <c r="CX1270" s="147" t="n"/>
      <c r="CY1270" s="147" t="n"/>
      <c r="CZ1270" s="147" t="n"/>
      <c r="DA1270" s="147" t="n"/>
      <c r="DB1270" s="147" t="n"/>
      <c r="DC1270" s="147" t="n"/>
      <c r="DD1270" s="147" t="n"/>
      <c r="DE1270" s="147" t="n"/>
      <c r="DF1270" s="147" t="n"/>
      <c r="DG1270" s="147" t="n"/>
      <c r="DH1270" s="147" t="n"/>
      <c r="DI1270" s="147" t="n"/>
      <c r="DJ1270" s="147" t="n"/>
      <c r="DK1270" s="147" t="n"/>
      <c r="DL1270" s="147" t="n"/>
      <c r="DM1270" s="147" t="n"/>
      <c r="DN1270" s="147" t="n"/>
      <c r="DO1270" s="147" t="n"/>
      <c r="DP1270" s="147" t="n"/>
      <c r="DQ1270" s="147" t="n"/>
      <c r="DR1270" s="147" t="n"/>
      <c r="DS1270" s="147" t="n"/>
      <c r="DT1270" s="147" t="n"/>
      <c r="DU1270" s="148"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IF(N(設定!$B$3)=0,"",YEAR(設定!$B$3)-2018)</f>
        <v/>
      </c>
      <c r="AG1282" s="95" t="inlineStr">
        <is>
          <t>年</t>
        </is>
      </c>
      <c r="AI1282" s="145">
        <f>IF(N(設定!$B$3)=0,"",MONTH(設定!$B$3))</f>
        <v/>
      </c>
      <c r="AL1282" s="95" t="inlineStr">
        <is>
          <t>月</t>
        </is>
      </c>
      <c r="AN1282" s="145">
        <f>IF(N(設定!$B$3)=0,"",DAY(設定!$B$3))</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6" t="n"/>
      <c r="BX1282" s="147" t="n"/>
      <c r="BY1282" s="147" t="n"/>
      <c r="BZ1282" s="147" t="n"/>
      <c r="CA1282" s="147" t="n"/>
      <c r="CB1282" s="147" t="n"/>
      <c r="CC1282" s="147" t="n"/>
      <c r="CD1282" s="147" t="n"/>
      <c r="CE1282" s="147" t="n"/>
      <c r="CF1282" s="147" t="n"/>
      <c r="CG1282" s="148" t="n"/>
      <c r="CH1282" s="146" t="n"/>
      <c r="CI1282" s="147" t="n"/>
      <c r="CJ1282" s="147" t="n"/>
      <c r="CK1282" s="147" t="n"/>
      <c r="CL1282" s="147" t="n"/>
      <c r="CM1282" s="147" t="n"/>
      <c r="CN1282" s="147" t="n"/>
      <c r="CO1282" s="147" t="n"/>
      <c r="CP1282" s="147" t="n"/>
      <c r="CQ1282" s="147" t="n"/>
      <c r="CR1282" s="147" t="n"/>
      <c r="CS1282" s="147" t="n"/>
      <c r="CT1282" s="147" t="n"/>
      <c r="CU1282" s="147" t="n"/>
      <c r="CV1282" s="147" t="n"/>
      <c r="CW1282" s="147" t="n"/>
      <c r="CX1282" s="147" t="n"/>
      <c r="CY1282" s="147" t="n"/>
      <c r="CZ1282" s="147" t="n"/>
      <c r="DA1282" s="147" t="n"/>
      <c r="DB1282" s="147" t="n"/>
      <c r="DC1282" s="147" t="n"/>
      <c r="DD1282" s="147" t="n"/>
      <c r="DE1282" s="147" t="n"/>
      <c r="DF1282" s="147" t="n"/>
      <c r="DG1282" s="147" t="n"/>
      <c r="DH1282" s="147" t="n"/>
      <c r="DI1282" s="147" t="n"/>
      <c r="DJ1282" s="147" t="n"/>
      <c r="DK1282" s="147" t="n"/>
      <c r="DL1282" s="147" t="n"/>
      <c r="DM1282" s="147" t="n"/>
      <c r="DN1282" s="147" t="n"/>
      <c r="DO1282" s="147" t="n"/>
      <c r="DP1282" s="147" t="n"/>
      <c r="DQ1282" s="147" t="n"/>
      <c r="DR1282" s="147" t="n"/>
      <c r="DS1282" s="147" t="n"/>
      <c r="DT1282" s="147" t="n"/>
      <c r="DU1282" s="148"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49">
        <f>計算!$O$17</f>
        <v/>
      </c>
      <c r="CG1283" s="144" t="n"/>
      <c r="CH1283" s="150">
        <f>計算!$P$17</f>
        <v/>
      </c>
      <c r="DU1283" s="144"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7" t="n"/>
      <c r="AA1284" s="147" t="n"/>
      <c r="AB1284" s="147" t="n"/>
      <c r="AC1284" s="147" t="n"/>
      <c r="AD1284" s="147" t="n"/>
      <c r="AE1284" s="147" t="n"/>
      <c r="AF1284" s="147" t="n"/>
      <c r="AG1284" s="147" t="n"/>
      <c r="AH1284" s="147" t="n"/>
      <c r="AI1284" s="147" t="n"/>
      <c r="AJ1284" s="147" t="n"/>
      <c r="AK1284" s="147" t="n"/>
      <c r="AL1284" s="147" t="n"/>
      <c r="AM1284" s="147" t="n"/>
      <c r="AN1284" s="147" t="n"/>
      <c r="AO1284" s="147" t="n"/>
      <c r="AP1284" s="147" t="n"/>
      <c r="AQ1284" s="147" t="n"/>
      <c r="AR1284" s="147" t="n"/>
      <c r="AS1284" s="147" t="n"/>
      <c r="AT1284" s="147" t="n"/>
      <c r="AU1284" s="12" t="n"/>
      <c r="AV1284" s="7" t="n"/>
      <c r="BI1284" s="8" t="n"/>
      <c r="BJ1284" s="7" t="n"/>
      <c r="BK1284" s="2" t="n"/>
      <c r="BL1284" s="2" t="n"/>
      <c r="BM1284" s="2" t="n"/>
      <c r="BN1284" s="2" t="n"/>
      <c r="BO1284" s="2" t="n"/>
      <c r="BP1284" s="143" t="n"/>
      <c r="BV1284" s="144" t="n"/>
      <c r="BW1284" s="143" t="n"/>
      <c r="CG1284" s="144" t="n"/>
      <c r="DU1284" s="144" t="n"/>
      <c r="DV1284" s="2" t="n"/>
      <c r="DW1284" s="2" t="n"/>
      <c r="DX1284" s="2" t="n"/>
      <c r="DY1284" s="2" t="n"/>
      <c r="DZ1284" s="2" t="n"/>
      <c r="EA1284" s="2" t="n"/>
      <c r="EB1284" s="2" t="n"/>
      <c r="EC1284" s="2" t="n"/>
    </row>
    <row r="1285" ht="6.75" customHeight="1" s="118">
      <c r="A1285" s="2" t="n"/>
      <c r="B1285" s="2" t="n"/>
      <c r="C1285" s="2" t="n"/>
      <c r="D1285" s="2" t="n"/>
      <c r="E1285" s="142" t="inlineStr">
        <is>
          <t>ふ り が な</t>
        </is>
      </c>
      <c r="F1285" s="140" t="n"/>
      <c r="G1285" s="140" t="n"/>
      <c r="H1285" s="140" t="n"/>
      <c r="I1285" s="140" t="n"/>
      <c r="J1285" s="140" t="n"/>
      <c r="K1285" s="141" t="n"/>
      <c r="L1285" s="151">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43" t="n"/>
      <c r="CG1285" s="144" t="n"/>
      <c r="DU1285" s="144" t="n"/>
      <c r="DV1285" s="2" t="n"/>
      <c r="DW1285" s="2" t="n"/>
      <c r="DX1285" s="2" t="n"/>
      <c r="DY1285" s="2" t="n"/>
      <c r="DZ1285" s="2" t="n"/>
      <c r="EA1285" s="2" t="n"/>
      <c r="EB1285" s="2" t="n"/>
      <c r="EC1285" s="2" t="n"/>
    </row>
    <row r="1286" ht="6.7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43" t="n"/>
      <c r="CG1286" s="144" t="n"/>
      <c r="DU1286" s="144" t="n"/>
      <c r="DV1286" s="2" t="n"/>
      <c r="DW1286" s="2" t="n"/>
      <c r="DX1286" s="2" t="n"/>
      <c r="DY1286" s="2" t="n"/>
      <c r="DZ1286" s="2" t="n"/>
      <c r="EA1286" s="2" t="n"/>
      <c r="EB1286" s="2" t="n"/>
      <c r="EC1286" s="2" t="n"/>
    </row>
    <row r="1287" ht="6.7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49">
        <f>計算!$Q$17</f>
        <v/>
      </c>
      <c r="CG1287" s="144" t="n"/>
      <c r="CH1287" s="150">
        <f>計算!$R$17</f>
        <v/>
      </c>
      <c r="DU1287" s="144" t="n"/>
      <c r="DV1287" s="2" t="n"/>
      <c r="DW1287" s="2" t="n"/>
      <c r="DX1287" s="2" t="n"/>
      <c r="DY1287" s="2" t="n"/>
      <c r="DZ1287" s="2" t="n"/>
      <c r="EA1287" s="2" t="n"/>
      <c r="EB1287" s="2" t="n"/>
      <c r="EC1287" s="2" t="n"/>
    </row>
    <row r="1288" ht="6.75" customHeight="1" s="118">
      <c r="A1288" s="2" t="n"/>
      <c r="B1288" s="2" t="n"/>
      <c r="C1288" s="2" t="n"/>
      <c r="D1288" s="2" t="n"/>
      <c r="E1288" s="146" t="n"/>
      <c r="F1288" s="147" t="n"/>
      <c r="G1288" s="147" t="n"/>
      <c r="H1288" s="147" t="n"/>
      <c r="I1288" s="147" t="n"/>
      <c r="J1288" s="147" t="n"/>
      <c r="K1288" s="148" t="n"/>
      <c r="L1288" s="147" t="n"/>
      <c r="M1288" s="147" t="n"/>
      <c r="N1288" s="147" t="n"/>
      <c r="O1288" s="147" t="n"/>
      <c r="P1288" s="147" t="n"/>
      <c r="Q1288" s="147" t="n"/>
      <c r="R1288" s="147" t="n"/>
      <c r="S1288" s="147" t="n"/>
      <c r="T1288" s="147" t="n"/>
      <c r="U1288" s="147" t="n"/>
      <c r="V1288" s="147" t="n"/>
      <c r="W1288" s="147" t="n"/>
      <c r="X1288" s="147" t="n"/>
      <c r="Y1288" s="147" t="n"/>
      <c r="Z1288" s="147" t="n"/>
      <c r="AA1288" s="147" t="n"/>
      <c r="AB1288" s="147" t="n"/>
      <c r="AC1288" s="147" t="n"/>
      <c r="AD1288" s="147" t="n"/>
      <c r="AE1288" s="147" t="n"/>
      <c r="AF1288" s="147" t="n"/>
      <c r="AG1288" s="147" t="n"/>
      <c r="AH1288" s="147" t="n"/>
      <c r="AI1288" s="147" t="n"/>
      <c r="AJ1288" s="147" t="n"/>
      <c r="AK1288" s="147" t="n"/>
      <c r="AL1288" s="147" t="n"/>
      <c r="AM1288" s="147" t="n"/>
      <c r="AN1288" s="147" t="n"/>
      <c r="AO1288" s="147" t="n"/>
      <c r="AP1288" s="147" t="n"/>
      <c r="AQ1288" s="147" t="n"/>
      <c r="AR1288" s="147" t="n"/>
      <c r="AS1288" s="147" t="n"/>
      <c r="AT1288" s="148"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43" t="n"/>
      <c r="CG1288" s="144" t="n"/>
      <c r="DU1288" s="144" t="n"/>
      <c r="DV1288" s="2" t="n"/>
      <c r="DW1288" s="2" t="n"/>
      <c r="DX1288" s="2" t="n"/>
      <c r="DY1288" s="2" t="n"/>
      <c r="DZ1288" s="2" t="n"/>
      <c r="EA1288" s="2" t="n"/>
      <c r="EB1288" s="2" t="n"/>
      <c r="EC1288" s="2" t="n"/>
    </row>
    <row r="1289" ht="6.75" customHeight="1" s="118">
      <c r="A1289" s="2" t="n"/>
      <c r="B1289" s="2" t="n"/>
      <c r="C1289" s="2" t="n"/>
      <c r="D1289" s="2" t="n"/>
      <c r="E1289" s="152" t="inlineStr">
        <is>
          <t>名　前</t>
        </is>
      </c>
      <c r="F1289" s="140" t="n"/>
      <c r="G1289" s="140" t="n"/>
      <c r="H1289" s="140" t="n"/>
      <c r="I1289" s="140" t="n"/>
      <c r="J1289" s="140" t="n"/>
      <c r="K1289" s="141" t="n"/>
      <c r="L1289" s="153">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43" t="n"/>
      <c r="CG1289" s="144" t="n"/>
      <c r="DU1289" s="144" t="n"/>
      <c r="DV1289" s="2" t="n"/>
      <c r="DW1289" s="2" t="n"/>
      <c r="DX1289" s="2" t="n"/>
      <c r="DY1289" s="2" t="n"/>
      <c r="DZ1289" s="2" t="n"/>
      <c r="EA1289" s="2" t="n"/>
      <c r="EB1289" s="2" t="n"/>
      <c r="EC1289" s="2" t="n"/>
    </row>
    <row r="1290" ht="6.7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43" t="n"/>
      <c r="CG1290" s="144" t="n"/>
      <c r="DU1290" s="144" t="n"/>
      <c r="DV1290" s="2" t="n"/>
      <c r="DW1290" s="2" t="n"/>
      <c r="DX1290" s="2" t="n"/>
      <c r="DY1290" s="2" t="n"/>
      <c r="DZ1290" s="2" t="n"/>
      <c r="EA1290" s="2" t="n"/>
      <c r="EB1290" s="2" t="n"/>
      <c r="EC1290" s="2" t="n"/>
    </row>
    <row r="1291" ht="6.7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49">
        <f>計算!$S$17</f>
        <v/>
      </c>
      <c r="CG1291" s="144" t="n"/>
      <c r="CH1291" s="150">
        <f>計算!$T$17</f>
        <v/>
      </c>
      <c r="DU1291" s="144" t="n"/>
      <c r="DV1291" s="2" t="n"/>
      <c r="DW1291" s="2" t="n"/>
      <c r="DX1291" s="2" t="n"/>
      <c r="DY1291" s="2" t="n"/>
      <c r="DZ1291" s="2" t="n"/>
      <c r="EA1291" s="2" t="n"/>
      <c r="EB1291" s="2" t="n"/>
      <c r="EC1291" s="2" t="n"/>
    </row>
    <row r="1292" ht="6.7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43" t="n"/>
      <c r="CG1292" s="144" t="n"/>
      <c r="DU1292" s="144" t="n"/>
      <c r="DV1292" s="2" t="n"/>
      <c r="DW1292" s="2" t="n"/>
      <c r="DX1292" s="2" t="n"/>
      <c r="DY1292" s="2" t="n"/>
      <c r="DZ1292" s="2" t="n"/>
      <c r="EA1292" s="2" t="n"/>
      <c r="EB1292" s="2" t="n"/>
      <c r="EC1292" s="2" t="n"/>
    </row>
    <row r="1293" ht="6.7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43" t="n"/>
      <c r="CG1293" s="144" t="n"/>
      <c r="DU1293" s="144" t="n"/>
      <c r="DV1293" s="2" t="n"/>
      <c r="DW1293" s="2" t="n"/>
      <c r="DX1293" s="2" t="n"/>
      <c r="DY1293" s="2" t="n"/>
      <c r="DZ1293" s="2" t="n"/>
      <c r="EA1293" s="2" t="n"/>
      <c r="EB1293" s="2" t="n"/>
      <c r="EC1293" s="2" t="n"/>
    </row>
    <row r="1294" ht="4.5" customHeight="1" s="118">
      <c r="A1294" s="2" t="n"/>
      <c r="B1294" s="2" t="n"/>
      <c r="C1294" s="2" t="n"/>
      <c r="D1294" s="2" t="n"/>
      <c r="E1294" s="146" t="n"/>
      <c r="F1294" s="147" t="n"/>
      <c r="G1294" s="147" t="n"/>
      <c r="H1294" s="147" t="n"/>
      <c r="I1294" s="147" t="n"/>
      <c r="J1294" s="147" t="n"/>
      <c r="K1294" s="148" t="n"/>
      <c r="L1294" s="146" t="n"/>
      <c r="M1294" s="147" t="n"/>
      <c r="N1294" s="147" t="n"/>
      <c r="O1294" s="147" t="n"/>
      <c r="P1294" s="147" t="n"/>
      <c r="Q1294" s="147" t="n"/>
      <c r="R1294" s="147" t="n"/>
      <c r="S1294" s="147" t="n"/>
      <c r="T1294" s="147" t="n"/>
      <c r="U1294" s="147" t="n"/>
      <c r="V1294" s="147" t="n"/>
      <c r="W1294" s="147" t="n"/>
      <c r="X1294" s="147" t="n"/>
      <c r="Y1294" s="147" t="n"/>
      <c r="Z1294" s="147" t="n"/>
      <c r="AA1294" s="147" t="n"/>
      <c r="AB1294" s="147" t="n"/>
      <c r="AC1294" s="147" t="n"/>
      <c r="AD1294" s="147" t="n"/>
      <c r="AE1294" s="147" t="n"/>
      <c r="AF1294" s="147" t="n"/>
      <c r="AG1294" s="147" t="n"/>
      <c r="AH1294" s="147" t="n"/>
      <c r="AI1294" s="147" t="n"/>
      <c r="AJ1294" s="147" t="n"/>
      <c r="AK1294" s="147" t="n"/>
      <c r="AL1294" s="147" t="n"/>
      <c r="AM1294" s="147" t="n"/>
      <c r="AN1294" s="147" t="n"/>
      <c r="AO1294" s="147" t="n"/>
      <c r="AP1294" s="147" t="n"/>
      <c r="AQ1294" s="147" t="n"/>
      <c r="AR1294" s="147" t="n"/>
      <c r="AS1294" s="147" t="n"/>
      <c r="AT1294" s="148"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43" t="n"/>
      <c r="CG1294" s="144" t="n"/>
      <c r="DU1294" s="144" t="n"/>
      <c r="DV1294" s="2" t="n"/>
      <c r="DW1294" s="2" t="n"/>
      <c r="DX1294" s="2" t="n"/>
      <c r="DY1294" s="2" t="n"/>
      <c r="DZ1294" s="2" t="n"/>
      <c r="EA1294" s="2" t="n"/>
      <c r="EB1294" s="2" t="n"/>
      <c r="EC1294" s="2" t="n"/>
    </row>
    <row r="1295" ht="6.75" customHeight="1" s="118">
      <c r="A1295" s="2" t="n"/>
      <c r="B1295" s="2" t="n"/>
      <c r="C1295" s="2" t="n"/>
      <c r="D1295" s="2" t="n"/>
      <c r="E1295" s="152" t="inlineStr">
        <is>
          <t>生年月日</t>
        </is>
      </c>
      <c r="F1295" s="140" t="n"/>
      <c r="G1295" s="140" t="n"/>
      <c r="H1295" s="140" t="n"/>
      <c r="I1295" s="140" t="n"/>
      <c r="J1295" s="140" t="n"/>
      <c r="K1295" s="141" t="n"/>
      <c r="L1295" s="154" t="inlineStr">
        <is>
          <t>昭和 ・ 平成</t>
        </is>
      </c>
      <c r="M1295" s="140" t="n"/>
      <c r="N1295" s="140" t="n"/>
      <c r="O1295" s="140" t="n"/>
      <c r="P1295" s="140" t="n"/>
      <c r="Q1295" s="140" t="n"/>
      <c r="R1295" s="140" t="n"/>
      <c r="S1295" s="140" t="n"/>
      <c r="T1295" s="140" t="n"/>
      <c r="U1295" s="140" t="n"/>
      <c r="V1295" s="155">
        <f>計算!$D$17</f>
        <v/>
      </c>
      <c r="W1295" s="140" t="n"/>
      <c r="X1295" s="156" t="inlineStr">
        <is>
          <t>年</t>
        </is>
      </c>
      <c r="Y1295" s="140" t="n"/>
      <c r="Z1295" s="155">
        <f>計算!$E$17</f>
        <v/>
      </c>
      <c r="AA1295" s="140" t="n"/>
      <c r="AB1295" s="140" t="n"/>
      <c r="AC1295" s="156" t="inlineStr">
        <is>
          <t>月</t>
        </is>
      </c>
      <c r="AD1295" s="140" t="n"/>
      <c r="AE1295" s="155">
        <f>計算!$F$17</f>
        <v/>
      </c>
      <c r="AF1295" s="140" t="n"/>
      <c r="AG1295" s="140" t="n"/>
      <c r="AH1295" s="156" t="inlineStr">
        <is>
          <t>日　生 （満</t>
        </is>
      </c>
      <c r="AI1295" s="140" t="n"/>
      <c r="AJ1295" s="140" t="n"/>
      <c r="AK1295" s="140" t="n"/>
      <c r="AL1295" s="140" t="n"/>
      <c r="AM1295" s="140" t="n"/>
      <c r="AN1295" s="140" t="n"/>
      <c r="AO1295" s="140" t="n"/>
      <c r="AP1295" s="157">
        <f>計算!$G$17</f>
        <v/>
      </c>
      <c r="AQ1295" s="140" t="n"/>
      <c r="AR1295" s="158"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49">
        <f>計算!$U$17</f>
        <v/>
      </c>
      <c r="CG1295" s="144" t="n"/>
      <c r="CH1295" s="150">
        <f>計算!$V$17</f>
        <v/>
      </c>
      <c r="DU1295" s="144" t="n"/>
      <c r="DV1295" s="2" t="n"/>
      <c r="DW1295" s="2" t="n"/>
      <c r="DX1295" s="2" t="n"/>
      <c r="DY1295" s="2" t="n"/>
      <c r="DZ1295" s="2" t="n"/>
      <c r="EA1295" s="2" t="n"/>
      <c r="EB1295" s="2" t="n"/>
      <c r="EC1295" s="2" t="n"/>
    </row>
    <row r="1296" ht="6.75"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143" t="n"/>
      <c r="CG1296" s="144" t="n"/>
      <c r="DU1296" s="144" t="n"/>
      <c r="DV1296" s="2" t="n"/>
      <c r="DW1296" s="2" t="n"/>
      <c r="DX1296" s="2" t="n"/>
      <c r="DY1296" s="2" t="n"/>
      <c r="DZ1296" s="2" t="n"/>
      <c r="EA1296" s="2" t="n"/>
      <c r="EB1296" s="2" t="n"/>
      <c r="EC1296" s="2" t="n"/>
    </row>
    <row r="1297" ht="6.75"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143" t="n"/>
      <c r="CG1297" s="144" t="n"/>
      <c r="DU1297" s="144" t="n"/>
      <c r="DV1297" s="2" t="n"/>
      <c r="DW1297" s="2" t="n"/>
      <c r="DX1297" s="2" t="n"/>
      <c r="DY1297" s="2" t="n"/>
      <c r="DZ1297" s="2" t="n"/>
      <c r="EA1297" s="2" t="n"/>
      <c r="EB1297" s="2" t="n"/>
      <c r="EC1297" s="2" t="n"/>
    </row>
    <row r="1298" ht="3.75" customHeight="1" s="118">
      <c r="A1298" s="2" t="n"/>
      <c r="B1298" s="2" t="n"/>
      <c r="C1298" s="2" t="n"/>
      <c r="D1298" s="2" t="n"/>
      <c r="E1298" s="146" t="n"/>
      <c r="F1298" s="147" t="n"/>
      <c r="G1298" s="147" t="n"/>
      <c r="H1298" s="147" t="n"/>
      <c r="I1298" s="147" t="n"/>
      <c r="J1298" s="147" t="n"/>
      <c r="K1298" s="148" t="n"/>
      <c r="L1298" s="146" t="n"/>
      <c r="M1298" s="147" t="n"/>
      <c r="N1298" s="147" t="n"/>
      <c r="O1298" s="147" t="n"/>
      <c r="P1298" s="147" t="n"/>
      <c r="Q1298" s="147" t="n"/>
      <c r="R1298" s="147" t="n"/>
      <c r="S1298" s="147" t="n"/>
      <c r="T1298" s="147" t="n"/>
      <c r="U1298" s="147" t="n"/>
      <c r="X1298" s="147" t="n"/>
      <c r="Y1298" s="147" t="n"/>
      <c r="AC1298" s="147" t="n"/>
      <c r="AD1298" s="147" t="n"/>
      <c r="AH1298" s="147" t="n"/>
      <c r="AI1298" s="147" t="n"/>
      <c r="AJ1298" s="147" t="n"/>
      <c r="AK1298" s="147" t="n"/>
      <c r="AL1298" s="147" t="n"/>
      <c r="AM1298" s="147" t="n"/>
      <c r="AN1298" s="147" t="n"/>
      <c r="AO1298" s="147" t="n"/>
      <c r="AP1298" s="147" t="n"/>
      <c r="AQ1298" s="147" t="n"/>
      <c r="AR1298" s="147" t="n"/>
      <c r="AS1298" s="147" t="n"/>
      <c r="AT1298" s="148"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143" t="n"/>
      <c r="CG1298" s="144" t="n"/>
      <c r="DU1298" s="144" t="n"/>
      <c r="DV1298" s="2" t="n"/>
      <c r="DW1298" s="2" t="n"/>
      <c r="DX1298" s="2" t="n"/>
      <c r="DY1298" s="2" t="n"/>
      <c r="DZ1298" s="2" t="n"/>
      <c r="EA1298" s="2" t="n"/>
      <c r="EB1298" s="2" t="n"/>
      <c r="EC1298" s="2" t="n"/>
    </row>
    <row r="1299" ht="6.75" customHeight="1" s="118">
      <c r="A1299" s="2" t="n"/>
      <c r="B1299" s="2" t="n"/>
      <c r="C1299" s="2" t="n"/>
      <c r="D1299" s="2" t="n"/>
      <c r="E1299" s="159" t="inlineStr">
        <is>
          <t>ふ り が な</t>
        </is>
      </c>
      <c r="F1299" s="140" t="n"/>
      <c r="G1299" s="140" t="n"/>
      <c r="H1299" s="140" t="n"/>
      <c r="I1299" s="140" t="n"/>
      <c r="J1299" s="140" t="n"/>
      <c r="K1299" s="141" t="n"/>
      <c r="L1299" s="160">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161">
        <f>計算!$W$17</f>
        <v/>
      </c>
      <c r="CG1299" s="144" t="n"/>
      <c r="CH1299" s="150">
        <f>計算!$X$17</f>
        <v/>
      </c>
      <c r="DU1299" s="144" t="n"/>
      <c r="DV1299" s="2" t="n"/>
      <c r="DW1299" s="2" t="n"/>
      <c r="DX1299" s="2" t="n"/>
      <c r="DY1299" s="2" t="n"/>
      <c r="DZ1299" s="2" t="n"/>
      <c r="EA1299" s="2" t="n"/>
      <c r="EB1299" s="2" t="n"/>
      <c r="EC1299" s="2" t="n"/>
    </row>
    <row r="1300" ht="6.75" customHeight="1" s="118">
      <c r="A1300" s="2" t="n"/>
      <c r="B1300" s="2" t="n"/>
      <c r="C1300" s="2" t="n"/>
      <c r="D1300" s="2" t="n"/>
      <c r="E1300" s="143" t="n"/>
      <c r="K1300" s="144" t="n"/>
      <c r="BI1300" s="144" t="n"/>
      <c r="BJ1300" s="2" t="n"/>
      <c r="BK1300" s="2" t="n"/>
      <c r="BL1300" s="2" t="n"/>
      <c r="BM1300" s="2" t="n"/>
      <c r="BN1300" s="2" t="n"/>
      <c r="BO1300" s="2" t="n"/>
      <c r="BP1300" s="143" t="n"/>
      <c r="BV1300" s="144" t="n"/>
      <c r="BW1300" s="143" t="n"/>
      <c r="CG1300" s="144" t="n"/>
      <c r="DU1300" s="144" t="n"/>
      <c r="DV1300" s="2" t="n"/>
      <c r="DW1300" s="2" t="n"/>
      <c r="DX1300" s="2" t="n"/>
      <c r="DY1300" s="2" t="n"/>
      <c r="DZ1300" s="2" t="n"/>
      <c r="EA1300" s="2" t="n"/>
      <c r="EB1300" s="2" t="n"/>
      <c r="EC1300" s="2" t="n"/>
    </row>
    <row r="1301" ht="6.75" customHeight="1" s="118">
      <c r="A1301" s="2" t="n"/>
      <c r="B1301" s="2" t="n"/>
      <c r="C1301" s="2" t="n"/>
      <c r="D1301" s="2" t="n"/>
      <c r="E1301" s="162" t="n"/>
      <c r="F1301" s="163" t="n"/>
      <c r="G1301" s="163" t="n"/>
      <c r="H1301" s="163" t="n"/>
      <c r="I1301" s="163" t="n"/>
      <c r="J1301" s="163" t="n"/>
      <c r="K1301" s="164" t="n"/>
      <c r="L1301" s="163" t="n"/>
      <c r="M1301" s="163" t="n"/>
      <c r="N1301" s="163" t="n"/>
      <c r="O1301" s="163" t="n"/>
      <c r="P1301" s="163" t="n"/>
      <c r="Q1301" s="163" t="n"/>
      <c r="R1301" s="163" t="n"/>
      <c r="S1301" s="163" t="n"/>
      <c r="T1301" s="163" t="n"/>
      <c r="U1301" s="163" t="n"/>
      <c r="V1301" s="163" t="n"/>
      <c r="W1301" s="163" t="n"/>
      <c r="X1301" s="163" t="n"/>
      <c r="Y1301" s="163" t="n"/>
      <c r="Z1301" s="163" t="n"/>
      <c r="AA1301" s="163" t="n"/>
      <c r="AB1301" s="163" t="n"/>
      <c r="AC1301" s="163" t="n"/>
      <c r="AD1301" s="163" t="n"/>
      <c r="AE1301" s="163" t="n"/>
      <c r="AF1301" s="163" t="n"/>
      <c r="AG1301" s="163" t="n"/>
      <c r="AH1301" s="163" t="n"/>
      <c r="AI1301" s="163" t="n"/>
      <c r="AJ1301" s="163" t="n"/>
      <c r="AK1301" s="163" t="n"/>
      <c r="AL1301" s="163" t="n"/>
      <c r="AM1301" s="163" t="n"/>
      <c r="AN1301" s="163" t="n"/>
      <c r="AO1301" s="163" t="n"/>
      <c r="AP1301" s="163" t="n"/>
      <c r="AQ1301" s="163" t="n"/>
      <c r="AR1301" s="163" t="n"/>
      <c r="AS1301" s="163" t="n"/>
      <c r="AT1301" s="163" t="n"/>
      <c r="AU1301" s="163" t="n"/>
      <c r="AV1301" s="163" t="n"/>
      <c r="AW1301" s="163" t="n"/>
      <c r="AX1301" s="163" t="n"/>
      <c r="AY1301" s="163" t="n"/>
      <c r="AZ1301" s="163" t="n"/>
      <c r="BA1301" s="163" t="n"/>
      <c r="BB1301" s="163" t="n"/>
      <c r="BC1301" s="163" t="n"/>
      <c r="BD1301" s="163" t="n"/>
      <c r="BE1301" s="163" t="n"/>
      <c r="BF1301" s="163" t="n"/>
      <c r="BG1301" s="163" t="n"/>
      <c r="BH1301" s="163" t="n"/>
      <c r="BI1301" s="164" t="n"/>
      <c r="BJ1301" s="2" t="n"/>
      <c r="BK1301" s="2" t="n"/>
      <c r="BL1301" s="2" t="n"/>
      <c r="BM1301" s="2" t="n"/>
      <c r="BN1301" s="2" t="n"/>
      <c r="BO1301" s="2" t="n"/>
      <c r="BP1301" s="143" t="n"/>
      <c r="BV1301" s="144" t="n"/>
      <c r="BW1301" s="143" t="n"/>
      <c r="CG1301" s="144" t="n"/>
      <c r="DU1301" s="144" t="n"/>
      <c r="DV1301" s="2" t="n"/>
      <c r="DW1301" s="2" t="n"/>
      <c r="DX1301" s="2" t="n"/>
      <c r="DY1301" s="2" t="n"/>
      <c r="DZ1301" s="2" t="n"/>
      <c r="EA1301" s="2" t="n"/>
      <c r="EB1301" s="2" t="n"/>
      <c r="EC1301" s="2" t="n"/>
    </row>
    <row r="1302" ht="6.75" customHeight="1" s="118">
      <c r="A1302" s="2" t="n"/>
      <c r="B1302" s="2" t="n"/>
      <c r="C1302" s="2" t="n"/>
      <c r="D1302" s="2" t="n"/>
      <c r="E1302" s="165" t="inlineStr">
        <is>
          <t>現住所</t>
        </is>
      </c>
      <c r="F1302" s="166" t="n"/>
      <c r="G1302" s="166" t="n"/>
      <c r="H1302" s="166" t="n"/>
      <c r="I1302" s="166" t="n"/>
      <c r="J1302" s="166" t="n"/>
      <c r="K1302" s="167" t="n"/>
      <c r="L1302" s="107" t="inlineStr">
        <is>
          <t>〒</t>
        </is>
      </c>
      <c r="M1302" s="166" t="n"/>
      <c r="N1302" s="166" t="n"/>
      <c r="O1302" s="166" t="n"/>
      <c r="P1302" s="168">
        <f>計算!$H$17</f>
        <v/>
      </c>
      <c r="Q1302" s="166" t="n"/>
      <c r="R1302" s="166" t="n"/>
      <c r="S1302" s="166" t="n"/>
      <c r="T1302" s="166" t="n"/>
      <c r="U1302" s="166" t="n"/>
      <c r="V1302" s="166" t="n"/>
      <c r="W1302" s="166" t="n"/>
      <c r="X1302" s="166" t="n"/>
      <c r="Y1302" s="166" t="n"/>
      <c r="Z1302" s="166" t="n"/>
      <c r="AA1302" s="166" t="n"/>
      <c r="AB1302" s="166" t="n"/>
      <c r="AC1302" s="166" t="n"/>
      <c r="AD1302" s="166" t="n"/>
      <c r="AE1302" s="166" t="n"/>
      <c r="AF1302" s="166" t="n"/>
      <c r="AG1302" s="166" t="n"/>
      <c r="AH1302" s="166" t="n"/>
      <c r="AI1302" s="166" t="n"/>
      <c r="AJ1302" s="166"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143" t="n"/>
      <c r="CG1302" s="144" t="n"/>
      <c r="DU1302" s="144" t="n"/>
      <c r="DV1302" s="2" t="n"/>
      <c r="DW1302" s="2" t="n"/>
      <c r="DX1302" s="2" t="n"/>
      <c r="DY1302" s="2" t="n"/>
      <c r="DZ1302" s="2" t="n"/>
      <c r="EA1302" s="2" t="n"/>
      <c r="EB1302" s="2" t="n"/>
      <c r="EC1302" s="2" t="n"/>
    </row>
    <row r="1303" ht="4.5"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6" t="n"/>
      <c r="BQ1303" s="147" t="n"/>
      <c r="BR1303" s="147" t="n"/>
      <c r="BS1303" s="147" t="n"/>
      <c r="BT1303" s="147" t="n"/>
      <c r="BU1303" s="147" t="n"/>
      <c r="BV1303" s="148" t="n"/>
      <c r="BW1303" s="146" t="n"/>
      <c r="BX1303" s="147" t="n"/>
      <c r="BY1303" s="147" t="n"/>
      <c r="BZ1303" s="147" t="n"/>
      <c r="CA1303" s="147" t="n"/>
      <c r="CB1303" s="147" t="n"/>
      <c r="CC1303" s="147" t="n"/>
      <c r="CD1303" s="147" t="n"/>
      <c r="CE1303" s="147" t="n"/>
      <c r="CF1303" s="147" t="n"/>
      <c r="CG1303" s="148" t="n"/>
      <c r="DU1303" s="144"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69" t="inlineStr">
        <is>
          <t>校内外の諸活動</t>
        </is>
      </c>
      <c r="BQ1304" s="140" t="n"/>
      <c r="BR1304" s="140" t="n"/>
      <c r="BS1304" s="140" t="n"/>
      <c r="BT1304" s="140" t="n"/>
      <c r="BU1304" s="140" t="n"/>
      <c r="BV1304" s="141" t="n"/>
      <c r="BW1304" s="170">
        <f>計算!$Y$17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1">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6" t="n"/>
      <c r="F1307" s="147" t="n"/>
      <c r="G1307" s="147" t="n"/>
      <c r="H1307" s="147" t="n"/>
      <c r="I1307" s="147" t="n"/>
      <c r="J1307" s="147" t="n"/>
      <c r="K1307" s="148" t="n"/>
      <c r="L1307" s="146" t="n"/>
      <c r="M1307" s="147" t="n"/>
      <c r="N1307" s="147" t="n"/>
      <c r="O1307" s="147" t="n"/>
      <c r="P1307" s="147" t="n"/>
      <c r="Q1307" s="147" t="n"/>
      <c r="R1307" s="147" t="n"/>
      <c r="S1307" s="147" t="n"/>
      <c r="T1307" s="147" t="n"/>
      <c r="U1307" s="147" t="n"/>
      <c r="V1307" s="147" t="n"/>
      <c r="W1307" s="147" t="n"/>
      <c r="X1307" s="147" t="n"/>
      <c r="Y1307" s="147" t="n"/>
      <c r="Z1307" s="147" t="n"/>
      <c r="AA1307" s="147" t="n"/>
      <c r="AB1307" s="147" t="n"/>
      <c r="AC1307" s="147" t="n"/>
      <c r="AD1307" s="147" t="n"/>
      <c r="AE1307" s="147" t="n"/>
      <c r="AF1307" s="147" t="n"/>
      <c r="AG1307" s="147" t="n"/>
      <c r="AH1307" s="147" t="n"/>
      <c r="AI1307" s="147" t="n"/>
      <c r="AJ1307" s="147" t="n"/>
      <c r="AK1307" s="147" t="n"/>
      <c r="AL1307" s="147" t="n"/>
      <c r="AM1307" s="147" t="n"/>
      <c r="AN1307" s="147" t="n"/>
      <c r="AO1307" s="147" t="n"/>
      <c r="AP1307" s="147" t="n"/>
      <c r="AQ1307" s="147" t="n"/>
      <c r="AR1307" s="147" t="n"/>
      <c r="AS1307" s="147" t="n"/>
      <c r="AT1307" s="147" t="n"/>
      <c r="AU1307" s="147" t="n"/>
      <c r="AV1307" s="147" t="n"/>
      <c r="AW1307" s="147" t="n"/>
      <c r="AX1307" s="147" t="n"/>
      <c r="AY1307" s="147" t="n"/>
      <c r="AZ1307" s="147" t="n"/>
      <c r="BA1307" s="147" t="n"/>
      <c r="BB1307" s="147" t="n"/>
      <c r="BC1307" s="147" t="n"/>
      <c r="BD1307" s="147" t="n"/>
      <c r="BE1307" s="147" t="n"/>
      <c r="BF1307" s="147" t="n"/>
      <c r="BG1307" s="147" t="n"/>
      <c r="BH1307" s="147" t="n"/>
      <c r="BI1307" s="148"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59" t="inlineStr">
        <is>
          <t>ふ り が な</t>
        </is>
      </c>
      <c r="F1308" s="140" t="n"/>
      <c r="G1308" s="140" t="n"/>
      <c r="H1308" s="140" t="n"/>
      <c r="I1308" s="140" t="n"/>
      <c r="J1308" s="140" t="n"/>
      <c r="K1308" s="141" t="n"/>
      <c r="L1308" s="160">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2" t="n"/>
      <c r="F1310" s="163" t="n"/>
      <c r="G1310" s="163" t="n"/>
      <c r="H1310" s="163" t="n"/>
      <c r="I1310" s="163" t="n"/>
      <c r="J1310" s="163" t="n"/>
      <c r="K1310" s="164" t="n"/>
      <c r="L1310" s="163" t="n"/>
      <c r="M1310" s="163" t="n"/>
      <c r="N1310" s="163" t="n"/>
      <c r="O1310" s="163" t="n"/>
      <c r="P1310" s="163" t="n"/>
      <c r="Q1310" s="163" t="n"/>
      <c r="R1310" s="163" t="n"/>
      <c r="S1310" s="163" t="n"/>
      <c r="T1310" s="163" t="n"/>
      <c r="U1310" s="163" t="n"/>
      <c r="V1310" s="163" t="n"/>
      <c r="W1310" s="163" t="n"/>
      <c r="X1310" s="163" t="n"/>
      <c r="Y1310" s="163" t="n"/>
      <c r="Z1310" s="163" t="n"/>
      <c r="AA1310" s="163" t="n"/>
      <c r="AB1310" s="163" t="n"/>
      <c r="AC1310" s="163" t="n"/>
      <c r="AD1310" s="163" t="n"/>
      <c r="AE1310" s="163" t="n"/>
      <c r="AF1310" s="163" t="n"/>
      <c r="AG1310" s="163" t="n"/>
      <c r="AH1310" s="163" t="n"/>
      <c r="AI1310" s="163" t="n"/>
      <c r="AJ1310" s="163" t="n"/>
      <c r="AK1310" s="163" t="n"/>
      <c r="AL1310" s="163" t="n"/>
      <c r="AM1310" s="163" t="n"/>
      <c r="AN1310" s="163" t="n"/>
      <c r="AO1310" s="163" t="n"/>
      <c r="AP1310" s="163" t="n"/>
      <c r="AQ1310" s="163" t="n"/>
      <c r="AR1310" s="163" t="n"/>
      <c r="AS1310" s="163" t="n"/>
      <c r="AT1310" s="163" t="n"/>
      <c r="AU1310" s="163" t="n"/>
      <c r="AV1310" s="163" t="n"/>
      <c r="AW1310" s="163" t="n"/>
      <c r="AX1310" s="163" t="n"/>
      <c r="AY1310" s="163" t="n"/>
      <c r="AZ1310" s="163" t="n"/>
      <c r="BA1310" s="163" t="n"/>
      <c r="BB1310" s="163" t="n"/>
      <c r="BC1310" s="163" t="n"/>
      <c r="BD1310" s="163" t="n"/>
      <c r="BE1310" s="163" t="n"/>
      <c r="BF1310" s="163" t="n"/>
      <c r="BG1310" s="163" t="n"/>
      <c r="BH1310" s="163" t="n"/>
      <c r="BI1310" s="164"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5" t="inlineStr">
        <is>
          <t>連絡先</t>
        </is>
      </c>
      <c r="F1311" s="166" t="n"/>
      <c r="G1311" s="166" t="n"/>
      <c r="H1311" s="166" t="n"/>
      <c r="I1311" s="166" t="n"/>
      <c r="J1311" s="166" t="n"/>
      <c r="K1311" s="167" t="n"/>
      <c r="L1311" s="107" t="inlineStr">
        <is>
          <t>〒</t>
        </is>
      </c>
      <c r="M1311" s="166" t="n"/>
      <c r="N1311" s="166" t="n"/>
      <c r="O1311" s="166" t="n"/>
      <c r="P1311" s="172">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3">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6" t="n"/>
      <c r="F1315" s="147" t="n"/>
      <c r="G1315" s="147" t="n"/>
      <c r="H1315" s="147" t="n"/>
      <c r="I1315" s="147" t="n"/>
      <c r="J1315" s="147" t="n"/>
      <c r="K1315" s="148" t="n"/>
      <c r="L1315" s="147" t="n"/>
      <c r="M1315" s="147" t="n"/>
      <c r="N1315" s="147" t="n"/>
      <c r="O1315" s="147" t="n"/>
      <c r="P1315" s="147" t="n"/>
      <c r="Q1315" s="147" t="n"/>
      <c r="R1315" s="147" t="n"/>
      <c r="S1315" s="147" t="n"/>
      <c r="T1315" s="147" t="n"/>
      <c r="U1315" s="147" t="n"/>
      <c r="V1315" s="147" t="n"/>
      <c r="W1315" s="147" t="n"/>
      <c r="X1315" s="147" t="n"/>
      <c r="Y1315" s="147" t="n"/>
      <c r="Z1315" s="147" t="n"/>
      <c r="AA1315" s="147" t="n"/>
      <c r="AB1315" s="147" t="n"/>
      <c r="AC1315" s="147" t="n"/>
      <c r="AD1315" s="147" t="n"/>
      <c r="AE1315" s="147" t="n"/>
      <c r="AF1315" s="147" t="n"/>
      <c r="AG1315" s="147" t="n"/>
      <c r="AH1315" s="147" t="n"/>
      <c r="AI1315" s="147" t="n"/>
      <c r="AJ1315" s="147" t="n"/>
      <c r="AK1315" s="147" t="n"/>
      <c r="AL1315" s="147" t="n"/>
      <c r="AM1315" s="147" t="n"/>
      <c r="AN1315" s="147" t="n"/>
      <c r="AO1315" s="147" t="n"/>
      <c r="AP1315" s="147" t="n"/>
      <c r="AQ1315" s="147" t="n"/>
      <c r="AR1315" s="147" t="n"/>
      <c r="AS1315" s="147" t="n"/>
      <c r="AT1315" s="147" t="n"/>
      <c r="AU1315" s="147" t="n"/>
      <c r="AV1315" s="147" t="n"/>
      <c r="AW1315" s="147" t="n"/>
      <c r="AX1315" s="147" t="n"/>
      <c r="AY1315" s="147" t="n"/>
      <c r="AZ1315" s="147" t="n"/>
      <c r="BA1315" s="147" t="n"/>
      <c r="BB1315" s="147" t="n"/>
      <c r="BC1315" s="147" t="n"/>
      <c r="BD1315" s="147" t="n"/>
      <c r="BE1315" s="147" t="n"/>
      <c r="BF1315" s="147" t="n"/>
      <c r="BG1315" s="147" t="n"/>
      <c r="BH1315" s="147" t="n"/>
      <c r="BI1315" s="148"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4" t="n"/>
      <c r="BQ1321" s="140" t="n"/>
      <c r="BR1321" s="175" t="n"/>
      <c r="BS1321" s="140" t="n"/>
      <c r="BT1321" s="140" t="n"/>
      <c r="BU1321" s="28" t="n"/>
      <c r="BV1321" s="29" t="n"/>
      <c r="BW1321" s="176">
        <f>計算!$Z$17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7"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78">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79">
        <f>設定!$B$6</f>
        <v/>
      </c>
      <c r="S1329" s="11" t="n"/>
      <c r="T1329" s="11" t="n"/>
      <c r="U1329" s="179">
        <f>設定!$B$7</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6" t="n"/>
      <c r="F1334" s="147" t="n"/>
      <c r="G1334" s="147" t="n"/>
      <c r="H1334" s="147" t="n"/>
      <c r="I1334" s="147" t="n"/>
      <c r="J1334" s="147" t="n"/>
      <c r="K1334" s="148"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7" t="n"/>
      <c r="AX1334" s="147" t="n"/>
      <c r="AY1334" s="147" t="n"/>
      <c r="AZ1334" s="147" t="n"/>
      <c r="BA1334" s="147" t="n"/>
      <c r="BB1334" s="147" t="n"/>
      <c r="BC1334" s="147" t="n"/>
      <c r="BD1334" s="147" t="n"/>
      <c r="BE1334" s="147" t="n"/>
      <c r="BF1334" s="147" t="n"/>
      <c r="BG1334" s="147" t="n"/>
      <c r="BH1334" s="147" t="n"/>
      <c r="BI1334" s="148"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0"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1">
        <f>計算!$AD$17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79">
        <f>計算!$AB$17</f>
        <v/>
      </c>
      <c r="S1340" s="52" t="inlineStr">
        <is>
          <t>年</t>
        </is>
      </c>
      <c r="U1340" s="179">
        <f>計算!$AC$17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6" t="n"/>
      <c r="M1343" s="147" t="n"/>
      <c r="N1343" s="147" t="n"/>
      <c r="O1343" s="147" t="n"/>
      <c r="P1343" s="20" t="n"/>
      <c r="Q1343" s="20" t="n"/>
      <c r="R1343" s="20" t="n"/>
      <c r="S1343" s="20" t="n"/>
      <c r="T1343" s="20" t="n"/>
      <c r="U1343" s="20" t="n"/>
      <c r="V1343" s="20" t="n"/>
      <c r="W1343" s="20" t="n"/>
      <c r="X1343" s="39" t="n"/>
      <c r="Y1343" s="146" t="n"/>
      <c r="Z1343" s="147" t="n"/>
      <c r="AA1343" s="147" t="n"/>
      <c r="AB1343" s="147" t="n"/>
      <c r="AC1343" s="147" t="n"/>
      <c r="AD1343" s="147" t="n"/>
      <c r="AE1343" s="147" t="n"/>
      <c r="AF1343" s="147" t="n"/>
      <c r="AG1343" s="147" t="n"/>
      <c r="AH1343" s="147" t="n"/>
      <c r="AI1343" s="147" t="n"/>
      <c r="AJ1343" s="147" t="n"/>
      <c r="AK1343" s="147" t="n"/>
      <c r="AL1343" s="147" t="n"/>
      <c r="AM1343" s="147" t="n"/>
      <c r="AN1343" s="147" t="n"/>
      <c r="AO1343" s="147" t="n"/>
      <c r="AP1343" s="147" t="n"/>
      <c r="AQ1343" s="147" t="n"/>
      <c r="AR1343" s="147" t="n"/>
      <c r="AS1343" s="147" t="n"/>
      <c r="AT1343" s="147" t="n"/>
      <c r="AU1343" s="147" t="n"/>
      <c r="AV1343" s="147" t="n"/>
      <c r="AW1343" s="147" t="n"/>
      <c r="AX1343" s="147" t="n"/>
      <c r="AY1343" s="147" t="n"/>
      <c r="AZ1343" s="147" t="n"/>
      <c r="BA1343" s="147" t="n"/>
      <c r="BB1343" s="147" t="n"/>
      <c r="BC1343" s="147" t="n"/>
      <c r="BD1343" s="147" t="n"/>
      <c r="BE1343" s="147" t="n"/>
      <c r="BF1343" s="147" t="n"/>
      <c r="BG1343" s="147" t="n"/>
      <c r="BH1343" s="147" t="n"/>
      <c r="BI1343" s="148"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1">
        <f>計算!$AG$17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79">
        <f>計算!$AE$17</f>
        <v/>
      </c>
      <c r="S1346" s="52" t="inlineStr">
        <is>
          <t>年</t>
        </is>
      </c>
      <c r="U1346" s="179">
        <f>計算!$AF$17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6" t="n"/>
      <c r="M1349" s="147" t="n"/>
      <c r="N1349" s="147" t="n"/>
      <c r="O1349" s="147" t="n"/>
      <c r="P1349" s="20" t="n"/>
      <c r="Q1349" s="20" t="n"/>
      <c r="R1349" s="20" t="n"/>
      <c r="S1349" s="20" t="n"/>
      <c r="T1349" s="20" t="n"/>
      <c r="U1349" s="20" t="n"/>
      <c r="V1349" s="20" t="n"/>
      <c r="W1349" s="20" t="n"/>
      <c r="X1349" s="39" t="n"/>
      <c r="Y1349" s="146" t="n"/>
      <c r="Z1349" s="147" t="n"/>
      <c r="AA1349" s="147" t="n"/>
      <c r="AB1349" s="147" t="n"/>
      <c r="AC1349" s="147" t="n"/>
      <c r="AD1349" s="147" t="n"/>
      <c r="AE1349" s="147" t="n"/>
      <c r="AF1349" s="147" t="n"/>
      <c r="AG1349" s="147" t="n"/>
      <c r="AH1349" s="147" t="n"/>
      <c r="AI1349" s="147" t="n"/>
      <c r="AJ1349" s="147" t="n"/>
      <c r="AK1349" s="147" t="n"/>
      <c r="AL1349" s="147" t="n"/>
      <c r="AM1349" s="147" t="n"/>
      <c r="AN1349" s="147" t="n"/>
      <c r="AO1349" s="147" t="n"/>
      <c r="AP1349" s="147" t="n"/>
      <c r="AQ1349" s="147" t="n"/>
      <c r="AR1349" s="147" t="n"/>
      <c r="AS1349" s="147" t="n"/>
      <c r="AT1349" s="147" t="n"/>
      <c r="AU1349" s="147" t="n"/>
      <c r="AV1349" s="147" t="n"/>
      <c r="AW1349" s="147" t="n"/>
      <c r="AX1349" s="147" t="n"/>
      <c r="AY1349" s="147" t="n"/>
      <c r="AZ1349" s="147" t="n"/>
      <c r="BA1349" s="147" t="n"/>
      <c r="BB1349" s="147" t="n"/>
      <c r="BC1349" s="147" t="n"/>
      <c r="BD1349" s="147" t="n"/>
      <c r="BE1349" s="147" t="n"/>
      <c r="BF1349" s="147" t="n"/>
      <c r="BG1349" s="147" t="n"/>
      <c r="BH1349" s="147" t="n"/>
      <c r="BI1349" s="148" t="n"/>
      <c r="BJ1349" s="2" t="n"/>
      <c r="BK1349" s="2" t="n"/>
      <c r="BL1349" s="2" t="n"/>
      <c r="BM1349" s="2" t="n"/>
      <c r="BN1349" s="2" t="n"/>
      <c r="BO1349" s="2" t="n"/>
      <c r="BP1349" s="146" t="n"/>
      <c r="BQ1349" s="147" t="n"/>
      <c r="BR1349" s="147" t="n"/>
      <c r="BS1349" s="147" t="n"/>
      <c r="BT1349" s="147" t="n"/>
      <c r="BU1349" s="42" t="n"/>
      <c r="BV1349" s="45" t="n"/>
      <c r="BW1349" s="147" t="n"/>
      <c r="BX1349" s="147" t="n"/>
      <c r="BY1349" s="147" t="n"/>
      <c r="BZ1349" s="147" t="n"/>
      <c r="CA1349" s="147" t="n"/>
      <c r="CB1349" s="147" t="n"/>
      <c r="CC1349" s="147" t="n"/>
      <c r="CD1349" s="147" t="n"/>
      <c r="CE1349" s="147" t="n"/>
      <c r="CF1349" s="147" t="n"/>
      <c r="CG1349" s="147" t="n"/>
      <c r="CH1349" s="147" t="n"/>
      <c r="CI1349" s="147" t="n"/>
      <c r="CJ1349" s="147" t="n"/>
      <c r="CK1349" s="147" t="n"/>
      <c r="CL1349" s="147" t="n"/>
      <c r="CM1349" s="147" t="n"/>
      <c r="CN1349" s="147" t="n"/>
      <c r="CO1349" s="147" t="n"/>
      <c r="CP1349" s="147" t="n"/>
      <c r="CQ1349" s="147" t="n"/>
      <c r="CR1349" s="147" t="n"/>
      <c r="CS1349" s="147" t="n"/>
      <c r="CT1349" s="147" t="n"/>
      <c r="CU1349" s="147" t="n"/>
      <c r="CV1349" s="147" t="n"/>
      <c r="CW1349" s="147" t="n"/>
      <c r="CX1349" s="147" t="n"/>
      <c r="CY1349" s="147" t="n"/>
      <c r="CZ1349" s="147" t="n"/>
      <c r="DA1349" s="147" t="n"/>
      <c r="DB1349" s="147" t="n"/>
      <c r="DC1349" s="147" t="n"/>
      <c r="DD1349" s="147" t="n"/>
      <c r="DE1349" s="147" t="n"/>
      <c r="DF1349" s="147" t="n"/>
      <c r="DG1349" s="147" t="n"/>
      <c r="DH1349" s="147" t="n"/>
      <c r="DI1349" s="147" t="n"/>
      <c r="DJ1349" s="147" t="n"/>
      <c r="DK1349" s="147" t="n"/>
      <c r="DL1349" s="147" t="n"/>
      <c r="DM1349" s="147" t="n"/>
      <c r="DN1349" s="147" t="n"/>
      <c r="DO1349" s="147" t="n"/>
      <c r="DP1349" s="147" t="n"/>
      <c r="DQ1349" s="147" t="n"/>
      <c r="DR1349" s="147" t="n"/>
      <c r="DS1349" s="147" t="n"/>
      <c r="DT1349" s="147" t="n"/>
      <c r="DU1349" s="148"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6">
        <f>計算!$AA$17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6" t="n"/>
      <c r="M1355" s="147" t="n"/>
      <c r="N1355" s="147" t="n"/>
      <c r="O1355" s="147"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6" t="n"/>
      <c r="F1361" s="147" t="n"/>
      <c r="G1361" s="147" t="n"/>
      <c r="H1361" s="147" t="n"/>
      <c r="I1361" s="147" t="n"/>
      <c r="J1361" s="147" t="n"/>
      <c r="K1361" s="148" t="n"/>
      <c r="L1361" s="146" t="n"/>
      <c r="M1361" s="147" t="n"/>
      <c r="N1361" s="147" t="n"/>
      <c r="O1361" s="147"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6" t="n"/>
      <c r="BQ1361" s="147" t="n"/>
      <c r="BR1361" s="147" t="n"/>
      <c r="BS1361" s="147" t="n"/>
      <c r="BT1361" s="147" t="n"/>
      <c r="BU1361" s="147" t="n"/>
      <c r="BV1361" s="148" t="n"/>
      <c r="BW1361" s="147" t="n"/>
      <c r="BX1361" s="147" t="n"/>
      <c r="BY1361" s="147" t="n"/>
      <c r="BZ1361" s="147" t="n"/>
      <c r="CA1361" s="147" t="n"/>
      <c r="CB1361" s="147" t="n"/>
      <c r="CC1361" s="147" t="n"/>
      <c r="CD1361" s="147" t="n"/>
      <c r="CE1361" s="147" t="n"/>
      <c r="CF1361" s="147" t="n"/>
      <c r="CG1361" s="147" t="n"/>
      <c r="CH1361" s="147" t="n"/>
      <c r="CI1361" s="147" t="n"/>
      <c r="CJ1361" s="147" t="n"/>
      <c r="CK1361" s="147" t="n"/>
      <c r="CL1361" s="147" t="n"/>
      <c r="CM1361" s="147" t="n"/>
      <c r="CN1361" s="147" t="n"/>
      <c r="CO1361" s="147" t="n"/>
      <c r="CP1361" s="147" t="n"/>
      <c r="CQ1361" s="147" t="n"/>
      <c r="CR1361" s="147" t="n"/>
      <c r="CS1361" s="147" t="n"/>
      <c r="CT1361" s="147" t="n"/>
      <c r="CU1361" s="147" t="n"/>
      <c r="CV1361" s="147" t="n"/>
      <c r="CW1361" s="147" t="n"/>
      <c r="CX1361" s="147" t="n"/>
      <c r="CY1361" s="147" t="n"/>
      <c r="CZ1361" s="147" t="n"/>
      <c r="DA1361" s="147" t="n"/>
      <c r="DB1361" s="147" t="n"/>
      <c r="DC1361" s="147" t="n"/>
      <c r="DD1361" s="147" t="n"/>
      <c r="DE1361" s="147" t="n"/>
      <c r="DF1361" s="147" t="n"/>
      <c r="DG1361" s="147" t="n"/>
      <c r="DH1361" s="147" t="n"/>
      <c r="DI1361" s="147" t="n"/>
      <c r="DJ1361" s="147" t="n"/>
      <c r="DK1361" s="147" t="n"/>
      <c r="DL1361" s="147" t="n"/>
      <c r="DM1361" s="147" t="n"/>
      <c r="DN1361" s="147" t="n"/>
      <c r="DO1361" s="147" t="n"/>
      <c r="DP1361" s="147" t="n"/>
      <c r="DQ1361" s="147" t="n"/>
      <c r="DR1361" s="147" t="n"/>
      <c r="DS1361" s="147" t="n"/>
      <c r="DT1361" s="147" t="n"/>
      <c r="DU1361" s="148"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IF(N(設定!$B$3)=0,"",YEAR(設定!$B$3)-2018)</f>
        <v/>
      </c>
      <c r="AG1373" s="95" t="inlineStr">
        <is>
          <t>年</t>
        </is>
      </c>
      <c r="AI1373" s="145">
        <f>IF(N(設定!$B$3)=0,"",MONTH(設定!$B$3))</f>
        <v/>
      </c>
      <c r="AL1373" s="95" t="inlineStr">
        <is>
          <t>月</t>
        </is>
      </c>
      <c r="AN1373" s="145">
        <f>IF(N(設定!$B$3)=0,"",DAY(設定!$B$3))</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6" t="n"/>
      <c r="BX1373" s="147" t="n"/>
      <c r="BY1373" s="147" t="n"/>
      <c r="BZ1373" s="147" t="n"/>
      <c r="CA1373" s="147" t="n"/>
      <c r="CB1373" s="147" t="n"/>
      <c r="CC1373" s="147" t="n"/>
      <c r="CD1373" s="147" t="n"/>
      <c r="CE1373" s="147" t="n"/>
      <c r="CF1373" s="147" t="n"/>
      <c r="CG1373" s="148" t="n"/>
      <c r="CH1373" s="146" t="n"/>
      <c r="CI1373" s="147" t="n"/>
      <c r="CJ1373" s="147" t="n"/>
      <c r="CK1373" s="147" t="n"/>
      <c r="CL1373" s="147" t="n"/>
      <c r="CM1373" s="147" t="n"/>
      <c r="CN1373" s="147" t="n"/>
      <c r="CO1373" s="147" t="n"/>
      <c r="CP1373" s="147" t="n"/>
      <c r="CQ1373" s="147" t="n"/>
      <c r="CR1373" s="147" t="n"/>
      <c r="CS1373" s="147" t="n"/>
      <c r="CT1373" s="147" t="n"/>
      <c r="CU1373" s="147" t="n"/>
      <c r="CV1373" s="147" t="n"/>
      <c r="CW1373" s="147" t="n"/>
      <c r="CX1373" s="147" t="n"/>
      <c r="CY1373" s="147" t="n"/>
      <c r="CZ1373" s="147" t="n"/>
      <c r="DA1373" s="147" t="n"/>
      <c r="DB1373" s="147" t="n"/>
      <c r="DC1373" s="147" t="n"/>
      <c r="DD1373" s="147" t="n"/>
      <c r="DE1373" s="147" t="n"/>
      <c r="DF1373" s="147" t="n"/>
      <c r="DG1373" s="147" t="n"/>
      <c r="DH1373" s="147" t="n"/>
      <c r="DI1373" s="147" t="n"/>
      <c r="DJ1373" s="147" t="n"/>
      <c r="DK1373" s="147" t="n"/>
      <c r="DL1373" s="147" t="n"/>
      <c r="DM1373" s="147" t="n"/>
      <c r="DN1373" s="147" t="n"/>
      <c r="DO1373" s="147" t="n"/>
      <c r="DP1373" s="147" t="n"/>
      <c r="DQ1373" s="147" t="n"/>
      <c r="DR1373" s="147" t="n"/>
      <c r="DS1373" s="147" t="n"/>
      <c r="DT1373" s="147" t="n"/>
      <c r="DU1373" s="148"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49">
        <f>計算!$O$18</f>
        <v/>
      </c>
      <c r="CG1374" s="144" t="n"/>
      <c r="CH1374" s="150">
        <f>計算!$P$18</f>
        <v/>
      </c>
      <c r="DU1374" s="144"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7" t="n"/>
      <c r="AA1375" s="147" t="n"/>
      <c r="AB1375" s="147" t="n"/>
      <c r="AC1375" s="147" t="n"/>
      <c r="AD1375" s="147" t="n"/>
      <c r="AE1375" s="147" t="n"/>
      <c r="AF1375" s="147" t="n"/>
      <c r="AG1375" s="147" t="n"/>
      <c r="AH1375" s="147" t="n"/>
      <c r="AI1375" s="147" t="n"/>
      <c r="AJ1375" s="147" t="n"/>
      <c r="AK1375" s="147" t="n"/>
      <c r="AL1375" s="147" t="n"/>
      <c r="AM1375" s="147" t="n"/>
      <c r="AN1375" s="147" t="n"/>
      <c r="AO1375" s="147" t="n"/>
      <c r="AP1375" s="147" t="n"/>
      <c r="AQ1375" s="147" t="n"/>
      <c r="AR1375" s="147" t="n"/>
      <c r="AS1375" s="147" t="n"/>
      <c r="AT1375" s="147" t="n"/>
      <c r="AU1375" s="12" t="n"/>
      <c r="AV1375" s="7" t="n"/>
      <c r="BI1375" s="8" t="n"/>
      <c r="BJ1375" s="7" t="n"/>
      <c r="BK1375" s="2" t="n"/>
      <c r="BL1375" s="2" t="n"/>
      <c r="BM1375" s="2" t="n"/>
      <c r="BN1375" s="2" t="n"/>
      <c r="BO1375" s="2" t="n"/>
      <c r="BP1375" s="143" t="n"/>
      <c r="BV1375" s="144" t="n"/>
      <c r="BW1375" s="143" t="n"/>
      <c r="CG1375" s="144" t="n"/>
      <c r="DU1375" s="144" t="n"/>
      <c r="DV1375" s="2" t="n"/>
      <c r="DW1375" s="2" t="n"/>
      <c r="DX1375" s="2" t="n"/>
      <c r="DY1375" s="2" t="n"/>
      <c r="DZ1375" s="2" t="n"/>
      <c r="EA1375" s="2" t="n"/>
      <c r="EB1375" s="2" t="n"/>
      <c r="EC1375" s="2" t="n"/>
    </row>
    <row r="1376" ht="6.75" customHeight="1" s="118">
      <c r="A1376" s="2" t="n"/>
      <c r="B1376" s="2" t="n"/>
      <c r="C1376" s="2" t="n"/>
      <c r="D1376" s="2" t="n"/>
      <c r="E1376" s="142" t="inlineStr">
        <is>
          <t>ふ り が な</t>
        </is>
      </c>
      <c r="F1376" s="140" t="n"/>
      <c r="G1376" s="140" t="n"/>
      <c r="H1376" s="140" t="n"/>
      <c r="I1376" s="140" t="n"/>
      <c r="J1376" s="140" t="n"/>
      <c r="K1376" s="141" t="n"/>
      <c r="L1376" s="151">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43" t="n"/>
      <c r="CG1376" s="144" t="n"/>
      <c r="DU1376" s="144" t="n"/>
      <c r="DV1376" s="2" t="n"/>
      <c r="DW1376" s="2" t="n"/>
      <c r="DX1376" s="2" t="n"/>
      <c r="DY1376" s="2" t="n"/>
      <c r="DZ1376" s="2" t="n"/>
      <c r="EA1376" s="2" t="n"/>
      <c r="EB1376" s="2" t="n"/>
      <c r="EC1376" s="2" t="n"/>
    </row>
    <row r="1377" ht="6.7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43" t="n"/>
      <c r="CG1377" s="144" t="n"/>
      <c r="DU1377" s="144" t="n"/>
      <c r="DV1377" s="2" t="n"/>
      <c r="DW1377" s="2" t="n"/>
      <c r="DX1377" s="2" t="n"/>
      <c r="DY1377" s="2" t="n"/>
      <c r="DZ1377" s="2" t="n"/>
      <c r="EA1377" s="2" t="n"/>
      <c r="EB1377" s="2" t="n"/>
      <c r="EC1377" s="2" t="n"/>
    </row>
    <row r="1378" ht="6.7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49">
        <f>計算!$Q$18</f>
        <v/>
      </c>
      <c r="CG1378" s="144" t="n"/>
      <c r="CH1378" s="150">
        <f>計算!$R$18</f>
        <v/>
      </c>
      <c r="DU1378" s="144" t="n"/>
      <c r="DV1378" s="2" t="n"/>
      <c r="DW1378" s="2" t="n"/>
      <c r="DX1378" s="2" t="n"/>
      <c r="DY1378" s="2" t="n"/>
      <c r="DZ1378" s="2" t="n"/>
      <c r="EA1378" s="2" t="n"/>
      <c r="EB1378" s="2" t="n"/>
      <c r="EC1378" s="2" t="n"/>
    </row>
    <row r="1379" ht="6.75" customHeight="1" s="118">
      <c r="A1379" s="2" t="n"/>
      <c r="B1379" s="2" t="n"/>
      <c r="C1379" s="2" t="n"/>
      <c r="D1379" s="2" t="n"/>
      <c r="E1379" s="146" t="n"/>
      <c r="F1379" s="147" t="n"/>
      <c r="G1379" s="147" t="n"/>
      <c r="H1379" s="147" t="n"/>
      <c r="I1379" s="147" t="n"/>
      <c r="J1379" s="147" t="n"/>
      <c r="K1379" s="148" t="n"/>
      <c r="L1379" s="147" t="n"/>
      <c r="M1379" s="147" t="n"/>
      <c r="N1379" s="147" t="n"/>
      <c r="O1379" s="147" t="n"/>
      <c r="P1379" s="147" t="n"/>
      <c r="Q1379" s="147" t="n"/>
      <c r="R1379" s="147" t="n"/>
      <c r="S1379" s="147" t="n"/>
      <c r="T1379" s="147" t="n"/>
      <c r="U1379" s="147" t="n"/>
      <c r="V1379" s="147" t="n"/>
      <c r="W1379" s="147" t="n"/>
      <c r="X1379" s="147" t="n"/>
      <c r="Y1379" s="147" t="n"/>
      <c r="Z1379" s="147" t="n"/>
      <c r="AA1379" s="147" t="n"/>
      <c r="AB1379" s="147" t="n"/>
      <c r="AC1379" s="147" t="n"/>
      <c r="AD1379" s="147" t="n"/>
      <c r="AE1379" s="147" t="n"/>
      <c r="AF1379" s="147" t="n"/>
      <c r="AG1379" s="147" t="n"/>
      <c r="AH1379" s="147" t="n"/>
      <c r="AI1379" s="147" t="n"/>
      <c r="AJ1379" s="147" t="n"/>
      <c r="AK1379" s="147" t="n"/>
      <c r="AL1379" s="147" t="n"/>
      <c r="AM1379" s="147" t="n"/>
      <c r="AN1379" s="147" t="n"/>
      <c r="AO1379" s="147" t="n"/>
      <c r="AP1379" s="147" t="n"/>
      <c r="AQ1379" s="147" t="n"/>
      <c r="AR1379" s="147" t="n"/>
      <c r="AS1379" s="147" t="n"/>
      <c r="AT1379" s="148"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43" t="n"/>
      <c r="CG1379" s="144" t="n"/>
      <c r="DU1379" s="144" t="n"/>
      <c r="DV1379" s="2" t="n"/>
      <c r="DW1379" s="2" t="n"/>
      <c r="DX1379" s="2" t="n"/>
      <c r="DY1379" s="2" t="n"/>
      <c r="DZ1379" s="2" t="n"/>
      <c r="EA1379" s="2" t="n"/>
      <c r="EB1379" s="2" t="n"/>
      <c r="EC1379" s="2" t="n"/>
    </row>
    <row r="1380" ht="6.75" customHeight="1" s="118">
      <c r="A1380" s="2" t="n"/>
      <c r="B1380" s="2" t="n"/>
      <c r="C1380" s="2" t="n"/>
      <c r="D1380" s="2" t="n"/>
      <c r="E1380" s="152" t="inlineStr">
        <is>
          <t>名　前</t>
        </is>
      </c>
      <c r="F1380" s="140" t="n"/>
      <c r="G1380" s="140" t="n"/>
      <c r="H1380" s="140" t="n"/>
      <c r="I1380" s="140" t="n"/>
      <c r="J1380" s="140" t="n"/>
      <c r="K1380" s="141" t="n"/>
      <c r="L1380" s="153">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43" t="n"/>
      <c r="CG1380" s="144" t="n"/>
      <c r="DU1380" s="144" t="n"/>
      <c r="DV1380" s="2" t="n"/>
      <c r="DW1380" s="2" t="n"/>
      <c r="DX1380" s="2" t="n"/>
      <c r="DY1380" s="2" t="n"/>
      <c r="DZ1380" s="2" t="n"/>
      <c r="EA1380" s="2" t="n"/>
      <c r="EB1380" s="2" t="n"/>
      <c r="EC1380" s="2" t="n"/>
    </row>
    <row r="1381" ht="6.7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43" t="n"/>
      <c r="CG1381" s="144" t="n"/>
      <c r="DU1381" s="144" t="n"/>
      <c r="DV1381" s="2" t="n"/>
      <c r="DW1381" s="2" t="n"/>
      <c r="DX1381" s="2" t="n"/>
      <c r="DY1381" s="2" t="n"/>
      <c r="DZ1381" s="2" t="n"/>
      <c r="EA1381" s="2" t="n"/>
      <c r="EB1381" s="2" t="n"/>
      <c r="EC1381" s="2" t="n"/>
    </row>
    <row r="1382" ht="6.7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49">
        <f>計算!$S$18</f>
        <v/>
      </c>
      <c r="CG1382" s="144" t="n"/>
      <c r="CH1382" s="150">
        <f>計算!$T$18</f>
        <v/>
      </c>
      <c r="DU1382" s="144" t="n"/>
      <c r="DV1382" s="2" t="n"/>
      <c r="DW1382" s="2" t="n"/>
      <c r="DX1382" s="2" t="n"/>
      <c r="DY1382" s="2" t="n"/>
      <c r="DZ1382" s="2" t="n"/>
      <c r="EA1382" s="2" t="n"/>
      <c r="EB1382" s="2" t="n"/>
      <c r="EC1382" s="2" t="n"/>
    </row>
    <row r="1383" ht="6.7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43" t="n"/>
      <c r="CG1383" s="144" t="n"/>
      <c r="DU1383" s="144" t="n"/>
      <c r="DV1383" s="2" t="n"/>
      <c r="DW1383" s="2" t="n"/>
      <c r="DX1383" s="2" t="n"/>
      <c r="DY1383" s="2" t="n"/>
      <c r="DZ1383" s="2" t="n"/>
      <c r="EA1383" s="2" t="n"/>
      <c r="EB1383" s="2" t="n"/>
      <c r="EC1383" s="2" t="n"/>
    </row>
    <row r="1384" ht="6.7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43" t="n"/>
      <c r="CG1384" s="144" t="n"/>
      <c r="DU1384" s="144" t="n"/>
      <c r="DV1384" s="2" t="n"/>
      <c r="DW1384" s="2" t="n"/>
      <c r="DX1384" s="2" t="n"/>
      <c r="DY1384" s="2" t="n"/>
      <c r="DZ1384" s="2" t="n"/>
      <c r="EA1384" s="2" t="n"/>
      <c r="EB1384" s="2" t="n"/>
      <c r="EC1384" s="2" t="n"/>
    </row>
    <row r="1385" ht="4.5" customHeight="1" s="118">
      <c r="A1385" s="2" t="n"/>
      <c r="B1385" s="2" t="n"/>
      <c r="C1385" s="2" t="n"/>
      <c r="D1385" s="2" t="n"/>
      <c r="E1385" s="146" t="n"/>
      <c r="F1385" s="147" t="n"/>
      <c r="G1385" s="147" t="n"/>
      <c r="H1385" s="147" t="n"/>
      <c r="I1385" s="147" t="n"/>
      <c r="J1385" s="147" t="n"/>
      <c r="K1385" s="148" t="n"/>
      <c r="L1385" s="146" t="n"/>
      <c r="M1385" s="147" t="n"/>
      <c r="N1385" s="147" t="n"/>
      <c r="O1385" s="147" t="n"/>
      <c r="P1385" s="147" t="n"/>
      <c r="Q1385" s="147" t="n"/>
      <c r="R1385" s="147" t="n"/>
      <c r="S1385" s="147" t="n"/>
      <c r="T1385" s="147" t="n"/>
      <c r="U1385" s="147" t="n"/>
      <c r="V1385" s="147" t="n"/>
      <c r="W1385" s="147" t="n"/>
      <c r="X1385" s="147" t="n"/>
      <c r="Y1385" s="147" t="n"/>
      <c r="Z1385" s="147" t="n"/>
      <c r="AA1385" s="147" t="n"/>
      <c r="AB1385" s="147" t="n"/>
      <c r="AC1385" s="147" t="n"/>
      <c r="AD1385" s="147" t="n"/>
      <c r="AE1385" s="147" t="n"/>
      <c r="AF1385" s="147" t="n"/>
      <c r="AG1385" s="147" t="n"/>
      <c r="AH1385" s="147" t="n"/>
      <c r="AI1385" s="147" t="n"/>
      <c r="AJ1385" s="147" t="n"/>
      <c r="AK1385" s="147" t="n"/>
      <c r="AL1385" s="147" t="n"/>
      <c r="AM1385" s="147" t="n"/>
      <c r="AN1385" s="147" t="n"/>
      <c r="AO1385" s="147" t="n"/>
      <c r="AP1385" s="147" t="n"/>
      <c r="AQ1385" s="147" t="n"/>
      <c r="AR1385" s="147" t="n"/>
      <c r="AS1385" s="147" t="n"/>
      <c r="AT1385" s="148"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43" t="n"/>
      <c r="CG1385" s="144" t="n"/>
      <c r="DU1385" s="144" t="n"/>
      <c r="DV1385" s="2" t="n"/>
      <c r="DW1385" s="2" t="n"/>
      <c r="DX1385" s="2" t="n"/>
      <c r="DY1385" s="2" t="n"/>
      <c r="DZ1385" s="2" t="n"/>
      <c r="EA1385" s="2" t="n"/>
      <c r="EB1385" s="2" t="n"/>
      <c r="EC1385" s="2" t="n"/>
    </row>
    <row r="1386" ht="6.75" customHeight="1" s="118">
      <c r="A1386" s="2" t="n"/>
      <c r="B1386" s="2" t="n"/>
      <c r="C1386" s="2" t="n"/>
      <c r="D1386" s="2" t="n"/>
      <c r="E1386" s="152" t="inlineStr">
        <is>
          <t>生年月日</t>
        </is>
      </c>
      <c r="F1386" s="140" t="n"/>
      <c r="G1386" s="140" t="n"/>
      <c r="H1386" s="140" t="n"/>
      <c r="I1386" s="140" t="n"/>
      <c r="J1386" s="140" t="n"/>
      <c r="K1386" s="141" t="n"/>
      <c r="L1386" s="154" t="inlineStr">
        <is>
          <t>昭和 ・ 平成</t>
        </is>
      </c>
      <c r="M1386" s="140" t="n"/>
      <c r="N1386" s="140" t="n"/>
      <c r="O1386" s="140" t="n"/>
      <c r="P1386" s="140" t="n"/>
      <c r="Q1386" s="140" t="n"/>
      <c r="R1386" s="140" t="n"/>
      <c r="S1386" s="140" t="n"/>
      <c r="T1386" s="140" t="n"/>
      <c r="U1386" s="140" t="n"/>
      <c r="V1386" s="155">
        <f>計算!$D$18</f>
        <v/>
      </c>
      <c r="W1386" s="140" t="n"/>
      <c r="X1386" s="156" t="inlineStr">
        <is>
          <t>年</t>
        </is>
      </c>
      <c r="Y1386" s="140" t="n"/>
      <c r="Z1386" s="155">
        <f>計算!$E$18</f>
        <v/>
      </c>
      <c r="AA1386" s="140" t="n"/>
      <c r="AB1386" s="140" t="n"/>
      <c r="AC1386" s="156" t="inlineStr">
        <is>
          <t>月</t>
        </is>
      </c>
      <c r="AD1386" s="140" t="n"/>
      <c r="AE1386" s="155">
        <f>計算!$F$18</f>
        <v/>
      </c>
      <c r="AF1386" s="140" t="n"/>
      <c r="AG1386" s="140" t="n"/>
      <c r="AH1386" s="156" t="inlineStr">
        <is>
          <t>日　生 （満</t>
        </is>
      </c>
      <c r="AI1386" s="140" t="n"/>
      <c r="AJ1386" s="140" t="n"/>
      <c r="AK1386" s="140" t="n"/>
      <c r="AL1386" s="140" t="n"/>
      <c r="AM1386" s="140" t="n"/>
      <c r="AN1386" s="140" t="n"/>
      <c r="AO1386" s="140" t="n"/>
      <c r="AP1386" s="157">
        <f>計算!$G$18</f>
        <v/>
      </c>
      <c r="AQ1386" s="140" t="n"/>
      <c r="AR1386" s="158"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49">
        <f>計算!$U$18</f>
        <v/>
      </c>
      <c r="CG1386" s="144" t="n"/>
      <c r="CH1386" s="150">
        <f>計算!$V$18</f>
        <v/>
      </c>
      <c r="DU1386" s="144" t="n"/>
      <c r="DV1386" s="2" t="n"/>
      <c r="DW1386" s="2" t="n"/>
      <c r="DX1386" s="2" t="n"/>
      <c r="DY1386" s="2" t="n"/>
      <c r="DZ1386" s="2" t="n"/>
      <c r="EA1386" s="2" t="n"/>
      <c r="EB1386" s="2" t="n"/>
      <c r="EC1386" s="2" t="n"/>
    </row>
    <row r="1387" ht="6.75"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143" t="n"/>
      <c r="CG1387" s="144" t="n"/>
      <c r="DU1387" s="144" t="n"/>
      <c r="DV1387" s="2" t="n"/>
      <c r="DW1387" s="2" t="n"/>
      <c r="DX1387" s="2" t="n"/>
      <c r="DY1387" s="2" t="n"/>
      <c r="DZ1387" s="2" t="n"/>
      <c r="EA1387" s="2" t="n"/>
      <c r="EB1387" s="2" t="n"/>
      <c r="EC1387" s="2" t="n"/>
    </row>
    <row r="1388" ht="6.75"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143" t="n"/>
      <c r="CG1388" s="144" t="n"/>
      <c r="DU1388" s="144" t="n"/>
      <c r="DV1388" s="2" t="n"/>
      <c r="DW1388" s="2" t="n"/>
      <c r="DX1388" s="2" t="n"/>
      <c r="DY1388" s="2" t="n"/>
      <c r="DZ1388" s="2" t="n"/>
      <c r="EA1388" s="2" t="n"/>
      <c r="EB1388" s="2" t="n"/>
      <c r="EC1388" s="2" t="n"/>
    </row>
    <row r="1389" ht="3.75" customHeight="1" s="118">
      <c r="A1389" s="2" t="n"/>
      <c r="B1389" s="2" t="n"/>
      <c r="C1389" s="2" t="n"/>
      <c r="D1389" s="2" t="n"/>
      <c r="E1389" s="146" t="n"/>
      <c r="F1389" s="147" t="n"/>
      <c r="G1389" s="147" t="n"/>
      <c r="H1389" s="147" t="n"/>
      <c r="I1389" s="147" t="n"/>
      <c r="J1389" s="147" t="n"/>
      <c r="K1389" s="148" t="n"/>
      <c r="L1389" s="146" t="n"/>
      <c r="M1389" s="147" t="n"/>
      <c r="N1389" s="147" t="n"/>
      <c r="O1389" s="147" t="n"/>
      <c r="P1389" s="147" t="n"/>
      <c r="Q1389" s="147" t="n"/>
      <c r="R1389" s="147" t="n"/>
      <c r="S1389" s="147" t="n"/>
      <c r="T1389" s="147" t="n"/>
      <c r="U1389" s="147" t="n"/>
      <c r="X1389" s="147" t="n"/>
      <c r="Y1389" s="147" t="n"/>
      <c r="AC1389" s="147" t="n"/>
      <c r="AD1389" s="147" t="n"/>
      <c r="AH1389" s="147" t="n"/>
      <c r="AI1389" s="147" t="n"/>
      <c r="AJ1389" s="147" t="n"/>
      <c r="AK1389" s="147" t="n"/>
      <c r="AL1389" s="147" t="n"/>
      <c r="AM1389" s="147" t="n"/>
      <c r="AN1389" s="147" t="n"/>
      <c r="AO1389" s="147" t="n"/>
      <c r="AP1389" s="147" t="n"/>
      <c r="AQ1389" s="147" t="n"/>
      <c r="AR1389" s="147" t="n"/>
      <c r="AS1389" s="147" t="n"/>
      <c r="AT1389" s="148"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143" t="n"/>
      <c r="CG1389" s="144" t="n"/>
      <c r="DU1389" s="144" t="n"/>
      <c r="DV1389" s="2" t="n"/>
      <c r="DW1389" s="2" t="n"/>
      <c r="DX1389" s="2" t="n"/>
      <c r="DY1389" s="2" t="n"/>
      <c r="DZ1389" s="2" t="n"/>
      <c r="EA1389" s="2" t="n"/>
      <c r="EB1389" s="2" t="n"/>
      <c r="EC1389" s="2" t="n"/>
    </row>
    <row r="1390" ht="6.75" customHeight="1" s="118">
      <c r="A1390" s="2" t="n"/>
      <c r="B1390" s="2" t="n"/>
      <c r="C1390" s="2" t="n"/>
      <c r="D1390" s="2" t="n"/>
      <c r="E1390" s="159" t="inlineStr">
        <is>
          <t>ふ り が な</t>
        </is>
      </c>
      <c r="F1390" s="140" t="n"/>
      <c r="G1390" s="140" t="n"/>
      <c r="H1390" s="140" t="n"/>
      <c r="I1390" s="140" t="n"/>
      <c r="J1390" s="140" t="n"/>
      <c r="K1390" s="141" t="n"/>
      <c r="L1390" s="160">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161">
        <f>計算!$W$18</f>
        <v/>
      </c>
      <c r="CG1390" s="144" t="n"/>
      <c r="CH1390" s="150">
        <f>計算!$X$18</f>
        <v/>
      </c>
      <c r="DU1390" s="144" t="n"/>
      <c r="DV1390" s="2" t="n"/>
      <c r="DW1390" s="2" t="n"/>
      <c r="DX1390" s="2" t="n"/>
      <c r="DY1390" s="2" t="n"/>
      <c r="DZ1390" s="2" t="n"/>
      <c r="EA1390" s="2" t="n"/>
      <c r="EB1390" s="2" t="n"/>
      <c r="EC1390" s="2" t="n"/>
    </row>
    <row r="1391" ht="6.75" customHeight="1" s="118">
      <c r="A1391" s="2" t="n"/>
      <c r="B1391" s="2" t="n"/>
      <c r="C1391" s="2" t="n"/>
      <c r="D1391" s="2" t="n"/>
      <c r="E1391" s="143" t="n"/>
      <c r="K1391" s="144" t="n"/>
      <c r="BI1391" s="144" t="n"/>
      <c r="BJ1391" s="2" t="n"/>
      <c r="BK1391" s="2" t="n"/>
      <c r="BL1391" s="2" t="n"/>
      <c r="BM1391" s="2" t="n"/>
      <c r="BN1391" s="2" t="n"/>
      <c r="BO1391" s="2" t="n"/>
      <c r="BP1391" s="143" t="n"/>
      <c r="BV1391" s="144" t="n"/>
      <c r="BW1391" s="143" t="n"/>
      <c r="CG1391" s="144" t="n"/>
      <c r="DU1391" s="144" t="n"/>
      <c r="DV1391" s="2" t="n"/>
      <c r="DW1391" s="2" t="n"/>
      <c r="DX1391" s="2" t="n"/>
      <c r="DY1391" s="2" t="n"/>
      <c r="DZ1391" s="2" t="n"/>
      <c r="EA1391" s="2" t="n"/>
      <c r="EB1391" s="2" t="n"/>
      <c r="EC1391" s="2" t="n"/>
    </row>
    <row r="1392" ht="6.75" customHeight="1" s="118">
      <c r="A1392" s="2" t="n"/>
      <c r="B1392" s="2" t="n"/>
      <c r="C1392" s="2" t="n"/>
      <c r="D1392" s="2" t="n"/>
      <c r="E1392" s="162" t="n"/>
      <c r="F1392" s="163" t="n"/>
      <c r="G1392" s="163" t="n"/>
      <c r="H1392" s="163" t="n"/>
      <c r="I1392" s="163" t="n"/>
      <c r="J1392" s="163" t="n"/>
      <c r="K1392" s="164" t="n"/>
      <c r="L1392" s="163" t="n"/>
      <c r="M1392" s="163" t="n"/>
      <c r="N1392" s="163" t="n"/>
      <c r="O1392" s="163" t="n"/>
      <c r="P1392" s="163" t="n"/>
      <c r="Q1392" s="163" t="n"/>
      <c r="R1392" s="163" t="n"/>
      <c r="S1392" s="163" t="n"/>
      <c r="T1392" s="163" t="n"/>
      <c r="U1392" s="163" t="n"/>
      <c r="V1392" s="163" t="n"/>
      <c r="W1392" s="163" t="n"/>
      <c r="X1392" s="163" t="n"/>
      <c r="Y1392" s="163" t="n"/>
      <c r="Z1392" s="163" t="n"/>
      <c r="AA1392" s="163" t="n"/>
      <c r="AB1392" s="163" t="n"/>
      <c r="AC1392" s="163" t="n"/>
      <c r="AD1392" s="163" t="n"/>
      <c r="AE1392" s="163" t="n"/>
      <c r="AF1392" s="163" t="n"/>
      <c r="AG1392" s="163" t="n"/>
      <c r="AH1392" s="163" t="n"/>
      <c r="AI1392" s="163" t="n"/>
      <c r="AJ1392" s="163" t="n"/>
      <c r="AK1392" s="163" t="n"/>
      <c r="AL1392" s="163" t="n"/>
      <c r="AM1392" s="163" t="n"/>
      <c r="AN1392" s="163" t="n"/>
      <c r="AO1392" s="163" t="n"/>
      <c r="AP1392" s="163" t="n"/>
      <c r="AQ1392" s="163" t="n"/>
      <c r="AR1392" s="163" t="n"/>
      <c r="AS1392" s="163" t="n"/>
      <c r="AT1392" s="163" t="n"/>
      <c r="AU1392" s="163" t="n"/>
      <c r="AV1392" s="163" t="n"/>
      <c r="AW1392" s="163" t="n"/>
      <c r="AX1392" s="163" t="n"/>
      <c r="AY1392" s="163" t="n"/>
      <c r="AZ1392" s="163" t="n"/>
      <c r="BA1392" s="163" t="n"/>
      <c r="BB1392" s="163" t="n"/>
      <c r="BC1392" s="163" t="n"/>
      <c r="BD1392" s="163" t="n"/>
      <c r="BE1392" s="163" t="n"/>
      <c r="BF1392" s="163" t="n"/>
      <c r="BG1392" s="163" t="n"/>
      <c r="BH1392" s="163" t="n"/>
      <c r="BI1392" s="164" t="n"/>
      <c r="BJ1392" s="2" t="n"/>
      <c r="BK1392" s="2" t="n"/>
      <c r="BL1392" s="2" t="n"/>
      <c r="BM1392" s="2" t="n"/>
      <c r="BN1392" s="2" t="n"/>
      <c r="BO1392" s="2" t="n"/>
      <c r="BP1392" s="143" t="n"/>
      <c r="BV1392" s="144" t="n"/>
      <c r="BW1392" s="143" t="n"/>
      <c r="CG1392" s="144" t="n"/>
      <c r="DU1392" s="144" t="n"/>
      <c r="DV1392" s="2" t="n"/>
      <c r="DW1392" s="2" t="n"/>
      <c r="DX1392" s="2" t="n"/>
      <c r="DY1392" s="2" t="n"/>
      <c r="DZ1392" s="2" t="n"/>
      <c r="EA1392" s="2" t="n"/>
      <c r="EB1392" s="2" t="n"/>
      <c r="EC1392" s="2" t="n"/>
    </row>
    <row r="1393" ht="6.75" customHeight="1" s="118">
      <c r="A1393" s="2" t="n"/>
      <c r="B1393" s="2" t="n"/>
      <c r="C1393" s="2" t="n"/>
      <c r="D1393" s="2" t="n"/>
      <c r="E1393" s="165" t="inlineStr">
        <is>
          <t>現住所</t>
        </is>
      </c>
      <c r="F1393" s="166" t="n"/>
      <c r="G1393" s="166" t="n"/>
      <c r="H1393" s="166" t="n"/>
      <c r="I1393" s="166" t="n"/>
      <c r="J1393" s="166" t="n"/>
      <c r="K1393" s="167" t="n"/>
      <c r="L1393" s="107" t="inlineStr">
        <is>
          <t>〒</t>
        </is>
      </c>
      <c r="M1393" s="166" t="n"/>
      <c r="N1393" s="166" t="n"/>
      <c r="O1393" s="166" t="n"/>
      <c r="P1393" s="168">
        <f>計算!$H$18</f>
        <v/>
      </c>
      <c r="Q1393" s="166" t="n"/>
      <c r="R1393" s="166" t="n"/>
      <c r="S1393" s="166" t="n"/>
      <c r="T1393" s="166" t="n"/>
      <c r="U1393" s="166" t="n"/>
      <c r="V1393" s="166" t="n"/>
      <c r="W1393" s="166" t="n"/>
      <c r="X1393" s="166" t="n"/>
      <c r="Y1393" s="166" t="n"/>
      <c r="Z1393" s="166" t="n"/>
      <c r="AA1393" s="166" t="n"/>
      <c r="AB1393" s="166" t="n"/>
      <c r="AC1393" s="166" t="n"/>
      <c r="AD1393" s="166" t="n"/>
      <c r="AE1393" s="166" t="n"/>
      <c r="AF1393" s="166" t="n"/>
      <c r="AG1393" s="166" t="n"/>
      <c r="AH1393" s="166" t="n"/>
      <c r="AI1393" s="166" t="n"/>
      <c r="AJ1393" s="166"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143" t="n"/>
      <c r="CG1393" s="144" t="n"/>
      <c r="DU1393" s="144" t="n"/>
      <c r="DV1393" s="2" t="n"/>
      <c r="DW1393" s="2" t="n"/>
      <c r="DX1393" s="2" t="n"/>
      <c r="DY1393" s="2" t="n"/>
      <c r="DZ1393" s="2" t="n"/>
      <c r="EA1393" s="2" t="n"/>
      <c r="EB1393" s="2" t="n"/>
      <c r="EC1393" s="2" t="n"/>
    </row>
    <row r="1394" ht="4.5"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6" t="n"/>
      <c r="BQ1394" s="147" t="n"/>
      <c r="BR1394" s="147" t="n"/>
      <c r="BS1394" s="147" t="n"/>
      <c r="BT1394" s="147" t="n"/>
      <c r="BU1394" s="147" t="n"/>
      <c r="BV1394" s="148" t="n"/>
      <c r="BW1394" s="146" t="n"/>
      <c r="BX1394" s="147" t="n"/>
      <c r="BY1394" s="147" t="n"/>
      <c r="BZ1394" s="147" t="n"/>
      <c r="CA1394" s="147" t="n"/>
      <c r="CB1394" s="147" t="n"/>
      <c r="CC1394" s="147" t="n"/>
      <c r="CD1394" s="147" t="n"/>
      <c r="CE1394" s="147" t="n"/>
      <c r="CF1394" s="147" t="n"/>
      <c r="CG1394" s="148" t="n"/>
      <c r="DU1394" s="144"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69" t="inlineStr">
        <is>
          <t>校内外の諸活動</t>
        </is>
      </c>
      <c r="BQ1395" s="140" t="n"/>
      <c r="BR1395" s="140" t="n"/>
      <c r="BS1395" s="140" t="n"/>
      <c r="BT1395" s="140" t="n"/>
      <c r="BU1395" s="140" t="n"/>
      <c r="BV1395" s="141" t="n"/>
      <c r="BW1395" s="170">
        <f>計算!$Y$18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1">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6" t="n"/>
      <c r="F1398" s="147" t="n"/>
      <c r="G1398" s="147" t="n"/>
      <c r="H1398" s="147" t="n"/>
      <c r="I1398" s="147" t="n"/>
      <c r="J1398" s="147" t="n"/>
      <c r="K1398" s="148" t="n"/>
      <c r="L1398" s="146" t="n"/>
      <c r="M1398" s="147" t="n"/>
      <c r="N1398" s="147" t="n"/>
      <c r="O1398" s="147" t="n"/>
      <c r="P1398" s="147" t="n"/>
      <c r="Q1398" s="147" t="n"/>
      <c r="R1398" s="147" t="n"/>
      <c r="S1398" s="147" t="n"/>
      <c r="T1398" s="147" t="n"/>
      <c r="U1398" s="147" t="n"/>
      <c r="V1398" s="147" t="n"/>
      <c r="W1398" s="147" t="n"/>
      <c r="X1398" s="147" t="n"/>
      <c r="Y1398" s="147" t="n"/>
      <c r="Z1398" s="147" t="n"/>
      <c r="AA1398" s="147" t="n"/>
      <c r="AB1398" s="147" t="n"/>
      <c r="AC1398" s="147" t="n"/>
      <c r="AD1398" s="147" t="n"/>
      <c r="AE1398" s="147" t="n"/>
      <c r="AF1398" s="147" t="n"/>
      <c r="AG1398" s="147" t="n"/>
      <c r="AH1398" s="147" t="n"/>
      <c r="AI1398" s="147" t="n"/>
      <c r="AJ1398" s="147" t="n"/>
      <c r="AK1398" s="147" t="n"/>
      <c r="AL1398" s="147" t="n"/>
      <c r="AM1398" s="147" t="n"/>
      <c r="AN1398" s="147" t="n"/>
      <c r="AO1398" s="147" t="n"/>
      <c r="AP1398" s="147" t="n"/>
      <c r="AQ1398" s="147" t="n"/>
      <c r="AR1398" s="147" t="n"/>
      <c r="AS1398" s="147" t="n"/>
      <c r="AT1398" s="147" t="n"/>
      <c r="AU1398" s="147" t="n"/>
      <c r="AV1398" s="147" t="n"/>
      <c r="AW1398" s="147" t="n"/>
      <c r="AX1398" s="147" t="n"/>
      <c r="AY1398" s="147" t="n"/>
      <c r="AZ1398" s="147" t="n"/>
      <c r="BA1398" s="147" t="n"/>
      <c r="BB1398" s="147" t="n"/>
      <c r="BC1398" s="147" t="n"/>
      <c r="BD1398" s="147" t="n"/>
      <c r="BE1398" s="147" t="n"/>
      <c r="BF1398" s="147" t="n"/>
      <c r="BG1398" s="147" t="n"/>
      <c r="BH1398" s="147" t="n"/>
      <c r="BI1398" s="148"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59" t="inlineStr">
        <is>
          <t>ふ り が な</t>
        </is>
      </c>
      <c r="F1399" s="140" t="n"/>
      <c r="G1399" s="140" t="n"/>
      <c r="H1399" s="140" t="n"/>
      <c r="I1399" s="140" t="n"/>
      <c r="J1399" s="140" t="n"/>
      <c r="K1399" s="141" t="n"/>
      <c r="L1399" s="160">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2" t="n"/>
      <c r="F1401" s="163" t="n"/>
      <c r="G1401" s="163" t="n"/>
      <c r="H1401" s="163" t="n"/>
      <c r="I1401" s="163" t="n"/>
      <c r="J1401" s="163" t="n"/>
      <c r="K1401" s="164" t="n"/>
      <c r="L1401" s="163" t="n"/>
      <c r="M1401" s="163" t="n"/>
      <c r="N1401" s="163" t="n"/>
      <c r="O1401" s="163" t="n"/>
      <c r="P1401" s="163" t="n"/>
      <c r="Q1401" s="163" t="n"/>
      <c r="R1401" s="163" t="n"/>
      <c r="S1401" s="163" t="n"/>
      <c r="T1401" s="163" t="n"/>
      <c r="U1401" s="163" t="n"/>
      <c r="V1401" s="163" t="n"/>
      <c r="W1401" s="163" t="n"/>
      <c r="X1401" s="163" t="n"/>
      <c r="Y1401" s="163" t="n"/>
      <c r="Z1401" s="163" t="n"/>
      <c r="AA1401" s="163" t="n"/>
      <c r="AB1401" s="163" t="n"/>
      <c r="AC1401" s="163" t="n"/>
      <c r="AD1401" s="163" t="n"/>
      <c r="AE1401" s="163" t="n"/>
      <c r="AF1401" s="163" t="n"/>
      <c r="AG1401" s="163" t="n"/>
      <c r="AH1401" s="163" t="n"/>
      <c r="AI1401" s="163" t="n"/>
      <c r="AJ1401" s="163" t="n"/>
      <c r="AK1401" s="163" t="n"/>
      <c r="AL1401" s="163" t="n"/>
      <c r="AM1401" s="163" t="n"/>
      <c r="AN1401" s="163" t="n"/>
      <c r="AO1401" s="163" t="n"/>
      <c r="AP1401" s="163" t="n"/>
      <c r="AQ1401" s="163" t="n"/>
      <c r="AR1401" s="163" t="n"/>
      <c r="AS1401" s="163" t="n"/>
      <c r="AT1401" s="163" t="n"/>
      <c r="AU1401" s="163" t="n"/>
      <c r="AV1401" s="163" t="n"/>
      <c r="AW1401" s="163" t="n"/>
      <c r="AX1401" s="163" t="n"/>
      <c r="AY1401" s="163" t="n"/>
      <c r="AZ1401" s="163" t="n"/>
      <c r="BA1401" s="163" t="n"/>
      <c r="BB1401" s="163" t="n"/>
      <c r="BC1401" s="163" t="n"/>
      <c r="BD1401" s="163" t="n"/>
      <c r="BE1401" s="163" t="n"/>
      <c r="BF1401" s="163" t="n"/>
      <c r="BG1401" s="163" t="n"/>
      <c r="BH1401" s="163" t="n"/>
      <c r="BI1401" s="164"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5" t="inlineStr">
        <is>
          <t>連絡先</t>
        </is>
      </c>
      <c r="F1402" s="166" t="n"/>
      <c r="G1402" s="166" t="n"/>
      <c r="H1402" s="166" t="n"/>
      <c r="I1402" s="166" t="n"/>
      <c r="J1402" s="166" t="n"/>
      <c r="K1402" s="167" t="n"/>
      <c r="L1402" s="107" t="inlineStr">
        <is>
          <t>〒</t>
        </is>
      </c>
      <c r="M1402" s="166" t="n"/>
      <c r="N1402" s="166" t="n"/>
      <c r="O1402" s="166" t="n"/>
      <c r="P1402" s="172">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3">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6" t="n"/>
      <c r="F1406" s="147" t="n"/>
      <c r="G1406" s="147" t="n"/>
      <c r="H1406" s="147" t="n"/>
      <c r="I1406" s="147" t="n"/>
      <c r="J1406" s="147" t="n"/>
      <c r="K1406" s="148" t="n"/>
      <c r="L1406" s="147" t="n"/>
      <c r="M1406" s="147" t="n"/>
      <c r="N1406" s="147" t="n"/>
      <c r="O1406" s="147" t="n"/>
      <c r="P1406" s="147" t="n"/>
      <c r="Q1406" s="147" t="n"/>
      <c r="R1406" s="147" t="n"/>
      <c r="S1406" s="147" t="n"/>
      <c r="T1406" s="147" t="n"/>
      <c r="U1406" s="147" t="n"/>
      <c r="V1406" s="147" t="n"/>
      <c r="W1406" s="147" t="n"/>
      <c r="X1406" s="147" t="n"/>
      <c r="Y1406" s="147" t="n"/>
      <c r="Z1406" s="147" t="n"/>
      <c r="AA1406" s="147" t="n"/>
      <c r="AB1406" s="147" t="n"/>
      <c r="AC1406" s="147" t="n"/>
      <c r="AD1406" s="147" t="n"/>
      <c r="AE1406" s="147" t="n"/>
      <c r="AF1406" s="147" t="n"/>
      <c r="AG1406" s="147" t="n"/>
      <c r="AH1406" s="147" t="n"/>
      <c r="AI1406" s="147" t="n"/>
      <c r="AJ1406" s="147" t="n"/>
      <c r="AK1406" s="147" t="n"/>
      <c r="AL1406" s="147" t="n"/>
      <c r="AM1406" s="147" t="n"/>
      <c r="AN1406" s="147" t="n"/>
      <c r="AO1406" s="147" t="n"/>
      <c r="AP1406" s="147" t="n"/>
      <c r="AQ1406" s="147" t="n"/>
      <c r="AR1406" s="147" t="n"/>
      <c r="AS1406" s="147" t="n"/>
      <c r="AT1406" s="147" t="n"/>
      <c r="AU1406" s="147" t="n"/>
      <c r="AV1406" s="147" t="n"/>
      <c r="AW1406" s="147" t="n"/>
      <c r="AX1406" s="147" t="n"/>
      <c r="AY1406" s="147" t="n"/>
      <c r="AZ1406" s="147" t="n"/>
      <c r="BA1406" s="147" t="n"/>
      <c r="BB1406" s="147" t="n"/>
      <c r="BC1406" s="147" t="n"/>
      <c r="BD1406" s="147" t="n"/>
      <c r="BE1406" s="147" t="n"/>
      <c r="BF1406" s="147" t="n"/>
      <c r="BG1406" s="147" t="n"/>
      <c r="BH1406" s="147" t="n"/>
      <c r="BI1406" s="148"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4" t="n"/>
      <c r="BQ1412" s="140" t="n"/>
      <c r="BR1412" s="175" t="n"/>
      <c r="BS1412" s="140" t="n"/>
      <c r="BT1412" s="140" t="n"/>
      <c r="BU1412" s="28" t="n"/>
      <c r="BV1412" s="29" t="n"/>
      <c r="BW1412" s="176">
        <f>計算!$Z$18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7"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78">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79">
        <f>設定!$B$6</f>
        <v/>
      </c>
      <c r="S1420" s="11" t="n"/>
      <c r="T1420" s="11" t="n"/>
      <c r="U1420" s="179">
        <f>設定!$B$7</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6" t="n"/>
      <c r="F1425" s="147" t="n"/>
      <c r="G1425" s="147" t="n"/>
      <c r="H1425" s="147" t="n"/>
      <c r="I1425" s="147" t="n"/>
      <c r="J1425" s="147" t="n"/>
      <c r="K1425" s="148"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7" t="n"/>
      <c r="AX1425" s="147" t="n"/>
      <c r="AY1425" s="147" t="n"/>
      <c r="AZ1425" s="147" t="n"/>
      <c r="BA1425" s="147" t="n"/>
      <c r="BB1425" s="147" t="n"/>
      <c r="BC1425" s="147" t="n"/>
      <c r="BD1425" s="147" t="n"/>
      <c r="BE1425" s="147" t="n"/>
      <c r="BF1425" s="147" t="n"/>
      <c r="BG1425" s="147" t="n"/>
      <c r="BH1425" s="147" t="n"/>
      <c r="BI1425" s="148"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0"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1">
        <f>計算!$AD$18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79">
        <f>計算!$AB$18</f>
        <v/>
      </c>
      <c r="S1431" s="52" t="inlineStr">
        <is>
          <t>年</t>
        </is>
      </c>
      <c r="U1431" s="179">
        <f>計算!$AC$18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6" t="n"/>
      <c r="M1434" s="147" t="n"/>
      <c r="N1434" s="147" t="n"/>
      <c r="O1434" s="147" t="n"/>
      <c r="P1434" s="20" t="n"/>
      <c r="Q1434" s="20" t="n"/>
      <c r="R1434" s="20" t="n"/>
      <c r="S1434" s="20" t="n"/>
      <c r="T1434" s="20" t="n"/>
      <c r="U1434" s="20" t="n"/>
      <c r="V1434" s="20" t="n"/>
      <c r="W1434" s="20" t="n"/>
      <c r="X1434" s="39" t="n"/>
      <c r="Y1434" s="146" t="n"/>
      <c r="Z1434" s="147" t="n"/>
      <c r="AA1434" s="147" t="n"/>
      <c r="AB1434" s="147" t="n"/>
      <c r="AC1434" s="147" t="n"/>
      <c r="AD1434" s="147" t="n"/>
      <c r="AE1434" s="147" t="n"/>
      <c r="AF1434" s="147" t="n"/>
      <c r="AG1434" s="147" t="n"/>
      <c r="AH1434" s="147" t="n"/>
      <c r="AI1434" s="147" t="n"/>
      <c r="AJ1434" s="147" t="n"/>
      <c r="AK1434" s="147" t="n"/>
      <c r="AL1434" s="147" t="n"/>
      <c r="AM1434" s="147" t="n"/>
      <c r="AN1434" s="147" t="n"/>
      <c r="AO1434" s="147" t="n"/>
      <c r="AP1434" s="147" t="n"/>
      <c r="AQ1434" s="147" t="n"/>
      <c r="AR1434" s="147" t="n"/>
      <c r="AS1434" s="147" t="n"/>
      <c r="AT1434" s="147" t="n"/>
      <c r="AU1434" s="147" t="n"/>
      <c r="AV1434" s="147" t="n"/>
      <c r="AW1434" s="147" t="n"/>
      <c r="AX1434" s="147" t="n"/>
      <c r="AY1434" s="147" t="n"/>
      <c r="AZ1434" s="147" t="n"/>
      <c r="BA1434" s="147" t="n"/>
      <c r="BB1434" s="147" t="n"/>
      <c r="BC1434" s="147" t="n"/>
      <c r="BD1434" s="147" t="n"/>
      <c r="BE1434" s="147" t="n"/>
      <c r="BF1434" s="147" t="n"/>
      <c r="BG1434" s="147" t="n"/>
      <c r="BH1434" s="147" t="n"/>
      <c r="BI1434" s="148"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1">
        <f>計算!$AG$18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79">
        <f>計算!$AE$18</f>
        <v/>
      </c>
      <c r="S1437" s="52" t="inlineStr">
        <is>
          <t>年</t>
        </is>
      </c>
      <c r="U1437" s="179">
        <f>計算!$AF$18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6" t="n"/>
      <c r="M1440" s="147" t="n"/>
      <c r="N1440" s="147" t="n"/>
      <c r="O1440" s="147" t="n"/>
      <c r="P1440" s="20" t="n"/>
      <c r="Q1440" s="20" t="n"/>
      <c r="R1440" s="20" t="n"/>
      <c r="S1440" s="20" t="n"/>
      <c r="T1440" s="20" t="n"/>
      <c r="U1440" s="20" t="n"/>
      <c r="V1440" s="20" t="n"/>
      <c r="W1440" s="20" t="n"/>
      <c r="X1440" s="39" t="n"/>
      <c r="Y1440" s="146" t="n"/>
      <c r="Z1440" s="147" t="n"/>
      <c r="AA1440" s="147" t="n"/>
      <c r="AB1440" s="147" t="n"/>
      <c r="AC1440" s="147" t="n"/>
      <c r="AD1440" s="147" t="n"/>
      <c r="AE1440" s="147" t="n"/>
      <c r="AF1440" s="147" t="n"/>
      <c r="AG1440" s="147" t="n"/>
      <c r="AH1440" s="147" t="n"/>
      <c r="AI1440" s="147" t="n"/>
      <c r="AJ1440" s="147" t="n"/>
      <c r="AK1440" s="147" t="n"/>
      <c r="AL1440" s="147" t="n"/>
      <c r="AM1440" s="147" t="n"/>
      <c r="AN1440" s="147" t="n"/>
      <c r="AO1440" s="147" t="n"/>
      <c r="AP1440" s="147" t="n"/>
      <c r="AQ1440" s="147" t="n"/>
      <c r="AR1440" s="147" t="n"/>
      <c r="AS1440" s="147" t="n"/>
      <c r="AT1440" s="147" t="n"/>
      <c r="AU1440" s="147" t="n"/>
      <c r="AV1440" s="147" t="n"/>
      <c r="AW1440" s="147" t="n"/>
      <c r="AX1440" s="147" t="n"/>
      <c r="AY1440" s="147" t="n"/>
      <c r="AZ1440" s="147" t="n"/>
      <c r="BA1440" s="147" t="n"/>
      <c r="BB1440" s="147" t="n"/>
      <c r="BC1440" s="147" t="n"/>
      <c r="BD1440" s="147" t="n"/>
      <c r="BE1440" s="147" t="n"/>
      <c r="BF1440" s="147" t="n"/>
      <c r="BG1440" s="147" t="n"/>
      <c r="BH1440" s="147" t="n"/>
      <c r="BI1440" s="148" t="n"/>
      <c r="BJ1440" s="2" t="n"/>
      <c r="BK1440" s="2" t="n"/>
      <c r="BL1440" s="2" t="n"/>
      <c r="BM1440" s="2" t="n"/>
      <c r="BN1440" s="2" t="n"/>
      <c r="BO1440" s="2" t="n"/>
      <c r="BP1440" s="146" t="n"/>
      <c r="BQ1440" s="147" t="n"/>
      <c r="BR1440" s="147" t="n"/>
      <c r="BS1440" s="147" t="n"/>
      <c r="BT1440" s="147" t="n"/>
      <c r="BU1440" s="42" t="n"/>
      <c r="BV1440" s="45" t="n"/>
      <c r="BW1440" s="147" t="n"/>
      <c r="BX1440" s="147" t="n"/>
      <c r="BY1440" s="147" t="n"/>
      <c r="BZ1440" s="147" t="n"/>
      <c r="CA1440" s="147" t="n"/>
      <c r="CB1440" s="147" t="n"/>
      <c r="CC1440" s="147" t="n"/>
      <c r="CD1440" s="147" t="n"/>
      <c r="CE1440" s="147" t="n"/>
      <c r="CF1440" s="147" t="n"/>
      <c r="CG1440" s="147" t="n"/>
      <c r="CH1440" s="147" t="n"/>
      <c r="CI1440" s="147" t="n"/>
      <c r="CJ1440" s="147" t="n"/>
      <c r="CK1440" s="147" t="n"/>
      <c r="CL1440" s="147" t="n"/>
      <c r="CM1440" s="147" t="n"/>
      <c r="CN1440" s="147" t="n"/>
      <c r="CO1440" s="147" t="n"/>
      <c r="CP1440" s="147" t="n"/>
      <c r="CQ1440" s="147" t="n"/>
      <c r="CR1440" s="147" t="n"/>
      <c r="CS1440" s="147" t="n"/>
      <c r="CT1440" s="147" t="n"/>
      <c r="CU1440" s="147" t="n"/>
      <c r="CV1440" s="147" t="n"/>
      <c r="CW1440" s="147" t="n"/>
      <c r="CX1440" s="147" t="n"/>
      <c r="CY1440" s="147" t="n"/>
      <c r="CZ1440" s="147" t="n"/>
      <c r="DA1440" s="147" t="n"/>
      <c r="DB1440" s="147" t="n"/>
      <c r="DC1440" s="147" t="n"/>
      <c r="DD1440" s="147" t="n"/>
      <c r="DE1440" s="147" t="n"/>
      <c r="DF1440" s="147" t="n"/>
      <c r="DG1440" s="147" t="n"/>
      <c r="DH1440" s="147" t="n"/>
      <c r="DI1440" s="147" t="n"/>
      <c r="DJ1440" s="147" t="n"/>
      <c r="DK1440" s="147" t="n"/>
      <c r="DL1440" s="147" t="n"/>
      <c r="DM1440" s="147" t="n"/>
      <c r="DN1440" s="147" t="n"/>
      <c r="DO1440" s="147" t="n"/>
      <c r="DP1440" s="147" t="n"/>
      <c r="DQ1440" s="147" t="n"/>
      <c r="DR1440" s="147" t="n"/>
      <c r="DS1440" s="147" t="n"/>
      <c r="DT1440" s="147" t="n"/>
      <c r="DU1440" s="148"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6">
        <f>計算!$AA$18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6" t="n"/>
      <c r="M1446" s="147" t="n"/>
      <c r="N1446" s="147" t="n"/>
      <c r="O1446" s="147"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6" t="n"/>
      <c r="F1452" s="147" t="n"/>
      <c r="G1452" s="147" t="n"/>
      <c r="H1452" s="147" t="n"/>
      <c r="I1452" s="147" t="n"/>
      <c r="J1452" s="147" t="n"/>
      <c r="K1452" s="148" t="n"/>
      <c r="L1452" s="146" t="n"/>
      <c r="M1452" s="147" t="n"/>
      <c r="N1452" s="147" t="n"/>
      <c r="O1452" s="147"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6" t="n"/>
      <c r="BQ1452" s="147" t="n"/>
      <c r="BR1452" s="147" t="n"/>
      <c r="BS1452" s="147" t="n"/>
      <c r="BT1452" s="147" t="n"/>
      <c r="BU1452" s="147" t="n"/>
      <c r="BV1452" s="148" t="n"/>
      <c r="BW1452" s="147" t="n"/>
      <c r="BX1452" s="147" t="n"/>
      <c r="BY1452" s="147" t="n"/>
      <c r="BZ1452" s="147" t="n"/>
      <c r="CA1452" s="147" t="n"/>
      <c r="CB1452" s="147" t="n"/>
      <c r="CC1452" s="147" t="n"/>
      <c r="CD1452" s="147" t="n"/>
      <c r="CE1452" s="147" t="n"/>
      <c r="CF1452" s="147" t="n"/>
      <c r="CG1452" s="147" t="n"/>
      <c r="CH1452" s="147" t="n"/>
      <c r="CI1452" s="147" t="n"/>
      <c r="CJ1452" s="147" t="n"/>
      <c r="CK1452" s="147" t="n"/>
      <c r="CL1452" s="147" t="n"/>
      <c r="CM1452" s="147" t="n"/>
      <c r="CN1452" s="147" t="n"/>
      <c r="CO1452" s="147" t="n"/>
      <c r="CP1452" s="147" t="n"/>
      <c r="CQ1452" s="147" t="n"/>
      <c r="CR1452" s="147" t="n"/>
      <c r="CS1452" s="147" t="n"/>
      <c r="CT1452" s="147" t="n"/>
      <c r="CU1452" s="147" t="n"/>
      <c r="CV1452" s="147" t="n"/>
      <c r="CW1452" s="147" t="n"/>
      <c r="CX1452" s="147" t="n"/>
      <c r="CY1452" s="147" t="n"/>
      <c r="CZ1452" s="147" t="n"/>
      <c r="DA1452" s="147" t="n"/>
      <c r="DB1452" s="147" t="n"/>
      <c r="DC1452" s="147" t="n"/>
      <c r="DD1452" s="147" t="n"/>
      <c r="DE1452" s="147" t="n"/>
      <c r="DF1452" s="147" t="n"/>
      <c r="DG1452" s="147" t="n"/>
      <c r="DH1452" s="147" t="n"/>
      <c r="DI1452" s="147" t="n"/>
      <c r="DJ1452" s="147" t="n"/>
      <c r="DK1452" s="147" t="n"/>
      <c r="DL1452" s="147" t="n"/>
      <c r="DM1452" s="147" t="n"/>
      <c r="DN1452" s="147" t="n"/>
      <c r="DO1452" s="147" t="n"/>
      <c r="DP1452" s="147" t="n"/>
      <c r="DQ1452" s="147" t="n"/>
      <c r="DR1452" s="147" t="n"/>
      <c r="DS1452" s="147" t="n"/>
      <c r="DT1452" s="147" t="n"/>
      <c r="DU1452" s="148"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IF(N(設定!$B$3)=0,"",YEAR(設定!$B$3)-2018)</f>
        <v/>
      </c>
      <c r="AG1464" s="95" t="inlineStr">
        <is>
          <t>年</t>
        </is>
      </c>
      <c r="AI1464" s="145">
        <f>IF(N(設定!$B$3)=0,"",MONTH(設定!$B$3))</f>
        <v/>
      </c>
      <c r="AL1464" s="95" t="inlineStr">
        <is>
          <t>月</t>
        </is>
      </c>
      <c r="AN1464" s="145">
        <f>IF(N(設定!$B$3)=0,"",DAY(設定!$B$3))</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6" t="n"/>
      <c r="BX1464" s="147" t="n"/>
      <c r="BY1464" s="147" t="n"/>
      <c r="BZ1464" s="147" t="n"/>
      <c r="CA1464" s="147" t="n"/>
      <c r="CB1464" s="147" t="n"/>
      <c r="CC1464" s="147" t="n"/>
      <c r="CD1464" s="147" t="n"/>
      <c r="CE1464" s="147" t="n"/>
      <c r="CF1464" s="147" t="n"/>
      <c r="CG1464" s="148" t="n"/>
      <c r="CH1464" s="146" t="n"/>
      <c r="CI1464" s="147" t="n"/>
      <c r="CJ1464" s="147" t="n"/>
      <c r="CK1464" s="147" t="n"/>
      <c r="CL1464" s="147" t="n"/>
      <c r="CM1464" s="147" t="n"/>
      <c r="CN1464" s="147" t="n"/>
      <c r="CO1464" s="147" t="n"/>
      <c r="CP1464" s="147" t="n"/>
      <c r="CQ1464" s="147" t="n"/>
      <c r="CR1464" s="147" t="n"/>
      <c r="CS1464" s="147" t="n"/>
      <c r="CT1464" s="147" t="n"/>
      <c r="CU1464" s="147" t="n"/>
      <c r="CV1464" s="147" t="n"/>
      <c r="CW1464" s="147" t="n"/>
      <c r="CX1464" s="147" t="n"/>
      <c r="CY1464" s="147" t="n"/>
      <c r="CZ1464" s="147" t="n"/>
      <c r="DA1464" s="147" t="n"/>
      <c r="DB1464" s="147" t="n"/>
      <c r="DC1464" s="147" t="n"/>
      <c r="DD1464" s="147" t="n"/>
      <c r="DE1464" s="147" t="n"/>
      <c r="DF1464" s="147" t="n"/>
      <c r="DG1464" s="147" t="n"/>
      <c r="DH1464" s="147" t="n"/>
      <c r="DI1464" s="147" t="n"/>
      <c r="DJ1464" s="147" t="n"/>
      <c r="DK1464" s="147" t="n"/>
      <c r="DL1464" s="147" t="n"/>
      <c r="DM1464" s="147" t="n"/>
      <c r="DN1464" s="147" t="n"/>
      <c r="DO1464" s="147" t="n"/>
      <c r="DP1464" s="147" t="n"/>
      <c r="DQ1464" s="147" t="n"/>
      <c r="DR1464" s="147" t="n"/>
      <c r="DS1464" s="147" t="n"/>
      <c r="DT1464" s="147" t="n"/>
      <c r="DU1464" s="148"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49">
        <f>計算!$O$19</f>
        <v/>
      </c>
      <c r="CG1465" s="144" t="n"/>
      <c r="CH1465" s="150">
        <f>計算!$P$19</f>
        <v/>
      </c>
      <c r="DU1465" s="144"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7" t="n"/>
      <c r="AA1466" s="147" t="n"/>
      <c r="AB1466" s="147" t="n"/>
      <c r="AC1466" s="147" t="n"/>
      <c r="AD1466" s="147" t="n"/>
      <c r="AE1466" s="147" t="n"/>
      <c r="AF1466" s="147" t="n"/>
      <c r="AG1466" s="147" t="n"/>
      <c r="AH1466" s="147" t="n"/>
      <c r="AI1466" s="147" t="n"/>
      <c r="AJ1466" s="147" t="n"/>
      <c r="AK1466" s="147" t="n"/>
      <c r="AL1466" s="147" t="n"/>
      <c r="AM1466" s="147" t="n"/>
      <c r="AN1466" s="147" t="n"/>
      <c r="AO1466" s="147" t="n"/>
      <c r="AP1466" s="147" t="n"/>
      <c r="AQ1466" s="147" t="n"/>
      <c r="AR1466" s="147" t="n"/>
      <c r="AS1466" s="147" t="n"/>
      <c r="AT1466" s="147" t="n"/>
      <c r="AU1466" s="12" t="n"/>
      <c r="AV1466" s="7" t="n"/>
      <c r="BI1466" s="8" t="n"/>
      <c r="BJ1466" s="7" t="n"/>
      <c r="BK1466" s="2" t="n"/>
      <c r="BL1466" s="2" t="n"/>
      <c r="BM1466" s="2" t="n"/>
      <c r="BN1466" s="2" t="n"/>
      <c r="BO1466" s="2" t="n"/>
      <c r="BP1466" s="143" t="n"/>
      <c r="BV1466" s="144" t="n"/>
      <c r="BW1466" s="143" t="n"/>
      <c r="CG1466" s="144" t="n"/>
      <c r="DU1466" s="144" t="n"/>
      <c r="DV1466" s="2" t="n"/>
      <c r="DW1466" s="2" t="n"/>
      <c r="DX1466" s="2" t="n"/>
      <c r="DY1466" s="2" t="n"/>
      <c r="DZ1466" s="2" t="n"/>
      <c r="EA1466" s="2" t="n"/>
      <c r="EB1466" s="2" t="n"/>
      <c r="EC1466" s="2" t="n"/>
    </row>
    <row r="1467" ht="6.75" customHeight="1" s="118">
      <c r="A1467" s="2" t="n"/>
      <c r="B1467" s="2" t="n"/>
      <c r="C1467" s="2" t="n"/>
      <c r="D1467" s="2" t="n"/>
      <c r="E1467" s="142" t="inlineStr">
        <is>
          <t>ふ り が な</t>
        </is>
      </c>
      <c r="F1467" s="140" t="n"/>
      <c r="G1467" s="140" t="n"/>
      <c r="H1467" s="140" t="n"/>
      <c r="I1467" s="140" t="n"/>
      <c r="J1467" s="140" t="n"/>
      <c r="K1467" s="141" t="n"/>
      <c r="L1467" s="151">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43" t="n"/>
      <c r="CG1467" s="144" t="n"/>
      <c r="DU1467" s="144" t="n"/>
      <c r="DV1467" s="2" t="n"/>
      <c r="DW1467" s="2" t="n"/>
      <c r="DX1467" s="2" t="n"/>
      <c r="DY1467" s="2" t="n"/>
      <c r="DZ1467" s="2" t="n"/>
      <c r="EA1467" s="2" t="n"/>
      <c r="EB1467" s="2" t="n"/>
      <c r="EC1467" s="2" t="n"/>
    </row>
    <row r="1468" ht="6.7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43" t="n"/>
      <c r="CG1468" s="144" t="n"/>
      <c r="DU1468" s="144" t="n"/>
      <c r="DV1468" s="2" t="n"/>
      <c r="DW1468" s="2" t="n"/>
      <c r="DX1468" s="2" t="n"/>
      <c r="DY1468" s="2" t="n"/>
      <c r="DZ1468" s="2" t="n"/>
      <c r="EA1468" s="2" t="n"/>
      <c r="EB1468" s="2" t="n"/>
      <c r="EC1468" s="2" t="n"/>
    </row>
    <row r="1469" ht="6.7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49">
        <f>計算!$Q$19</f>
        <v/>
      </c>
      <c r="CG1469" s="144" t="n"/>
      <c r="CH1469" s="150">
        <f>計算!$R$19</f>
        <v/>
      </c>
      <c r="DU1469" s="144" t="n"/>
      <c r="DV1469" s="2" t="n"/>
      <c r="DW1469" s="2" t="n"/>
      <c r="DX1469" s="2" t="n"/>
      <c r="DY1469" s="2" t="n"/>
      <c r="DZ1469" s="2" t="n"/>
      <c r="EA1469" s="2" t="n"/>
      <c r="EB1469" s="2" t="n"/>
      <c r="EC1469" s="2" t="n"/>
    </row>
    <row r="1470" ht="6.75" customHeight="1" s="118">
      <c r="A1470" s="2" t="n"/>
      <c r="B1470" s="2" t="n"/>
      <c r="C1470" s="2" t="n"/>
      <c r="D1470" s="2" t="n"/>
      <c r="E1470" s="146" t="n"/>
      <c r="F1470" s="147" t="n"/>
      <c r="G1470" s="147" t="n"/>
      <c r="H1470" s="147" t="n"/>
      <c r="I1470" s="147" t="n"/>
      <c r="J1470" s="147" t="n"/>
      <c r="K1470" s="148" t="n"/>
      <c r="L1470" s="147" t="n"/>
      <c r="M1470" s="147" t="n"/>
      <c r="N1470" s="147" t="n"/>
      <c r="O1470" s="147" t="n"/>
      <c r="P1470" s="147" t="n"/>
      <c r="Q1470" s="147" t="n"/>
      <c r="R1470" s="147" t="n"/>
      <c r="S1470" s="147" t="n"/>
      <c r="T1470" s="147" t="n"/>
      <c r="U1470" s="147" t="n"/>
      <c r="V1470" s="147" t="n"/>
      <c r="W1470" s="147" t="n"/>
      <c r="X1470" s="147" t="n"/>
      <c r="Y1470" s="147" t="n"/>
      <c r="Z1470" s="147" t="n"/>
      <c r="AA1470" s="147" t="n"/>
      <c r="AB1470" s="147" t="n"/>
      <c r="AC1470" s="147" t="n"/>
      <c r="AD1470" s="147" t="n"/>
      <c r="AE1470" s="147" t="n"/>
      <c r="AF1470" s="147" t="n"/>
      <c r="AG1470" s="147" t="n"/>
      <c r="AH1470" s="147" t="n"/>
      <c r="AI1470" s="147" t="n"/>
      <c r="AJ1470" s="147" t="n"/>
      <c r="AK1470" s="147" t="n"/>
      <c r="AL1470" s="147" t="n"/>
      <c r="AM1470" s="147" t="n"/>
      <c r="AN1470" s="147" t="n"/>
      <c r="AO1470" s="147" t="n"/>
      <c r="AP1470" s="147" t="n"/>
      <c r="AQ1470" s="147" t="n"/>
      <c r="AR1470" s="147" t="n"/>
      <c r="AS1470" s="147" t="n"/>
      <c r="AT1470" s="148"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43" t="n"/>
      <c r="CG1470" s="144" t="n"/>
      <c r="DU1470" s="144" t="n"/>
      <c r="DV1470" s="2" t="n"/>
      <c r="DW1470" s="2" t="n"/>
      <c r="DX1470" s="2" t="n"/>
      <c r="DY1470" s="2" t="n"/>
      <c r="DZ1470" s="2" t="n"/>
      <c r="EA1470" s="2" t="n"/>
      <c r="EB1470" s="2" t="n"/>
      <c r="EC1470" s="2" t="n"/>
    </row>
    <row r="1471" ht="6.75" customHeight="1" s="118">
      <c r="A1471" s="2" t="n"/>
      <c r="B1471" s="2" t="n"/>
      <c r="C1471" s="2" t="n"/>
      <c r="D1471" s="2" t="n"/>
      <c r="E1471" s="152" t="inlineStr">
        <is>
          <t>名　前</t>
        </is>
      </c>
      <c r="F1471" s="140" t="n"/>
      <c r="G1471" s="140" t="n"/>
      <c r="H1471" s="140" t="n"/>
      <c r="I1471" s="140" t="n"/>
      <c r="J1471" s="140" t="n"/>
      <c r="K1471" s="141" t="n"/>
      <c r="L1471" s="153">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43" t="n"/>
      <c r="CG1471" s="144" t="n"/>
      <c r="DU1471" s="144" t="n"/>
      <c r="DV1471" s="2" t="n"/>
      <c r="DW1471" s="2" t="n"/>
      <c r="DX1471" s="2" t="n"/>
      <c r="DY1471" s="2" t="n"/>
      <c r="DZ1471" s="2" t="n"/>
      <c r="EA1471" s="2" t="n"/>
      <c r="EB1471" s="2" t="n"/>
      <c r="EC1471" s="2" t="n"/>
    </row>
    <row r="1472" ht="6.7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43" t="n"/>
      <c r="CG1472" s="144" t="n"/>
      <c r="DU1472" s="144" t="n"/>
      <c r="DV1472" s="2" t="n"/>
      <c r="DW1472" s="2" t="n"/>
      <c r="DX1472" s="2" t="n"/>
      <c r="DY1472" s="2" t="n"/>
      <c r="DZ1472" s="2" t="n"/>
      <c r="EA1472" s="2" t="n"/>
      <c r="EB1472" s="2" t="n"/>
      <c r="EC1472" s="2" t="n"/>
    </row>
    <row r="1473" ht="6.7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49">
        <f>計算!$S$19</f>
        <v/>
      </c>
      <c r="CG1473" s="144" t="n"/>
      <c r="CH1473" s="150">
        <f>計算!$T$19</f>
        <v/>
      </c>
      <c r="DU1473" s="144" t="n"/>
      <c r="DV1473" s="2" t="n"/>
      <c r="DW1473" s="2" t="n"/>
      <c r="DX1473" s="2" t="n"/>
      <c r="DY1473" s="2" t="n"/>
      <c r="DZ1473" s="2" t="n"/>
      <c r="EA1473" s="2" t="n"/>
      <c r="EB1473" s="2" t="n"/>
      <c r="EC1473" s="2" t="n"/>
    </row>
    <row r="1474" ht="6.7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43" t="n"/>
      <c r="CG1474" s="144" t="n"/>
      <c r="DU1474" s="144" t="n"/>
      <c r="DV1474" s="2" t="n"/>
      <c r="DW1474" s="2" t="n"/>
      <c r="DX1474" s="2" t="n"/>
      <c r="DY1474" s="2" t="n"/>
      <c r="DZ1474" s="2" t="n"/>
      <c r="EA1474" s="2" t="n"/>
      <c r="EB1474" s="2" t="n"/>
      <c r="EC1474" s="2" t="n"/>
    </row>
    <row r="1475" ht="6.7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43" t="n"/>
      <c r="CG1475" s="144" t="n"/>
      <c r="DU1475" s="144" t="n"/>
      <c r="DV1475" s="2" t="n"/>
      <c r="DW1475" s="2" t="n"/>
      <c r="DX1475" s="2" t="n"/>
      <c r="DY1475" s="2" t="n"/>
      <c r="DZ1475" s="2" t="n"/>
      <c r="EA1475" s="2" t="n"/>
      <c r="EB1475" s="2" t="n"/>
      <c r="EC1475" s="2" t="n"/>
    </row>
    <row r="1476" ht="4.5" customHeight="1" s="118">
      <c r="A1476" s="2" t="n"/>
      <c r="B1476" s="2" t="n"/>
      <c r="C1476" s="2" t="n"/>
      <c r="D1476" s="2" t="n"/>
      <c r="E1476" s="146" t="n"/>
      <c r="F1476" s="147" t="n"/>
      <c r="G1476" s="147" t="n"/>
      <c r="H1476" s="147" t="n"/>
      <c r="I1476" s="147" t="n"/>
      <c r="J1476" s="147" t="n"/>
      <c r="K1476" s="148" t="n"/>
      <c r="L1476" s="146" t="n"/>
      <c r="M1476" s="147" t="n"/>
      <c r="N1476" s="147" t="n"/>
      <c r="O1476" s="147" t="n"/>
      <c r="P1476" s="147" t="n"/>
      <c r="Q1476" s="147" t="n"/>
      <c r="R1476" s="147" t="n"/>
      <c r="S1476" s="147" t="n"/>
      <c r="T1476" s="147" t="n"/>
      <c r="U1476" s="147" t="n"/>
      <c r="V1476" s="147" t="n"/>
      <c r="W1476" s="147" t="n"/>
      <c r="X1476" s="147" t="n"/>
      <c r="Y1476" s="147" t="n"/>
      <c r="Z1476" s="147" t="n"/>
      <c r="AA1476" s="147" t="n"/>
      <c r="AB1476" s="147" t="n"/>
      <c r="AC1476" s="147" t="n"/>
      <c r="AD1476" s="147" t="n"/>
      <c r="AE1476" s="147" t="n"/>
      <c r="AF1476" s="147" t="n"/>
      <c r="AG1476" s="147" t="n"/>
      <c r="AH1476" s="147" t="n"/>
      <c r="AI1476" s="147" t="n"/>
      <c r="AJ1476" s="147" t="n"/>
      <c r="AK1476" s="147" t="n"/>
      <c r="AL1476" s="147" t="n"/>
      <c r="AM1476" s="147" t="n"/>
      <c r="AN1476" s="147" t="n"/>
      <c r="AO1476" s="147" t="n"/>
      <c r="AP1476" s="147" t="n"/>
      <c r="AQ1476" s="147" t="n"/>
      <c r="AR1476" s="147" t="n"/>
      <c r="AS1476" s="147" t="n"/>
      <c r="AT1476" s="148"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43" t="n"/>
      <c r="CG1476" s="144" t="n"/>
      <c r="DU1476" s="144" t="n"/>
      <c r="DV1476" s="2" t="n"/>
      <c r="DW1476" s="2" t="n"/>
      <c r="DX1476" s="2" t="n"/>
      <c r="DY1476" s="2" t="n"/>
      <c r="DZ1476" s="2" t="n"/>
      <c r="EA1476" s="2" t="n"/>
      <c r="EB1476" s="2" t="n"/>
      <c r="EC1476" s="2" t="n"/>
    </row>
    <row r="1477" ht="6.75" customHeight="1" s="118">
      <c r="A1477" s="2" t="n"/>
      <c r="B1477" s="2" t="n"/>
      <c r="C1477" s="2" t="n"/>
      <c r="D1477" s="2" t="n"/>
      <c r="E1477" s="152" t="inlineStr">
        <is>
          <t>生年月日</t>
        </is>
      </c>
      <c r="F1477" s="140" t="n"/>
      <c r="G1477" s="140" t="n"/>
      <c r="H1477" s="140" t="n"/>
      <c r="I1477" s="140" t="n"/>
      <c r="J1477" s="140" t="n"/>
      <c r="K1477" s="141" t="n"/>
      <c r="L1477" s="154" t="inlineStr">
        <is>
          <t>昭和 ・ 平成</t>
        </is>
      </c>
      <c r="M1477" s="140" t="n"/>
      <c r="N1477" s="140" t="n"/>
      <c r="O1477" s="140" t="n"/>
      <c r="P1477" s="140" t="n"/>
      <c r="Q1477" s="140" t="n"/>
      <c r="R1477" s="140" t="n"/>
      <c r="S1477" s="140" t="n"/>
      <c r="T1477" s="140" t="n"/>
      <c r="U1477" s="140" t="n"/>
      <c r="V1477" s="155">
        <f>計算!$D$19</f>
        <v/>
      </c>
      <c r="W1477" s="140" t="n"/>
      <c r="X1477" s="156" t="inlineStr">
        <is>
          <t>年</t>
        </is>
      </c>
      <c r="Y1477" s="140" t="n"/>
      <c r="Z1477" s="155">
        <f>計算!$E$19</f>
        <v/>
      </c>
      <c r="AA1477" s="140" t="n"/>
      <c r="AB1477" s="140" t="n"/>
      <c r="AC1477" s="156" t="inlineStr">
        <is>
          <t>月</t>
        </is>
      </c>
      <c r="AD1477" s="140" t="n"/>
      <c r="AE1477" s="155">
        <f>計算!$F$19</f>
        <v/>
      </c>
      <c r="AF1477" s="140" t="n"/>
      <c r="AG1477" s="140" t="n"/>
      <c r="AH1477" s="156" t="inlineStr">
        <is>
          <t>日　生 （満</t>
        </is>
      </c>
      <c r="AI1477" s="140" t="n"/>
      <c r="AJ1477" s="140" t="n"/>
      <c r="AK1477" s="140" t="n"/>
      <c r="AL1477" s="140" t="n"/>
      <c r="AM1477" s="140" t="n"/>
      <c r="AN1477" s="140" t="n"/>
      <c r="AO1477" s="140" t="n"/>
      <c r="AP1477" s="157">
        <f>計算!$G$19</f>
        <v/>
      </c>
      <c r="AQ1477" s="140" t="n"/>
      <c r="AR1477" s="158"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49">
        <f>計算!$U$19</f>
        <v/>
      </c>
      <c r="CG1477" s="144" t="n"/>
      <c r="CH1477" s="150">
        <f>計算!$V$19</f>
        <v/>
      </c>
      <c r="DU1477" s="144" t="n"/>
      <c r="DV1477" s="2" t="n"/>
      <c r="DW1477" s="2" t="n"/>
      <c r="DX1477" s="2" t="n"/>
      <c r="DY1477" s="2" t="n"/>
      <c r="DZ1477" s="2" t="n"/>
      <c r="EA1477" s="2" t="n"/>
      <c r="EB1477" s="2" t="n"/>
      <c r="EC1477" s="2" t="n"/>
    </row>
    <row r="1478" ht="6.75"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143" t="n"/>
      <c r="CG1478" s="144" t="n"/>
      <c r="DU1478" s="144" t="n"/>
      <c r="DV1478" s="2" t="n"/>
      <c r="DW1478" s="2" t="n"/>
      <c r="DX1478" s="2" t="n"/>
      <c r="DY1478" s="2" t="n"/>
      <c r="DZ1478" s="2" t="n"/>
      <c r="EA1478" s="2" t="n"/>
      <c r="EB1478" s="2" t="n"/>
      <c r="EC1478" s="2" t="n"/>
    </row>
    <row r="1479" ht="6.75"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143" t="n"/>
      <c r="CG1479" s="144" t="n"/>
      <c r="DU1479" s="144" t="n"/>
      <c r="DV1479" s="2" t="n"/>
      <c r="DW1479" s="2" t="n"/>
      <c r="DX1479" s="2" t="n"/>
      <c r="DY1479" s="2" t="n"/>
      <c r="DZ1479" s="2" t="n"/>
      <c r="EA1479" s="2" t="n"/>
      <c r="EB1479" s="2" t="n"/>
      <c r="EC1479" s="2" t="n"/>
    </row>
    <row r="1480" ht="3.75" customHeight="1" s="118">
      <c r="A1480" s="2" t="n"/>
      <c r="B1480" s="2" t="n"/>
      <c r="C1480" s="2" t="n"/>
      <c r="D1480" s="2" t="n"/>
      <c r="E1480" s="146" t="n"/>
      <c r="F1480" s="147" t="n"/>
      <c r="G1480" s="147" t="n"/>
      <c r="H1480" s="147" t="n"/>
      <c r="I1480" s="147" t="n"/>
      <c r="J1480" s="147" t="n"/>
      <c r="K1480" s="148" t="n"/>
      <c r="L1480" s="146" t="n"/>
      <c r="M1480" s="147" t="n"/>
      <c r="N1480" s="147" t="n"/>
      <c r="O1480" s="147" t="n"/>
      <c r="P1480" s="147" t="n"/>
      <c r="Q1480" s="147" t="n"/>
      <c r="R1480" s="147" t="n"/>
      <c r="S1480" s="147" t="n"/>
      <c r="T1480" s="147" t="n"/>
      <c r="U1480" s="147" t="n"/>
      <c r="X1480" s="147" t="n"/>
      <c r="Y1480" s="147" t="n"/>
      <c r="AC1480" s="147" t="n"/>
      <c r="AD1480" s="147" t="n"/>
      <c r="AH1480" s="147" t="n"/>
      <c r="AI1480" s="147" t="n"/>
      <c r="AJ1480" s="147" t="n"/>
      <c r="AK1480" s="147" t="n"/>
      <c r="AL1480" s="147" t="n"/>
      <c r="AM1480" s="147" t="n"/>
      <c r="AN1480" s="147" t="n"/>
      <c r="AO1480" s="147" t="n"/>
      <c r="AP1480" s="147" t="n"/>
      <c r="AQ1480" s="147" t="n"/>
      <c r="AR1480" s="147" t="n"/>
      <c r="AS1480" s="147" t="n"/>
      <c r="AT1480" s="148"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143" t="n"/>
      <c r="CG1480" s="144" t="n"/>
      <c r="DU1480" s="144" t="n"/>
      <c r="DV1480" s="2" t="n"/>
      <c r="DW1480" s="2" t="n"/>
      <c r="DX1480" s="2" t="n"/>
      <c r="DY1480" s="2" t="n"/>
      <c r="DZ1480" s="2" t="n"/>
      <c r="EA1480" s="2" t="n"/>
      <c r="EB1480" s="2" t="n"/>
      <c r="EC1480" s="2" t="n"/>
    </row>
    <row r="1481" ht="6.75" customHeight="1" s="118">
      <c r="A1481" s="2" t="n"/>
      <c r="B1481" s="2" t="n"/>
      <c r="C1481" s="2" t="n"/>
      <c r="D1481" s="2" t="n"/>
      <c r="E1481" s="159" t="inlineStr">
        <is>
          <t>ふ り が な</t>
        </is>
      </c>
      <c r="F1481" s="140" t="n"/>
      <c r="G1481" s="140" t="n"/>
      <c r="H1481" s="140" t="n"/>
      <c r="I1481" s="140" t="n"/>
      <c r="J1481" s="140" t="n"/>
      <c r="K1481" s="141" t="n"/>
      <c r="L1481" s="160">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161">
        <f>計算!$W$19</f>
        <v/>
      </c>
      <c r="CG1481" s="144" t="n"/>
      <c r="CH1481" s="150">
        <f>計算!$X$19</f>
        <v/>
      </c>
      <c r="DU1481" s="144" t="n"/>
      <c r="DV1481" s="2" t="n"/>
      <c r="DW1481" s="2" t="n"/>
      <c r="DX1481" s="2" t="n"/>
      <c r="DY1481" s="2" t="n"/>
      <c r="DZ1481" s="2" t="n"/>
      <c r="EA1481" s="2" t="n"/>
      <c r="EB1481" s="2" t="n"/>
      <c r="EC1481" s="2" t="n"/>
    </row>
    <row r="1482" ht="6.75" customHeight="1" s="118">
      <c r="A1482" s="2" t="n"/>
      <c r="B1482" s="2" t="n"/>
      <c r="C1482" s="2" t="n"/>
      <c r="D1482" s="2" t="n"/>
      <c r="E1482" s="143" t="n"/>
      <c r="K1482" s="144" t="n"/>
      <c r="BI1482" s="144" t="n"/>
      <c r="BJ1482" s="2" t="n"/>
      <c r="BK1482" s="2" t="n"/>
      <c r="BL1482" s="2" t="n"/>
      <c r="BM1482" s="2" t="n"/>
      <c r="BN1482" s="2" t="n"/>
      <c r="BO1482" s="2" t="n"/>
      <c r="BP1482" s="143" t="n"/>
      <c r="BV1482" s="144" t="n"/>
      <c r="BW1482" s="143" t="n"/>
      <c r="CG1482" s="144" t="n"/>
      <c r="DU1482" s="144" t="n"/>
      <c r="DV1482" s="2" t="n"/>
      <c r="DW1482" s="2" t="n"/>
      <c r="DX1482" s="2" t="n"/>
      <c r="DY1482" s="2" t="n"/>
      <c r="DZ1482" s="2" t="n"/>
      <c r="EA1482" s="2" t="n"/>
      <c r="EB1482" s="2" t="n"/>
      <c r="EC1482" s="2" t="n"/>
    </row>
    <row r="1483" ht="6.75" customHeight="1" s="118">
      <c r="A1483" s="2" t="n"/>
      <c r="B1483" s="2" t="n"/>
      <c r="C1483" s="2" t="n"/>
      <c r="D1483" s="2" t="n"/>
      <c r="E1483" s="162" t="n"/>
      <c r="F1483" s="163" t="n"/>
      <c r="G1483" s="163" t="n"/>
      <c r="H1483" s="163" t="n"/>
      <c r="I1483" s="163" t="n"/>
      <c r="J1483" s="163" t="n"/>
      <c r="K1483" s="164" t="n"/>
      <c r="L1483" s="163" t="n"/>
      <c r="M1483" s="163" t="n"/>
      <c r="N1483" s="163" t="n"/>
      <c r="O1483" s="163" t="n"/>
      <c r="P1483" s="163" t="n"/>
      <c r="Q1483" s="163" t="n"/>
      <c r="R1483" s="163" t="n"/>
      <c r="S1483" s="163" t="n"/>
      <c r="T1483" s="163" t="n"/>
      <c r="U1483" s="163" t="n"/>
      <c r="V1483" s="163" t="n"/>
      <c r="W1483" s="163" t="n"/>
      <c r="X1483" s="163" t="n"/>
      <c r="Y1483" s="163" t="n"/>
      <c r="Z1483" s="163" t="n"/>
      <c r="AA1483" s="163" t="n"/>
      <c r="AB1483" s="163" t="n"/>
      <c r="AC1483" s="163" t="n"/>
      <c r="AD1483" s="163" t="n"/>
      <c r="AE1483" s="163" t="n"/>
      <c r="AF1483" s="163" t="n"/>
      <c r="AG1483" s="163" t="n"/>
      <c r="AH1483" s="163" t="n"/>
      <c r="AI1483" s="163" t="n"/>
      <c r="AJ1483" s="163" t="n"/>
      <c r="AK1483" s="163" t="n"/>
      <c r="AL1483" s="163" t="n"/>
      <c r="AM1483" s="163" t="n"/>
      <c r="AN1483" s="163" t="n"/>
      <c r="AO1483" s="163" t="n"/>
      <c r="AP1483" s="163" t="n"/>
      <c r="AQ1483" s="163" t="n"/>
      <c r="AR1483" s="163" t="n"/>
      <c r="AS1483" s="163" t="n"/>
      <c r="AT1483" s="163" t="n"/>
      <c r="AU1483" s="163" t="n"/>
      <c r="AV1483" s="163" t="n"/>
      <c r="AW1483" s="163" t="n"/>
      <c r="AX1483" s="163" t="n"/>
      <c r="AY1483" s="163" t="n"/>
      <c r="AZ1483" s="163" t="n"/>
      <c r="BA1483" s="163" t="n"/>
      <c r="BB1483" s="163" t="n"/>
      <c r="BC1483" s="163" t="n"/>
      <c r="BD1483" s="163" t="n"/>
      <c r="BE1483" s="163" t="n"/>
      <c r="BF1483" s="163" t="n"/>
      <c r="BG1483" s="163" t="n"/>
      <c r="BH1483" s="163" t="n"/>
      <c r="BI1483" s="164" t="n"/>
      <c r="BJ1483" s="2" t="n"/>
      <c r="BK1483" s="2" t="n"/>
      <c r="BL1483" s="2" t="n"/>
      <c r="BM1483" s="2" t="n"/>
      <c r="BN1483" s="2" t="n"/>
      <c r="BO1483" s="2" t="n"/>
      <c r="BP1483" s="143" t="n"/>
      <c r="BV1483" s="144" t="n"/>
      <c r="BW1483" s="143" t="n"/>
      <c r="CG1483" s="144" t="n"/>
      <c r="DU1483" s="144" t="n"/>
      <c r="DV1483" s="2" t="n"/>
      <c r="DW1483" s="2" t="n"/>
      <c r="DX1483" s="2" t="n"/>
      <c r="DY1483" s="2" t="n"/>
      <c r="DZ1483" s="2" t="n"/>
      <c r="EA1483" s="2" t="n"/>
      <c r="EB1483" s="2" t="n"/>
      <c r="EC1483" s="2" t="n"/>
    </row>
    <row r="1484" ht="6.75" customHeight="1" s="118">
      <c r="A1484" s="2" t="n"/>
      <c r="B1484" s="2" t="n"/>
      <c r="C1484" s="2" t="n"/>
      <c r="D1484" s="2" t="n"/>
      <c r="E1484" s="165" t="inlineStr">
        <is>
          <t>現住所</t>
        </is>
      </c>
      <c r="F1484" s="166" t="n"/>
      <c r="G1484" s="166" t="n"/>
      <c r="H1484" s="166" t="n"/>
      <c r="I1484" s="166" t="n"/>
      <c r="J1484" s="166" t="n"/>
      <c r="K1484" s="167" t="n"/>
      <c r="L1484" s="107" t="inlineStr">
        <is>
          <t>〒</t>
        </is>
      </c>
      <c r="M1484" s="166" t="n"/>
      <c r="N1484" s="166" t="n"/>
      <c r="O1484" s="166" t="n"/>
      <c r="P1484" s="168">
        <f>計算!$H$19</f>
        <v/>
      </c>
      <c r="Q1484" s="166" t="n"/>
      <c r="R1484" s="166" t="n"/>
      <c r="S1484" s="166" t="n"/>
      <c r="T1484" s="166" t="n"/>
      <c r="U1484" s="166" t="n"/>
      <c r="V1484" s="166" t="n"/>
      <c r="W1484" s="166" t="n"/>
      <c r="X1484" s="166" t="n"/>
      <c r="Y1484" s="166" t="n"/>
      <c r="Z1484" s="166" t="n"/>
      <c r="AA1484" s="166" t="n"/>
      <c r="AB1484" s="166" t="n"/>
      <c r="AC1484" s="166" t="n"/>
      <c r="AD1484" s="166" t="n"/>
      <c r="AE1484" s="166" t="n"/>
      <c r="AF1484" s="166" t="n"/>
      <c r="AG1484" s="166" t="n"/>
      <c r="AH1484" s="166" t="n"/>
      <c r="AI1484" s="166" t="n"/>
      <c r="AJ1484" s="166"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143" t="n"/>
      <c r="CG1484" s="144" t="n"/>
      <c r="DU1484" s="144" t="n"/>
      <c r="DV1484" s="2" t="n"/>
      <c r="DW1484" s="2" t="n"/>
      <c r="DX1484" s="2" t="n"/>
      <c r="DY1484" s="2" t="n"/>
      <c r="DZ1484" s="2" t="n"/>
      <c r="EA1484" s="2" t="n"/>
      <c r="EB1484" s="2" t="n"/>
      <c r="EC1484" s="2" t="n"/>
    </row>
    <row r="1485" ht="4.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6" t="n"/>
      <c r="BQ1485" s="147" t="n"/>
      <c r="BR1485" s="147" t="n"/>
      <c r="BS1485" s="147" t="n"/>
      <c r="BT1485" s="147" t="n"/>
      <c r="BU1485" s="147" t="n"/>
      <c r="BV1485" s="148" t="n"/>
      <c r="BW1485" s="146" t="n"/>
      <c r="BX1485" s="147" t="n"/>
      <c r="BY1485" s="147" t="n"/>
      <c r="BZ1485" s="147" t="n"/>
      <c r="CA1485" s="147" t="n"/>
      <c r="CB1485" s="147" t="n"/>
      <c r="CC1485" s="147" t="n"/>
      <c r="CD1485" s="147" t="n"/>
      <c r="CE1485" s="147" t="n"/>
      <c r="CF1485" s="147" t="n"/>
      <c r="CG1485" s="148" t="n"/>
      <c r="DU1485" s="144"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69" t="inlineStr">
        <is>
          <t>校内外の諸活動</t>
        </is>
      </c>
      <c r="BQ1486" s="140" t="n"/>
      <c r="BR1486" s="140" t="n"/>
      <c r="BS1486" s="140" t="n"/>
      <c r="BT1486" s="140" t="n"/>
      <c r="BU1486" s="140" t="n"/>
      <c r="BV1486" s="141" t="n"/>
      <c r="BW1486" s="170">
        <f>計算!$Y$19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1">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6" t="n"/>
      <c r="F1489" s="147" t="n"/>
      <c r="G1489" s="147" t="n"/>
      <c r="H1489" s="147" t="n"/>
      <c r="I1489" s="147" t="n"/>
      <c r="J1489" s="147" t="n"/>
      <c r="K1489" s="148" t="n"/>
      <c r="L1489" s="146" t="n"/>
      <c r="M1489" s="147" t="n"/>
      <c r="N1489" s="147" t="n"/>
      <c r="O1489" s="147" t="n"/>
      <c r="P1489" s="147" t="n"/>
      <c r="Q1489" s="147" t="n"/>
      <c r="R1489" s="147" t="n"/>
      <c r="S1489" s="147" t="n"/>
      <c r="T1489" s="147" t="n"/>
      <c r="U1489" s="147" t="n"/>
      <c r="V1489" s="147" t="n"/>
      <c r="W1489" s="147" t="n"/>
      <c r="X1489" s="147" t="n"/>
      <c r="Y1489" s="147" t="n"/>
      <c r="Z1489" s="147" t="n"/>
      <c r="AA1489" s="147" t="n"/>
      <c r="AB1489" s="147" t="n"/>
      <c r="AC1489" s="147" t="n"/>
      <c r="AD1489" s="147" t="n"/>
      <c r="AE1489" s="147" t="n"/>
      <c r="AF1489" s="147" t="n"/>
      <c r="AG1489" s="147" t="n"/>
      <c r="AH1489" s="147" t="n"/>
      <c r="AI1489" s="147" t="n"/>
      <c r="AJ1489" s="147" t="n"/>
      <c r="AK1489" s="147" t="n"/>
      <c r="AL1489" s="147" t="n"/>
      <c r="AM1489" s="147" t="n"/>
      <c r="AN1489" s="147" t="n"/>
      <c r="AO1489" s="147" t="n"/>
      <c r="AP1489" s="147" t="n"/>
      <c r="AQ1489" s="147" t="n"/>
      <c r="AR1489" s="147" t="n"/>
      <c r="AS1489" s="147" t="n"/>
      <c r="AT1489" s="147" t="n"/>
      <c r="AU1489" s="147" t="n"/>
      <c r="AV1489" s="147" t="n"/>
      <c r="AW1489" s="147" t="n"/>
      <c r="AX1489" s="147" t="n"/>
      <c r="AY1489" s="147" t="n"/>
      <c r="AZ1489" s="147" t="n"/>
      <c r="BA1489" s="147" t="n"/>
      <c r="BB1489" s="147" t="n"/>
      <c r="BC1489" s="147" t="n"/>
      <c r="BD1489" s="147" t="n"/>
      <c r="BE1489" s="147" t="n"/>
      <c r="BF1489" s="147" t="n"/>
      <c r="BG1489" s="147" t="n"/>
      <c r="BH1489" s="147" t="n"/>
      <c r="BI1489" s="148"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59" t="inlineStr">
        <is>
          <t>ふ り が な</t>
        </is>
      </c>
      <c r="F1490" s="140" t="n"/>
      <c r="G1490" s="140" t="n"/>
      <c r="H1490" s="140" t="n"/>
      <c r="I1490" s="140" t="n"/>
      <c r="J1490" s="140" t="n"/>
      <c r="K1490" s="141" t="n"/>
      <c r="L1490" s="160">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2" t="n"/>
      <c r="F1492" s="163" t="n"/>
      <c r="G1492" s="163" t="n"/>
      <c r="H1492" s="163" t="n"/>
      <c r="I1492" s="163" t="n"/>
      <c r="J1492" s="163" t="n"/>
      <c r="K1492" s="164" t="n"/>
      <c r="L1492" s="163" t="n"/>
      <c r="M1492" s="163" t="n"/>
      <c r="N1492" s="163" t="n"/>
      <c r="O1492" s="163" t="n"/>
      <c r="P1492" s="163" t="n"/>
      <c r="Q1492" s="163" t="n"/>
      <c r="R1492" s="163" t="n"/>
      <c r="S1492" s="163" t="n"/>
      <c r="T1492" s="163" t="n"/>
      <c r="U1492" s="163" t="n"/>
      <c r="V1492" s="163" t="n"/>
      <c r="W1492" s="163" t="n"/>
      <c r="X1492" s="163" t="n"/>
      <c r="Y1492" s="163" t="n"/>
      <c r="Z1492" s="163" t="n"/>
      <c r="AA1492" s="163" t="n"/>
      <c r="AB1492" s="163" t="n"/>
      <c r="AC1492" s="163" t="n"/>
      <c r="AD1492" s="163" t="n"/>
      <c r="AE1492" s="163" t="n"/>
      <c r="AF1492" s="163" t="n"/>
      <c r="AG1492" s="163" t="n"/>
      <c r="AH1492" s="163" t="n"/>
      <c r="AI1492" s="163" t="n"/>
      <c r="AJ1492" s="163" t="n"/>
      <c r="AK1492" s="163" t="n"/>
      <c r="AL1492" s="163" t="n"/>
      <c r="AM1492" s="163" t="n"/>
      <c r="AN1492" s="163" t="n"/>
      <c r="AO1492" s="163" t="n"/>
      <c r="AP1492" s="163" t="n"/>
      <c r="AQ1492" s="163" t="n"/>
      <c r="AR1492" s="163" t="n"/>
      <c r="AS1492" s="163" t="n"/>
      <c r="AT1492" s="163" t="n"/>
      <c r="AU1492" s="163" t="n"/>
      <c r="AV1492" s="163" t="n"/>
      <c r="AW1492" s="163" t="n"/>
      <c r="AX1492" s="163" t="n"/>
      <c r="AY1492" s="163" t="n"/>
      <c r="AZ1492" s="163" t="n"/>
      <c r="BA1492" s="163" t="n"/>
      <c r="BB1492" s="163" t="n"/>
      <c r="BC1492" s="163" t="n"/>
      <c r="BD1492" s="163" t="n"/>
      <c r="BE1492" s="163" t="n"/>
      <c r="BF1492" s="163" t="n"/>
      <c r="BG1492" s="163" t="n"/>
      <c r="BH1492" s="163" t="n"/>
      <c r="BI1492" s="164"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5" t="inlineStr">
        <is>
          <t>連絡先</t>
        </is>
      </c>
      <c r="F1493" s="166" t="n"/>
      <c r="G1493" s="166" t="n"/>
      <c r="H1493" s="166" t="n"/>
      <c r="I1493" s="166" t="n"/>
      <c r="J1493" s="166" t="n"/>
      <c r="K1493" s="167" t="n"/>
      <c r="L1493" s="107" t="inlineStr">
        <is>
          <t>〒</t>
        </is>
      </c>
      <c r="M1493" s="166" t="n"/>
      <c r="N1493" s="166" t="n"/>
      <c r="O1493" s="166" t="n"/>
      <c r="P1493" s="172">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3">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6" t="n"/>
      <c r="F1497" s="147" t="n"/>
      <c r="G1497" s="147" t="n"/>
      <c r="H1497" s="147" t="n"/>
      <c r="I1497" s="147" t="n"/>
      <c r="J1497" s="147" t="n"/>
      <c r="K1497" s="148" t="n"/>
      <c r="L1497" s="147" t="n"/>
      <c r="M1497" s="147" t="n"/>
      <c r="N1497" s="147" t="n"/>
      <c r="O1497" s="147" t="n"/>
      <c r="P1497" s="147" t="n"/>
      <c r="Q1497" s="147" t="n"/>
      <c r="R1497" s="147" t="n"/>
      <c r="S1497" s="147" t="n"/>
      <c r="T1497" s="147" t="n"/>
      <c r="U1497" s="147" t="n"/>
      <c r="V1497" s="147" t="n"/>
      <c r="W1497" s="147" t="n"/>
      <c r="X1497" s="147" t="n"/>
      <c r="Y1497" s="147" t="n"/>
      <c r="Z1497" s="147" t="n"/>
      <c r="AA1497" s="147" t="n"/>
      <c r="AB1497" s="147" t="n"/>
      <c r="AC1497" s="147" t="n"/>
      <c r="AD1497" s="147" t="n"/>
      <c r="AE1497" s="147" t="n"/>
      <c r="AF1497" s="147" t="n"/>
      <c r="AG1497" s="147" t="n"/>
      <c r="AH1497" s="147" t="n"/>
      <c r="AI1497" s="147" t="n"/>
      <c r="AJ1497" s="147" t="n"/>
      <c r="AK1497" s="147" t="n"/>
      <c r="AL1497" s="147" t="n"/>
      <c r="AM1497" s="147" t="n"/>
      <c r="AN1497" s="147" t="n"/>
      <c r="AO1497" s="147" t="n"/>
      <c r="AP1497" s="147" t="n"/>
      <c r="AQ1497" s="147" t="n"/>
      <c r="AR1497" s="147" t="n"/>
      <c r="AS1497" s="147" t="n"/>
      <c r="AT1497" s="147" t="n"/>
      <c r="AU1497" s="147" t="n"/>
      <c r="AV1497" s="147" t="n"/>
      <c r="AW1497" s="147" t="n"/>
      <c r="AX1497" s="147" t="n"/>
      <c r="AY1497" s="147" t="n"/>
      <c r="AZ1497" s="147" t="n"/>
      <c r="BA1497" s="147" t="n"/>
      <c r="BB1497" s="147" t="n"/>
      <c r="BC1497" s="147" t="n"/>
      <c r="BD1497" s="147" t="n"/>
      <c r="BE1497" s="147" t="n"/>
      <c r="BF1497" s="147" t="n"/>
      <c r="BG1497" s="147" t="n"/>
      <c r="BH1497" s="147" t="n"/>
      <c r="BI1497" s="148"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4" t="n"/>
      <c r="BQ1503" s="140" t="n"/>
      <c r="BR1503" s="175" t="n"/>
      <c r="BS1503" s="140" t="n"/>
      <c r="BT1503" s="140" t="n"/>
      <c r="BU1503" s="28" t="n"/>
      <c r="BV1503" s="29" t="n"/>
      <c r="BW1503" s="176">
        <f>計算!$Z$19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7"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78">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79">
        <f>設定!$B$6</f>
        <v/>
      </c>
      <c r="S1511" s="11" t="n"/>
      <c r="T1511" s="11" t="n"/>
      <c r="U1511" s="179">
        <f>設定!$B$7</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6" t="n"/>
      <c r="F1516" s="147" t="n"/>
      <c r="G1516" s="147" t="n"/>
      <c r="H1516" s="147" t="n"/>
      <c r="I1516" s="147" t="n"/>
      <c r="J1516" s="147" t="n"/>
      <c r="K1516" s="148"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7" t="n"/>
      <c r="AX1516" s="147" t="n"/>
      <c r="AY1516" s="147" t="n"/>
      <c r="AZ1516" s="147" t="n"/>
      <c r="BA1516" s="147" t="n"/>
      <c r="BB1516" s="147" t="n"/>
      <c r="BC1516" s="147" t="n"/>
      <c r="BD1516" s="147" t="n"/>
      <c r="BE1516" s="147" t="n"/>
      <c r="BF1516" s="147" t="n"/>
      <c r="BG1516" s="147" t="n"/>
      <c r="BH1516" s="147" t="n"/>
      <c r="BI1516" s="148"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0"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1">
        <f>計算!$AD$19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79">
        <f>計算!$AB$19</f>
        <v/>
      </c>
      <c r="S1522" s="52" t="inlineStr">
        <is>
          <t>年</t>
        </is>
      </c>
      <c r="U1522" s="179">
        <f>計算!$AC$19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6" t="n"/>
      <c r="M1525" s="147" t="n"/>
      <c r="N1525" s="147" t="n"/>
      <c r="O1525" s="147" t="n"/>
      <c r="P1525" s="20" t="n"/>
      <c r="Q1525" s="20" t="n"/>
      <c r="R1525" s="20" t="n"/>
      <c r="S1525" s="20" t="n"/>
      <c r="T1525" s="20" t="n"/>
      <c r="U1525" s="20" t="n"/>
      <c r="V1525" s="20" t="n"/>
      <c r="W1525" s="20" t="n"/>
      <c r="X1525" s="39" t="n"/>
      <c r="Y1525" s="146" t="n"/>
      <c r="Z1525" s="147" t="n"/>
      <c r="AA1525" s="147" t="n"/>
      <c r="AB1525" s="147" t="n"/>
      <c r="AC1525" s="147" t="n"/>
      <c r="AD1525" s="147" t="n"/>
      <c r="AE1525" s="147" t="n"/>
      <c r="AF1525" s="147" t="n"/>
      <c r="AG1525" s="147" t="n"/>
      <c r="AH1525" s="147" t="n"/>
      <c r="AI1525" s="147" t="n"/>
      <c r="AJ1525" s="147" t="n"/>
      <c r="AK1525" s="147" t="n"/>
      <c r="AL1525" s="147" t="n"/>
      <c r="AM1525" s="147" t="n"/>
      <c r="AN1525" s="147" t="n"/>
      <c r="AO1525" s="147" t="n"/>
      <c r="AP1525" s="147" t="n"/>
      <c r="AQ1525" s="147" t="n"/>
      <c r="AR1525" s="147" t="n"/>
      <c r="AS1525" s="147" t="n"/>
      <c r="AT1525" s="147" t="n"/>
      <c r="AU1525" s="147" t="n"/>
      <c r="AV1525" s="147" t="n"/>
      <c r="AW1525" s="147" t="n"/>
      <c r="AX1525" s="147" t="n"/>
      <c r="AY1525" s="147" t="n"/>
      <c r="AZ1525" s="147" t="n"/>
      <c r="BA1525" s="147" t="n"/>
      <c r="BB1525" s="147" t="n"/>
      <c r="BC1525" s="147" t="n"/>
      <c r="BD1525" s="147" t="n"/>
      <c r="BE1525" s="147" t="n"/>
      <c r="BF1525" s="147" t="n"/>
      <c r="BG1525" s="147" t="n"/>
      <c r="BH1525" s="147" t="n"/>
      <c r="BI1525" s="148"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1">
        <f>計算!$AG$19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79">
        <f>計算!$AE$19</f>
        <v/>
      </c>
      <c r="S1528" s="52" t="inlineStr">
        <is>
          <t>年</t>
        </is>
      </c>
      <c r="U1528" s="179">
        <f>計算!$AF$19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6" t="n"/>
      <c r="M1531" s="147" t="n"/>
      <c r="N1531" s="147" t="n"/>
      <c r="O1531" s="147" t="n"/>
      <c r="P1531" s="20" t="n"/>
      <c r="Q1531" s="20" t="n"/>
      <c r="R1531" s="20" t="n"/>
      <c r="S1531" s="20" t="n"/>
      <c r="T1531" s="20" t="n"/>
      <c r="U1531" s="20" t="n"/>
      <c r="V1531" s="20" t="n"/>
      <c r="W1531" s="20" t="n"/>
      <c r="X1531" s="39" t="n"/>
      <c r="Y1531" s="146" t="n"/>
      <c r="Z1531" s="147" t="n"/>
      <c r="AA1531" s="147" t="n"/>
      <c r="AB1531" s="147" t="n"/>
      <c r="AC1531" s="147" t="n"/>
      <c r="AD1531" s="147" t="n"/>
      <c r="AE1531" s="147" t="n"/>
      <c r="AF1531" s="147" t="n"/>
      <c r="AG1531" s="147" t="n"/>
      <c r="AH1531" s="147" t="n"/>
      <c r="AI1531" s="147" t="n"/>
      <c r="AJ1531" s="147" t="n"/>
      <c r="AK1531" s="147" t="n"/>
      <c r="AL1531" s="147" t="n"/>
      <c r="AM1531" s="147" t="n"/>
      <c r="AN1531" s="147" t="n"/>
      <c r="AO1531" s="147" t="n"/>
      <c r="AP1531" s="147" t="n"/>
      <c r="AQ1531" s="147" t="n"/>
      <c r="AR1531" s="147" t="n"/>
      <c r="AS1531" s="147" t="n"/>
      <c r="AT1531" s="147" t="n"/>
      <c r="AU1531" s="147" t="n"/>
      <c r="AV1531" s="147" t="n"/>
      <c r="AW1531" s="147" t="n"/>
      <c r="AX1531" s="147" t="n"/>
      <c r="AY1531" s="147" t="n"/>
      <c r="AZ1531" s="147" t="n"/>
      <c r="BA1531" s="147" t="n"/>
      <c r="BB1531" s="147" t="n"/>
      <c r="BC1531" s="147" t="n"/>
      <c r="BD1531" s="147" t="n"/>
      <c r="BE1531" s="147" t="n"/>
      <c r="BF1531" s="147" t="n"/>
      <c r="BG1531" s="147" t="n"/>
      <c r="BH1531" s="147" t="n"/>
      <c r="BI1531" s="148" t="n"/>
      <c r="BJ1531" s="2" t="n"/>
      <c r="BK1531" s="2" t="n"/>
      <c r="BL1531" s="2" t="n"/>
      <c r="BM1531" s="2" t="n"/>
      <c r="BN1531" s="2" t="n"/>
      <c r="BO1531" s="2" t="n"/>
      <c r="BP1531" s="146" t="n"/>
      <c r="BQ1531" s="147" t="n"/>
      <c r="BR1531" s="147" t="n"/>
      <c r="BS1531" s="147" t="n"/>
      <c r="BT1531" s="147" t="n"/>
      <c r="BU1531" s="42" t="n"/>
      <c r="BV1531" s="45" t="n"/>
      <c r="BW1531" s="147" t="n"/>
      <c r="BX1531" s="147" t="n"/>
      <c r="BY1531" s="147" t="n"/>
      <c r="BZ1531" s="147" t="n"/>
      <c r="CA1531" s="147" t="n"/>
      <c r="CB1531" s="147" t="n"/>
      <c r="CC1531" s="147" t="n"/>
      <c r="CD1531" s="147" t="n"/>
      <c r="CE1531" s="147" t="n"/>
      <c r="CF1531" s="147" t="n"/>
      <c r="CG1531" s="147" t="n"/>
      <c r="CH1531" s="147" t="n"/>
      <c r="CI1531" s="147" t="n"/>
      <c r="CJ1531" s="147" t="n"/>
      <c r="CK1531" s="147" t="n"/>
      <c r="CL1531" s="147" t="n"/>
      <c r="CM1531" s="147" t="n"/>
      <c r="CN1531" s="147" t="n"/>
      <c r="CO1531" s="147" t="n"/>
      <c r="CP1531" s="147" t="n"/>
      <c r="CQ1531" s="147" t="n"/>
      <c r="CR1531" s="147" t="n"/>
      <c r="CS1531" s="147" t="n"/>
      <c r="CT1531" s="147" t="n"/>
      <c r="CU1531" s="147" t="n"/>
      <c r="CV1531" s="147" t="n"/>
      <c r="CW1531" s="147" t="n"/>
      <c r="CX1531" s="147" t="n"/>
      <c r="CY1531" s="147" t="n"/>
      <c r="CZ1531" s="147" t="n"/>
      <c r="DA1531" s="147" t="n"/>
      <c r="DB1531" s="147" t="n"/>
      <c r="DC1531" s="147" t="n"/>
      <c r="DD1531" s="147" t="n"/>
      <c r="DE1531" s="147" t="n"/>
      <c r="DF1531" s="147" t="n"/>
      <c r="DG1531" s="147" t="n"/>
      <c r="DH1531" s="147" t="n"/>
      <c r="DI1531" s="147" t="n"/>
      <c r="DJ1531" s="147" t="n"/>
      <c r="DK1531" s="147" t="n"/>
      <c r="DL1531" s="147" t="n"/>
      <c r="DM1531" s="147" t="n"/>
      <c r="DN1531" s="147" t="n"/>
      <c r="DO1531" s="147" t="n"/>
      <c r="DP1531" s="147" t="n"/>
      <c r="DQ1531" s="147" t="n"/>
      <c r="DR1531" s="147" t="n"/>
      <c r="DS1531" s="147" t="n"/>
      <c r="DT1531" s="147" t="n"/>
      <c r="DU1531" s="148"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6">
        <f>計算!$AA$19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6" t="n"/>
      <c r="M1537" s="147" t="n"/>
      <c r="N1537" s="147" t="n"/>
      <c r="O1537" s="147"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6" t="n"/>
      <c r="F1543" s="147" t="n"/>
      <c r="G1543" s="147" t="n"/>
      <c r="H1543" s="147" t="n"/>
      <c r="I1543" s="147" t="n"/>
      <c r="J1543" s="147" t="n"/>
      <c r="K1543" s="148" t="n"/>
      <c r="L1543" s="146" t="n"/>
      <c r="M1543" s="147" t="n"/>
      <c r="N1543" s="147" t="n"/>
      <c r="O1543" s="147"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6" t="n"/>
      <c r="BQ1543" s="147" t="n"/>
      <c r="BR1543" s="147" t="n"/>
      <c r="BS1543" s="147" t="n"/>
      <c r="BT1543" s="147" t="n"/>
      <c r="BU1543" s="147" t="n"/>
      <c r="BV1543" s="148" t="n"/>
      <c r="BW1543" s="147" t="n"/>
      <c r="BX1543" s="147" t="n"/>
      <c r="BY1543" s="147" t="n"/>
      <c r="BZ1543" s="147" t="n"/>
      <c r="CA1543" s="147" t="n"/>
      <c r="CB1543" s="147" t="n"/>
      <c r="CC1543" s="147" t="n"/>
      <c r="CD1543" s="147" t="n"/>
      <c r="CE1543" s="147" t="n"/>
      <c r="CF1543" s="147" t="n"/>
      <c r="CG1543" s="147" t="n"/>
      <c r="CH1543" s="147" t="n"/>
      <c r="CI1543" s="147" t="n"/>
      <c r="CJ1543" s="147" t="n"/>
      <c r="CK1543" s="147" t="n"/>
      <c r="CL1543" s="147" t="n"/>
      <c r="CM1543" s="147" t="n"/>
      <c r="CN1543" s="147" t="n"/>
      <c r="CO1543" s="147" t="n"/>
      <c r="CP1543" s="147" t="n"/>
      <c r="CQ1543" s="147" t="n"/>
      <c r="CR1543" s="147" t="n"/>
      <c r="CS1543" s="147" t="n"/>
      <c r="CT1543" s="147" t="n"/>
      <c r="CU1543" s="147" t="n"/>
      <c r="CV1543" s="147" t="n"/>
      <c r="CW1543" s="147" t="n"/>
      <c r="CX1543" s="147" t="n"/>
      <c r="CY1543" s="147" t="n"/>
      <c r="CZ1543" s="147" t="n"/>
      <c r="DA1543" s="147" t="n"/>
      <c r="DB1543" s="147" t="n"/>
      <c r="DC1543" s="147" t="n"/>
      <c r="DD1543" s="147" t="n"/>
      <c r="DE1543" s="147" t="n"/>
      <c r="DF1543" s="147" t="n"/>
      <c r="DG1543" s="147" t="n"/>
      <c r="DH1543" s="147" t="n"/>
      <c r="DI1543" s="147" t="n"/>
      <c r="DJ1543" s="147" t="n"/>
      <c r="DK1543" s="147" t="n"/>
      <c r="DL1543" s="147" t="n"/>
      <c r="DM1543" s="147" t="n"/>
      <c r="DN1543" s="147" t="n"/>
      <c r="DO1543" s="147" t="n"/>
      <c r="DP1543" s="147" t="n"/>
      <c r="DQ1543" s="147" t="n"/>
      <c r="DR1543" s="147" t="n"/>
      <c r="DS1543" s="147" t="n"/>
      <c r="DT1543" s="147" t="n"/>
      <c r="DU1543" s="148"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IF(N(設定!$B$3)=0,"",YEAR(設定!$B$3)-2018)</f>
        <v/>
      </c>
      <c r="AG1555" s="95" t="inlineStr">
        <is>
          <t>年</t>
        </is>
      </c>
      <c r="AI1555" s="145">
        <f>IF(N(設定!$B$3)=0,"",MONTH(設定!$B$3))</f>
        <v/>
      </c>
      <c r="AL1555" s="95" t="inlineStr">
        <is>
          <t>月</t>
        </is>
      </c>
      <c r="AN1555" s="145">
        <f>IF(N(設定!$B$3)=0,"",DAY(設定!$B$3))</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6" t="n"/>
      <c r="BX1555" s="147" t="n"/>
      <c r="BY1555" s="147" t="n"/>
      <c r="BZ1555" s="147" t="n"/>
      <c r="CA1555" s="147" t="n"/>
      <c r="CB1555" s="147" t="n"/>
      <c r="CC1555" s="147" t="n"/>
      <c r="CD1555" s="147" t="n"/>
      <c r="CE1555" s="147" t="n"/>
      <c r="CF1555" s="147" t="n"/>
      <c r="CG1555" s="148" t="n"/>
      <c r="CH1555" s="146" t="n"/>
      <c r="CI1555" s="147" t="n"/>
      <c r="CJ1555" s="147" t="n"/>
      <c r="CK1555" s="147" t="n"/>
      <c r="CL1555" s="147" t="n"/>
      <c r="CM1555" s="147" t="n"/>
      <c r="CN1555" s="147" t="n"/>
      <c r="CO1555" s="147" t="n"/>
      <c r="CP1555" s="147" t="n"/>
      <c r="CQ1555" s="147" t="n"/>
      <c r="CR1555" s="147" t="n"/>
      <c r="CS1555" s="147" t="n"/>
      <c r="CT1555" s="147" t="n"/>
      <c r="CU1555" s="147" t="n"/>
      <c r="CV1555" s="147" t="n"/>
      <c r="CW1555" s="147" t="n"/>
      <c r="CX1555" s="147" t="n"/>
      <c r="CY1555" s="147" t="n"/>
      <c r="CZ1555" s="147" t="n"/>
      <c r="DA1555" s="147" t="n"/>
      <c r="DB1555" s="147" t="n"/>
      <c r="DC1555" s="147" t="n"/>
      <c r="DD1555" s="147" t="n"/>
      <c r="DE1555" s="147" t="n"/>
      <c r="DF1555" s="147" t="n"/>
      <c r="DG1555" s="147" t="n"/>
      <c r="DH1555" s="147" t="n"/>
      <c r="DI1555" s="147" t="n"/>
      <c r="DJ1555" s="147" t="n"/>
      <c r="DK1555" s="147" t="n"/>
      <c r="DL1555" s="147" t="n"/>
      <c r="DM1555" s="147" t="n"/>
      <c r="DN1555" s="147" t="n"/>
      <c r="DO1555" s="147" t="n"/>
      <c r="DP1555" s="147" t="n"/>
      <c r="DQ1555" s="147" t="n"/>
      <c r="DR1555" s="147" t="n"/>
      <c r="DS1555" s="147" t="n"/>
      <c r="DT1555" s="147" t="n"/>
      <c r="DU1555" s="148"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49">
        <f>計算!$O$20</f>
        <v/>
      </c>
      <c r="CG1556" s="144" t="n"/>
      <c r="CH1556" s="150">
        <f>計算!$P$20</f>
        <v/>
      </c>
      <c r="DU1556" s="144"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7" t="n"/>
      <c r="AA1557" s="147" t="n"/>
      <c r="AB1557" s="147" t="n"/>
      <c r="AC1557" s="147" t="n"/>
      <c r="AD1557" s="147" t="n"/>
      <c r="AE1557" s="147" t="n"/>
      <c r="AF1557" s="147" t="n"/>
      <c r="AG1557" s="147" t="n"/>
      <c r="AH1557" s="147" t="n"/>
      <c r="AI1557" s="147" t="n"/>
      <c r="AJ1557" s="147" t="n"/>
      <c r="AK1557" s="147" t="n"/>
      <c r="AL1557" s="147" t="n"/>
      <c r="AM1557" s="147" t="n"/>
      <c r="AN1557" s="147" t="n"/>
      <c r="AO1557" s="147" t="n"/>
      <c r="AP1557" s="147" t="n"/>
      <c r="AQ1557" s="147" t="n"/>
      <c r="AR1557" s="147" t="n"/>
      <c r="AS1557" s="147" t="n"/>
      <c r="AT1557" s="147" t="n"/>
      <c r="AU1557" s="12" t="n"/>
      <c r="AV1557" s="7" t="n"/>
      <c r="BI1557" s="8" t="n"/>
      <c r="BJ1557" s="7" t="n"/>
      <c r="BK1557" s="2" t="n"/>
      <c r="BL1557" s="2" t="n"/>
      <c r="BM1557" s="2" t="n"/>
      <c r="BN1557" s="2" t="n"/>
      <c r="BO1557" s="2" t="n"/>
      <c r="BP1557" s="143" t="n"/>
      <c r="BV1557" s="144" t="n"/>
      <c r="BW1557" s="143" t="n"/>
      <c r="CG1557" s="144" t="n"/>
      <c r="DU1557" s="144" t="n"/>
      <c r="DV1557" s="2" t="n"/>
      <c r="DW1557" s="2" t="n"/>
      <c r="DX1557" s="2" t="n"/>
      <c r="DY1557" s="2" t="n"/>
      <c r="DZ1557" s="2" t="n"/>
      <c r="EA1557" s="2" t="n"/>
      <c r="EB1557" s="2" t="n"/>
      <c r="EC1557" s="2" t="n"/>
    </row>
    <row r="1558" ht="6.75" customHeight="1" s="118">
      <c r="A1558" s="2" t="n"/>
      <c r="B1558" s="2" t="n"/>
      <c r="C1558" s="2" t="n"/>
      <c r="D1558" s="2" t="n"/>
      <c r="E1558" s="142" t="inlineStr">
        <is>
          <t>ふ り が な</t>
        </is>
      </c>
      <c r="F1558" s="140" t="n"/>
      <c r="G1558" s="140" t="n"/>
      <c r="H1558" s="140" t="n"/>
      <c r="I1558" s="140" t="n"/>
      <c r="J1558" s="140" t="n"/>
      <c r="K1558" s="141" t="n"/>
      <c r="L1558" s="151">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43" t="n"/>
      <c r="CG1558" s="144" t="n"/>
      <c r="DU1558" s="144" t="n"/>
      <c r="DV1558" s="2" t="n"/>
      <c r="DW1558" s="2" t="n"/>
      <c r="DX1558" s="2" t="n"/>
      <c r="DY1558" s="2" t="n"/>
      <c r="DZ1558" s="2" t="n"/>
      <c r="EA1558" s="2" t="n"/>
      <c r="EB1558" s="2" t="n"/>
      <c r="EC1558" s="2" t="n"/>
    </row>
    <row r="1559" ht="6.7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43" t="n"/>
      <c r="CG1559" s="144" t="n"/>
      <c r="DU1559" s="144" t="n"/>
      <c r="DV1559" s="2" t="n"/>
      <c r="DW1559" s="2" t="n"/>
      <c r="DX1559" s="2" t="n"/>
      <c r="DY1559" s="2" t="n"/>
      <c r="DZ1559" s="2" t="n"/>
      <c r="EA1559" s="2" t="n"/>
      <c r="EB1559" s="2" t="n"/>
      <c r="EC1559" s="2" t="n"/>
    </row>
    <row r="1560" ht="6.7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49">
        <f>計算!$Q$20</f>
        <v/>
      </c>
      <c r="CG1560" s="144" t="n"/>
      <c r="CH1560" s="150">
        <f>計算!$R$20</f>
        <v/>
      </c>
      <c r="DU1560" s="144" t="n"/>
      <c r="DV1560" s="2" t="n"/>
      <c r="DW1560" s="2" t="n"/>
      <c r="DX1560" s="2" t="n"/>
      <c r="DY1560" s="2" t="n"/>
      <c r="DZ1560" s="2" t="n"/>
      <c r="EA1560" s="2" t="n"/>
      <c r="EB1560" s="2" t="n"/>
      <c r="EC1560" s="2" t="n"/>
    </row>
    <row r="1561" ht="6.75" customHeight="1" s="118">
      <c r="A1561" s="2" t="n"/>
      <c r="B1561" s="2" t="n"/>
      <c r="C1561" s="2" t="n"/>
      <c r="D1561" s="2" t="n"/>
      <c r="E1561" s="146" t="n"/>
      <c r="F1561" s="147" t="n"/>
      <c r="G1561" s="147" t="n"/>
      <c r="H1561" s="147" t="n"/>
      <c r="I1561" s="147" t="n"/>
      <c r="J1561" s="147" t="n"/>
      <c r="K1561" s="148" t="n"/>
      <c r="L1561" s="147" t="n"/>
      <c r="M1561" s="147" t="n"/>
      <c r="N1561" s="147" t="n"/>
      <c r="O1561" s="147" t="n"/>
      <c r="P1561" s="147" t="n"/>
      <c r="Q1561" s="147" t="n"/>
      <c r="R1561" s="147" t="n"/>
      <c r="S1561" s="147" t="n"/>
      <c r="T1561" s="147" t="n"/>
      <c r="U1561" s="147" t="n"/>
      <c r="V1561" s="147" t="n"/>
      <c r="W1561" s="147" t="n"/>
      <c r="X1561" s="147" t="n"/>
      <c r="Y1561" s="147" t="n"/>
      <c r="Z1561" s="147" t="n"/>
      <c r="AA1561" s="147" t="n"/>
      <c r="AB1561" s="147" t="n"/>
      <c r="AC1561" s="147" t="n"/>
      <c r="AD1561" s="147" t="n"/>
      <c r="AE1561" s="147" t="n"/>
      <c r="AF1561" s="147" t="n"/>
      <c r="AG1561" s="147" t="n"/>
      <c r="AH1561" s="147" t="n"/>
      <c r="AI1561" s="147" t="n"/>
      <c r="AJ1561" s="147" t="n"/>
      <c r="AK1561" s="147" t="n"/>
      <c r="AL1561" s="147" t="n"/>
      <c r="AM1561" s="147" t="n"/>
      <c r="AN1561" s="147" t="n"/>
      <c r="AO1561" s="147" t="n"/>
      <c r="AP1561" s="147" t="n"/>
      <c r="AQ1561" s="147" t="n"/>
      <c r="AR1561" s="147" t="n"/>
      <c r="AS1561" s="147" t="n"/>
      <c r="AT1561" s="148"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43" t="n"/>
      <c r="CG1561" s="144" t="n"/>
      <c r="DU1561" s="144" t="n"/>
      <c r="DV1561" s="2" t="n"/>
      <c r="DW1561" s="2" t="n"/>
      <c r="DX1561" s="2" t="n"/>
      <c r="DY1561" s="2" t="n"/>
      <c r="DZ1561" s="2" t="n"/>
      <c r="EA1561" s="2" t="n"/>
      <c r="EB1561" s="2" t="n"/>
      <c r="EC1561" s="2" t="n"/>
    </row>
    <row r="1562" ht="6.75" customHeight="1" s="118">
      <c r="A1562" s="2" t="n"/>
      <c r="B1562" s="2" t="n"/>
      <c r="C1562" s="2" t="n"/>
      <c r="D1562" s="2" t="n"/>
      <c r="E1562" s="152" t="inlineStr">
        <is>
          <t>名　前</t>
        </is>
      </c>
      <c r="F1562" s="140" t="n"/>
      <c r="G1562" s="140" t="n"/>
      <c r="H1562" s="140" t="n"/>
      <c r="I1562" s="140" t="n"/>
      <c r="J1562" s="140" t="n"/>
      <c r="K1562" s="141" t="n"/>
      <c r="L1562" s="153">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43" t="n"/>
      <c r="CG1562" s="144" t="n"/>
      <c r="DU1562" s="144" t="n"/>
      <c r="DV1562" s="2" t="n"/>
      <c r="DW1562" s="2" t="n"/>
      <c r="DX1562" s="2" t="n"/>
      <c r="DY1562" s="2" t="n"/>
      <c r="DZ1562" s="2" t="n"/>
      <c r="EA1562" s="2" t="n"/>
      <c r="EB1562" s="2" t="n"/>
      <c r="EC1562" s="2" t="n"/>
    </row>
    <row r="1563" ht="6.7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43" t="n"/>
      <c r="CG1563" s="144" t="n"/>
      <c r="DU1563" s="144" t="n"/>
      <c r="DV1563" s="2" t="n"/>
      <c r="DW1563" s="2" t="n"/>
      <c r="DX1563" s="2" t="n"/>
      <c r="DY1563" s="2" t="n"/>
      <c r="DZ1563" s="2" t="n"/>
      <c r="EA1563" s="2" t="n"/>
      <c r="EB1563" s="2" t="n"/>
      <c r="EC1563" s="2" t="n"/>
    </row>
    <row r="1564" ht="6.7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49">
        <f>計算!$S$20</f>
        <v/>
      </c>
      <c r="CG1564" s="144" t="n"/>
      <c r="CH1564" s="150">
        <f>計算!$T$20</f>
        <v/>
      </c>
      <c r="DU1564" s="144" t="n"/>
      <c r="DV1564" s="2" t="n"/>
      <c r="DW1564" s="2" t="n"/>
      <c r="DX1564" s="2" t="n"/>
      <c r="DY1564" s="2" t="n"/>
      <c r="DZ1564" s="2" t="n"/>
      <c r="EA1564" s="2" t="n"/>
      <c r="EB1564" s="2" t="n"/>
      <c r="EC1564" s="2" t="n"/>
    </row>
    <row r="1565" ht="6.7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43" t="n"/>
      <c r="CG1565" s="144" t="n"/>
      <c r="DU1565" s="144" t="n"/>
      <c r="DV1565" s="2" t="n"/>
      <c r="DW1565" s="2" t="n"/>
      <c r="DX1565" s="2" t="n"/>
      <c r="DY1565" s="2" t="n"/>
      <c r="DZ1565" s="2" t="n"/>
      <c r="EA1565" s="2" t="n"/>
      <c r="EB1565" s="2" t="n"/>
      <c r="EC1565" s="2" t="n"/>
    </row>
    <row r="1566" ht="6.7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43" t="n"/>
      <c r="CG1566" s="144" t="n"/>
      <c r="DU1566" s="144" t="n"/>
      <c r="DV1566" s="2" t="n"/>
      <c r="DW1566" s="2" t="n"/>
      <c r="DX1566" s="2" t="n"/>
      <c r="DY1566" s="2" t="n"/>
      <c r="DZ1566" s="2" t="n"/>
      <c r="EA1566" s="2" t="n"/>
      <c r="EB1566" s="2" t="n"/>
      <c r="EC1566" s="2" t="n"/>
    </row>
    <row r="1567" ht="4.5" customHeight="1" s="118">
      <c r="A1567" s="2" t="n"/>
      <c r="B1567" s="2" t="n"/>
      <c r="C1567" s="2" t="n"/>
      <c r="D1567" s="2" t="n"/>
      <c r="E1567" s="146" t="n"/>
      <c r="F1567" s="147" t="n"/>
      <c r="G1567" s="147" t="n"/>
      <c r="H1567" s="147" t="n"/>
      <c r="I1567" s="147" t="n"/>
      <c r="J1567" s="147" t="n"/>
      <c r="K1567" s="148" t="n"/>
      <c r="L1567" s="146" t="n"/>
      <c r="M1567" s="147" t="n"/>
      <c r="N1567" s="147" t="n"/>
      <c r="O1567" s="147" t="n"/>
      <c r="P1567" s="147" t="n"/>
      <c r="Q1567" s="147" t="n"/>
      <c r="R1567" s="147" t="n"/>
      <c r="S1567" s="147" t="n"/>
      <c r="T1567" s="147" t="n"/>
      <c r="U1567" s="147" t="n"/>
      <c r="V1567" s="147" t="n"/>
      <c r="W1567" s="147" t="n"/>
      <c r="X1567" s="147" t="n"/>
      <c r="Y1567" s="147" t="n"/>
      <c r="Z1567" s="147" t="n"/>
      <c r="AA1567" s="147" t="n"/>
      <c r="AB1567" s="147" t="n"/>
      <c r="AC1567" s="147" t="n"/>
      <c r="AD1567" s="147" t="n"/>
      <c r="AE1567" s="147" t="n"/>
      <c r="AF1567" s="147" t="n"/>
      <c r="AG1567" s="147" t="n"/>
      <c r="AH1567" s="147" t="n"/>
      <c r="AI1567" s="147" t="n"/>
      <c r="AJ1567" s="147" t="n"/>
      <c r="AK1567" s="147" t="n"/>
      <c r="AL1567" s="147" t="n"/>
      <c r="AM1567" s="147" t="n"/>
      <c r="AN1567" s="147" t="n"/>
      <c r="AO1567" s="147" t="n"/>
      <c r="AP1567" s="147" t="n"/>
      <c r="AQ1567" s="147" t="n"/>
      <c r="AR1567" s="147" t="n"/>
      <c r="AS1567" s="147" t="n"/>
      <c r="AT1567" s="148"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43" t="n"/>
      <c r="CG1567" s="144" t="n"/>
      <c r="DU1567" s="144" t="n"/>
      <c r="DV1567" s="2" t="n"/>
      <c r="DW1567" s="2" t="n"/>
      <c r="DX1567" s="2" t="n"/>
      <c r="DY1567" s="2" t="n"/>
      <c r="DZ1567" s="2" t="n"/>
      <c r="EA1567" s="2" t="n"/>
      <c r="EB1567" s="2" t="n"/>
      <c r="EC1567" s="2" t="n"/>
    </row>
    <row r="1568" ht="6.75" customHeight="1" s="118">
      <c r="A1568" s="2" t="n"/>
      <c r="B1568" s="2" t="n"/>
      <c r="C1568" s="2" t="n"/>
      <c r="D1568" s="2" t="n"/>
      <c r="E1568" s="152" t="inlineStr">
        <is>
          <t>生年月日</t>
        </is>
      </c>
      <c r="F1568" s="140" t="n"/>
      <c r="G1568" s="140" t="n"/>
      <c r="H1568" s="140" t="n"/>
      <c r="I1568" s="140" t="n"/>
      <c r="J1568" s="140" t="n"/>
      <c r="K1568" s="141" t="n"/>
      <c r="L1568" s="154" t="inlineStr">
        <is>
          <t>昭和 ・ 平成</t>
        </is>
      </c>
      <c r="M1568" s="140" t="n"/>
      <c r="N1568" s="140" t="n"/>
      <c r="O1568" s="140" t="n"/>
      <c r="P1568" s="140" t="n"/>
      <c r="Q1568" s="140" t="n"/>
      <c r="R1568" s="140" t="n"/>
      <c r="S1568" s="140" t="n"/>
      <c r="T1568" s="140" t="n"/>
      <c r="U1568" s="140" t="n"/>
      <c r="V1568" s="155">
        <f>計算!$D$20</f>
        <v/>
      </c>
      <c r="W1568" s="140" t="n"/>
      <c r="X1568" s="156" t="inlineStr">
        <is>
          <t>年</t>
        </is>
      </c>
      <c r="Y1568" s="140" t="n"/>
      <c r="Z1568" s="155">
        <f>計算!$E$20</f>
        <v/>
      </c>
      <c r="AA1568" s="140" t="n"/>
      <c r="AB1568" s="140" t="n"/>
      <c r="AC1568" s="156" t="inlineStr">
        <is>
          <t>月</t>
        </is>
      </c>
      <c r="AD1568" s="140" t="n"/>
      <c r="AE1568" s="155">
        <f>計算!$F$20</f>
        <v/>
      </c>
      <c r="AF1568" s="140" t="n"/>
      <c r="AG1568" s="140" t="n"/>
      <c r="AH1568" s="156" t="inlineStr">
        <is>
          <t>日　生 （満</t>
        </is>
      </c>
      <c r="AI1568" s="140" t="n"/>
      <c r="AJ1568" s="140" t="n"/>
      <c r="AK1568" s="140" t="n"/>
      <c r="AL1568" s="140" t="n"/>
      <c r="AM1568" s="140" t="n"/>
      <c r="AN1568" s="140" t="n"/>
      <c r="AO1568" s="140" t="n"/>
      <c r="AP1568" s="157">
        <f>計算!$G$20</f>
        <v/>
      </c>
      <c r="AQ1568" s="140" t="n"/>
      <c r="AR1568" s="158"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49">
        <f>計算!$U$20</f>
        <v/>
      </c>
      <c r="CG1568" s="144" t="n"/>
      <c r="CH1568" s="150">
        <f>計算!$V$20</f>
        <v/>
      </c>
      <c r="DU1568" s="144" t="n"/>
      <c r="DV1568" s="2" t="n"/>
      <c r="DW1568" s="2" t="n"/>
      <c r="DX1568" s="2" t="n"/>
      <c r="DY1568" s="2" t="n"/>
      <c r="DZ1568" s="2" t="n"/>
      <c r="EA1568" s="2" t="n"/>
      <c r="EB1568" s="2" t="n"/>
      <c r="EC1568" s="2" t="n"/>
    </row>
    <row r="1569" ht="6.75"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143" t="n"/>
      <c r="CG1569" s="144" t="n"/>
      <c r="DU1569" s="144" t="n"/>
      <c r="DV1569" s="2" t="n"/>
      <c r="DW1569" s="2" t="n"/>
      <c r="DX1569" s="2" t="n"/>
      <c r="DY1569" s="2" t="n"/>
      <c r="DZ1569" s="2" t="n"/>
      <c r="EA1569" s="2" t="n"/>
      <c r="EB1569" s="2" t="n"/>
      <c r="EC1569" s="2" t="n"/>
    </row>
    <row r="1570" ht="6.75"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143" t="n"/>
      <c r="CG1570" s="144" t="n"/>
      <c r="DU1570" s="144" t="n"/>
      <c r="DV1570" s="2" t="n"/>
      <c r="DW1570" s="2" t="n"/>
      <c r="DX1570" s="2" t="n"/>
      <c r="DY1570" s="2" t="n"/>
      <c r="DZ1570" s="2" t="n"/>
      <c r="EA1570" s="2" t="n"/>
      <c r="EB1570" s="2" t="n"/>
      <c r="EC1570" s="2" t="n"/>
    </row>
    <row r="1571" ht="3.75" customHeight="1" s="118">
      <c r="A1571" s="2" t="n"/>
      <c r="B1571" s="2" t="n"/>
      <c r="C1571" s="2" t="n"/>
      <c r="D1571" s="2" t="n"/>
      <c r="E1571" s="146" t="n"/>
      <c r="F1571" s="147" t="n"/>
      <c r="G1571" s="147" t="n"/>
      <c r="H1571" s="147" t="n"/>
      <c r="I1571" s="147" t="n"/>
      <c r="J1571" s="147" t="n"/>
      <c r="K1571" s="148" t="n"/>
      <c r="L1571" s="146" t="n"/>
      <c r="M1571" s="147" t="n"/>
      <c r="N1571" s="147" t="n"/>
      <c r="O1571" s="147" t="n"/>
      <c r="P1571" s="147" t="n"/>
      <c r="Q1571" s="147" t="n"/>
      <c r="R1571" s="147" t="n"/>
      <c r="S1571" s="147" t="n"/>
      <c r="T1571" s="147" t="n"/>
      <c r="U1571" s="147" t="n"/>
      <c r="X1571" s="147" t="n"/>
      <c r="Y1571" s="147" t="n"/>
      <c r="AC1571" s="147" t="n"/>
      <c r="AD1571" s="147" t="n"/>
      <c r="AH1571" s="147" t="n"/>
      <c r="AI1571" s="147" t="n"/>
      <c r="AJ1571" s="147" t="n"/>
      <c r="AK1571" s="147" t="n"/>
      <c r="AL1571" s="147" t="n"/>
      <c r="AM1571" s="147" t="n"/>
      <c r="AN1571" s="147" t="n"/>
      <c r="AO1571" s="147" t="n"/>
      <c r="AP1571" s="147" t="n"/>
      <c r="AQ1571" s="147" t="n"/>
      <c r="AR1571" s="147" t="n"/>
      <c r="AS1571" s="147" t="n"/>
      <c r="AT1571" s="148"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143" t="n"/>
      <c r="CG1571" s="144" t="n"/>
      <c r="DU1571" s="144" t="n"/>
      <c r="DV1571" s="2" t="n"/>
      <c r="DW1571" s="2" t="n"/>
      <c r="DX1571" s="2" t="n"/>
      <c r="DY1571" s="2" t="n"/>
      <c r="DZ1571" s="2" t="n"/>
      <c r="EA1571" s="2" t="n"/>
      <c r="EB1571" s="2" t="n"/>
      <c r="EC1571" s="2" t="n"/>
    </row>
    <row r="1572" ht="6.75" customHeight="1" s="118">
      <c r="A1572" s="2" t="n"/>
      <c r="B1572" s="2" t="n"/>
      <c r="C1572" s="2" t="n"/>
      <c r="D1572" s="2" t="n"/>
      <c r="E1572" s="159" t="inlineStr">
        <is>
          <t>ふ り が な</t>
        </is>
      </c>
      <c r="F1572" s="140" t="n"/>
      <c r="G1572" s="140" t="n"/>
      <c r="H1572" s="140" t="n"/>
      <c r="I1572" s="140" t="n"/>
      <c r="J1572" s="140" t="n"/>
      <c r="K1572" s="141" t="n"/>
      <c r="L1572" s="160">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161">
        <f>計算!$W$20</f>
        <v/>
      </c>
      <c r="CG1572" s="144" t="n"/>
      <c r="CH1572" s="150">
        <f>計算!$X$20</f>
        <v/>
      </c>
      <c r="DU1572" s="144" t="n"/>
      <c r="DV1572" s="2" t="n"/>
      <c r="DW1572" s="2" t="n"/>
      <c r="DX1572" s="2" t="n"/>
      <c r="DY1572" s="2" t="n"/>
      <c r="DZ1572" s="2" t="n"/>
      <c r="EA1572" s="2" t="n"/>
      <c r="EB1572" s="2" t="n"/>
      <c r="EC1572" s="2" t="n"/>
    </row>
    <row r="1573" ht="6.75" customHeight="1" s="118">
      <c r="A1573" s="2" t="n"/>
      <c r="B1573" s="2" t="n"/>
      <c r="C1573" s="2" t="n"/>
      <c r="D1573" s="2" t="n"/>
      <c r="E1573" s="143" t="n"/>
      <c r="K1573" s="144" t="n"/>
      <c r="BI1573" s="144" t="n"/>
      <c r="BJ1573" s="2" t="n"/>
      <c r="BK1573" s="2" t="n"/>
      <c r="BL1573" s="2" t="n"/>
      <c r="BM1573" s="2" t="n"/>
      <c r="BN1573" s="2" t="n"/>
      <c r="BO1573" s="2" t="n"/>
      <c r="BP1573" s="143" t="n"/>
      <c r="BV1573" s="144" t="n"/>
      <c r="BW1573" s="143" t="n"/>
      <c r="CG1573" s="144" t="n"/>
      <c r="DU1573" s="144" t="n"/>
      <c r="DV1573" s="2" t="n"/>
      <c r="DW1573" s="2" t="n"/>
      <c r="DX1573" s="2" t="n"/>
      <c r="DY1573" s="2" t="n"/>
      <c r="DZ1573" s="2" t="n"/>
      <c r="EA1573" s="2" t="n"/>
      <c r="EB1573" s="2" t="n"/>
      <c r="EC1573" s="2" t="n"/>
    </row>
    <row r="1574" ht="6.75" customHeight="1" s="118">
      <c r="A1574" s="2" t="n"/>
      <c r="B1574" s="2" t="n"/>
      <c r="C1574" s="2" t="n"/>
      <c r="D1574" s="2" t="n"/>
      <c r="E1574" s="162" t="n"/>
      <c r="F1574" s="163" t="n"/>
      <c r="G1574" s="163" t="n"/>
      <c r="H1574" s="163" t="n"/>
      <c r="I1574" s="163" t="n"/>
      <c r="J1574" s="163" t="n"/>
      <c r="K1574" s="164" t="n"/>
      <c r="L1574" s="163" t="n"/>
      <c r="M1574" s="163" t="n"/>
      <c r="N1574" s="163" t="n"/>
      <c r="O1574" s="163" t="n"/>
      <c r="P1574" s="163" t="n"/>
      <c r="Q1574" s="163" t="n"/>
      <c r="R1574" s="163" t="n"/>
      <c r="S1574" s="163" t="n"/>
      <c r="T1574" s="163" t="n"/>
      <c r="U1574" s="163" t="n"/>
      <c r="V1574" s="163" t="n"/>
      <c r="W1574" s="163" t="n"/>
      <c r="X1574" s="163" t="n"/>
      <c r="Y1574" s="163" t="n"/>
      <c r="Z1574" s="163" t="n"/>
      <c r="AA1574" s="163" t="n"/>
      <c r="AB1574" s="163" t="n"/>
      <c r="AC1574" s="163" t="n"/>
      <c r="AD1574" s="163" t="n"/>
      <c r="AE1574" s="163" t="n"/>
      <c r="AF1574" s="163" t="n"/>
      <c r="AG1574" s="163" t="n"/>
      <c r="AH1574" s="163" t="n"/>
      <c r="AI1574" s="163" t="n"/>
      <c r="AJ1574" s="163" t="n"/>
      <c r="AK1574" s="163" t="n"/>
      <c r="AL1574" s="163" t="n"/>
      <c r="AM1574" s="163" t="n"/>
      <c r="AN1574" s="163" t="n"/>
      <c r="AO1574" s="163" t="n"/>
      <c r="AP1574" s="163" t="n"/>
      <c r="AQ1574" s="163" t="n"/>
      <c r="AR1574" s="163" t="n"/>
      <c r="AS1574" s="163" t="n"/>
      <c r="AT1574" s="163" t="n"/>
      <c r="AU1574" s="163" t="n"/>
      <c r="AV1574" s="163" t="n"/>
      <c r="AW1574" s="163" t="n"/>
      <c r="AX1574" s="163" t="n"/>
      <c r="AY1574" s="163" t="n"/>
      <c r="AZ1574" s="163" t="n"/>
      <c r="BA1574" s="163" t="n"/>
      <c r="BB1574" s="163" t="n"/>
      <c r="BC1574" s="163" t="n"/>
      <c r="BD1574" s="163" t="n"/>
      <c r="BE1574" s="163" t="n"/>
      <c r="BF1574" s="163" t="n"/>
      <c r="BG1574" s="163" t="n"/>
      <c r="BH1574" s="163" t="n"/>
      <c r="BI1574" s="164" t="n"/>
      <c r="BJ1574" s="2" t="n"/>
      <c r="BK1574" s="2" t="n"/>
      <c r="BL1574" s="2" t="n"/>
      <c r="BM1574" s="2" t="n"/>
      <c r="BN1574" s="2" t="n"/>
      <c r="BO1574" s="2" t="n"/>
      <c r="BP1574" s="143" t="n"/>
      <c r="BV1574" s="144" t="n"/>
      <c r="BW1574" s="143" t="n"/>
      <c r="CG1574" s="144" t="n"/>
      <c r="DU1574" s="144" t="n"/>
      <c r="DV1574" s="2" t="n"/>
      <c r="DW1574" s="2" t="n"/>
      <c r="DX1574" s="2" t="n"/>
      <c r="DY1574" s="2" t="n"/>
      <c r="DZ1574" s="2" t="n"/>
      <c r="EA1574" s="2" t="n"/>
      <c r="EB1574" s="2" t="n"/>
      <c r="EC1574" s="2" t="n"/>
    </row>
    <row r="1575" ht="6.75" customHeight="1" s="118">
      <c r="A1575" s="2" t="n"/>
      <c r="B1575" s="2" t="n"/>
      <c r="C1575" s="2" t="n"/>
      <c r="D1575" s="2" t="n"/>
      <c r="E1575" s="165" t="inlineStr">
        <is>
          <t>現住所</t>
        </is>
      </c>
      <c r="F1575" s="166" t="n"/>
      <c r="G1575" s="166" t="n"/>
      <c r="H1575" s="166" t="n"/>
      <c r="I1575" s="166" t="n"/>
      <c r="J1575" s="166" t="n"/>
      <c r="K1575" s="167" t="n"/>
      <c r="L1575" s="107" t="inlineStr">
        <is>
          <t>〒</t>
        </is>
      </c>
      <c r="M1575" s="166" t="n"/>
      <c r="N1575" s="166" t="n"/>
      <c r="O1575" s="166" t="n"/>
      <c r="P1575" s="168">
        <f>計算!$H$20</f>
        <v/>
      </c>
      <c r="Q1575" s="166" t="n"/>
      <c r="R1575" s="166" t="n"/>
      <c r="S1575" s="166" t="n"/>
      <c r="T1575" s="166" t="n"/>
      <c r="U1575" s="166" t="n"/>
      <c r="V1575" s="166" t="n"/>
      <c r="W1575" s="166" t="n"/>
      <c r="X1575" s="166" t="n"/>
      <c r="Y1575" s="166" t="n"/>
      <c r="Z1575" s="166" t="n"/>
      <c r="AA1575" s="166" t="n"/>
      <c r="AB1575" s="166" t="n"/>
      <c r="AC1575" s="166" t="n"/>
      <c r="AD1575" s="166" t="n"/>
      <c r="AE1575" s="166" t="n"/>
      <c r="AF1575" s="166" t="n"/>
      <c r="AG1575" s="166" t="n"/>
      <c r="AH1575" s="166" t="n"/>
      <c r="AI1575" s="166" t="n"/>
      <c r="AJ1575" s="166"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143" t="n"/>
      <c r="CG1575" s="144" t="n"/>
      <c r="DU1575" s="144" t="n"/>
      <c r="DV1575" s="2" t="n"/>
      <c r="DW1575" s="2" t="n"/>
      <c r="DX1575" s="2" t="n"/>
      <c r="DY1575" s="2" t="n"/>
      <c r="DZ1575" s="2" t="n"/>
      <c r="EA1575" s="2" t="n"/>
      <c r="EB1575" s="2" t="n"/>
      <c r="EC1575" s="2" t="n"/>
    </row>
    <row r="1576" ht="4.5"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6" t="n"/>
      <c r="BQ1576" s="147" t="n"/>
      <c r="BR1576" s="147" t="n"/>
      <c r="BS1576" s="147" t="n"/>
      <c r="BT1576" s="147" t="n"/>
      <c r="BU1576" s="147" t="n"/>
      <c r="BV1576" s="148" t="n"/>
      <c r="BW1576" s="146" t="n"/>
      <c r="BX1576" s="147" t="n"/>
      <c r="BY1576" s="147" t="n"/>
      <c r="BZ1576" s="147" t="n"/>
      <c r="CA1576" s="147" t="n"/>
      <c r="CB1576" s="147" t="n"/>
      <c r="CC1576" s="147" t="n"/>
      <c r="CD1576" s="147" t="n"/>
      <c r="CE1576" s="147" t="n"/>
      <c r="CF1576" s="147" t="n"/>
      <c r="CG1576" s="148" t="n"/>
      <c r="DU1576" s="144"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69" t="inlineStr">
        <is>
          <t>校内外の諸活動</t>
        </is>
      </c>
      <c r="BQ1577" s="140" t="n"/>
      <c r="BR1577" s="140" t="n"/>
      <c r="BS1577" s="140" t="n"/>
      <c r="BT1577" s="140" t="n"/>
      <c r="BU1577" s="140" t="n"/>
      <c r="BV1577" s="141" t="n"/>
      <c r="BW1577" s="170">
        <f>計算!$Y$20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1">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6" t="n"/>
      <c r="F1580" s="147" t="n"/>
      <c r="G1580" s="147" t="n"/>
      <c r="H1580" s="147" t="n"/>
      <c r="I1580" s="147" t="n"/>
      <c r="J1580" s="147" t="n"/>
      <c r="K1580" s="148" t="n"/>
      <c r="L1580" s="146" t="n"/>
      <c r="M1580" s="147" t="n"/>
      <c r="N1580" s="147" t="n"/>
      <c r="O1580" s="147" t="n"/>
      <c r="P1580" s="147" t="n"/>
      <c r="Q1580" s="147" t="n"/>
      <c r="R1580" s="147" t="n"/>
      <c r="S1580" s="147" t="n"/>
      <c r="T1580" s="147" t="n"/>
      <c r="U1580" s="147" t="n"/>
      <c r="V1580" s="147" t="n"/>
      <c r="W1580" s="147" t="n"/>
      <c r="X1580" s="147" t="n"/>
      <c r="Y1580" s="147" t="n"/>
      <c r="Z1580" s="147" t="n"/>
      <c r="AA1580" s="147" t="n"/>
      <c r="AB1580" s="147" t="n"/>
      <c r="AC1580" s="147" t="n"/>
      <c r="AD1580" s="147" t="n"/>
      <c r="AE1580" s="147" t="n"/>
      <c r="AF1580" s="147" t="n"/>
      <c r="AG1580" s="147" t="n"/>
      <c r="AH1580" s="147" t="n"/>
      <c r="AI1580" s="147" t="n"/>
      <c r="AJ1580" s="147" t="n"/>
      <c r="AK1580" s="147" t="n"/>
      <c r="AL1580" s="147" t="n"/>
      <c r="AM1580" s="147" t="n"/>
      <c r="AN1580" s="147" t="n"/>
      <c r="AO1580" s="147" t="n"/>
      <c r="AP1580" s="147" t="n"/>
      <c r="AQ1580" s="147" t="n"/>
      <c r="AR1580" s="147" t="n"/>
      <c r="AS1580" s="147" t="n"/>
      <c r="AT1580" s="147" t="n"/>
      <c r="AU1580" s="147" t="n"/>
      <c r="AV1580" s="147" t="n"/>
      <c r="AW1580" s="147" t="n"/>
      <c r="AX1580" s="147" t="n"/>
      <c r="AY1580" s="147" t="n"/>
      <c r="AZ1580" s="147" t="n"/>
      <c r="BA1580" s="147" t="n"/>
      <c r="BB1580" s="147" t="n"/>
      <c r="BC1580" s="147" t="n"/>
      <c r="BD1580" s="147" t="n"/>
      <c r="BE1580" s="147" t="n"/>
      <c r="BF1580" s="147" t="n"/>
      <c r="BG1580" s="147" t="n"/>
      <c r="BH1580" s="147" t="n"/>
      <c r="BI1580" s="148"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59" t="inlineStr">
        <is>
          <t>ふ り が な</t>
        </is>
      </c>
      <c r="F1581" s="140" t="n"/>
      <c r="G1581" s="140" t="n"/>
      <c r="H1581" s="140" t="n"/>
      <c r="I1581" s="140" t="n"/>
      <c r="J1581" s="140" t="n"/>
      <c r="K1581" s="141" t="n"/>
      <c r="L1581" s="160">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2" t="n"/>
      <c r="F1583" s="163" t="n"/>
      <c r="G1583" s="163" t="n"/>
      <c r="H1583" s="163" t="n"/>
      <c r="I1583" s="163" t="n"/>
      <c r="J1583" s="163" t="n"/>
      <c r="K1583" s="164" t="n"/>
      <c r="L1583" s="163" t="n"/>
      <c r="M1583" s="163" t="n"/>
      <c r="N1583" s="163" t="n"/>
      <c r="O1583" s="163" t="n"/>
      <c r="P1583" s="163" t="n"/>
      <c r="Q1583" s="163" t="n"/>
      <c r="R1583" s="163" t="n"/>
      <c r="S1583" s="163" t="n"/>
      <c r="T1583" s="163" t="n"/>
      <c r="U1583" s="163" t="n"/>
      <c r="V1583" s="163" t="n"/>
      <c r="W1583" s="163" t="n"/>
      <c r="X1583" s="163" t="n"/>
      <c r="Y1583" s="163" t="n"/>
      <c r="Z1583" s="163" t="n"/>
      <c r="AA1583" s="163" t="n"/>
      <c r="AB1583" s="163" t="n"/>
      <c r="AC1583" s="163" t="n"/>
      <c r="AD1583" s="163" t="n"/>
      <c r="AE1583" s="163" t="n"/>
      <c r="AF1583" s="163" t="n"/>
      <c r="AG1583" s="163" t="n"/>
      <c r="AH1583" s="163" t="n"/>
      <c r="AI1583" s="163" t="n"/>
      <c r="AJ1583" s="163" t="n"/>
      <c r="AK1583" s="163" t="n"/>
      <c r="AL1583" s="163" t="n"/>
      <c r="AM1583" s="163" t="n"/>
      <c r="AN1583" s="163" t="n"/>
      <c r="AO1583" s="163" t="n"/>
      <c r="AP1583" s="163" t="n"/>
      <c r="AQ1583" s="163" t="n"/>
      <c r="AR1583" s="163" t="n"/>
      <c r="AS1583" s="163" t="n"/>
      <c r="AT1583" s="163" t="n"/>
      <c r="AU1583" s="163" t="n"/>
      <c r="AV1583" s="163" t="n"/>
      <c r="AW1583" s="163" t="n"/>
      <c r="AX1583" s="163" t="n"/>
      <c r="AY1583" s="163" t="n"/>
      <c r="AZ1583" s="163" t="n"/>
      <c r="BA1583" s="163" t="n"/>
      <c r="BB1583" s="163" t="n"/>
      <c r="BC1583" s="163" t="n"/>
      <c r="BD1583" s="163" t="n"/>
      <c r="BE1583" s="163" t="n"/>
      <c r="BF1583" s="163" t="n"/>
      <c r="BG1583" s="163" t="n"/>
      <c r="BH1583" s="163" t="n"/>
      <c r="BI1583" s="164"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5" t="inlineStr">
        <is>
          <t>連絡先</t>
        </is>
      </c>
      <c r="F1584" s="166" t="n"/>
      <c r="G1584" s="166" t="n"/>
      <c r="H1584" s="166" t="n"/>
      <c r="I1584" s="166" t="n"/>
      <c r="J1584" s="166" t="n"/>
      <c r="K1584" s="167" t="n"/>
      <c r="L1584" s="107" t="inlineStr">
        <is>
          <t>〒</t>
        </is>
      </c>
      <c r="M1584" s="166" t="n"/>
      <c r="N1584" s="166" t="n"/>
      <c r="O1584" s="166" t="n"/>
      <c r="P1584" s="172">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3">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6" t="n"/>
      <c r="F1588" s="147" t="n"/>
      <c r="G1588" s="147" t="n"/>
      <c r="H1588" s="147" t="n"/>
      <c r="I1588" s="147" t="n"/>
      <c r="J1588" s="147" t="n"/>
      <c r="K1588" s="148" t="n"/>
      <c r="L1588" s="147" t="n"/>
      <c r="M1588" s="147" t="n"/>
      <c r="N1588" s="147" t="n"/>
      <c r="O1588" s="147" t="n"/>
      <c r="P1588" s="147" t="n"/>
      <c r="Q1588" s="147" t="n"/>
      <c r="R1588" s="147" t="n"/>
      <c r="S1588" s="147" t="n"/>
      <c r="T1588" s="147" t="n"/>
      <c r="U1588" s="147" t="n"/>
      <c r="V1588" s="147" t="n"/>
      <c r="W1588" s="147" t="n"/>
      <c r="X1588" s="147" t="n"/>
      <c r="Y1588" s="147" t="n"/>
      <c r="Z1588" s="147" t="n"/>
      <c r="AA1588" s="147" t="n"/>
      <c r="AB1588" s="147" t="n"/>
      <c r="AC1588" s="147" t="n"/>
      <c r="AD1588" s="147" t="n"/>
      <c r="AE1588" s="147" t="n"/>
      <c r="AF1588" s="147" t="n"/>
      <c r="AG1588" s="147" t="n"/>
      <c r="AH1588" s="147" t="n"/>
      <c r="AI1588" s="147" t="n"/>
      <c r="AJ1588" s="147" t="n"/>
      <c r="AK1588" s="147" t="n"/>
      <c r="AL1588" s="147" t="n"/>
      <c r="AM1588" s="147" t="n"/>
      <c r="AN1588" s="147" t="n"/>
      <c r="AO1588" s="147" t="n"/>
      <c r="AP1588" s="147" t="n"/>
      <c r="AQ1588" s="147" t="n"/>
      <c r="AR1588" s="147" t="n"/>
      <c r="AS1588" s="147" t="n"/>
      <c r="AT1588" s="147" t="n"/>
      <c r="AU1588" s="147" t="n"/>
      <c r="AV1588" s="147" t="n"/>
      <c r="AW1588" s="147" t="n"/>
      <c r="AX1588" s="147" t="n"/>
      <c r="AY1588" s="147" t="n"/>
      <c r="AZ1588" s="147" t="n"/>
      <c r="BA1588" s="147" t="n"/>
      <c r="BB1588" s="147" t="n"/>
      <c r="BC1588" s="147" t="n"/>
      <c r="BD1588" s="147" t="n"/>
      <c r="BE1588" s="147" t="n"/>
      <c r="BF1588" s="147" t="n"/>
      <c r="BG1588" s="147" t="n"/>
      <c r="BH1588" s="147" t="n"/>
      <c r="BI1588" s="148"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4" t="n"/>
      <c r="BQ1594" s="140" t="n"/>
      <c r="BR1594" s="175" t="n"/>
      <c r="BS1594" s="140" t="n"/>
      <c r="BT1594" s="140" t="n"/>
      <c r="BU1594" s="28" t="n"/>
      <c r="BV1594" s="29" t="n"/>
      <c r="BW1594" s="176">
        <f>計算!$Z$20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7"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78">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79">
        <f>設定!$B$6</f>
        <v/>
      </c>
      <c r="S1602" s="11" t="n"/>
      <c r="T1602" s="11" t="n"/>
      <c r="U1602" s="179">
        <f>設定!$B$7</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6" t="n"/>
      <c r="F1607" s="147" t="n"/>
      <c r="G1607" s="147" t="n"/>
      <c r="H1607" s="147" t="n"/>
      <c r="I1607" s="147" t="n"/>
      <c r="J1607" s="147" t="n"/>
      <c r="K1607" s="148"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7" t="n"/>
      <c r="AX1607" s="147" t="n"/>
      <c r="AY1607" s="147" t="n"/>
      <c r="AZ1607" s="147" t="n"/>
      <c r="BA1607" s="147" t="n"/>
      <c r="BB1607" s="147" t="n"/>
      <c r="BC1607" s="147" t="n"/>
      <c r="BD1607" s="147" t="n"/>
      <c r="BE1607" s="147" t="n"/>
      <c r="BF1607" s="147" t="n"/>
      <c r="BG1607" s="147" t="n"/>
      <c r="BH1607" s="147" t="n"/>
      <c r="BI1607" s="148"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0"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1">
        <f>計算!$AD$20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79">
        <f>計算!$AB$20</f>
        <v/>
      </c>
      <c r="S1613" s="52" t="inlineStr">
        <is>
          <t>年</t>
        </is>
      </c>
      <c r="U1613" s="179">
        <f>計算!$AC$20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6" t="n"/>
      <c r="M1616" s="147" t="n"/>
      <c r="N1616" s="147" t="n"/>
      <c r="O1616" s="147" t="n"/>
      <c r="P1616" s="20" t="n"/>
      <c r="Q1616" s="20" t="n"/>
      <c r="R1616" s="20" t="n"/>
      <c r="S1616" s="20" t="n"/>
      <c r="T1616" s="20" t="n"/>
      <c r="U1616" s="20" t="n"/>
      <c r="V1616" s="20" t="n"/>
      <c r="W1616" s="20" t="n"/>
      <c r="X1616" s="39" t="n"/>
      <c r="Y1616" s="146" t="n"/>
      <c r="Z1616" s="147" t="n"/>
      <c r="AA1616" s="147" t="n"/>
      <c r="AB1616" s="147" t="n"/>
      <c r="AC1616" s="147" t="n"/>
      <c r="AD1616" s="147" t="n"/>
      <c r="AE1616" s="147" t="n"/>
      <c r="AF1616" s="147" t="n"/>
      <c r="AG1616" s="147" t="n"/>
      <c r="AH1616" s="147" t="n"/>
      <c r="AI1616" s="147" t="n"/>
      <c r="AJ1616" s="147" t="n"/>
      <c r="AK1616" s="147" t="n"/>
      <c r="AL1616" s="147" t="n"/>
      <c r="AM1616" s="147" t="n"/>
      <c r="AN1616" s="147" t="n"/>
      <c r="AO1616" s="147" t="n"/>
      <c r="AP1616" s="147" t="n"/>
      <c r="AQ1616" s="147" t="n"/>
      <c r="AR1616" s="147" t="n"/>
      <c r="AS1616" s="147" t="n"/>
      <c r="AT1616" s="147" t="n"/>
      <c r="AU1616" s="147" t="n"/>
      <c r="AV1616" s="147" t="n"/>
      <c r="AW1616" s="147" t="n"/>
      <c r="AX1616" s="147" t="n"/>
      <c r="AY1616" s="147" t="n"/>
      <c r="AZ1616" s="147" t="n"/>
      <c r="BA1616" s="147" t="n"/>
      <c r="BB1616" s="147" t="n"/>
      <c r="BC1616" s="147" t="n"/>
      <c r="BD1616" s="147" t="n"/>
      <c r="BE1616" s="147" t="n"/>
      <c r="BF1616" s="147" t="n"/>
      <c r="BG1616" s="147" t="n"/>
      <c r="BH1616" s="147" t="n"/>
      <c r="BI1616" s="148"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1">
        <f>計算!$AG$20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79">
        <f>計算!$AE$20</f>
        <v/>
      </c>
      <c r="S1619" s="52" t="inlineStr">
        <is>
          <t>年</t>
        </is>
      </c>
      <c r="U1619" s="179">
        <f>計算!$AF$20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6" t="n"/>
      <c r="M1622" s="147" t="n"/>
      <c r="N1622" s="147" t="n"/>
      <c r="O1622" s="147" t="n"/>
      <c r="P1622" s="20" t="n"/>
      <c r="Q1622" s="20" t="n"/>
      <c r="R1622" s="20" t="n"/>
      <c r="S1622" s="20" t="n"/>
      <c r="T1622" s="20" t="n"/>
      <c r="U1622" s="20" t="n"/>
      <c r="V1622" s="20" t="n"/>
      <c r="W1622" s="20" t="n"/>
      <c r="X1622" s="39" t="n"/>
      <c r="Y1622" s="146" t="n"/>
      <c r="Z1622" s="147" t="n"/>
      <c r="AA1622" s="147" t="n"/>
      <c r="AB1622" s="147" t="n"/>
      <c r="AC1622" s="147" t="n"/>
      <c r="AD1622" s="147" t="n"/>
      <c r="AE1622" s="147" t="n"/>
      <c r="AF1622" s="147" t="n"/>
      <c r="AG1622" s="147" t="n"/>
      <c r="AH1622" s="147" t="n"/>
      <c r="AI1622" s="147" t="n"/>
      <c r="AJ1622" s="147" t="n"/>
      <c r="AK1622" s="147" t="n"/>
      <c r="AL1622" s="147" t="n"/>
      <c r="AM1622" s="147" t="n"/>
      <c r="AN1622" s="147" t="n"/>
      <c r="AO1622" s="147" t="n"/>
      <c r="AP1622" s="147" t="n"/>
      <c r="AQ1622" s="147" t="n"/>
      <c r="AR1622" s="147" t="n"/>
      <c r="AS1622" s="147" t="n"/>
      <c r="AT1622" s="147" t="n"/>
      <c r="AU1622" s="147" t="n"/>
      <c r="AV1622" s="147" t="n"/>
      <c r="AW1622" s="147" t="n"/>
      <c r="AX1622" s="147" t="n"/>
      <c r="AY1622" s="147" t="n"/>
      <c r="AZ1622" s="147" t="n"/>
      <c r="BA1622" s="147" t="n"/>
      <c r="BB1622" s="147" t="n"/>
      <c r="BC1622" s="147" t="n"/>
      <c r="BD1622" s="147" t="n"/>
      <c r="BE1622" s="147" t="n"/>
      <c r="BF1622" s="147" t="n"/>
      <c r="BG1622" s="147" t="n"/>
      <c r="BH1622" s="147" t="n"/>
      <c r="BI1622" s="148" t="n"/>
      <c r="BJ1622" s="2" t="n"/>
      <c r="BK1622" s="2" t="n"/>
      <c r="BL1622" s="2" t="n"/>
      <c r="BM1622" s="2" t="n"/>
      <c r="BN1622" s="2" t="n"/>
      <c r="BO1622" s="2" t="n"/>
      <c r="BP1622" s="146" t="n"/>
      <c r="BQ1622" s="147" t="n"/>
      <c r="BR1622" s="147" t="n"/>
      <c r="BS1622" s="147" t="n"/>
      <c r="BT1622" s="147" t="n"/>
      <c r="BU1622" s="42" t="n"/>
      <c r="BV1622" s="45" t="n"/>
      <c r="BW1622" s="147" t="n"/>
      <c r="BX1622" s="147" t="n"/>
      <c r="BY1622" s="147" t="n"/>
      <c r="BZ1622" s="147" t="n"/>
      <c r="CA1622" s="147" t="n"/>
      <c r="CB1622" s="147" t="n"/>
      <c r="CC1622" s="147" t="n"/>
      <c r="CD1622" s="147" t="n"/>
      <c r="CE1622" s="147" t="n"/>
      <c r="CF1622" s="147" t="n"/>
      <c r="CG1622" s="147" t="n"/>
      <c r="CH1622" s="147" t="n"/>
      <c r="CI1622" s="147" t="n"/>
      <c r="CJ1622" s="147" t="n"/>
      <c r="CK1622" s="147" t="n"/>
      <c r="CL1622" s="147" t="n"/>
      <c r="CM1622" s="147" t="n"/>
      <c r="CN1622" s="147" t="n"/>
      <c r="CO1622" s="147" t="n"/>
      <c r="CP1622" s="147" t="n"/>
      <c r="CQ1622" s="147" t="n"/>
      <c r="CR1622" s="147" t="n"/>
      <c r="CS1622" s="147" t="n"/>
      <c r="CT1622" s="147" t="n"/>
      <c r="CU1622" s="147" t="n"/>
      <c r="CV1622" s="147" t="n"/>
      <c r="CW1622" s="147" t="n"/>
      <c r="CX1622" s="147" t="n"/>
      <c r="CY1622" s="147" t="n"/>
      <c r="CZ1622" s="147" t="n"/>
      <c r="DA1622" s="147" t="n"/>
      <c r="DB1622" s="147" t="n"/>
      <c r="DC1622" s="147" t="n"/>
      <c r="DD1622" s="147" t="n"/>
      <c r="DE1622" s="147" t="n"/>
      <c r="DF1622" s="147" t="n"/>
      <c r="DG1622" s="147" t="n"/>
      <c r="DH1622" s="147" t="n"/>
      <c r="DI1622" s="147" t="n"/>
      <c r="DJ1622" s="147" t="n"/>
      <c r="DK1622" s="147" t="n"/>
      <c r="DL1622" s="147" t="n"/>
      <c r="DM1622" s="147" t="n"/>
      <c r="DN1622" s="147" t="n"/>
      <c r="DO1622" s="147" t="n"/>
      <c r="DP1622" s="147" t="n"/>
      <c r="DQ1622" s="147" t="n"/>
      <c r="DR1622" s="147" t="n"/>
      <c r="DS1622" s="147" t="n"/>
      <c r="DT1622" s="147" t="n"/>
      <c r="DU1622" s="148"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6">
        <f>計算!$AA$20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6" t="n"/>
      <c r="M1628" s="147" t="n"/>
      <c r="N1628" s="147" t="n"/>
      <c r="O1628" s="147"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6" t="n"/>
      <c r="F1634" s="147" t="n"/>
      <c r="G1634" s="147" t="n"/>
      <c r="H1634" s="147" t="n"/>
      <c r="I1634" s="147" t="n"/>
      <c r="J1634" s="147" t="n"/>
      <c r="K1634" s="148" t="n"/>
      <c r="L1634" s="146" t="n"/>
      <c r="M1634" s="147" t="n"/>
      <c r="N1634" s="147" t="n"/>
      <c r="O1634" s="147"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6" t="n"/>
      <c r="BQ1634" s="147" t="n"/>
      <c r="BR1634" s="147" t="n"/>
      <c r="BS1634" s="147" t="n"/>
      <c r="BT1634" s="147" t="n"/>
      <c r="BU1634" s="147" t="n"/>
      <c r="BV1634" s="148" t="n"/>
      <c r="BW1634" s="147" t="n"/>
      <c r="BX1634" s="147" t="n"/>
      <c r="BY1634" s="147" t="n"/>
      <c r="BZ1634" s="147" t="n"/>
      <c r="CA1634" s="147" t="n"/>
      <c r="CB1634" s="147" t="n"/>
      <c r="CC1634" s="147" t="n"/>
      <c r="CD1634" s="147" t="n"/>
      <c r="CE1634" s="147" t="n"/>
      <c r="CF1634" s="147" t="n"/>
      <c r="CG1634" s="147" t="n"/>
      <c r="CH1634" s="147" t="n"/>
      <c r="CI1634" s="147" t="n"/>
      <c r="CJ1634" s="147" t="n"/>
      <c r="CK1634" s="147" t="n"/>
      <c r="CL1634" s="147" t="n"/>
      <c r="CM1634" s="147" t="n"/>
      <c r="CN1634" s="147" t="n"/>
      <c r="CO1634" s="147" t="n"/>
      <c r="CP1634" s="147" t="n"/>
      <c r="CQ1634" s="147" t="n"/>
      <c r="CR1634" s="147" t="n"/>
      <c r="CS1634" s="147" t="n"/>
      <c r="CT1634" s="147" t="n"/>
      <c r="CU1634" s="147" t="n"/>
      <c r="CV1634" s="147" t="n"/>
      <c r="CW1634" s="147" t="n"/>
      <c r="CX1634" s="147" t="n"/>
      <c r="CY1634" s="147" t="n"/>
      <c r="CZ1634" s="147" t="n"/>
      <c r="DA1634" s="147" t="n"/>
      <c r="DB1634" s="147" t="n"/>
      <c r="DC1634" s="147" t="n"/>
      <c r="DD1634" s="147" t="n"/>
      <c r="DE1634" s="147" t="n"/>
      <c r="DF1634" s="147" t="n"/>
      <c r="DG1634" s="147" t="n"/>
      <c r="DH1634" s="147" t="n"/>
      <c r="DI1634" s="147" t="n"/>
      <c r="DJ1634" s="147" t="n"/>
      <c r="DK1634" s="147" t="n"/>
      <c r="DL1634" s="147" t="n"/>
      <c r="DM1634" s="147" t="n"/>
      <c r="DN1634" s="147" t="n"/>
      <c r="DO1634" s="147" t="n"/>
      <c r="DP1634" s="147" t="n"/>
      <c r="DQ1634" s="147" t="n"/>
      <c r="DR1634" s="147" t="n"/>
      <c r="DS1634" s="147" t="n"/>
      <c r="DT1634" s="147" t="n"/>
      <c r="DU1634" s="148"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IF(N(設定!$B$3)=0,"",YEAR(設定!$B$3)-2018)</f>
        <v/>
      </c>
      <c r="AG1646" s="95" t="inlineStr">
        <is>
          <t>年</t>
        </is>
      </c>
      <c r="AI1646" s="145">
        <f>IF(N(設定!$B$3)=0,"",MONTH(設定!$B$3))</f>
        <v/>
      </c>
      <c r="AL1646" s="95" t="inlineStr">
        <is>
          <t>月</t>
        </is>
      </c>
      <c r="AN1646" s="145">
        <f>IF(N(設定!$B$3)=0,"",DAY(設定!$B$3))</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6" t="n"/>
      <c r="BX1646" s="147" t="n"/>
      <c r="BY1646" s="147" t="n"/>
      <c r="BZ1646" s="147" t="n"/>
      <c r="CA1646" s="147" t="n"/>
      <c r="CB1646" s="147" t="n"/>
      <c r="CC1646" s="147" t="n"/>
      <c r="CD1646" s="147" t="n"/>
      <c r="CE1646" s="147" t="n"/>
      <c r="CF1646" s="147" t="n"/>
      <c r="CG1646" s="148" t="n"/>
      <c r="CH1646" s="146" t="n"/>
      <c r="CI1646" s="147" t="n"/>
      <c r="CJ1646" s="147" t="n"/>
      <c r="CK1646" s="147" t="n"/>
      <c r="CL1646" s="147" t="n"/>
      <c r="CM1646" s="147" t="n"/>
      <c r="CN1646" s="147" t="n"/>
      <c r="CO1646" s="147" t="n"/>
      <c r="CP1646" s="147" t="n"/>
      <c r="CQ1646" s="147" t="n"/>
      <c r="CR1646" s="147" t="n"/>
      <c r="CS1646" s="147" t="n"/>
      <c r="CT1646" s="147" t="n"/>
      <c r="CU1646" s="147" t="n"/>
      <c r="CV1646" s="147" t="n"/>
      <c r="CW1646" s="147" t="n"/>
      <c r="CX1646" s="147" t="n"/>
      <c r="CY1646" s="147" t="n"/>
      <c r="CZ1646" s="147" t="n"/>
      <c r="DA1646" s="147" t="n"/>
      <c r="DB1646" s="147" t="n"/>
      <c r="DC1646" s="147" t="n"/>
      <c r="DD1646" s="147" t="n"/>
      <c r="DE1646" s="147" t="n"/>
      <c r="DF1646" s="147" t="n"/>
      <c r="DG1646" s="147" t="n"/>
      <c r="DH1646" s="147" t="n"/>
      <c r="DI1646" s="147" t="n"/>
      <c r="DJ1646" s="147" t="n"/>
      <c r="DK1646" s="147" t="n"/>
      <c r="DL1646" s="147" t="n"/>
      <c r="DM1646" s="147" t="n"/>
      <c r="DN1646" s="147" t="n"/>
      <c r="DO1646" s="147" t="n"/>
      <c r="DP1646" s="147" t="n"/>
      <c r="DQ1646" s="147" t="n"/>
      <c r="DR1646" s="147" t="n"/>
      <c r="DS1646" s="147" t="n"/>
      <c r="DT1646" s="147" t="n"/>
      <c r="DU1646" s="148"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49">
        <f>計算!$O$21</f>
        <v/>
      </c>
      <c r="CG1647" s="144" t="n"/>
      <c r="CH1647" s="150">
        <f>計算!$P$21</f>
        <v/>
      </c>
      <c r="DU1647" s="144"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7" t="n"/>
      <c r="AA1648" s="147" t="n"/>
      <c r="AB1648" s="147" t="n"/>
      <c r="AC1648" s="147" t="n"/>
      <c r="AD1648" s="147" t="n"/>
      <c r="AE1648" s="147" t="n"/>
      <c r="AF1648" s="147" t="n"/>
      <c r="AG1648" s="147" t="n"/>
      <c r="AH1648" s="147" t="n"/>
      <c r="AI1648" s="147" t="n"/>
      <c r="AJ1648" s="147" t="n"/>
      <c r="AK1648" s="147" t="n"/>
      <c r="AL1648" s="147" t="n"/>
      <c r="AM1648" s="147" t="n"/>
      <c r="AN1648" s="147" t="n"/>
      <c r="AO1648" s="147" t="n"/>
      <c r="AP1648" s="147" t="n"/>
      <c r="AQ1648" s="147" t="n"/>
      <c r="AR1648" s="147" t="n"/>
      <c r="AS1648" s="147" t="n"/>
      <c r="AT1648" s="147" t="n"/>
      <c r="AU1648" s="12" t="n"/>
      <c r="AV1648" s="7" t="n"/>
      <c r="BI1648" s="8" t="n"/>
      <c r="BJ1648" s="7" t="n"/>
      <c r="BK1648" s="2" t="n"/>
      <c r="BL1648" s="2" t="n"/>
      <c r="BM1648" s="2" t="n"/>
      <c r="BN1648" s="2" t="n"/>
      <c r="BO1648" s="2" t="n"/>
      <c r="BP1648" s="143" t="n"/>
      <c r="BV1648" s="144" t="n"/>
      <c r="BW1648" s="143" t="n"/>
      <c r="CG1648" s="144" t="n"/>
      <c r="DU1648" s="144" t="n"/>
      <c r="DV1648" s="2" t="n"/>
      <c r="DW1648" s="2" t="n"/>
      <c r="DX1648" s="2" t="n"/>
      <c r="DY1648" s="2" t="n"/>
      <c r="DZ1648" s="2" t="n"/>
      <c r="EA1648" s="2" t="n"/>
      <c r="EB1648" s="2" t="n"/>
      <c r="EC1648" s="2" t="n"/>
    </row>
    <row r="1649" ht="6.75" customHeight="1" s="118">
      <c r="A1649" s="2" t="n"/>
      <c r="B1649" s="2" t="n"/>
      <c r="C1649" s="2" t="n"/>
      <c r="D1649" s="2" t="n"/>
      <c r="E1649" s="142" t="inlineStr">
        <is>
          <t>ふ り が な</t>
        </is>
      </c>
      <c r="F1649" s="140" t="n"/>
      <c r="G1649" s="140" t="n"/>
      <c r="H1649" s="140" t="n"/>
      <c r="I1649" s="140" t="n"/>
      <c r="J1649" s="140" t="n"/>
      <c r="K1649" s="141" t="n"/>
      <c r="L1649" s="151">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43" t="n"/>
      <c r="CG1649" s="144" t="n"/>
      <c r="DU1649" s="144" t="n"/>
      <c r="DV1649" s="2" t="n"/>
      <c r="DW1649" s="2" t="n"/>
      <c r="DX1649" s="2" t="n"/>
      <c r="DY1649" s="2" t="n"/>
      <c r="DZ1649" s="2" t="n"/>
      <c r="EA1649" s="2" t="n"/>
      <c r="EB1649" s="2" t="n"/>
      <c r="EC1649" s="2" t="n"/>
    </row>
    <row r="1650" ht="6.7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43" t="n"/>
      <c r="CG1650" s="144" t="n"/>
      <c r="DU1650" s="144" t="n"/>
      <c r="DV1650" s="2" t="n"/>
      <c r="DW1650" s="2" t="n"/>
      <c r="DX1650" s="2" t="n"/>
      <c r="DY1650" s="2" t="n"/>
      <c r="DZ1650" s="2" t="n"/>
      <c r="EA1650" s="2" t="n"/>
      <c r="EB1650" s="2" t="n"/>
      <c r="EC1650" s="2" t="n"/>
    </row>
    <row r="1651" ht="6.7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49">
        <f>計算!$Q$21</f>
        <v/>
      </c>
      <c r="CG1651" s="144" t="n"/>
      <c r="CH1651" s="150">
        <f>計算!$R$21</f>
        <v/>
      </c>
      <c r="DU1651" s="144" t="n"/>
      <c r="DV1651" s="2" t="n"/>
      <c r="DW1651" s="2" t="n"/>
      <c r="DX1651" s="2" t="n"/>
      <c r="DY1651" s="2" t="n"/>
      <c r="DZ1651" s="2" t="n"/>
      <c r="EA1651" s="2" t="n"/>
      <c r="EB1651" s="2" t="n"/>
      <c r="EC1651" s="2" t="n"/>
    </row>
    <row r="1652" ht="6.75" customHeight="1" s="118">
      <c r="A1652" s="2" t="n"/>
      <c r="B1652" s="2" t="n"/>
      <c r="C1652" s="2" t="n"/>
      <c r="D1652" s="2" t="n"/>
      <c r="E1652" s="146" t="n"/>
      <c r="F1652" s="147" t="n"/>
      <c r="G1652" s="147" t="n"/>
      <c r="H1652" s="147" t="n"/>
      <c r="I1652" s="147" t="n"/>
      <c r="J1652" s="147" t="n"/>
      <c r="K1652" s="148" t="n"/>
      <c r="L1652" s="147" t="n"/>
      <c r="M1652" s="147" t="n"/>
      <c r="N1652" s="147" t="n"/>
      <c r="O1652" s="147" t="n"/>
      <c r="P1652" s="147" t="n"/>
      <c r="Q1652" s="147" t="n"/>
      <c r="R1652" s="147" t="n"/>
      <c r="S1652" s="147" t="n"/>
      <c r="T1652" s="147" t="n"/>
      <c r="U1652" s="147" t="n"/>
      <c r="V1652" s="147" t="n"/>
      <c r="W1652" s="147" t="n"/>
      <c r="X1652" s="147" t="n"/>
      <c r="Y1652" s="147" t="n"/>
      <c r="Z1652" s="147" t="n"/>
      <c r="AA1652" s="147" t="n"/>
      <c r="AB1652" s="147" t="n"/>
      <c r="AC1652" s="147" t="n"/>
      <c r="AD1652" s="147" t="n"/>
      <c r="AE1652" s="147" t="n"/>
      <c r="AF1652" s="147" t="n"/>
      <c r="AG1652" s="147" t="n"/>
      <c r="AH1652" s="147" t="n"/>
      <c r="AI1652" s="147" t="n"/>
      <c r="AJ1652" s="147" t="n"/>
      <c r="AK1652" s="147" t="n"/>
      <c r="AL1652" s="147" t="n"/>
      <c r="AM1652" s="147" t="n"/>
      <c r="AN1652" s="147" t="n"/>
      <c r="AO1652" s="147" t="n"/>
      <c r="AP1652" s="147" t="n"/>
      <c r="AQ1652" s="147" t="n"/>
      <c r="AR1652" s="147" t="n"/>
      <c r="AS1652" s="147" t="n"/>
      <c r="AT1652" s="148"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43" t="n"/>
      <c r="CG1652" s="144" t="n"/>
      <c r="DU1652" s="144" t="n"/>
      <c r="DV1652" s="2" t="n"/>
      <c r="DW1652" s="2" t="n"/>
      <c r="DX1652" s="2" t="n"/>
      <c r="DY1652" s="2" t="n"/>
      <c r="DZ1652" s="2" t="n"/>
      <c r="EA1652" s="2" t="n"/>
      <c r="EB1652" s="2" t="n"/>
      <c r="EC1652" s="2" t="n"/>
    </row>
    <row r="1653" ht="6.75" customHeight="1" s="118">
      <c r="A1653" s="2" t="n"/>
      <c r="B1653" s="2" t="n"/>
      <c r="C1653" s="2" t="n"/>
      <c r="D1653" s="2" t="n"/>
      <c r="E1653" s="152" t="inlineStr">
        <is>
          <t>名　前</t>
        </is>
      </c>
      <c r="F1653" s="140" t="n"/>
      <c r="G1653" s="140" t="n"/>
      <c r="H1653" s="140" t="n"/>
      <c r="I1653" s="140" t="n"/>
      <c r="J1653" s="140" t="n"/>
      <c r="K1653" s="141" t="n"/>
      <c r="L1653" s="153">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43" t="n"/>
      <c r="CG1653" s="144" t="n"/>
      <c r="DU1653" s="144" t="n"/>
      <c r="DV1653" s="2" t="n"/>
      <c r="DW1653" s="2" t="n"/>
      <c r="DX1653" s="2" t="n"/>
      <c r="DY1653" s="2" t="n"/>
      <c r="DZ1653" s="2" t="n"/>
      <c r="EA1653" s="2" t="n"/>
      <c r="EB1653" s="2" t="n"/>
      <c r="EC1653" s="2" t="n"/>
    </row>
    <row r="1654" ht="6.7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43" t="n"/>
      <c r="CG1654" s="144" t="n"/>
      <c r="DU1654" s="144" t="n"/>
      <c r="DV1654" s="2" t="n"/>
      <c r="DW1654" s="2" t="n"/>
      <c r="DX1654" s="2" t="n"/>
      <c r="DY1654" s="2" t="n"/>
      <c r="DZ1654" s="2" t="n"/>
      <c r="EA1654" s="2" t="n"/>
      <c r="EB1654" s="2" t="n"/>
      <c r="EC1654" s="2" t="n"/>
    </row>
    <row r="1655" ht="6.7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49">
        <f>計算!$S$21</f>
        <v/>
      </c>
      <c r="CG1655" s="144" t="n"/>
      <c r="CH1655" s="150">
        <f>計算!$T$21</f>
        <v/>
      </c>
      <c r="DU1655" s="144" t="n"/>
      <c r="DV1655" s="2" t="n"/>
      <c r="DW1655" s="2" t="n"/>
      <c r="DX1655" s="2" t="n"/>
      <c r="DY1655" s="2" t="n"/>
      <c r="DZ1655" s="2" t="n"/>
      <c r="EA1655" s="2" t="n"/>
      <c r="EB1655" s="2" t="n"/>
      <c r="EC1655" s="2" t="n"/>
    </row>
    <row r="1656" ht="6.7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43" t="n"/>
      <c r="CG1656" s="144" t="n"/>
      <c r="DU1656" s="144" t="n"/>
      <c r="DV1656" s="2" t="n"/>
      <c r="DW1656" s="2" t="n"/>
      <c r="DX1656" s="2" t="n"/>
      <c r="DY1656" s="2" t="n"/>
      <c r="DZ1656" s="2" t="n"/>
      <c r="EA1656" s="2" t="n"/>
      <c r="EB1656" s="2" t="n"/>
      <c r="EC1656" s="2" t="n"/>
    </row>
    <row r="1657" ht="6.7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43" t="n"/>
      <c r="CG1657" s="144" t="n"/>
      <c r="DU1657" s="144" t="n"/>
      <c r="DV1657" s="2" t="n"/>
      <c r="DW1657" s="2" t="n"/>
      <c r="DX1657" s="2" t="n"/>
      <c r="DY1657" s="2" t="n"/>
      <c r="DZ1657" s="2" t="n"/>
      <c r="EA1657" s="2" t="n"/>
      <c r="EB1657" s="2" t="n"/>
      <c r="EC1657" s="2" t="n"/>
    </row>
    <row r="1658" ht="4.5" customHeight="1" s="118">
      <c r="A1658" s="2" t="n"/>
      <c r="B1658" s="2" t="n"/>
      <c r="C1658" s="2" t="n"/>
      <c r="D1658" s="2" t="n"/>
      <c r="E1658" s="146" t="n"/>
      <c r="F1658" s="147" t="n"/>
      <c r="G1658" s="147" t="n"/>
      <c r="H1658" s="147" t="n"/>
      <c r="I1658" s="147" t="n"/>
      <c r="J1658" s="147" t="n"/>
      <c r="K1658" s="148" t="n"/>
      <c r="L1658" s="146" t="n"/>
      <c r="M1658" s="147" t="n"/>
      <c r="N1658" s="147" t="n"/>
      <c r="O1658" s="147" t="n"/>
      <c r="P1658" s="147" t="n"/>
      <c r="Q1658" s="147" t="n"/>
      <c r="R1658" s="147" t="n"/>
      <c r="S1658" s="147" t="n"/>
      <c r="T1658" s="147" t="n"/>
      <c r="U1658" s="147" t="n"/>
      <c r="V1658" s="147" t="n"/>
      <c r="W1658" s="147" t="n"/>
      <c r="X1658" s="147" t="n"/>
      <c r="Y1658" s="147" t="n"/>
      <c r="Z1658" s="147" t="n"/>
      <c r="AA1658" s="147" t="n"/>
      <c r="AB1658" s="147" t="n"/>
      <c r="AC1658" s="147" t="n"/>
      <c r="AD1658" s="147" t="n"/>
      <c r="AE1658" s="147" t="n"/>
      <c r="AF1658" s="147" t="n"/>
      <c r="AG1658" s="147" t="n"/>
      <c r="AH1658" s="147" t="n"/>
      <c r="AI1658" s="147" t="n"/>
      <c r="AJ1658" s="147" t="n"/>
      <c r="AK1658" s="147" t="n"/>
      <c r="AL1658" s="147" t="n"/>
      <c r="AM1658" s="147" t="n"/>
      <c r="AN1658" s="147" t="n"/>
      <c r="AO1658" s="147" t="n"/>
      <c r="AP1658" s="147" t="n"/>
      <c r="AQ1658" s="147" t="n"/>
      <c r="AR1658" s="147" t="n"/>
      <c r="AS1658" s="147" t="n"/>
      <c r="AT1658" s="148"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43" t="n"/>
      <c r="CG1658" s="144" t="n"/>
      <c r="DU1658" s="144" t="n"/>
      <c r="DV1658" s="2" t="n"/>
      <c r="DW1658" s="2" t="n"/>
      <c r="DX1658" s="2" t="n"/>
      <c r="DY1658" s="2" t="n"/>
      <c r="DZ1658" s="2" t="n"/>
      <c r="EA1658" s="2" t="n"/>
      <c r="EB1658" s="2" t="n"/>
      <c r="EC1658" s="2" t="n"/>
    </row>
    <row r="1659" ht="6.75" customHeight="1" s="118">
      <c r="A1659" s="2" t="n"/>
      <c r="B1659" s="2" t="n"/>
      <c r="C1659" s="2" t="n"/>
      <c r="D1659" s="2" t="n"/>
      <c r="E1659" s="152" t="inlineStr">
        <is>
          <t>生年月日</t>
        </is>
      </c>
      <c r="F1659" s="140" t="n"/>
      <c r="G1659" s="140" t="n"/>
      <c r="H1659" s="140" t="n"/>
      <c r="I1659" s="140" t="n"/>
      <c r="J1659" s="140" t="n"/>
      <c r="K1659" s="141" t="n"/>
      <c r="L1659" s="154" t="inlineStr">
        <is>
          <t>昭和 ・ 平成</t>
        </is>
      </c>
      <c r="M1659" s="140" t="n"/>
      <c r="N1659" s="140" t="n"/>
      <c r="O1659" s="140" t="n"/>
      <c r="P1659" s="140" t="n"/>
      <c r="Q1659" s="140" t="n"/>
      <c r="R1659" s="140" t="n"/>
      <c r="S1659" s="140" t="n"/>
      <c r="T1659" s="140" t="n"/>
      <c r="U1659" s="140" t="n"/>
      <c r="V1659" s="155">
        <f>計算!$D$21</f>
        <v/>
      </c>
      <c r="W1659" s="140" t="n"/>
      <c r="X1659" s="156" t="inlineStr">
        <is>
          <t>年</t>
        </is>
      </c>
      <c r="Y1659" s="140" t="n"/>
      <c r="Z1659" s="155">
        <f>計算!$E$21</f>
        <v/>
      </c>
      <c r="AA1659" s="140" t="n"/>
      <c r="AB1659" s="140" t="n"/>
      <c r="AC1659" s="156" t="inlineStr">
        <is>
          <t>月</t>
        </is>
      </c>
      <c r="AD1659" s="140" t="n"/>
      <c r="AE1659" s="155">
        <f>計算!$F$21</f>
        <v/>
      </c>
      <c r="AF1659" s="140" t="n"/>
      <c r="AG1659" s="140" t="n"/>
      <c r="AH1659" s="156" t="inlineStr">
        <is>
          <t>日　生 （満</t>
        </is>
      </c>
      <c r="AI1659" s="140" t="n"/>
      <c r="AJ1659" s="140" t="n"/>
      <c r="AK1659" s="140" t="n"/>
      <c r="AL1659" s="140" t="n"/>
      <c r="AM1659" s="140" t="n"/>
      <c r="AN1659" s="140" t="n"/>
      <c r="AO1659" s="140" t="n"/>
      <c r="AP1659" s="157">
        <f>計算!$G$21</f>
        <v/>
      </c>
      <c r="AQ1659" s="140" t="n"/>
      <c r="AR1659" s="158"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49">
        <f>計算!$U$21</f>
        <v/>
      </c>
      <c r="CG1659" s="144" t="n"/>
      <c r="CH1659" s="150">
        <f>計算!$V$21</f>
        <v/>
      </c>
      <c r="DU1659" s="144" t="n"/>
      <c r="DV1659" s="2" t="n"/>
      <c r="DW1659" s="2" t="n"/>
      <c r="DX1659" s="2" t="n"/>
      <c r="DY1659" s="2" t="n"/>
      <c r="DZ1659" s="2" t="n"/>
      <c r="EA1659" s="2" t="n"/>
      <c r="EB1659" s="2" t="n"/>
      <c r="EC1659" s="2" t="n"/>
    </row>
    <row r="1660" ht="6.75"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143" t="n"/>
      <c r="CG1660" s="144" t="n"/>
      <c r="DU1660" s="144" t="n"/>
      <c r="DV1660" s="2" t="n"/>
      <c r="DW1660" s="2" t="n"/>
      <c r="DX1660" s="2" t="n"/>
      <c r="DY1660" s="2" t="n"/>
      <c r="DZ1660" s="2" t="n"/>
      <c r="EA1660" s="2" t="n"/>
      <c r="EB1660" s="2" t="n"/>
      <c r="EC1660" s="2" t="n"/>
    </row>
    <row r="1661" ht="6.75"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143" t="n"/>
      <c r="CG1661" s="144" t="n"/>
      <c r="DU1661" s="144" t="n"/>
      <c r="DV1661" s="2" t="n"/>
      <c r="DW1661" s="2" t="n"/>
      <c r="DX1661" s="2" t="n"/>
      <c r="DY1661" s="2" t="n"/>
      <c r="DZ1661" s="2" t="n"/>
      <c r="EA1661" s="2" t="n"/>
      <c r="EB1661" s="2" t="n"/>
      <c r="EC1661" s="2" t="n"/>
    </row>
    <row r="1662" ht="3.75" customHeight="1" s="118">
      <c r="A1662" s="2" t="n"/>
      <c r="B1662" s="2" t="n"/>
      <c r="C1662" s="2" t="n"/>
      <c r="D1662" s="2" t="n"/>
      <c r="E1662" s="146" t="n"/>
      <c r="F1662" s="147" t="n"/>
      <c r="G1662" s="147" t="n"/>
      <c r="H1662" s="147" t="n"/>
      <c r="I1662" s="147" t="n"/>
      <c r="J1662" s="147" t="n"/>
      <c r="K1662" s="148" t="n"/>
      <c r="L1662" s="146" t="n"/>
      <c r="M1662" s="147" t="n"/>
      <c r="N1662" s="147" t="n"/>
      <c r="O1662" s="147" t="n"/>
      <c r="P1662" s="147" t="n"/>
      <c r="Q1662" s="147" t="n"/>
      <c r="R1662" s="147" t="n"/>
      <c r="S1662" s="147" t="n"/>
      <c r="T1662" s="147" t="n"/>
      <c r="U1662" s="147" t="n"/>
      <c r="X1662" s="147" t="n"/>
      <c r="Y1662" s="147" t="n"/>
      <c r="AC1662" s="147" t="n"/>
      <c r="AD1662" s="147" t="n"/>
      <c r="AH1662" s="147" t="n"/>
      <c r="AI1662" s="147" t="n"/>
      <c r="AJ1662" s="147" t="n"/>
      <c r="AK1662" s="147" t="n"/>
      <c r="AL1662" s="147" t="n"/>
      <c r="AM1662" s="147" t="n"/>
      <c r="AN1662" s="147" t="n"/>
      <c r="AO1662" s="147" t="n"/>
      <c r="AP1662" s="147" t="n"/>
      <c r="AQ1662" s="147" t="n"/>
      <c r="AR1662" s="147" t="n"/>
      <c r="AS1662" s="147" t="n"/>
      <c r="AT1662" s="148"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143" t="n"/>
      <c r="CG1662" s="144" t="n"/>
      <c r="DU1662" s="144" t="n"/>
      <c r="DV1662" s="2" t="n"/>
      <c r="DW1662" s="2" t="n"/>
      <c r="DX1662" s="2" t="n"/>
      <c r="DY1662" s="2" t="n"/>
      <c r="DZ1662" s="2" t="n"/>
      <c r="EA1662" s="2" t="n"/>
      <c r="EB1662" s="2" t="n"/>
      <c r="EC1662" s="2" t="n"/>
    </row>
    <row r="1663" ht="6.75" customHeight="1" s="118">
      <c r="A1663" s="2" t="n"/>
      <c r="B1663" s="2" t="n"/>
      <c r="C1663" s="2" t="n"/>
      <c r="D1663" s="2" t="n"/>
      <c r="E1663" s="159" t="inlineStr">
        <is>
          <t>ふ り が な</t>
        </is>
      </c>
      <c r="F1663" s="140" t="n"/>
      <c r="G1663" s="140" t="n"/>
      <c r="H1663" s="140" t="n"/>
      <c r="I1663" s="140" t="n"/>
      <c r="J1663" s="140" t="n"/>
      <c r="K1663" s="141" t="n"/>
      <c r="L1663" s="160">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161">
        <f>計算!$W$21</f>
        <v/>
      </c>
      <c r="CG1663" s="144" t="n"/>
      <c r="CH1663" s="150">
        <f>計算!$X$21</f>
        <v/>
      </c>
      <c r="DU1663" s="144" t="n"/>
      <c r="DV1663" s="2" t="n"/>
      <c r="DW1663" s="2" t="n"/>
      <c r="DX1663" s="2" t="n"/>
      <c r="DY1663" s="2" t="n"/>
      <c r="DZ1663" s="2" t="n"/>
      <c r="EA1663" s="2" t="n"/>
      <c r="EB1663" s="2" t="n"/>
      <c r="EC1663" s="2" t="n"/>
    </row>
    <row r="1664" ht="6.75" customHeight="1" s="118">
      <c r="A1664" s="2" t="n"/>
      <c r="B1664" s="2" t="n"/>
      <c r="C1664" s="2" t="n"/>
      <c r="D1664" s="2" t="n"/>
      <c r="E1664" s="143" t="n"/>
      <c r="K1664" s="144" t="n"/>
      <c r="BI1664" s="144" t="n"/>
      <c r="BJ1664" s="2" t="n"/>
      <c r="BK1664" s="2" t="n"/>
      <c r="BL1664" s="2" t="n"/>
      <c r="BM1664" s="2" t="n"/>
      <c r="BN1664" s="2" t="n"/>
      <c r="BO1664" s="2" t="n"/>
      <c r="BP1664" s="143" t="n"/>
      <c r="BV1664" s="144" t="n"/>
      <c r="BW1664" s="143" t="n"/>
      <c r="CG1664" s="144" t="n"/>
      <c r="DU1664" s="144" t="n"/>
      <c r="DV1664" s="2" t="n"/>
      <c r="DW1664" s="2" t="n"/>
      <c r="DX1664" s="2" t="n"/>
      <c r="DY1664" s="2" t="n"/>
      <c r="DZ1664" s="2" t="n"/>
      <c r="EA1664" s="2" t="n"/>
      <c r="EB1664" s="2" t="n"/>
      <c r="EC1664" s="2" t="n"/>
    </row>
    <row r="1665" ht="6.75" customHeight="1" s="118">
      <c r="A1665" s="2" t="n"/>
      <c r="B1665" s="2" t="n"/>
      <c r="C1665" s="2" t="n"/>
      <c r="D1665" s="2" t="n"/>
      <c r="E1665" s="162" t="n"/>
      <c r="F1665" s="163" t="n"/>
      <c r="G1665" s="163" t="n"/>
      <c r="H1665" s="163" t="n"/>
      <c r="I1665" s="163" t="n"/>
      <c r="J1665" s="163" t="n"/>
      <c r="K1665" s="164" t="n"/>
      <c r="L1665" s="163" t="n"/>
      <c r="M1665" s="163" t="n"/>
      <c r="N1665" s="163" t="n"/>
      <c r="O1665" s="163" t="n"/>
      <c r="P1665" s="163" t="n"/>
      <c r="Q1665" s="163" t="n"/>
      <c r="R1665" s="163" t="n"/>
      <c r="S1665" s="163" t="n"/>
      <c r="T1665" s="163" t="n"/>
      <c r="U1665" s="163" t="n"/>
      <c r="V1665" s="163" t="n"/>
      <c r="W1665" s="163" t="n"/>
      <c r="X1665" s="163" t="n"/>
      <c r="Y1665" s="163" t="n"/>
      <c r="Z1665" s="163" t="n"/>
      <c r="AA1665" s="163" t="n"/>
      <c r="AB1665" s="163" t="n"/>
      <c r="AC1665" s="163" t="n"/>
      <c r="AD1665" s="163" t="n"/>
      <c r="AE1665" s="163" t="n"/>
      <c r="AF1665" s="163" t="n"/>
      <c r="AG1665" s="163" t="n"/>
      <c r="AH1665" s="163" t="n"/>
      <c r="AI1665" s="163" t="n"/>
      <c r="AJ1665" s="163" t="n"/>
      <c r="AK1665" s="163" t="n"/>
      <c r="AL1665" s="163" t="n"/>
      <c r="AM1665" s="163" t="n"/>
      <c r="AN1665" s="163" t="n"/>
      <c r="AO1665" s="163" t="n"/>
      <c r="AP1665" s="163" t="n"/>
      <c r="AQ1665" s="163" t="n"/>
      <c r="AR1665" s="163" t="n"/>
      <c r="AS1665" s="163" t="n"/>
      <c r="AT1665" s="163" t="n"/>
      <c r="AU1665" s="163" t="n"/>
      <c r="AV1665" s="163" t="n"/>
      <c r="AW1665" s="163" t="n"/>
      <c r="AX1665" s="163" t="n"/>
      <c r="AY1665" s="163" t="n"/>
      <c r="AZ1665" s="163" t="n"/>
      <c r="BA1665" s="163" t="n"/>
      <c r="BB1665" s="163" t="n"/>
      <c r="BC1665" s="163" t="n"/>
      <c r="BD1665" s="163" t="n"/>
      <c r="BE1665" s="163" t="n"/>
      <c r="BF1665" s="163" t="n"/>
      <c r="BG1665" s="163" t="n"/>
      <c r="BH1665" s="163" t="n"/>
      <c r="BI1665" s="164" t="n"/>
      <c r="BJ1665" s="2" t="n"/>
      <c r="BK1665" s="2" t="n"/>
      <c r="BL1665" s="2" t="n"/>
      <c r="BM1665" s="2" t="n"/>
      <c r="BN1665" s="2" t="n"/>
      <c r="BO1665" s="2" t="n"/>
      <c r="BP1665" s="143" t="n"/>
      <c r="BV1665" s="144" t="n"/>
      <c r="BW1665" s="143" t="n"/>
      <c r="CG1665" s="144" t="n"/>
      <c r="DU1665" s="144" t="n"/>
      <c r="DV1665" s="2" t="n"/>
      <c r="DW1665" s="2" t="n"/>
      <c r="DX1665" s="2" t="n"/>
      <c r="DY1665" s="2" t="n"/>
      <c r="DZ1665" s="2" t="n"/>
      <c r="EA1665" s="2" t="n"/>
      <c r="EB1665" s="2" t="n"/>
      <c r="EC1665" s="2" t="n"/>
    </row>
    <row r="1666" ht="6.75" customHeight="1" s="118">
      <c r="A1666" s="2" t="n"/>
      <c r="B1666" s="2" t="n"/>
      <c r="C1666" s="2" t="n"/>
      <c r="D1666" s="2" t="n"/>
      <c r="E1666" s="165" t="inlineStr">
        <is>
          <t>現住所</t>
        </is>
      </c>
      <c r="F1666" s="166" t="n"/>
      <c r="G1666" s="166" t="n"/>
      <c r="H1666" s="166" t="n"/>
      <c r="I1666" s="166" t="n"/>
      <c r="J1666" s="166" t="n"/>
      <c r="K1666" s="167" t="n"/>
      <c r="L1666" s="107" t="inlineStr">
        <is>
          <t>〒</t>
        </is>
      </c>
      <c r="M1666" s="166" t="n"/>
      <c r="N1666" s="166" t="n"/>
      <c r="O1666" s="166" t="n"/>
      <c r="P1666" s="168">
        <f>計算!$H$21</f>
        <v/>
      </c>
      <c r="Q1666" s="166" t="n"/>
      <c r="R1666" s="166" t="n"/>
      <c r="S1666" s="166" t="n"/>
      <c r="T1666" s="166" t="n"/>
      <c r="U1666" s="166" t="n"/>
      <c r="V1666" s="166" t="n"/>
      <c r="W1666" s="166" t="n"/>
      <c r="X1666" s="166" t="n"/>
      <c r="Y1666" s="166" t="n"/>
      <c r="Z1666" s="166" t="n"/>
      <c r="AA1666" s="166" t="n"/>
      <c r="AB1666" s="166" t="n"/>
      <c r="AC1666" s="166" t="n"/>
      <c r="AD1666" s="166" t="n"/>
      <c r="AE1666" s="166" t="n"/>
      <c r="AF1666" s="166" t="n"/>
      <c r="AG1666" s="166" t="n"/>
      <c r="AH1666" s="166" t="n"/>
      <c r="AI1666" s="166" t="n"/>
      <c r="AJ1666" s="166"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143" t="n"/>
      <c r="CG1666" s="144" t="n"/>
      <c r="DU1666" s="144" t="n"/>
      <c r="DV1666" s="2" t="n"/>
      <c r="DW1666" s="2" t="n"/>
      <c r="DX1666" s="2" t="n"/>
      <c r="DY1666" s="2" t="n"/>
      <c r="DZ1666" s="2" t="n"/>
      <c r="EA1666" s="2" t="n"/>
      <c r="EB1666" s="2" t="n"/>
      <c r="EC1666" s="2" t="n"/>
    </row>
    <row r="1667" ht="4.5"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6" t="n"/>
      <c r="BQ1667" s="147" t="n"/>
      <c r="BR1667" s="147" t="n"/>
      <c r="BS1667" s="147" t="n"/>
      <c r="BT1667" s="147" t="n"/>
      <c r="BU1667" s="147" t="n"/>
      <c r="BV1667" s="148" t="n"/>
      <c r="BW1667" s="146" t="n"/>
      <c r="BX1667" s="147" t="n"/>
      <c r="BY1667" s="147" t="n"/>
      <c r="BZ1667" s="147" t="n"/>
      <c r="CA1667" s="147" t="n"/>
      <c r="CB1667" s="147" t="n"/>
      <c r="CC1667" s="147" t="n"/>
      <c r="CD1667" s="147" t="n"/>
      <c r="CE1667" s="147" t="n"/>
      <c r="CF1667" s="147" t="n"/>
      <c r="CG1667" s="148" t="n"/>
      <c r="DU1667" s="144"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69" t="inlineStr">
        <is>
          <t>校内外の諸活動</t>
        </is>
      </c>
      <c r="BQ1668" s="140" t="n"/>
      <c r="BR1668" s="140" t="n"/>
      <c r="BS1668" s="140" t="n"/>
      <c r="BT1668" s="140" t="n"/>
      <c r="BU1668" s="140" t="n"/>
      <c r="BV1668" s="141" t="n"/>
      <c r="BW1668" s="170">
        <f>計算!$Y$21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1">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6" t="n"/>
      <c r="F1671" s="147" t="n"/>
      <c r="G1671" s="147" t="n"/>
      <c r="H1671" s="147" t="n"/>
      <c r="I1671" s="147" t="n"/>
      <c r="J1671" s="147" t="n"/>
      <c r="K1671" s="148" t="n"/>
      <c r="L1671" s="146" t="n"/>
      <c r="M1671" s="147" t="n"/>
      <c r="N1671" s="147" t="n"/>
      <c r="O1671" s="147" t="n"/>
      <c r="P1671" s="147" t="n"/>
      <c r="Q1671" s="147" t="n"/>
      <c r="R1671" s="147" t="n"/>
      <c r="S1671" s="147" t="n"/>
      <c r="T1671" s="147" t="n"/>
      <c r="U1671" s="147" t="n"/>
      <c r="V1671" s="147" t="n"/>
      <c r="W1671" s="147" t="n"/>
      <c r="X1671" s="147" t="n"/>
      <c r="Y1671" s="147" t="n"/>
      <c r="Z1671" s="147" t="n"/>
      <c r="AA1671" s="147" t="n"/>
      <c r="AB1671" s="147" t="n"/>
      <c r="AC1671" s="147" t="n"/>
      <c r="AD1671" s="147" t="n"/>
      <c r="AE1671" s="147" t="n"/>
      <c r="AF1671" s="147" t="n"/>
      <c r="AG1671" s="147" t="n"/>
      <c r="AH1671" s="147" t="n"/>
      <c r="AI1671" s="147" t="n"/>
      <c r="AJ1671" s="147" t="n"/>
      <c r="AK1671" s="147" t="n"/>
      <c r="AL1671" s="147" t="n"/>
      <c r="AM1671" s="147" t="n"/>
      <c r="AN1671" s="147" t="n"/>
      <c r="AO1671" s="147" t="n"/>
      <c r="AP1671" s="147" t="n"/>
      <c r="AQ1671" s="147" t="n"/>
      <c r="AR1671" s="147" t="n"/>
      <c r="AS1671" s="147" t="n"/>
      <c r="AT1671" s="147" t="n"/>
      <c r="AU1671" s="147" t="n"/>
      <c r="AV1671" s="147" t="n"/>
      <c r="AW1671" s="147" t="n"/>
      <c r="AX1671" s="147" t="n"/>
      <c r="AY1671" s="147" t="n"/>
      <c r="AZ1671" s="147" t="n"/>
      <c r="BA1671" s="147" t="n"/>
      <c r="BB1671" s="147" t="n"/>
      <c r="BC1671" s="147" t="n"/>
      <c r="BD1671" s="147" t="n"/>
      <c r="BE1671" s="147" t="n"/>
      <c r="BF1671" s="147" t="n"/>
      <c r="BG1671" s="147" t="n"/>
      <c r="BH1671" s="147" t="n"/>
      <c r="BI1671" s="148"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59" t="inlineStr">
        <is>
          <t>ふ り が な</t>
        </is>
      </c>
      <c r="F1672" s="140" t="n"/>
      <c r="G1672" s="140" t="n"/>
      <c r="H1672" s="140" t="n"/>
      <c r="I1672" s="140" t="n"/>
      <c r="J1672" s="140" t="n"/>
      <c r="K1672" s="141" t="n"/>
      <c r="L1672" s="160">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2" t="n"/>
      <c r="F1674" s="163" t="n"/>
      <c r="G1674" s="163" t="n"/>
      <c r="H1674" s="163" t="n"/>
      <c r="I1674" s="163" t="n"/>
      <c r="J1674" s="163" t="n"/>
      <c r="K1674" s="164" t="n"/>
      <c r="L1674" s="163" t="n"/>
      <c r="M1674" s="163" t="n"/>
      <c r="N1674" s="163" t="n"/>
      <c r="O1674" s="163" t="n"/>
      <c r="P1674" s="163" t="n"/>
      <c r="Q1674" s="163" t="n"/>
      <c r="R1674" s="163" t="n"/>
      <c r="S1674" s="163" t="n"/>
      <c r="T1674" s="163" t="n"/>
      <c r="U1674" s="163" t="n"/>
      <c r="V1674" s="163" t="n"/>
      <c r="W1674" s="163" t="n"/>
      <c r="X1674" s="163" t="n"/>
      <c r="Y1674" s="163" t="n"/>
      <c r="Z1674" s="163" t="n"/>
      <c r="AA1674" s="163" t="n"/>
      <c r="AB1674" s="163" t="n"/>
      <c r="AC1674" s="163" t="n"/>
      <c r="AD1674" s="163" t="n"/>
      <c r="AE1674" s="163" t="n"/>
      <c r="AF1674" s="163" t="n"/>
      <c r="AG1674" s="163" t="n"/>
      <c r="AH1674" s="163" t="n"/>
      <c r="AI1674" s="163" t="n"/>
      <c r="AJ1674" s="163" t="n"/>
      <c r="AK1674" s="163" t="n"/>
      <c r="AL1674" s="163" t="n"/>
      <c r="AM1674" s="163" t="n"/>
      <c r="AN1674" s="163" t="n"/>
      <c r="AO1674" s="163" t="n"/>
      <c r="AP1674" s="163" t="n"/>
      <c r="AQ1674" s="163" t="n"/>
      <c r="AR1674" s="163" t="n"/>
      <c r="AS1674" s="163" t="n"/>
      <c r="AT1674" s="163" t="n"/>
      <c r="AU1674" s="163" t="n"/>
      <c r="AV1674" s="163" t="n"/>
      <c r="AW1674" s="163" t="n"/>
      <c r="AX1674" s="163" t="n"/>
      <c r="AY1674" s="163" t="n"/>
      <c r="AZ1674" s="163" t="n"/>
      <c r="BA1674" s="163" t="n"/>
      <c r="BB1674" s="163" t="n"/>
      <c r="BC1674" s="163" t="n"/>
      <c r="BD1674" s="163" t="n"/>
      <c r="BE1674" s="163" t="n"/>
      <c r="BF1674" s="163" t="n"/>
      <c r="BG1674" s="163" t="n"/>
      <c r="BH1674" s="163" t="n"/>
      <c r="BI1674" s="164"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5" t="inlineStr">
        <is>
          <t>連絡先</t>
        </is>
      </c>
      <c r="F1675" s="166" t="n"/>
      <c r="G1675" s="166" t="n"/>
      <c r="H1675" s="166" t="n"/>
      <c r="I1675" s="166" t="n"/>
      <c r="J1675" s="166" t="n"/>
      <c r="K1675" s="167" t="n"/>
      <c r="L1675" s="107" t="inlineStr">
        <is>
          <t>〒</t>
        </is>
      </c>
      <c r="M1675" s="166" t="n"/>
      <c r="N1675" s="166" t="n"/>
      <c r="O1675" s="166" t="n"/>
      <c r="P1675" s="172">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3">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6" t="n"/>
      <c r="F1679" s="147" t="n"/>
      <c r="G1679" s="147" t="n"/>
      <c r="H1679" s="147" t="n"/>
      <c r="I1679" s="147" t="n"/>
      <c r="J1679" s="147" t="n"/>
      <c r="K1679" s="148" t="n"/>
      <c r="L1679" s="147" t="n"/>
      <c r="M1679" s="147" t="n"/>
      <c r="N1679" s="147" t="n"/>
      <c r="O1679" s="147" t="n"/>
      <c r="P1679" s="147" t="n"/>
      <c r="Q1679" s="147" t="n"/>
      <c r="R1679" s="147" t="n"/>
      <c r="S1679" s="147" t="n"/>
      <c r="T1679" s="147" t="n"/>
      <c r="U1679" s="147" t="n"/>
      <c r="V1679" s="147" t="n"/>
      <c r="W1679" s="147" t="n"/>
      <c r="X1679" s="147" t="n"/>
      <c r="Y1679" s="147" t="n"/>
      <c r="Z1679" s="147" t="n"/>
      <c r="AA1679" s="147" t="n"/>
      <c r="AB1679" s="147" t="n"/>
      <c r="AC1679" s="147" t="n"/>
      <c r="AD1679" s="147" t="n"/>
      <c r="AE1679" s="147" t="n"/>
      <c r="AF1679" s="147" t="n"/>
      <c r="AG1679" s="147" t="n"/>
      <c r="AH1679" s="147" t="n"/>
      <c r="AI1679" s="147" t="n"/>
      <c r="AJ1679" s="147" t="n"/>
      <c r="AK1679" s="147" t="n"/>
      <c r="AL1679" s="147" t="n"/>
      <c r="AM1679" s="147" t="n"/>
      <c r="AN1679" s="147" t="n"/>
      <c r="AO1679" s="147" t="n"/>
      <c r="AP1679" s="147" t="n"/>
      <c r="AQ1679" s="147" t="n"/>
      <c r="AR1679" s="147" t="n"/>
      <c r="AS1679" s="147" t="n"/>
      <c r="AT1679" s="147" t="n"/>
      <c r="AU1679" s="147" t="n"/>
      <c r="AV1679" s="147" t="n"/>
      <c r="AW1679" s="147" t="n"/>
      <c r="AX1679" s="147" t="n"/>
      <c r="AY1679" s="147" t="n"/>
      <c r="AZ1679" s="147" t="n"/>
      <c r="BA1679" s="147" t="n"/>
      <c r="BB1679" s="147" t="n"/>
      <c r="BC1679" s="147" t="n"/>
      <c r="BD1679" s="147" t="n"/>
      <c r="BE1679" s="147" t="n"/>
      <c r="BF1679" s="147" t="n"/>
      <c r="BG1679" s="147" t="n"/>
      <c r="BH1679" s="147" t="n"/>
      <c r="BI1679" s="148"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4" t="n"/>
      <c r="BQ1685" s="140" t="n"/>
      <c r="BR1685" s="175" t="n"/>
      <c r="BS1685" s="140" t="n"/>
      <c r="BT1685" s="140" t="n"/>
      <c r="BU1685" s="28" t="n"/>
      <c r="BV1685" s="29" t="n"/>
      <c r="BW1685" s="176">
        <f>計算!$Z$21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7"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78">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79">
        <f>設定!$B$6</f>
        <v/>
      </c>
      <c r="S1693" s="11" t="n"/>
      <c r="T1693" s="11" t="n"/>
      <c r="U1693" s="179">
        <f>設定!$B$7</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6" t="n"/>
      <c r="F1698" s="147" t="n"/>
      <c r="G1698" s="147" t="n"/>
      <c r="H1698" s="147" t="n"/>
      <c r="I1698" s="147" t="n"/>
      <c r="J1698" s="147" t="n"/>
      <c r="K1698" s="148"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7" t="n"/>
      <c r="AX1698" s="147" t="n"/>
      <c r="AY1698" s="147" t="n"/>
      <c r="AZ1698" s="147" t="n"/>
      <c r="BA1698" s="147" t="n"/>
      <c r="BB1698" s="147" t="n"/>
      <c r="BC1698" s="147" t="n"/>
      <c r="BD1698" s="147" t="n"/>
      <c r="BE1698" s="147" t="n"/>
      <c r="BF1698" s="147" t="n"/>
      <c r="BG1698" s="147" t="n"/>
      <c r="BH1698" s="147" t="n"/>
      <c r="BI1698" s="148"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0"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1">
        <f>計算!$AD$21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79">
        <f>計算!$AB$21</f>
        <v/>
      </c>
      <c r="S1704" s="52" t="inlineStr">
        <is>
          <t>年</t>
        </is>
      </c>
      <c r="U1704" s="179">
        <f>計算!$AC$21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6" t="n"/>
      <c r="M1707" s="147" t="n"/>
      <c r="N1707" s="147" t="n"/>
      <c r="O1707" s="147" t="n"/>
      <c r="P1707" s="20" t="n"/>
      <c r="Q1707" s="20" t="n"/>
      <c r="R1707" s="20" t="n"/>
      <c r="S1707" s="20" t="n"/>
      <c r="T1707" s="20" t="n"/>
      <c r="U1707" s="20" t="n"/>
      <c r="V1707" s="20" t="n"/>
      <c r="W1707" s="20" t="n"/>
      <c r="X1707" s="39" t="n"/>
      <c r="Y1707" s="146" t="n"/>
      <c r="Z1707" s="147" t="n"/>
      <c r="AA1707" s="147" t="n"/>
      <c r="AB1707" s="147" t="n"/>
      <c r="AC1707" s="147" t="n"/>
      <c r="AD1707" s="147" t="n"/>
      <c r="AE1707" s="147" t="n"/>
      <c r="AF1707" s="147" t="n"/>
      <c r="AG1707" s="147" t="n"/>
      <c r="AH1707" s="147" t="n"/>
      <c r="AI1707" s="147" t="n"/>
      <c r="AJ1707" s="147" t="n"/>
      <c r="AK1707" s="147" t="n"/>
      <c r="AL1707" s="147" t="n"/>
      <c r="AM1707" s="147" t="n"/>
      <c r="AN1707" s="147" t="n"/>
      <c r="AO1707" s="147" t="n"/>
      <c r="AP1707" s="147" t="n"/>
      <c r="AQ1707" s="147" t="n"/>
      <c r="AR1707" s="147" t="n"/>
      <c r="AS1707" s="147" t="n"/>
      <c r="AT1707" s="147" t="n"/>
      <c r="AU1707" s="147" t="n"/>
      <c r="AV1707" s="147" t="n"/>
      <c r="AW1707" s="147" t="n"/>
      <c r="AX1707" s="147" t="n"/>
      <c r="AY1707" s="147" t="n"/>
      <c r="AZ1707" s="147" t="n"/>
      <c r="BA1707" s="147" t="n"/>
      <c r="BB1707" s="147" t="n"/>
      <c r="BC1707" s="147" t="n"/>
      <c r="BD1707" s="147" t="n"/>
      <c r="BE1707" s="147" t="n"/>
      <c r="BF1707" s="147" t="n"/>
      <c r="BG1707" s="147" t="n"/>
      <c r="BH1707" s="147" t="n"/>
      <c r="BI1707" s="148"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1">
        <f>計算!$AG$21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79">
        <f>計算!$AE$21</f>
        <v/>
      </c>
      <c r="S1710" s="52" t="inlineStr">
        <is>
          <t>年</t>
        </is>
      </c>
      <c r="U1710" s="179">
        <f>計算!$AF$21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6" t="n"/>
      <c r="M1713" s="147" t="n"/>
      <c r="N1713" s="147" t="n"/>
      <c r="O1713" s="147" t="n"/>
      <c r="P1713" s="20" t="n"/>
      <c r="Q1713" s="20" t="n"/>
      <c r="R1713" s="20" t="n"/>
      <c r="S1713" s="20" t="n"/>
      <c r="T1713" s="20" t="n"/>
      <c r="U1713" s="20" t="n"/>
      <c r="V1713" s="20" t="n"/>
      <c r="W1713" s="20" t="n"/>
      <c r="X1713" s="39" t="n"/>
      <c r="Y1713" s="146" t="n"/>
      <c r="Z1713" s="147" t="n"/>
      <c r="AA1713" s="147" t="n"/>
      <c r="AB1713" s="147" t="n"/>
      <c r="AC1713" s="147" t="n"/>
      <c r="AD1713" s="147" t="n"/>
      <c r="AE1713" s="147" t="n"/>
      <c r="AF1713" s="147" t="n"/>
      <c r="AG1713" s="147" t="n"/>
      <c r="AH1713" s="147" t="n"/>
      <c r="AI1713" s="147" t="n"/>
      <c r="AJ1713" s="147" t="n"/>
      <c r="AK1713" s="147" t="n"/>
      <c r="AL1713" s="147" t="n"/>
      <c r="AM1713" s="147" t="n"/>
      <c r="AN1713" s="147" t="n"/>
      <c r="AO1713" s="147" t="n"/>
      <c r="AP1713" s="147" t="n"/>
      <c r="AQ1713" s="147" t="n"/>
      <c r="AR1713" s="147" t="n"/>
      <c r="AS1713" s="147" t="n"/>
      <c r="AT1713" s="147" t="n"/>
      <c r="AU1713" s="147" t="n"/>
      <c r="AV1713" s="147" t="n"/>
      <c r="AW1713" s="147" t="n"/>
      <c r="AX1713" s="147" t="n"/>
      <c r="AY1713" s="147" t="n"/>
      <c r="AZ1713" s="147" t="n"/>
      <c r="BA1713" s="147" t="n"/>
      <c r="BB1713" s="147" t="n"/>
      <c r="BC1713" s="147" t="n"/>
      <c r="BD1713" s="147" t="n"/>
      <c r="BE1713" s="147" t="n"/>
      <c r="BF1713" s="147" t="n"/>
      <c r="BG1713" s="147" t="n"/>
      <c r="BH1713" s="147" t="n"/>
      <c r="BI1713" s="148" t="n"/>
      <c r="BJ1713" s="2" t="n"/>
      <c r="BK1713" s="2" t="n"/>
      <c r="BL1713" s="2" t="n"/>
      <c r="BM1713" s="2" t="n"/>
      <c r="BN1713" s="2" t="n"/>
      <c r="BO1713" s="2" t="n"/>
      <c r="BP1713" s="146" t="n"/>
      <c r="BQ1713" s="147" t="n"/>
      <c r="BR1713" s="147" t="n"/>
      <c r="BS1713" s="147" t="n"/>
      <c r="BT1713" s="147" t="n"/>
      <c r="BU1713" s="42" t="n"/>
      <c r="BV1713" s="45" t="n"/>
      <c r="BW1713" s="147" t="n"/>
      <c r="BX1713" s="147" t="n"/>
      <c r="BY1713" s="147" t="n"/>
      <c r="BZ1713" s="147" t="n"/>
      <c r="CA1713" s="147" t="n"/>
      <c r="CB1713" s="147" t="n"/>
      <c r="CC1713" s="147" t="n"/>
      <c r="CD1713" s="147" t="n"/>
      <c r="CE1713" s="147" t="n"/>
      <c r="CF1713" s="147" t="n"/>
      <c r="CG1713" s="147" t="n"/>
      <c r="CH1713" s="147" t="n"/>
      <c r="CI1713" s="147" t="n"/>
      <c r="CJ1713" s="147" t="n"/>
      <c r="CK1713" s="147" t="n"/>
      <c r="CL1713" s="147" t="n"/>
      <c r="CM1713" s="147" t="n"/>
      <c r="CN1713" s="147" t="n"/>
      <c r="CO1713" s="147" t="n"/>
      <c r="CP1713" s="147" t="n"/>
      <c r="CQ1713" s="147" t="n"/>
      <c r="CR1713" s="147" t="n"/>
      <c r="CS1713" s="147" t="n"/>
      <c r="CT1713" s="147" t="n"/>
      <c r="CU1713" s="147" t="n"/>
      <c r="CV1713" s="147" t="n"/>
      <c r="CW1713" s="147" t="n"/>
      <c r="CX1713" s="147" t="n"/>
      <c r="CY1713" s="147" t="n"/>
      <c r="CZ1713" s="147" t="n"/>
      <c r="DA1713" s="147" t="n"/>
      <c r="DB1713" s="147" t="n"/>
      <c r="DC1713" s="147" t="n"/>
      <c r="DD1713" s="147" t="n"/>
      <c r="DE1713" s="147" t="n"/>
      <c r="DF1713" s="147" t="n"/>
      <c r="DG1713" s="147" t="n"/>
      <c r="DH1713" s="147" t="n"/>
      <c r="DI1713" s="147" t="n"/>
      <c r="DJ1713" s="147" t="n"/>
      <c r="DK1713" s="147" t="n"/>
      <c r="DL1713" s="147" t="n"/>
      <c r="DM1713" s="147" t="n"/>
      <c r="DN1713" s="147" t="n"/>
      <c r="DO1713" s="147" t="n"/>
      <c r="DP1713" s="147" t="n"/>
      <c r="DQ1713" s="147" t="n"/>
      <c r="DR1713" s="147" t="n"/>
      <c r="DS1713" s="147" t="n"/>
      <c r="DT1713" s="147" t="n"/>
      <c r="DU1713" s="148"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6">
        <f>計算!$AA$21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6" t="n"/>
      <c r="M1719" s="147" t="n"/>
      <c r="N1719" s="147" t="n"/>
      <c r="O1719" s="147"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6" t="n"/>
      <c r="F1725" s="147" t="n"/>
      <c r="G1725" s="147" t="n"/>
      <c r="H1725" s="147" t="n"/>
      <c r="I1725" s="147" t="n"/>
      <c r="J1725" s="147" t="n"/>
      <c r="K1725" s="148" t="n"/>
      <c r="L1725" s="146" t="n"/>
      <c r="M1725" s="147" t="n"/>
      <c r="N1725" s="147" t="n"/>
      <c r="O1725" s="147"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6" t="n"/>
      <c r="BQ1725" s="147" t="n"/>
      <c r="BR1725" s="147" t="n"/>
      <c r="BS1725" s="147" t="n"/>
      <c r="BT1725" s="147" t="n"/>
      <c r="BU1725" s="147" t="n"/>
      <c r="BV1725" s="148" t="n"/>
      <c r="BW1725" s="147" t="n"/>
      <c r="BX1725" s="147" t="n"/>
      <c r="BY1725" s="147" t="n"/>
      <c r="BZ1725" s="147" t="n"/>
      <c r="CA1725" s="147" t="n"/>
      <c r="CB1725" s="147" t="n"/>
      <c r="CC1725" s="147" t="n"/>
      <c r="CD1725" s="147" t="n"/>
      <c r="CE1725" s="147" t="n"/>
      <c r="CF1725" s="147" t="n"/>
      <c r="CG1725" s="147" t="n"/>
      <c r="CH1725" s="147" t="n"/>
      <c r="CI1725" s="147" t="n"/>
      <c r="CJ1725" s="147" t="n"/>
      <c r="CK1725" s="147" t="n"/>
      <c r="CL1725" s="147" t="n"/>
      <c r="CM1725" s="147" t="n"/>
      <c r="CN1725" s="147" t="n"/>
      <c r="CO1725" s="147" t="n"/>
      <c r="CP1725" s="147" t="n"/>
      <c r="CQ1725" s="147" t="n"/>
      <c r="CR1725" s="147" t="n"/>
      <c r="CS1725" s="147" t="n"/>
      <c r="CT1725" s="147" t="n"/>
      <c r="CU1725" s="147" t="n"/>
      <c r="CV1725" s="147" t="n"/>
      <c r="CW1725" s="147" t="n"/>
      <c r="CX1725" s="147" t="n"/>
      <c r="CY1725" s="147" t="n"/>
      <c r="CZ1725" s="147" t="n"/>
      <c r="DA1725" s="147" t="n"/>
      <c r="DB1725" s="147" t="n"/>
      <c r="DC1725" s="147" t="n"/>
      <c r="DD1725" s="147" t="n"/>
      <c r="DE1725" s="147" t="n"/>
      <c r="DF1725" s="147" t="n"/>
      <c r="DG1725" s="147" t="n"/>
      <c r="DH1725" s="147" t="n"/>
      <c r="DI1725" s="147" t="n"/>
      <c r="DJ1725" s="147" t="n"/>
      <c r="DK1725" s="147" t="n"/>
      <c r="DL1725" s="147" t="n"/>
      <c r="DM1725" s="147" t="n"/>
      <c r="DN1725" s="147" t="n"/>
      <c r="DO1725" s="147" t="n"/>
      <c r="DP1725" s="147" t="n"/>
      <c r="DQ1725" s="147" t="n"/>
      <c r="DR1725" s="147" t="n"/>
      <c r="DS1725" s="147" t="n"/>
      <c r="DT1725" s="147" t="n"/>
      <c r="DU1725" s="148"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IF(N(設定!$B$3)=0,"",YEAR(設定!$B$3)-2018)</f>
        <v/>
      </c>
      <c r="AG1737" s="95" t="inlineStr">
        <is>
          <t>年</t>
        </is>
      </c>
      <c r="AI1737" s="145">
        <f>IF(N(設定!$B$3)=0,"",MONTH(設定!$B$3))</f>
        <v/>
      </c>
      <c r="AL1737" s="95" t="inlineStr">
        <is>
          <t>月</t>
        </is>
      </c>
      <c r="AN1737" s="145">
        <f>IF(N(設定!$B$3)=0,"",DAY(設定!$B$3))</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6" t="n"/>
      <c r="BX1737" s="147" t="n"/>
      <c r="BY1737" s="147" t="n"/>
      <c r="BZ1737" s="147" t="n"/>
      <c r="CA1737" s="147" t="n"/>
      <c r="CB1737" s="147" t="n"/>
      <c r="CC1737" s="147" t="n"/>
      <c r="CD1737" s="147" t="n"/>
      <c r="CE1737" s="147" t="n"/>
      <c r="CF1737" s="147" t="n"/>
      <c r="CG1737" s="148" t="n"/>
      <c r="CH1737" s="146" t="n"/>
      <c r="CI1737" s="147" t="n"/>
      <c r="CJ1737" s="147" t="n"/>
      <c r="CK1737" s="147" t="n"/>
      <c r="CL1737" s="147" t="n"/>
      <c r="CM1737" s="147" t="n"/>
      <c r="CN1737" s="147" t="n"/>
      <c r="CO1737" s="147" t="n"/>
      <c r="CP1737" s="147" t="n"/>
      <c r="CQ1737" s="147" t="n"/>
      <c r="CR1737" s="147" t="n"/>
      <c r="CS1737" s="147" t="n"/>
      <c r="CT1737" s="147" t="n"/>
      <c r="CU1737" s="147" t="n"/>
      <c r="CV1737" s="147" t="n"/>
      <c r="CW1737" s="147" t="n"/>
      <c r="CX1737" s="147" t="n"/>
      <c r="CY1737" s="147" t="n"/>
      <c r="CZ1737" s="147" t="n"/>
      <c r="DA1737" s="147" t="n"/>
      <c r="DB1737" s="147" t="n"/>
      <c r="DC1737" s="147" t="n"/>
      <c r="DD1737" s="147" t="n"/>
      <c r="DE1737" s="147" t="n"/>
      <c r="DF1737" s="147" t="n"/>
      <c r="DG1737" s="147" t="n"/>
      <c r="DH1737" s="147" t="n"/>
      <c r="DI1737" s="147" t="n"/>
      <c r="DJ1737" s="147" t="n"/>
      <c r="DK1737" s="147" t="n"/>
      <c r="DL1737" s="147" t="n"/>
      <c r="DM1737" s="147" t="n"/>
      <c r="DN1737" s="147" t="n"/>
      <c r="DO1737" s="147" t="n"/>
      <c r="DP1737" s="147" t="n"/>
      <c r="DQ1737" s="147" t="n"/>
      <c r="DR1737" s="147" t="n"/>
      <c r="DS1737" s="147" t="n"/>
      <c r="DT1737" s="147" t="n"/>
      <c r="DU1737" s="148"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49">
        <f>計算!$O$22</f>
        <v/>
      </c>
      <c r="CG1738" s="144" t="n"/>
      <c r="CH1738" s="150">
        <f>計算!$P$22</f>
        <v/>
      </c>
      <c r="DU1738" s="144"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7" t="n"/>
      <c r="AA1739" s="147" t="n"/>
      <c r="AB1739" s="147" t="n"/>
      <c r="AC1739" s="147" t="n"/>
      <c r="AD1739" s="147" t="n"/>
      <c r="AE1739" s="147" t="n"/>
      <c r="AF1739" s="147" t="n"/>
      <c r="AG1739" s="147" t="n"/>
      <c r="AH1739" s="147" t="n"/>
      <c r="AI1739" s="147" t="n"/>
      <c r="AJ1739" s="147" t="n"/>
      <c r="AK1739" s="147" t="n"/>
      <c r="AL1739" s="147" t="n"/>
      <c r="AM1739" s="147" t="n"/>
      <c r="AN1739" s="147" t="n"/>
      <c r="AO1739" s="147" t="n"/>
      <c r="AP1739" s="147" t="n"/>
      <c r="AQ1739" s="147" t="n"/>
      <c r="AR1739" s="147" t="n"/>
      <c r="AS1739" s="147" t="n"/>
      <c r="AT1739" s="147" t="n"/>
      <c r="AU1739" s="12" t="n"/>
      <c r="AV1739" s="7" t="n"/>
      <c r="BI1739" s="8" t="n"/>
      <c r="BJ1739" s="7" t="n"/>
      <c r="BK1739" s="2" t="n"/>
      <c r="BL1739" s="2" t="n"/>
      <c r="BM1739" s="2" t="n"/>
      <c r="BN1739" s="2" t="n"/>
      <c r="BO1739" s="2" t="n"/>
      <c r="BP1739" s="143" t="n"/>
      <c r="BV1739" s="144" t="n"/>
      <c r="BW1739" s="143" t="n"/>
      <c r="CG1739" s="144" t="n"/>
      <c r="DU1739" s="144" t="n"/>
      <c r="DV1739" s="2" t="n"/>
      <c r="DW1739" s="2" t="n"/>
      <c r="DX1739" s="2" t="n"/>
      <c r="DY1739" s="2" t="n"/>
      <c r="DZ1739" s="2" t="n"/>
      <c r="EA1739" s="2" t="n"/>
      <c r="EB1739" s="2" t="n"/>
      <c r="EC1739" s="2" t="n"/>
    </row>
    <row r="1740" ht="6.75" customHeight="1" s="118">
      <c r="A1740" s="2" t="n"/>
      <c r="B1740" s="2" t="n"/>
      <c r="C1740" s="2" t="n"/>
      <c r="D1740" s="2" t="n"/>
      <c r="E1740" s="142" t="inlineStr">
        <is>
          <t>ふ り が な</t>
        </is>
      </c>
      <c r="F1740" s="140" t="n"/>
      <c r="G1740" s="140" t="n"/>
      <c r="H1740" s="140" t="n"/>
      <c r="I1740" s="140" t="n"/>
      <c r="J1740" s="140" t="n"/>
      <c r="K1740" s="141" t="n"/>
      <c r="L1740" s="151">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43" t="n"/>
      <c r="CG1740" s="144" t="n"/>
      <c r="DU1740" s="144" t="n"/>
      <c r="DV1740" s="2" t="n"/>
      <c r="DW1740" s="2" t="n"/>
      <c r="DX1740" s="2" t="n"/>
      <c r="DY1740" s="2" t="n"/>
      <c r="DZ1740" s="2" t="n"/>
      <c r="EA1740" s="2" t="n"/>
      <c r="EB1740" s="2" t="n"/>
      <c r="EC1740" s="2" t="n"/>
    </row>
    <row r="1741" ht="6.7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43" t="n"/>
      <c r="CG1741" s="144" t="n"/>
      <c r="DU1741" s="144" t="n"/>
      <c r="DV1741" s="2" t="n"/>
      <c r="DW1741" s="2" t="n"/>
      <c r="DX1741" s="2" t="n"/>
      <c r="DY1741" s="2" t="n"/>
      <c r="DZ1741" s="2" t="n"/>
      <c r="EA1741" s="2" t="n"/>
      <c r="EB1741" s="2" t="n"/>
      <c r="EC1741" s="2" t="n"/>
    </row>
    <row r="1742" ht="6.7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49">
        <f>計算!$Q$22</f>
        <v/>
      </c>
      <c r="CG1742" s="144" t="n"/>
      <c r="CH1742" s="150">
        <f>計算!$R$22</f>
        <v/>
      </c>
      <c r="DU1742" s="144" t="n"/>
      <c r="DV1742" s="2" t="n"/>
      <c r="DW1742" s="2" t="n"/>
      <c r="DX1742" s="2" t="n"/>
      <c r="DY1742" s="2" t="n"/>
      <c r="DZ1742" s="2" t="n"/>
      <c r="EA1742" s="2" t="n"/>
      <c r="EB1742" s="2" t="n"/>
      <c r="EC1742" s="2" t="n"/>
    </row>
    <row r="1743" ht="6.75" customHeight="1" s="118">
      <c r="A1743" s="2" t="n"/>
      <c r="B1743" s="2" t="n"/>
      <c r="C1743" s="2" t="n"/>
      <c r="D1743" s="2" t="n"/>
      <c r="E1743" s="146" t="n"/>
      <c r="F1743" s="147" t="n"/>
      <c r="G1743" s="147" t="n"/>
      <c r="H1743" s="147" t="n"/>
      <c r="I1743" s="147" t="n"/>
      <c r="J1743" s="147" t="n"/>
      <c r="K1743" s="148" t="n"/>
      <c r="L1743" s="147" t="n"/>
      <c r="M1743" s="147" t="n"/>
      <c r="N1743" s="147" t="n"/>
      <c r="O1743" s="147" t="n"/>
      <c r="P1743" s="147" t="n"/>
      <c r="Q1743" s="147" t="n"/>
      <c r="R1743" s="147" t="n"/>
      <c r="S1743" s="147" t="n"/>
      <c r="T1743" s="147" t="n"/>
      <c r="U1743" s="147" t="n"/>
      <c r="V1743" s="147" t="n"/>
      <c r="W1743" s="147" t="n"/>
      <c r="X1743" s="147" t="n"/>
      <c r="Y1743" s="147" t="n"/>
      <c r="Z1743" s="147" t="n"/>
      <c r="AA1743" s="147" t="n"/>
      <c r="AB1743" s="147" t="n"/>
      <c r="AC1743" s="147" t="n"/>
      <c r="AD1743" s="147" t="n"/>
      <c r="AE1743" s="147" t="n"/>
      <c r="AF1743" s="147" t="n"/>
      <c r="AG1743" s="147" t="n"/>
      <c r="AH1743" s="147" t="n"/>
      <c r="AI1743" s="147" t="n"/>
      <c r="AJ1743" s="147" t="n"/>
      <c r="AK1743" s="147" t="n"/>
      <c r="AL1743" s="147" t="n"/>
      <c r="AM1743" s="147" t="n"/>
      <c r="AN1743" s="147" t="n"/>
      <c r="AO1743" s="147" t="n"/>
      <c r="AP1743" s="147" t="n"/>
      <c r="AQ1743" s="147" t="n"/>
      <c r="AR1743" s="147" t="n"/>
      <c r="AS1743" s="147" t="n"/>
      <c r="AT1743" s="148"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43" t="n"/>
      <c r="CG1743" s="144" t="n"/>
      <c r="DU1743" s="144" t="n"/>
      <c r="DV1743" s="2" t="n"/>
      <c r="DW1743" s="2" t="n"/>
      <c r="DX1743" s="2" t="n"/>
      <c r="DY1743" s="2" t="n"/>
      <c r="DZ1743" s="2" t="n"/>
      <c r="EA1743" s="2" t="n"/>
      <c r="EB1743" s="2" t="n"/>
      <c r="EC1743" s="2" t="n"/>
    </row>
    <row r="1744" ht="6.75" customHeight="1" s="118">
      <c r="A1744" s="2" t="n"/>
      <c r="B1744" s="2" t="n"/>
      <c r="C1744" s="2" t="n"/>
      <c r="D1744" s="2" t="n"/>
      <c r="E1744" s="152" t="inlineStr">
        <is>
          <t>名　前</t>
        </is>
      </c>
      <c r="F1744" s="140" t="n"/>
      <c r="G1744" s="140" t="n"/>
      <c r="H1744" s="140" t="n"/>
      <c r="I1744" s="140" t="n"/>
      <c r="J1744" s="140" t="n"/>
      <c r="K1744" s="141" t="n"/>
      <c r="L1744" s="153">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43" t="n"/>
      <c r="CG1744" s="144" t="n"/>
      <c r="DU1744" s="144" t="n"/>
      <c r="DV1744" s="2" t="n"/>
      <c r="DW1744" s="2" t="n"/>
      <c r="DX1744" s="2" t="n"/>
      <c r="DY1744" s="2" t="n"/>
      <c r="DZ1744" s="2" t="n"/>
      <c r="EA1744" s="2" t="n"/>
      <c r="EB1744" s="2" t="n"/>
      <c r="EC1744" s="2" t="n"/>
    </row>
    <row r="1745" ht="6.7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43" t="n"/>
      <c r="CG1745" s="144" t="n"/>
      <c r="DU1745" s="144" t="n"/>
      <c r="DV1745" s="2" t="n"/>
      <c r="DW1745" s="2" t="n"/>
      <c r="DX1745" s="2" t="n"/>
      <c r="DY1745" s="2" t="n"/>
      <c r="DZ1745" s="2" t="n"/>
      <c r="EA1745" s="2" t="n"/>
      <c r="EB1745" s="2" t="n"/>
      <c r="EC1745" s="2" t="n"/>
    </row>
    <row r="1746" ht="6.7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49">
        <f>計算!$S$22</f>
        <v/>
      </c>
      <c r="CG1746" s="144" t="n"/>
      <c r="CH1746" s="150">
        <f>計算!$T$22</f>
        <v/>
      </c>
      <c r="DU1746" s="144" t="n"/>
      <c r="DV1746" s="2" t="n"/>
      <c r="DW1746" s="2" t="n"/>
      <c r="DX1746" s="2" t="n"/>
      <c r="DY1746" s="2" t="n"/>
      <c r="DZ1746" s="2" t="n"/>
      <c r="EA1746" s="2" t="n"/>
      <c r="EB1746" s="2" t="n"/>
      <c r="EC1746" s="2" t="n"/>
    </row>
    <row r="1747" ht="6.7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43" t="n"/>
      <c r="CG1747" s="144" t="n"/>
      <c r="DU1747" s="144" t="n"/>
      <c r="DV1747" s="2" t="n"/>
      <c r="DW1747" s="2" t="n"/>
      <c r="DX1747" s="2" t="n"/>
      <c r="DY1747" s="2" t="n"/>
      <c r="DZ1747" s="2" t="n"/>
      <c r="EA1747" s="2" t="n"/>
      <c r="EB1747" s="2" t="n"/>
      <c r="EC1747" s="2" t="n"/>
    </row>
    <row r="1748" ht="6.7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43" t="n"/>
      <c r="CG1748" s="144" t="n"/>
      <c r="DU1748" s="144" t="n"/>
      <c r="DV1748" s="2" t="n"/>
      <c r="DW1748" s="2" t="n"/>
      <c r="DX1748" s="2" t="n"/>
      <c r="DY1748" s="2" t="n"/>
      <c r="DZ1748" s="2" t="n"/>
      <c r="EA1748" s="2" t="n"/>
      <c r="EB1748" s="2" t="n"/>
      <c r="EC1748" s="2" t="n"/>
    </row>
    <row r="1749" ht="4.5" customHeight="1" s="118">
      <c r="A1749" s="2" t="n"/>
      <c r="B1749" s="2" t="n"/>
      <c r="C1749" s="2" t="n"/>
      <c r="D1749" s="2" t="n"/>
      <c r="E1749" s="146" t="n"/>
      <c r="F1749" s="147" t="n"/>
      <c r="G1749" s="147" t="n"/>
      <c r="H1749" s="147" t="n"/>
      <c r="I1749" s="147" t="n"/>
      <c r="J1749" s="147" t="n"/>
      <c r="K1749" s="148" t="n"/>
      <c r="L1749" s="146" t="n"/>
      <c r="M1749" s="147" t="n"/>
      <c r="N1749" s="147" t="n"/>
      <c r="O1749" s="147" t="n"/>
      <c r="P1749" s="147" t="n"/>
      <c r="Q1749" s="147" t="n"/>
      <c r="R1749" s="147" t="n"/>
      <c r="S1749" s="147" t="n"/>
      <c r="T1749" s="147" t="n"/>
      <c r="U1749" s="147" t="n"/>
      <c r="V1749" s="147" t="n"/>
      <c r="W1749" s="147" t="n"/>
      <c r="X1749" s="147" t="n"/>
      <c r="Y1749" s="147" t="n"/>
      <c r="Z1749" s="147" t="n"/>
      <c r="AA1749" s="147" t="n"/>
      <c r="AB1749" s="147" t="n"/>
      <c r="AC1749" s="147" t="n"/>
      <c r="AD1749" s="147" t="n"/>
      <c r="AE1749" s="147" t="n"/>
      <c r="AF1749" s="147" t="n"/>
      <c r="AG1749" s="147" t="n"/>
      <c r="AH1749" s="147" t="n"/>
      <c r="AI1749" s="147" t="n"/>
      <c r="AJ1749" s="147" t="n"/>
      <c r="AK1749" s="147" t="n"/>
      <c r="AL1749" s="147" t="n"/>
      <c r="AM1749" s="147" t="n"/>
      <c r="AN1749" s="147" t="n"/>
      <c r="AO1749" s="147" t="n"/>
      <c r="AP1749" s="147" t="n"/>
      <c r="AQ1749" s="147" t="n"/>
      <c r="AR1749" s="147" t="n"/>
      <c r="AS1749" s="147" t="n"/>
      <c r="AT1749" s="148"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43" t="n"/>
      <c r="CG1749" s="144" t="n"/>
      <c r="DU1749" s="144" t="n"/>
      <c r="DV1749" s="2" t="n"/>
      <c r="DW1749" s="2" t="n"/>
      <c r="DX1749" s="2" t="n"/>
      <c r="DY1749" s="2" t="n"/>
      <c r="DZ1749" s="2" t="n"/>
      <c r="EA1749" s="2" t="n"/>
      <c r="EB1749" s="2" t="n"/>
      <c r="EC1749" s="2" t="n"/>
    </row>
    <row r="1750" ht="6.75" customHeight="1" s="118">
      <c r="A1750" s="2" t="n"/>
      <c r="B1750" s="2" t="n"/>
      <c r="C1750" s="2" t="n"/>
      <c r="D1750" s="2" t="n"/>
      <c r="E1750" s="152" t="inlineStr">
        <is>
          <t>生年月日</t>
        </is>
      </c>
      <c r="F1750" s="140" t="n"/>
      <c r="G1750" s="140" t="n"/>
      <c r="H1750" s="140" t="n"/>
      <c r="I1750" s="140" t="n"/>
      <c r="J1750" s="140" t="n"/>
      <c r="K1750" s="141" t="n"/>
      <c r="L1750" s="154" t="inlineStr">
        <is>
          <t>昭和 ・ 平成</t>
        </is>
      </c>
      <c r="M1750" s="140" t="n"/>
      <c r="N1750" s="140" t="n"/>
      <c r="O1750" s="140" t="n"/>
      <c r="P1750" s="140" t="n"/>
      <c r="Q1750" s="140" t="n"/>
      <c r="R1750" s="140" t="n"/>
      <c r="S1750" s="140" t="n"/>
      <c r="T1750" s="140" t="n"/>
      <c r="U1750" s="140" t="n"/>
      <c r="V1750" s="155">
        <f>計算!$D$22</f>
        <v/>
      </c>
      <c r="W1750" s="140" t="n"/>
      <c r="X1750" s="156" t="inlineStr">
        <is>
          <t>年</t>
        </is>
      </c>
      <c r="Y1750" s="140" t="n"/>
      <c r="Z1750" s="155">
        <f>計算!$E$22</f>
        <v/>
      </c>
      <c r="AA1750" s="140" t="n"/>
      <c r="AB1750" s="140" t="n"/>
      <c r="AC1750" s="156" t="inlineStr">
        <is>
          <t>月</t>
        </is>
      </c>
      <c r="AD1750" s="140" t="n"/>
      <c r="AE1750" s="155">
        <f>計算!$F$22</f>
        <v/>
      </c>
      <c r="AF1750" s="140" t="n"/>
      <c r="AG1750" s="140" t="n"/>
      <c r="AH1750" s="156" t="inlineStr">
        <is>
          <t>日　生 （満</t>
        </is>
      </c>
      <c r="AI1750" s="140" t="n"/>
      <c r="AJ1750" s="140" t="n"/>
      <c r="AK1750" s="140" t="n"/>
      <c r="AL1750" s="140" t="n"/>
      <c r="AM1750" s="140" t="n"/>
      <c r="AN1750" s="140" t="n"/>
      <c r="AO1750" s="140" t="n"/>
      <c r="AP1750" s="157">
        <f>計算!$G$22</f>
        <v/>
      </c>
      <c r="AQ1750" s="140" t="n"/>
      <c r="AR1750" s="158"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49">
        <f>計算!$U$22</f>
        <v/>
      </c>
      <c r="CG1750" s="144" t="n"/>
      <c r="CH1750" s="150">
        <f>計算!$V$22</f>
        <v/>
      </c>
      <c r="DU1750" s="144" t="n"/>
      <c r="DV1750" s="2" t="n"/>
      <c r="DW1750" s="2" t="n"/>
      <c r="DX1750" s="2" t="n"/>
      <c r="DY1750" s="2" t="n"/>
      <c r="DZ1750" s="2" t="n"/>
      <c r="EA1750" s="2" t="n"/>
      <c r="EB1750" s="2" t="n"/>
      <c r="EC1750" s="2" t="n"/>
    </row>
    <row r="1751" ht="6.75"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143" t="n"/>
      <c r="CG1751" s="144" t="n"/>
      <c r="DU1751" s="144" t="n"/>
      <c r="DV1751" s="2" t="n"/>
      <c r="DW1751" s="2" t="n"/>
      <c r="DX1751" s="2" t="n"/>
      <c r="DY1751" s="2" t="n"/>
      <c r="DZ1751" s="2" t="n"/>
      <c r="EA1751" s="2" t="n"/>
      <c r="EB1751" s="2" t="n"/>
      <c r="EC1751" s="2" t="n"/>
    </row>
    <row r="1752" ht="6.75"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143" t="n"/>
      <c r="CG1752" s="144" t="n"/>
      <c r="DU1752" s="144" t="n"/>
      <c r="DV1752" s="2" t="n"/>
      <c r="DW1752" s="2" t="n"/>
      <c r="DX1752" s="2" t="n"/>
      <c r="DY1752" s="2" t="n"/>
      <c r="DZ1752" s="2" t="n"/>
      <c r="EA1752" s="2" t="n"/>
      <c r="EB1752" s="2" t="n"/>
      <c r="EC1752" s="2" t="n"/>
    </row>
    <row r="1753" ht="3.75" customHeight="1" s="118">
      <c r="A1753" s="2" t="n"/>
      <c r="B1753" s="2" t="n"/>
      <c r="C1753" s="2" t="n"/>
      <c r="D1753" s="2" t="n"/>
      <c r="E1753" s="146" t="n"/>
      <c r="F1753" s="147" t="n"/>
      <c r="G1753" s="147" t="n"/>
      <c r="H1753" s="147" t="n"/>
      <c r="I1753" s="147" t="n"/>
      <c r="J1753" s="147" t="n"/>
      <c r="K1753" s="148" t="n"/>
      <c r="L1753" s="146" t="n"/>
      <c r="M1753" s="147" t="n"/>
      <c r="N1753" s="147" t="n"/>
      <c r="O1753" s="147" t="n"/>
      <c r="P1753" s="147" t="n"/>
      <c r="Q1753" s="147" t="n"/>
      <c r="R1753" s="147" t="n"/>
      <c r="S1753" s="147" t="n"/>
      <c r="T1753" s="147" t="n"/>
      <c r="U1753" s="147" t="n"/>
      <c r="X1753" s="147" t="n"/>
      <c r="Y1753" s="147" t="n"/>
      <c r="AC1753" s="147" t="n"/>
      <c r="AD1753" s="147" t="n"/>
      <c r="AH1753" s="147" t="n"/>
      <c r="AI1753" s="147" t="n"/>
      <c r="AJ1753" s="147" t="n"/>
      <c r="AK1753" s="147" t="n"/>
      <c r="AL1753" s="147" t="n"/>
      <c r="AM1753" s="147" t="n"/>
      <c r="AN1753" s="147" t="n"/>
      <c r="AO1753" s="147" t="n"/>
      <c r="AP1753" s="147" t="n"/>
      <c r="AQ1753" s="147" t="n"/>
      <c r="AR1753" s="147" t="n"/>
      <c r="AS1753" s="147" t="n"/>
      <c r="AT1753" s="148"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143" t="n"/>
      <c r="CG1753" s="144" t="n"/>
      <c r="DU1753" s="144" t="n"/>
      <c r="DV1753" s="2" t="n"/>
      <c r="DW1753" s="2" t="n"/>
      <c r="DX1753" s="2" t="n"/>
      <c r="DY1753" s="2" t="n"/>
      <c r="DZ1753" s="2" t="n"/>
      <c r="EA1753" s="2" t="n"/>
      <c r="EB1753" s="2" t="n"/>
      <c r="EC1753" s="2" t="n"/>
    </row>
    <row r="1754" ht="6.75" customHeight="1" s="118">
      <c r="A1754" s="2" t="n"/>
      <c r="B1754" s="2" t="n"/>
      <c r="C1754" s="2" t="n"/>
      <c r="D1754" s="2" t="n"/>
      <c r="E1754" s="159" t="inlineStr">
        <is>
          <t>ふ り が な</t>
        </is>
      </c>
      <c r="F1754" s="140" t="n"/>
      <c r="G1754" s="140" t="n"/>
      <c r="H1754" s="140" t="n"/>
      <c r="I1754" s="140" t="n"/>
      <c r="J1754" s="140" t="n"/>
      <c r="K1754" s="141" t="n"/>
      <c r="L1754" s="160">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161">
        <f>計算!$W$22</f>
        <v/>
      </c>
      <c r="CG1754" s="144" t="n"/>
      <c r="CH1754" s="150">
        <f>計算!$X$22</f>
        <v/>
      </c>
      <c r="DU1754" s="144" t="n"/>
      <c r="DV1754" s="2" t="n"/>
      <c r="DW1754" s="2" t="n"/>
      <c r="DX1754" s="2" t="n"/>
      <c r="DY1754" s="2" t="n"/>
      <c r="DZ1754" s="2" t="n"/>
      <c r="EA1754" s="2" t="n"/>
      <c r="EB1754" s="2" t="n"/>
      <c r="EC1754" s="2" t="n"/>
    </row>
    <row r="1755" ht="6.75" customHeight="1" s="118">
      <c r="A1755" s="2" t="n"/>
      <c r="B1755" s="2" t="n"/>
      <c r="C1755" s="2" t="n"/>
      <c r="D1755" s="2" t="n"/>
      <c r="E1755" s="143" t="n"/>
      <c r="K1755" s="144" t="n"/>
      <c r="BI1755" s="144" t="n"/>
      <c r="BJ1755" s="2" t="n"/>
      <c r="BK1755" s="2" t="n"/>
      <c r="BL1755" s="2" t="n"/>
      <c r="BM1755" s="2" t="n"/>
      <c r="BN1755" s="2" t="n"/>
      <c r="BO1755" s="2" t="n"/>
      <c r="BP1755" s="143" t="n"/>
      <c r="BV1755" s="144" t="n"/>
      <c r="BW1755" s="143" t="n"/>
      <c r="CG1755" s="144" t="n"/>
      <c r="DU1755" s="144" t="n"/>
      <c r="DV1755" s="2" t="n"/>
      <c r="DW1755" s="2" t="n"/>
      <c r="DX1755" s="2" t="n"/>
      <c r="DY1755" s="2" t="n"/>
      <c r="DZ1755" s="2" t="n"/>
      <c r="EA1755" s="2" t="n"/>
      <c r="EB1755" s="2" t="n"/>
      <c r="EC1755" s="2" t="n"/>
    </row>
    <row r="1756" ht="6.75" customHeight="1" s="118">
      <c r="A1756" s="2" t="n"/>
      <c r="B1756" s="2" t="n"/>
      <c r="C1756" s="2" t="n"/>
      <c r="D1756" s="2" t="n"/>
      <c r="E1756" s="162" t="n"/>
      <c r="F1756" s="163" t="n"/>
      <c r="G1756" s="163" t="n"/>
      <c r="H1756" s="163" t="n"/>
      <c r="I1756" s="163" t="n"/>
      <c r="J1756" s="163" t="n"/>
      <c r="K1756" s="164" t="n"/>
      <c r="L1756" s="163" t="n"/>
      <c r="M1756" s="163" t="n"/>
      <c r="N1756" s="163" t="n"/>
      <c r="O1756" s="163" t="n"/>
      <c r="P1756" s="163" t="n"/>
      <c r="Q1756" s="163" t="n"/>
      <c r="R1756" s="163" t="n"/>
      <c r="S1756" s="163" t="n"/>
      <c r="T1756" s="163" t="n"/>
      <c r="U1756" s="163" t="n"/>
      <c r="V1756" s="163" t="n"/>
      <c r="W1756" s="163" t="n"/>
      <c r="X1756" s="163" t="n"/>
      <c r="Y1756" s="163" t="n"/>
      <c r="Z1756" s="163" t="n"/>
      <c r="AA1756" s="163" t="n"/>
      <c r="AB1756" s="163" t="n"/>
      <c r="AC1756" s="163" t="n"/>
      <c r="AD1756" s="163" t="n"/>
      <c r="AE1756" s="163" t="n"/>
      <c r="AF1756" s="163" t="n"/>
      <c r="AG1756" s="163" t="n"/>
      <c r="AH1756" s="163" t="n"/>
      <c r="AI1756" s="163" t="n"/>
      <c r="AJ1756" s="163" t="n"/>
      <c r="AK1756" s="163" t="n"/>
      <c r="AL1756" s="163" t="n"/>
      <c r="AM1756" s="163" t="n"/>
      <c r="AN1756" s="163" t="n"/>
      <c r="AO1756" s="163" t="n"/>
      <c r="AP1756" s="163" t="n"/>
      <c r="AQ1756" s="163" t="n"/>
      <c r="AR1756" s="163" t="n"/>
      <c r="AS1756" s="163" t="n"/>
      <c r="AT1756" s="163" t="n"/>
      <c r="AU1756" s="163" t="n"/>
      <c r="AV1756" s="163" t="n"/>
      <c r="AW1756" s="163" t="n"/>
      <c r="AX1756" s="163" t="n"/>
      <c r="AY1756" s="163" t="n"/>
      <c r="AZ1756" s="163" t="n"/>
      <c r="BA1756" s="163" t="n"/>
      <c r="BB1756" s="163" t="n"/>
      <c r="BC1756" s="163" t="n"/>
      <c r="BD1756" s="163" t="n"/>
      <c r="BE1756" s="163" t="n"/>
      <c r="BF1756" s="163" t="n"/>
      <c r="BG1756" s="163" t="n"/>
      <c r="BH1756" s="163" t="n"/>
      <c r="BI1756" s="164" t="n"/>
      <c r="BJ1756" s="2" t="n"/>
      <c r="BK1756" s="2" t="n"/>
      <c r="BL1756" s="2" t="n"/>
      <c r="BM1756" s="2" t="n"/>
      <c r="BN1756" s="2" t="n"/>
      <c r="BO1756" s="2" t="n"/>
      <c r="BP1756" s="143" t="n"/>
      <c r="BV1756" s="144" t="n"/>
      <c r="BW1756" s="143" t="n"/>
      <c r="CG1756" s="144" t="n"/>
      <c r="DU1756" s="144" t="n"/>
      <c r="DV1756" s="2" t="n"/>
      <c r="DW1756" s="2" t="n"/>
      <c r="DX1756" s="2" t="n"/>
      <c r="DY1756" s="2" t="n"/>
      <c r="DZ1756" s="2" t="n"/>
      <c r="EA1756" s="2" t="n"/>
      <c r="EB1756" s="2" t="n"/>
      <c r="EC1756" s="2" t="n"/>
    </row>
    <row r="1757" ht="6.75" customHeight="1" s="118">
      <c r="A1757" s="2" t="n"/>
      <c r="B1757" s="2" t="n"/>
      <c r="C1757" s="2" t="n"/>
      <c r="D1757" s="2" t="n"/>
      <c r="E1757" s="165" t="inlineStr">
        <is>
          <t>現住所</t>
        </is>
      </c>
      <c r="F1757" s="166" t="n"/>
      <c r="G1757" s="166" t="n"/>
      <c r="H1757" s="166" t="n"/>
      <c r="I1757" s="166" t="n"/>
      <c r="J1757" s="166" t="n"/>
      <c r="K1757" s="167" t="n"/>
      <c r="L1757" s="107" t="inlineStr">
        <is>
          <t>〒</t>
        </is>
      </c>
      <c r="M1757" s="166" t="n"/>
      <c r="N1757" s="166" t="n"/>
      <c r="O1757" s="166" t="n"/>
      <c r="P1757" s="168">
        <f>計算!$H$22</f>
        <v/>
      </c>
      <c r="Q1757" s="166" t="n"/>
      <c r="R1757" s="166" t="n"/>
      <c r="S1757" s="166" t="n"/>
      <c r="T1757" s="166" t="n"/>
      <c r="U1757" s="166" t="n"/>
      <c r="V1757" s="166" t="n"/>
      <c r="W1757" s="166" t="n"/>
      <c r="X1757" s="166" t="n"/>
      <c r="Y1757" s="166" t="n"/>
      <c r="Z1757" s="166" t="n"/>
      <c r="AA1757" s="166" t="n"/>
      <c r="AB1757" s="166" t="n"/>
      <c r="AC1757" s="166" t="n"/>
      <c r="AD1757" s="166" t="n"/>
      <c r="AE1757" s="166" t="n"/>
      <c r="AF1757" s="166" t="n"/>
      <c r="AG1757" s="166" t="n"/>
      <c r="AH1757" s="166" t="n"/>
      <c r="AI1757" s="166" t="n"/>
      <c r="AJ1757" s="166"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143" t="n"/>
      <c r="CG1757" s="144" t="n"/>
      <c r="DU1757" s="144" t="n"/>
      <c r="DV1757" s="2" t="n"/>
      <c r="DW1757" s="2" t="n"/>
      <c r="DX1757" s="2" t="n"/>
      <c r="DY1757" s="2" t="n"/>
      <c r="DZ1757" s="2" t="n"/>
      <c r="EA1757" s="2" t="n"/>
      <c r="EB1757" s="2" t="n"/>
      <c r="EC1757" s="2" t="n"/>
    </row>
    <row r="1758" ht="4.5"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6" t="n"/>
      <c r="BQ1758" s="147" t="n"/>
      <c r="BR1758" s="147" t="n"/>
      <c r="BS1758" s="147" t="n"/>
      <c r="BT1758" s="147" t="n"/>
      <c r="BU1758" s="147" t="n"/>
      <c r="BV1758" s="148" t="n"/>
      <c r="BW1758" s="146" t="n"/>
      <c r="BX1758" s="147" t="n"/>
      <c r="BY1758" s="147" t="n"/>
      <c r="BZ1758" s="147" t="n"/>
      <c r="CA1758" s="147" t="n"/>
      <c r="CB1758" s="147" t="n"/>
      <c r="CC1758" s="147" t="n"/>
      <c r="CD1758" s="147" t="n"/>
      <c r="CE1758" s="147" t="n"/>
      <c r="CF1758" s="147" t="n"/>
      <c r="CG1758" s="148" t="n"/>
      <c r="DU1758" s="144"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69" t="inlineStr">
        <is>
          <t>校内外の諸活動</t>
        </is>
      </c>
      <c r="BQ1759" s="140" t="n"/>
      <c r="BR1759" s="140" t="n"/>
      <c r="BS1759" s="140" t="n"/>
      <c r="BT1759" s="140" t="n"/>
      <c r="BU1759" s="140" t="n"/>
      <c r="BV1759" s="141" t="n"/>
      <c r="BW1759" s="170">
        <f>計算!$Y$22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1">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6" t="n"/>
      <c r="F1762" s="147" t="n"/>
      <c r="G1762" s="147" t="n"/>
      <c r="H1762" s="147" t="n"/>
      <c r="I1762" s="147" t="n"/>
      <c r="J1762" s="147" t="n"/>
      <c r="K1762" s="148" t="n"/>
      <c r="L1762" s="146" t="n"/>
      <c r="M1762" s="147" t="n"/>
      <c r="N1762" s="147" t="n"/>
      <c r="O1762" s="147" t="n"/>
      <c r="P1762" s="147" t="n"/>
      <c r="Q1762" s="147" t="n"/>
      <c r="R1762" s="147" t="n"/>
      <c r="S1762" s="147" t="n"/>
      <c r="T1762" s="147" t="n"/>
      <c r="U1762" s="147" t="n"/>
      <c r="V1762" s="147" t="n"/>
      <c r="W1762" s="147" t="n"/>
      <c r="X1762" s="147" t="n"/>
      <c r="Y1762" s="147" t="n"/>
      <c r="Z1762" s="147" t="n"/>
      <c r="AA1762" s="147" t="n"/>
      <c r="AB1762" s="147" t="n"/>
      <c r="AC1762" s="147" t="n"/>
      <c r="AD1762" s="147" t="n"/>
      <c r="AE1762" s="147" t="n"/>
      <c r="AF1762" s="147" t="n"/>
      <c r="AG1762" s="147" t="n"/>
      <c r="AH1762" s="147" t="n"/>
      <c r="AI1762" s="147" t="n"/>
      <c r="AJ1762" s="147" t="n"/>
      <c r="AK1762" s="147" t="n"/>
      <c r="AL1762" s="147" t="n"/>
      <c r="AM1762" s="147" t="n"/>
      <c r="AN1762" s="147" t="n"/>
      <c r="AO1762" s="147" t="n"/>
      <c r="AP1762" s="147" t="n"/>
      <c r="AQ1762" s="147" t="n"/>
      <c r="AR1762" s="147" t="n"/>
      <c r="AS1762" s="147" t="n"/>
      <c r="AT1762" s="147" t="n"/>
      <c r="AU1762" s="147" t="n"/>
      <c r="AV1762" s="147" t="n"/>
      <c r="AW1762" s="147" t="n"/>
      <c r="AX1762" s="147" t="n"/>
      <c r="AY1762" s="147" t="n"/>
      <c r="AZ1762" s="147" t="n"/>
      <c r="BA1762" s="147" t="n"/>
      <c r="BB1762" s="147" t="n"/>
      <c r="BC1762" s="147" t="n"/>
      <c r="BD1762" s="147" t="n"/>
      <c r="BE1762" s="147" t="n"/>
      <c r="BF1762" s="147" t="n"/>
      <c r="BG1762" s="147" t="n"/>
      <c r="BH1762" s="147" t="n"/>
      <c r="BI1762" s="148"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59" t="inlineStr">
        <is>
          <t>ふ り が な</t>
        </is>
      </c>
      <c r="F1763" s="140" t="n"/>
      <c r="G1763" s="140" t="n"/>
      <c r="H1763" s="140" t="n"/>
      <c r="I1763" s="140" t="n"/>
      <c r="J1763" s="140" t="n"/>
      <c r="K1763" s="141" t="n"/>
      <c r="L1763" s="160">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2" t="n"/>
      <c r="F1765" s="163" t="n"/>
      <c r="G1765" s="163" t="n"/>
      <c r="H1765" s="163" t="n"/>
      <c r="I1765" s="163" t="n"/>
      <c r="J1765" s="163" t="n"/>
      <c r="K1765" s="164" t="n"/>
      <c r="L1765" s="163" t="n"/>
      <c r="M1765" s="163" t="n"/>
      <c r="N1765" s="163" t="n"/>
      <c r="O1765" s="163" t="n"/>
      <c r="P1765" s="163" t="n"/>
      <c r="Q1765" s="163" t="n"/>
      <c r="R1765" s="163" t="n"/>
      <c r="S1765" s="163" t="n"/>
      <c r="T1765" s="163" t="n"/>
      <c r="U1765" s="163" t="n"/>
      <c r="V1765" s="163" t="n"/>
      <c r="W1765" s="163" t="n"/>
      <c r="X1765" s="163" t="n"/>
      <c r="Y1765" s="163" t="n"/>
      <c r="Z1765" s="163" t="n"/>
      <c r="AA1765" s="163" t="n"/>
      <c r="AB1765" s="163" t="n"/>
      <c r="AC1765" s="163" t="n"/>
      <c r="AD1765" s="163" t="n"/>
      <c r="AE1765" s="163" t="n"/>
      <c r="AF1765" s="163" t="n"/>
      <c r="AG1765" s="163" t="n"/>
      <c r="AH1765" s="163" t="n"/>
      <c r="AI1765" s="163" t="n"/>
      <c r="AJ1765" s="163" t="n"/>
      <c r="AK1765" s="163" t="n"/>
      <c r="AL1765" s="163" t="n"/>
      <c r="AM1765" s="163" t="n"/>
      <c r="AN1765" s="163" t="n"/>
      <c r="AO1765" s="163" t="n"/>
      <c r="AP1765" s="163" t="n"/>
      <c r="AQ1765" s="163" t="n"/>
      <c r="AR1765" s="163" t="n"/>
      <c r="AS1765" s="163" t="n"/>
      <c r="AT1765" s="163" t="n"/>
      <c r="AU1765" s="163" t="n"/>
      <c r="AV1765" s="163" t="n"/>
      <c r="AW1765" s="163" t="n"/>
      <c r="AX1765" s="163" t="n"/>
      <c r="AY1765" s="163" t="n"/>
      <c r="AZ1765" s="163" t="n"/>
      <c r="BA1765" s="163" t="n"/>
      <c r="BB1765" s="163" t="n"/>
      <c r="BC1765" s="163" t="n"/>
      <c r="BD1765" s="163" t="n"/>
      <c r="BE1765" s="163" t="n"/>
      <c r="BF1765" s="163" t="n"/>
      <c r="BG1765" s="163" t="n"/>
      <c r="BH1765" s="163" t="n"/>
      <c r="BI1765" s="164"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5" t="inlineStr">
        <is>
          <t>連絡先</t>
        </is>
      </c>
      <c r="F1766" s="166" t="n"/>
      <c r="G1766" s="166" t="n"/>
      <c r="H1766" s="166" t="n"/>
      <c r="I1766" s="166" t="n"/>
      <c r="J1766" s="166" t="n"/>
      <c r="K1766" s="167" t="n"/>
      <c r="L1766" s="107" t="inlineStr">
        <is>
          <t>〒</t>
        </is>
      </c>
      <c r="M1766" s="166" t="n"/>
      <c r="N1766" s="166" t="n"/>
      <c r="O1766" s="166" t="n"/>
      <c r="P1766" s="172">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3">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6" t="n"/>
      <c r="F1770" s="147" t="n"/>
      <c r="G1770" s="147" t="n"/>
      <c r="H1770" s="147" t="n"/>
      <c r="I1770" s="147" t="n"/>
      <c r="J1770" s="147" t="n"/>
      <c r="K1770" s="148" t="n"/>
      <c r="L1770" s="147" t="n"/>
      <c r="M1770" s="147" t="n"/>
      <c r="N1770" s="147" t="n"/>
      <c r="O1770" s="147" t="n"/>
      <c r="P1770" s="147" t="n"/>
      <c r="Q1770" s="147" t="n"/>
      <c r="R1770" s="147" t="n"/>
      <c r="S1770" s="147" t="n"/>
      <c r="T1770" s="147" t="n"/>
      <c r="U1770" s="147" t="n"/>
      <c r="V1770" s="147" t="n"/>
      <c r="W1770" s="147" t="n"/>
      <c r="X1770" s="147" t="n"/>
      <c r="Y1770" s="147" t="n"/>
      <c r="Z1770" s="147" t="n"/>
      <c r="AA1770" s="147" t="n"/>
      <c r="AB1770" s="147" t="n"/>
      <c r="AC1770" s="147" t="n"/>
      <c r="AD1770" s="147" t="n"/>
      <c r="AE1770" s="147" t="n"/>
      <c r="AF1770" s="147" t="n"/>
      <c r="AG1770" s="147" t="n"/>
      <c r="AH1770" s="147" t="n"/>
      <c r="AI1770" s="147" t="n"/>
      <c r="AJ1770" s="147" t="n"/>
      <c r="AK1770" s="147" t="n"/>
      <c r="AL1770" s="147" t="n"/>
      <c r="AM1770" s="147" t="n"/>
      <c r="AN1770" s="147" t="n"/>
      <c r="AO1770" s="147" t="n"/>
      <c r="AP1770" s="147" t="n"/>
      <c r="AQ1770" s="147" t="n"/>
      <c r="AR1770" s="147" t="n"/>
      <c r="AS1770" s="147" t="n"/>
      <c r="AT1770" s="147" t="n"/>
      <c r="AU1770" s="147" t="n"/>
      <c r="AV1770" s="147" t="n"/>
      <c r="AW1770" s="147" t="n"/>
      <c r="AX1770" s="147" t="n"/>
      <c r="AY1770" s="147" t="n"/>
      <c r="AZ1770" s="147" t="n"/>
      <c r="BA1770" s="147" t="n"/>
      <c r="BB1770" s="147" t="n"/>
      <c r="BC1770" s="147" t="n"/>
      <c r="BD1770" s="147" t="n"/>
      <c r="BE1770" s="147" t="n"/>
      <c r="BF1770" s="147" t="n"/>
      <c r="BG1770" s="147" t="n"/>
      <c r="BH1770" s="147" t="n"/>
      <c r="BI1770" s="148"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4" t="n"/>
      <c r="BQ1776" s="140" t="n"/>
      <c r="BR1776" s="175" t="n"/>
      <c r="BS1776" s="140" t="n"/>
      <c r="BT1776" s="140" t="n"/>
      <c r="BU1776" s="28" t="n"/>
      <c r="BV1776" s="29" t="n"/>
      <c r="BW1776" s="176">
        <f>計算!$Z$22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7"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78">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79">
        <f>設定!$B$6</f>
        <v/>
      </c>
      <c r="S1784" s="11" t="n"/>
      <c r="T1784" s="11" t="n"/>
      <c r="U1784" s="179">
        <f>設定!$B$7</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6" t="n"/>
      <c r="F1789" s="147" t="n"/>
      <c r="G1789" s="147" t="n"/>
      <c r="H1789" s="147" t="n"/>
      <c r="I1789" s="147" t="n"/>
      <c r="J1789" s="147" t="n"/>
      <c r="K1789" s="148"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7" t="n"/>
      <c r="AX1789" s="147" t="n"/>
      <c r="AY1789" s="147" t="n"/>
      <c r="AZ1789" s="147" t="n"/>
      <c r="BA1789" s="147" t="n"/>
      <c r="BB1789" s="147" t="n"/>
      <c r="BC1789" s="147" t="n"/>
      <c r="BD1789" s="147" t="n"/>
      <c r="BE1789" s="147" t="n"/>
      <c r="BF1789" s="147" t="n"/>
      <c r="BG1789" s="147" t="n"/>
      <c r="BH1789" s="147" t="n"/>
      <c r="BI1789" s="148"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0"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1">
        <f>計算!$AD$22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79">
        <f>計算!$AB$22</f>
        <v/>
      </c>
      <c r="S1795" s="52" t="inlineStr">
        <is>
          <t>年</t>
        </is>
      </c>
      <c r="U1795" s="179">
        <f>計算!$AC$22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6" t="n"/>
      <c r="M1798" s="147" t="n"/>
      <c r="N1798" s="147" t="n"/>
      <c r="O1798" s="147" t="n"/>
      <c r="P1798" s="20" t="n"/>
      <c r="Q1798" s="20" t="n"/>
      <c r="R1798" s="20" t="n"/>
      <c r="S1798" s="20" t="n"/>
      <c r="T1798" s="20" t="n"/>
      <c r="U1798" s="20" t="n"/>
      <c r="V1798" s="20" t="n"/>
      <c r="W1798" s="20" t="n"/>
      <c r="X1798" s="39" t="n"/>
      <c r="Y1798" s="146" t="n"/>
      <c r="Z1798" s="147" t="n"/>
      <c r="AA1798" s="147" t="n"/>
      <c r="AB1798" s="147" t="n"/>
      <c r="AC1798" s="147" t="n"/>
      <c r="AD1798" s="147" t="n"/>
      <c r="AE1798" s="147" t="n"/>
      <c r="AF1798" s="147" t="n"/>
      <c r="AG1798" s="147" t="n"/>
      <c r="AH1798" s="147" t="n"/>
      <c r="AI1798" s="147" t="n"/>
      <c r="AJ1798" s="147" t="n"/>
      <c r="AK1798" s="147" t="n"/>
      <c r="AL1798" s="147" t="n"/>
      <c r="AM1798" s="147" t="n"/>
      <c r="AN1798" s="147" t="n"/>
      <c r="AO1798" s="147" t="n"/>
      <c r="AP1798" s="147" t="n"/>
      <c r="AQ1798" s="147" t="n"/>
      <c r="AR1798" s="147" t="n"/>
      <c r="AS1798" s="147" t="n"/>
      <c r="AT1798" s="147" t="n"/>
      <c r="AU1798" s="147" t="n"/>
      <c r="AV1798" s="147" t="n"/>
      <c r="AW1798" s="147" t="n"/>
      <c r="AX1798" s="147" t="n"/>
      <c r="AY1798" s="147" t="n"/>
      <c r="AZ1798" s="147" t="n"/>
      <c r="BA1798" s="147" t="n"/>
      <c r="BB1798" s="147" t="n"/>
      <c r="BC1798" s="147" t="n"/>
      <c r="BD1798" s="147" t="n"/>
      <c r="BE1798" s="147" t="n"/>
      <c r="BF1798" s="147" t="n"/>
      <c r="BG1798" s="147" t="n"/>
      <c r="BH1798" s="147" t="n"/>
      <c r="BI1798" s="148"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1">
        <f>計算!$AG$22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79">
        <f>計算!$AE$22</f>
        <v/>
      </c>
      <c r="S1801" s="52" t="inlineStr">
        <is>
          <t>年</t>
        </is>
      </c>
      <c r="U1801" s="179">
        <f>計算!$AF$22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6" t="n"/>
      <c r="M1804" s="147" t="n"/>
      <c r="N1804" s="147" t="n"/>
      <c r="O1804" s="147" t="n"/>
      <c r="P1804" s="20" t="n"/>
      <c r="Q1804" s="20" t="n"/>
      <c r="R1804" s="20" t="n"/>
      <c r="S1804" s="20" t="n"/>
      <c r="T1804" s="20" t="n"/>
      <c r="U1804" s="20" t="n"/>
      <c r="V1804" s="20" t="n"/>
      <c r="W1804" s="20" t="n"/>
      <c r="X1804" s="39" t="n"/>
      <c r="Y1804" s="146" t="n"/>
      <c r="Z1804" s="147" t="n"/>
      <c r="AA1804" s="147" t="n"/>
      <c r="AB1804" s="147" t="n"/>
      <c r="AC1804" s="147" t="n"/>
      <c r="AD1804" s="147" t="n"/>
      <c r="AE1804" s="147" t="n"/>
      <c r="AF1804" s="147" t="n"/>
      <c r="AG1804" s="147" t="n"/>
      <c r="AH1804" s="147" t="n"/>
      <c r="AI1804" s="147" t="n"/>
      <c r="AJ1804" s="147" t="n"/>
      <c r="AK1804" s="147" t="n"/>
      <c r="AL1804" s="147" t="n"/>
      <c r="AM1804" s="147" t="n"/>
      <c r="AN1804" s="147" t="n"/>
      <c r="AO1804" s="147" t="n"/>
      <c r="AP1804" s="147" t="n"/>
      <c r="AQ1804" s="147" t="n"/>
      <c r="AR1804" s="147" t="n"/>
      <c r="AS1804" s="147" t="n"/>
      <c r="AT1804" s="147" t="n"/>
      <c r="AU1804" s="147" t="n"/>
      <c r="AV1804" s="147" t="n"/>
      <c r="AW1804" s="147" t="n"/>
      <c r="AX1804" s="147" t="n"/>
      <c r="AY1804" s="147" t="n"/>
      <c r="AZ1804" s="147" t="n"/>
      <c r="BA1804" s="147" t="n"/>
      <c r="BB1804" s="147" t="n"/>
      <c r="BC1804" s="147" t="n"/>
      <c r="BD1804" s="147" t="n"/>
      <c r="BE1804" s="147" t="n"/>
      <c r="BF1804" s="147" t="n"/>
      <c r="BG1804" s="147" t="n"/>
      <c r="BH1804" s="147" t="n"/>
      <c r="BI1804" s="148" t="n"/>
      <c r="BJ1804" s="2" t="n"/>
      <c r="BK1804" s="2" t="n"/>
      <c r="BL1804" s="2" t="n"/>
      <c r="BM1804" s="2" t="n"/>
      <c r="BN1804" s="2" t="n"/>
      <c r="BO1804" s="2" t="n"/>
      <c r="BP1804" s="146" t="n"/>
      <c r="BQ1804" s="147" t="n"/>
      <c r="BR1804" s="147" t="n"/>
      <c r="BS1804" s="147" t="n"/>
      <c r="BT1804" s="147" t="n"/>
      <c r="BU1804" s="42" t="n"/>
      <c r="BV1804" s="45" t="n"/>
      <c r="BW1804" s="147" t="n"/>
      <c r="BX1804" s="147" t="n"/>
      <c r="BY1804" s="147" t="n"/>
      <c r="BZ1804" s="147" t="n"/>
      <c r="CA1804" s="147" t="n"/>
      <c r="CB1804" s="147" t="n"/>
      <c r="CC1804" s="147" t="n"/>
      <c r="CD1804" s="147" t="n"/>
      <c r="CE1804" s="147" t="n"/>
      <c r="CF1804" s="147" t="n"/>
      <c r="CG1804" s="147" t="n"/>
      <c r="CH1804" s="147" t="n"/>
      <c r="CI1804" s="147" t="n"/>
      <c r="CJ1804" s="147" t="n"/>
      <c r="CK1804" s="147" t="n"/>
      <c r="CL1804" s="147" t="n"/>
      <c r="CM1804" s="147" t="n"/>
      <c r="CN1804" s="147" t="n"/>
      <c r="CO1804" s="147" t="n"/>
      <c r="CP1804" s="147" t="n"/>
      <c r="CQ1804" s="147" t="n"/>
      <c r="CR1804" s="147" t="n"/>
      <c r="CS1804" s="147" t="n"/>
      <c r="CT1804" s="147" t="n"/>
      <c r="CU1804" s="147" t="n"/>
      <c r="CV1804" s="147" t="n"/>
      <c r="CW1804" s="147" t="n"/>
      <c r="CX1804" s="147" t="n"/>
      <c r="CY1804" s="147" t="n"/>
      <c r="CZ1804" s="147" t="n"/>
      <c r="DA1804" s="147" t="n"/>
      <c r="DB1804" s="147" t="n"/>
      <c r="DC1804" s="147" t="n"/>
      <c r="DD1804" s="147" t="n"/>
      <c r="DE1804" s="147" t="n"/>
      <c r="DF1804" s="147" t="n"/>
      <c r="DG1804" s="147" t="n"/>
      <c r="DH1804" s="147" t="n"/>
      <c r="DI1804" s="147" t="n"/>
      <c r="DJ1804" s="147" t="n"/>
      <c r="DK1804" s="147" t="n"/>
      <c r="DL1804" s="147" t="n"/>
      <c r="DM1804" s="147" t="n"/>
      <c r="DN1804" s="147" t="n"/>
      <c r="DO1804" s="147" t="n"/>
      <c r="DP1804" s="147" t="n"/>
      <c r="DQ1804" s="147" t="n"/>
      <c r="DR1804" s="147" t="n"/>
      <c r="DS1804" s="147" t="n"/>
      <c r="DT1804" s="147" t="n"/>
      <c r="DU1804" s="148"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6">
        <f>計算!$AA$22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6" t="n"/>
      <c r="M1810" s="147" t="n"/>
      <c r="N1810" s="147" t="n"/>
      <c r="O1810" s="147"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6" t="n"/>
      <c r="F1816" s="147" t="n"/>
      <c r="G1816" s="147" t="n"/>
      <c r="H1816" s="147" t="n"/>
      <c r="I1816" s="147" t="n"/>
      <c r="J1816" s="147" t="n"/>
      <c r="K1816" s="148" t="n"/>
      <c r="L1816" s="146" t="n"/>
      <c r="M1816" s="147" t="n"/>
      <c r="N1816" s="147" t="n"/>
      <c r="O1816" s="147"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6" t="n"/>
      <c r="BQ1816" s="147" t="n"/>
      <c r="BR1816" s="147" t="n"/>
      <c r="BS1816" s="147" t="n"/>
      <c r="BT1816" s="147" t="n"/>
      <c r="BU1816" s="147" t="n"/>
      <c r="BV1816" s="148" t="n"/>
      <c r="BW1816" s="147" t="n"/>
      <c r="BX1816" s="147" t="n"/>
      <c r="BY1816" s="147" t="n"/>
      <c r="BZ1816" s="147" t="n"/>
      <c r="CA1816" s="147" t="n"/>
      <c r="CB1816" s="147" t="n"/>
      <c r="CC1816" s="147" t="n"/>
      <c r="CD1816" s="147" t="n"/>
      <c r="CE1816" s="147" t="n"/>
      <c r="CF1816" s="147" t="n"/>
      <c r="CG1816" s="147" t="n"/>
      <c r="CH1816" s="147" t="n"/>
      <c r="CI1816" s="147" t="n"/>
      <c r="CJ1816" s="147" t="n"/>
      <c r="CK1816" s="147" t="n"/>
      <c r="CL1816" s="147" t="n"/>
      <c r="CM1816" s="147" t="n"/>
      <c r="CN1816" s="147" t="n"/>
      <c r="CO1816" s="147" t="n"/>
      <c r="CP1816" s="147" t="n"/>
      <c r="CQ1816" s="147" t="n"/>
      <c r="CR1816" s="147" t="n"/>
      <c r="CS1816" s="147" t="n"/>
      <c r="CT1816" s="147" t="n"/>
      <c r="CU1816" s="147" t="n"/>
      <c r="CV1816" s="147" t="n"/>
      <c r="CW1816" s="147" t="n"/>
      <c r="CX1816" s="147" t="n"/>
      <c r="CY1816" s="147" t="n"/>
      <c r="CZ1816" s="147" t="n"/>
      <c r="DA1816" s="147" t="n"/>
      <c r="DB1816" s="147" t="n"/>
      <c r="DC1816" s="147" t="n"/>
      <c r="DD1816" s="147" t="n"/>
      <c r="DE1816" s="147" t="n"/>
      <c r="DF1816" s="147" t="n"/>
      <c r="DG1816" s="147" t="n"/>
      <c r="DH1816" s="147" t="n"/>
      <c r="DI1816" s="147" t="n"/>
      <c r="DJ1816" s="147" t="n"/>
      <c r="DK1816" s="147" t="n"/>
      <c r="DL1816" s="147" t="n"/>
      <c r="DM1816" s="147" t="n"/>
      <c r="DN1816" s="147" t="n"/>
      <c r="DO1816" s="147" t="n"/>
      <c r="DP1816" s="147" t="n"/>
      <c r="DQ1816" s="147" t="n"/>
      <c r="DR1816" s="147" t="n"/>
      <c r="DS1816" s="147" t="n"/>
      <c r="DT1816" s="147" t="n"/>
      <c r="DU1816" s="148"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IF(N(設定!$B$3)=0,"",YEAR(設定!$B$3)-2018)</f>
        <v/>
      </c>
      <c r="AG1828" s="95" t="inlineStr">
        <is>
          <t>年</t>
        </is>
      </c>
      <c r="AI1828" s="145">
        <f>IF(N(設定!$B$3)=0,"",MONTH(設定!$B$3))</f>
        <v/>
      </c>
      <c r="AL1828" s="95" t="inlineStr">
        <is>
          <t>月</t>
        </is>
      </c>
      <c r="AN1828" s="145">
        <f>IF(N(設定!$B$3)=0,"",DAY(設定!$B$3))</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6" t="n"/>
      <c r="BX1828" s="147" t="n"/>
      <c r="BY1828" s="147" t="n"/>
      <c r="BZ1828" s="147" t="n"/>
      <c r="CA1828" s="147" t="n"/>
      <c r="CB1828" s="147" t="n"/>
      <c r="CC1828" s="147" t="n"/>
      <c r="CD1828" s="147" t="n"/>
      <c r="CE1828" s="147" t="n"/>
      <c r="CF1828" s="147" t="n"/>
      <c r="CG1828" s="148" t="n"/>
      <c r="CH1828" s="146" t="n"/>
      <c r="CI1828" s="147" t="n"/>
      <c r="CJ1828" s="147" t="n"/>
      <c r="CK1828" s="147" t="n"/>
      <c r="CL1828" s="147" t="n"/>
      <c r="CM1828" s="147" t="n"/>
      <c r="CN1828" s="147" t="n"/>
      <c r="CO1828" s="147" t="n"/>
      <c r="CP1828" s="147" t="n"/>
      <c r="CQ1828" s="147" t="n"/>
      <c r="CR1828" s="147" t="n"/>
      <c r="CS1828" s="147" t="n"/>
      <c r="CT1828" s="147" t="n"/>
      <c r="CU1828" s="147" t="n"/>
      <c r="CV1828" s="147" t="n"/>
      <c r="CW1828" s="147" t="n"/>
      <c r="CX1828" s="147" t="n"/>
      <c r="CY1828" s="147" t="n"/>
      <c r="CZ1828" s="147" t="n"/>
      <c r="DA1828" s="147" t="n"/>
      <c r="DB1828" s="147" t="n"/>
      <c r="DC1828" s="147" t="n"/>
      <c r="DD1828" s="147" t="n"/>
      <c r="DE1828" s="147" t="n"/>
      <c r="DF1828" s="147" t="n"/>
      <c r="DG1828" s="147" t="n"/>
      <c r="DH1828" s="147" t="n"/>
      <c r="DI1828" s="147" t="n"/>
      <c r="DJ1828" s="147" t="n"/>
      <c r="DK1828" s="147" t="n"/>
      <c r="DL1828" s="147" t="n"/>
      <c r="DM1828" s="147" t="n"/>
      <c r="DN1828" s="147" t="n"/>
      <c r="DO1828" s="147" t="n"/>
      <c r="DP1828" s="147" t="n"/>
      <c r="DQ1828" s="147" t="n"/>
      <c r="DR1828" s="147" t="n"/>
      <c r="DS1828" s="147" t="n"/>
      <c r="DT1828" s="147" t="n"/>
      <c r="DU1828" s="148"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49">
        <f>計算!$O$23</f>
        <v/>
      </c>
      <c r="CG1829" s="144" t="n"/>
      <c r="CH1829" s="150">
        <f>計算!$P$23</f>
        <v/>
      </c>
      <c r="DU1829" s="144"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7" t="n"/>
      <c r="AA1830" s="147" t="n"/>
      <c r="AB1830" s="147" t="n"/>
      <c r="AC1830" s="147" t="n"/>
      <c r="AD1830" s="147" t="n"/>
      <c r="AE1830" s="147" t="n"/>
      <c r="AF1830" s="147" t="n"/>
      <c r="AG1830" s="147" t="n"/>
      <c r="AH1830" s="147" t="n"/>
      <c r="AI1830" s="147" t="n"/>
      <c r="AJ1830" s="147" t="n"/>
      <c r="AK1830" s="147" t="n"/>
      <c r="AL1830" s="147" t="n"/>
      <c r="AM1830" s="147" t="n"/>
      <c r="AN1830" s="147" t="n"/>
      <c r="AO1830" s="147" t="n"/>
      <c r="AP1830" s="147" t="n"/>
      <c r="AQ1830" s="147" t="n"/>
      <c r="AR1830" s="147" t="n"/>
      <c r="AS1830" s="147" t="n"/>
      <c r="AT1830" s="147" t="n"/>
      <c r="AU1830" s="12" t="n"/>
      <c r="AV1830" s="7" t="n"/>
      <c r="BI1830" s="8" t="n"/>
      <c r="BJ1830" s="7" t="n"/>
      <c r="BK1830" s="2" t="n"/>
      <c r="BL1830" s="2" t="n"/>
      <c r="BM1830" s="2" t="n"/>
      <c r="BN1830" s="2" t="n"/>
      <c r="BO1830" s="2" t="n"/>
      <c r="BP1830" s="143" t="n"/>
      <c r="BV1830" s="144" t="n"/>
      <c r="BW1830" s="143" t="n"/>
      <c r="CG1830" s="144" t="n"/>
      <c r="DU1830" s="144" t="n"/>
      <c r="DV1830" s="2" t="n"/>
      <c r="DW1830" s="2" t="n"/>
      <c r="DX1830" s="2" t="n"/>
      <c r="DY1830" s="2" t="n"/>
      <c r="DZ1830" s="2" t="n"/>
      <c r="EA1830" s="2" t="n"/>
      <c r="EB1830" s="2" t="n"/>
      <c r="EC1830" s="2" t="n"/>
    </row>
    <row r="1831" ht="6.75" customHeight="1" s="118">
      <c r="A1831" s="2" t="n"/>
      <c r="B1831" s="2" t="n"/>
      <c r="C1831" s="2" t="n"/>
      <c r="D1831" s="2" t="n"/>
      <c r="E1831" s="142" t="inlineStr">
        <is>
          <t>ふ り が な</t>
        </is>
      </c>
      <c r="F1831" s="140" t="n"/>
      <c r="G1831" s="140" t="n"/>
      <c r="H1831" s="140" t="n"/>
      <c r="I1831" s="140" t="n"/>
      <c r="J1831" s="140" t="n"/>
      <c r="K1831" s="141" t="n"/>
      <c r="L1831" s="151">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43" t="n"/>
      <c r="CG1831" s="144" t="n"/>
      <c r="DU1831" s="144" t="n"/>
      <c r="DV1831" s="2" t="n"/>
      <c r="DW1831" s="2" t="n"/>
      <c r="DX1831" s="2" t="n"/>
      <c r="DY1831" s="2" t="n"/>
      <c r="DZ1831" s="2" t="n"/>
      <c r="EA1831" s="2" t="n"/>
      <c r="EB1831" s="2" t="n"/>
      <c r="EC1831" s="2" t="n"/>
    </row>
    <row r="1832" ht="6.7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43" t="n"/>
      <c r="CG1832" s="144" t="n"/>
      <c r="DU1832" s="144" t="n"/>
      <c r="DV1832" s="2" t="n"/>
      <c r="DW1832" s="2" t="n"/>
      <c r="DX1832" s="2" t="n"/>
      <c r="DY1832" s="2" t="n"/>
      <c r="DZ1832" s="2" t="n"/>
      <c r="EA1832" s="2" t="n"/>
      <c r="EB1832" s="2" t="n"/>
      <c r="EC1832" s="2" t="n"/>
    </row>
    <row r="1833" ht="6.7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49">
        <f>計算!$Q$23</f>
        <v/>
      </c>
      <c r="CG1833" s="144" t="n"/>
      <c r="CH1833" s="150">
        <f>計算!$R$23</f>
        <v/>
      </c>
      <c r="DU1833" s="144" t="n"/>
      <c r="DV1833" s="2" t="n"/>
      <c r="DW1833" s="2" t="n"/>
      <c r="DX1833" s="2" t="n"/>
      <c r="DY1833" s="2" t="n"/>
      <c r="DZ1833" s="2" t="n"/>
      <c r="EA1833" s="2" t="n"/>
      <c r="EB1833" s="2" t="n"/>
      <c r="EC1833" s="2" t="n"/>
    </row>
    <row r="1834" ht="6.75" customHeight="1" s="118">
      <c r="A1834" s="2" t="n"/>
      <c r="B1834" s="2" t="n"/>
      <c r="C1834" s="2" t="n"/>
      <c r="D1834" s="2" t="n"/>
      <c r="E1834" s="146" t="n"/>
      <c r="F1834" s="147" t="n"/>
      <c r="G1834" s="147" t="n"/>
      <c r="H1834" s="147" t="n"/>
      <c r="I1834" s="147" t="n"/>
      <c r="J1834" s="147" t="n"/>
      <c r="K1834" s="148" t="n"/>
      <c r="L1834" s="147" t="n"/>
      <c r="M1834" s="147" t="n"/>
      <c r="N1834" s="147" t="n"/>
      <c r="O1834" s="147" t="n"/>
      <c r="P1834" s="147" t="n"/>
      <c r="Q1834" s="147" t="n"/>
      <c r="R1834" s="147" t="n"/>
      <c r="S1834" s="147" t="n"/>
      <c r="T1834" s="147" t="n"/>
      <c r="U1834" s="147" t="n"/>
      <c r="V1834" s="147" t="n"/>
      <c r="W1834" s="147" t="n"/>
      <c r="X1834" s="147" t="n"/>
      <c r="Y1834" s="147" t="n"/>
      <c r="Z1834" s="147" t="n"/>
      <c r="AA1834" s="147" t="n"/>
      <c r="AB1834" s="147" t="n"/>
      <c r="AC1834" s="147" t="n"/>
      <c r="AD1834" s="147" t="n"/>
      <c r="AE1834" s="147" t="n"/>
      <c r="AF1834" s="147" t="n"/>
      <c r="AG1834" s="147" t="n"/>
      <c r="AH1834" s="147" t="n"/>
      <c r="AI1834" s="147" t="n"/>
      <c r="AJ1834" s="147" t="n"/>
      <c r="AK1834" s="147" t="n"/>
      <c r="AL1834" s="147" t="n"/>
      <c r="AM1834" s="147" t="n"/>
      <c r="AN1834" s="147" t="n"/>
      <c r="AO1834" s="147" t="n"/>
      <c r="AP1834" s="147" t="n"/>
      <c r="AQ1834" s="147" t="n"/>
      <c r="AR1834" s="147" t="n"/>
      <c r="AS1834" s="147" t="n"/>
      <c r="AT1834" s="148"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43" t="n"/>
      <c r="CG1834" s="144" t="n"/>
      <c r="DU1834" s="144" t="n"/>
      <c r="DV1834" s="2" t="n"/>
      <c r="DW1834" s="2" t="n"/>
      <c r="DX1834" s="2" t="n"/>
      <c r="DY1834" s="2" t="n"/>
      <c r="DZ1834" s="2" t="n"/>
      <c r="EA1834" s="2" t="n"/>
      <c r="EB1834" s="2" t="n"/>
      <c r="EC1834" s="2" t="n"/>
    </row>
    <row r="1835" ht="6.75" customHeight="1" s="118">
      <c r="A1835" s="2" t="n"/>
      <c r="B1835" s="2" t="n"/>
      <c r="C1835" s="2" t="n"/>
      <c r="D1835" s="2" t="n"/>
      <c r="E1835" s="152" t="inlineStr">
        <is>
          <t>名　前</t>
        </is>
      </c>
      <c r="F1835" s="140" t="n"/>
      <c r="G1835" s="140" t="n"/>
      <c r="H1835" s="140" t="n"/>
      <c r="I1835" s="140" t="n"/>
      <c r="J1835" s="140" t="n"/>
      <c r="K1835" s="141" t="n"/>
      <c r="L1835" s="153">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43" t="n"/>
      <c r="CG1835" s="144" t="n"/>
      <c r="DU1835" s="144" t="n"/>
      <c r="DV1835" s="2" t="n"/>
      <c r="DW1835" s="2" t="n"/>
      <c r="DX1835" s="2" t="n"/>
      <c r="DY1835" s="2" t="n"/>
      <c r="DZ1835" s="2" t="n"/>
      <c r="EA1835" s="2" t="n"/>
      <c r="EB1835" s="2" t="n"/>
      <c r="EC1835" s="2" t="n"/>
    </row>
    <row r="1836" ht="6.7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43" t="n"/>
      <c r="CG1836" s="144" t="n"/>
      <c r="DU1836" s="144" t="n"/>
      <c r="DV1836" s="2" t="n"/>
      <c r="DW1836" s="2" t="n"/>
      <c r="DX1836" s="2" t="n"/>
      <c r="DY1836" s="2" t="n"/>
      <c r="DZ1836" s="2" t="n"/>
      <c r="EA1836" s="2" t="n"/>
      <c r="EB1836" s="2" t="n"/>
      <c r="EC1836" s="2" t="n"/>
    </row>
    <row r="1837" ht="6.7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49">
        <f>計算!$S$23</f>
        <v/>
      </c>
      <c r="CG1837" s="144" t="n"/>
      <c r="CH1837" s="150">
        <f>計算!$T$23</f>
        <v/>
      </c>
      <c r="DU1837" s="144" t="n"/>
      <c r="DV1837" s="2" t="n"/>
      <c r="DW1837" s="2" t="n"/>
      <c r="DX1837" s="2" t="n"/>
      <c r="DY1837" s="2" t="n"/>
      <c r="DZ1837" s="2" t="n"/>
      <c r="EA1837" s="2" t="n"/>
      <c r="EB1837" s="2" t="n"/>
      <c r="EC1837" s="2" t="n"/>
    </row>
    <row r="1838" ht="6.7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43" t="n"/>
      <c r="CG1838" s="144" t="n"/>
      <c r="DU1838" s="144" t="n"/>
      <c r="DV1838" s="2" t="n"/>
      <c r="DW1838" s="2" t="n"/>
      <c r="DX1838" s="2" t="n"/>
      <c r="DY1838" s="2" t="n"/>
      <c r="DZ1838" s="2" t="n"/>
      <c r="EA1838" s="2" t="n"/>
      <c r="EB1838" s="2" t="n"/>
      <c r="EC1838" s="2" t="n"/>
    </row>
    <row r="1839" ht="6.7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43" t="n"/>
      <c r="CG1839" s="144" t="n"/>
      <c r="DU1839" s="144" t="n"/>
      <c r="DV1839" s="2" t="n"/>
      <c r="DW1839" s="2" t="n"/>
      <c r="DX1839" s="2" t="n"/>
      <c r="DY1839" s="2" t="n"/>
      <c r="DZ1839" s="2" t="n"/>
      <c r="EA1839" s="2" t="n"/>
      <c r="EB1839" s="2" t="n"/>
      <c r="EC1839" s="2" t="n"/>
    </row>
    <row r="1840" ht="4.5" customHeight="1" s="118">
      <c r="A1840" s="2" t="n"/>
      <c r="B1840" s="2" t="n"/>
      <c r="C1840" s="2" t="n"/>
      <c r="D1840" s="2" t="n"/>
      <c r="E1840" s="146" t="n"/>
      <c r="F1840" s="147" t="n"/>
      <c r="G1840" s="147" t="n"/>
      <c r="H1840" s="147" t="n"/>
      <c r="I1840" s="147" t="n"/>
      <c r="J1840" s="147" t="n"/>
      <c r="K1840" s="148" t="n"/>
      <c r="L1840" s="146" t="n"/>
      <c r="M1840" s="147" t="n"/>
      <c r="N1840" s="147" t="n"/>
      <c r="O1840" s="147" t="n"/>
      <c r="P1840" s="147" t="n"/>
      <c r="Q1840" s="147" t="n"/>
      <c r="R1840" s="147" t="n"/>
      <c r="S1840" s="147" t="n"/>
      <c r="T1840" s="147" t="n"/>
      <c r="U1840" s="147" t="n"/>
      <c r="V1840" s="147" t="n"/>
      <c r="W1840" s="147" t="n"/>
      <c r="X1840" s="147" t="n"/>
      <c r="Y1840" s="147" t="n"/>
      <c r="Z1840" s="147" t="n"/>
      <c r="AA1840" s="147" t="n"/>
      <c r="AB1840" s="147" t="n"/>
      <c r="AC1840" s="147" t="n"/>
      <c r="AD1840" s="147" t="n"/>
      <c r="AE1840" s="147" t="n"/>
      <c r="AF1840" s="147" t="n"/>
      <c r="AG1840" s="147" t="n"/>
      <c r="AH1840" s="147" t="n"/>
      <c r="AI1840" s="147" t="n"/>
      <c r="AJ1840" s="147" t="n"/>
      <c r="AK1840" s="147" t="n"/>
      <c r="AL1840" s="147" t="n"/>
      <c r="AM1840" s="147" t="n"/>
      <c r="AN1840" s="147" t="n"/>
      <c r="AO1840" s="147" t="n"/>
      <c r="AP1840" s="147" t="n"/>
      <c r="AQ1840" s="147" t="n"/>
      <c r="AR1840" s="147" t="n"/>
      <c r="AS1840" s="147" t="n"/>
      <c r="AT1840" s="148"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43" t="n"/>
      <c r="CG1840" s="144" t="n"/>
      <c r="DU1840" s="144" t="n"/>
      <c r="DV1840" s="2" t="n"/>
      <c r="DW1840" s="2" t="n"/>
      <c r="DX1840" s="2" t="n"/>
      <c r="DY1840" s="2" t="n"/>
      <c r="DZ1840" s="2" t="n"/>
      <c r="EA1840" s="2" t="n"/>
      <c r="EB1840" s="2" t="n"/>
      <c r="EC1840" s="2" t="n"/>
    </row>
    <row r="1841" ht="6.75" customHeight="1" s="118">
      <c r="A1841" s="2" t="n"/>
      <c r="B1841" s="2" t="n"/>
      <c r="C1841" s="2" t="n"/>
      <c r="D1841" s="2" t="n"/>
      <c r="E1841" s="152" t="inlineStr">
        <is>
          <t>生年月日</t>
        </is>
      </c>
      <c r="F1841" s="140" t="n"/>
      <c r="G1841" s="140" t="n"/>
      <c r="H1841" s="140" t="n"/>
      <c r="I1841" s="140" t="n"/>
      <c r="J1841" s="140" t="n"/>
      <c r="K1841" s="141" t="n"/>
      <c r="L1841" s="154" t="inlineStr">
        <is>
          <t>昭和 ・ 平成</t>
        </is>
      </c>
      <c r="M1841" s="140" t="n"/>
      <c r="N1841" s="140" t="n"/>
      <c r="O1841" s="140" t="n"/>
      <c r="P1841" s="140" t="n"/>
      <c r="Q1841" s="140" t="n"/>
      <c r="R1841" s="140" t="n"/>
      <c r="S1841" s="140" t="n"/>
      <c r="T1841" s="140" t="n"/>
      <c r="U1841" s="140" t="n"/>
      <c r="V1841" s="155">
        <f>計算!$D$23</f>
        <v/>
      </c>
      <c r="W1841" s="140" t="n"/>
      <c r="X1841" s="156" t="inlineStr">
        <is>
          <t>年</t>
        </is>
      </c>
      <c r="Y1841" s="140" t="n"/>
      <c r="Z1841" s="155">
        <f>計算!$E$23</f>
        <v/>
      </c>
      <c r="AA1841" s="140" t="n"/>
      <c r="AB1841" s="140" t="n"/>
      <c r="AC1841" s="156" t="inlineStr">
        <is>
          <t>月</t>
        </is>
      </c>
      <c r="AD1841" s="140" t="n"/>
      <c r="AE1841" s="155">
        <f>計算!$F$23</f>
        <v/>
      </c>
      <c r="AF1841" s="140" t="n"/>
      <c r="AG1841" s="140" t="n"/>
      <c r="AH1841" s="156" t="inlineStr">
        <is>
          <t>日　生 （満</t>
        </is>
      </c>
      <c r="AI1841" s="140" t="n"/>
      <c r="AJ1841" s="140" t="n"/>
      <c r="AK1841" s="140" t="n"/>
      <c r="AL1841" s="140" t="n"/>
      <c r="AM1841" s="140" t="n"/>
      <c r="AN1841" s="140" t="n"/>
      <c r="AO1841" s="140" t="n"/>
      <c r="AP1841" s="157">
        <f>計算!$G$23</f>
        <v/>
      </c>
      <c r="AQ1841" s="140" t="n"/>
      <c r="AR1841" s="158"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49">
        <f>計算!$U$23</f>
        <v/>
      </c>
      <c r="CG1841" s="144" t="n"/>
      <c r="CH1841" s="150">
        <f>計算!$V$23</f>
        <v/>
      </c>
      <c r="DU1841" s="144" t="n"/>
      <c r="DV1841" s="2" t="n"/>
      <c r="DW1841" s="2" t="n"/>
      <c r="DX1841" s="2" t="n"/>
      <c r="DY1841" s="2" t="n"/>
      <c r="DZ1841" s="2" t="n"/>
      <c r="EA1841" s="2" t="n"/>
      <c r="EB1841" s="2" t="n"/>
      <c r="EC1841" s="2" t="n"/>
    </row>
    <row r="1842" ht="6.75"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143" t="n"/>
      <c r="CG1842" s="144" t="n"/>
      <c r="DU1842" s="144" t="n"/>
      <c r="DV1842" s="2" t="n"/>
      <c r="DW1842" s="2" t="n"/>
      <c r="DX1842" s="2" t="n"/>
      <c r="DY1842" s="2" t="n"/>
      <c r="DZ1842" s="2" t="n"/>
      <c r="EA1842" s="2" t="n"/>
      <c r="EB1842" s="2" t="n"/>
      <c r="EC1842" s="2" t="n"/>
    </row>
    <row r="1843" ht="6.75"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143" t="n"/>
      <c r="CG1843" s="144" t="n"/>
      <c r="DU1843" s="144" t="n"/>
      <c r="DV1843" s="2" t="n"/>
      <c r="DW1843" s="2" t="n"/>
      <c r="DX1843" s="2" t="n"/>
      <c r="DY1843" s="2" t="n"/>
      <c r="DZ1843" s="2" t="n"/>
      <c r="EA1843" s="2" t="n"/>
      <c r="EB1843" s="2" t="n"/>
      <c r="EC1843" s="2" t="n"/>
    </row>
    <row r="1844" ht="3.75" customHeight="1" s="118">
      <c r="A1844" s="2" t="n"/>
      <c r="B1844" s="2" t="n"/>
      <c r="C1844" s="2" t="n"/>
      <c r="D1844" s="2" t="n"/>
      <c r="E1844" s="146" t="n"/>
      <c r="F1844" s="147" t="n"/>
      <c r="G1844" s="147" t="n"/>
      <c r="H1844" s="147" t="n"/>
      <c r="I1844" s="147" t="n"/>
      <c r="J1844" s="147" t="n"/>
      <c r="K1844" s="148" t="n"/>
      <c r="L1844" s="146" t="n"/>
      <c r="M1844" s="147" t="n"/>
      <c r="N1844" s="147" t="n"/>
      <c r="O1844" s="147" t="n"/>
      <c r="P1844" s="147" t="n"/>
      <c r="Q1844" s="147" t="n"/>
      <c r="R1844" s="147" t="n"/>
      <c r="S1844" s="147" t="n"/>
      <c r="T1844" s="147" t="n"/>
      <c r="U1844" s="147" t="n"/>
      <c r="X1844" s="147" t="n"/>
      <c r="Y1844" s="147" t="n"/>
      <c r="AC1844" s="147" t="n"/>
      <c r="AD1844" s="147" t="n"/>
      <c r="AH1844" s="147" t="n"/>
      <c r="AI1844" s="147" t="n"/>
      <c r="AJ1844" s="147" t="n"/>
      <c r="AK1844" s="147" t="n"/>
      <c r="AL1844" s="147" t="n"/>
      <c r="AM1844" s="147" t="n"/>
      <c r="AN1844" s="147" t="n"/>
      <c r="AO1844" s="147" t="n"/>
      <c r="AP1844" s="147" t="n"/>
      <c r="AQ1844" s="147" t="n"/>
      <c r="AR1844" s="147" t="n"/>
      <c r="AS1844" s="147" t="n"/>
      <c r="AT1844" s="148"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143" t="n"/>
      <c r="CG1844" s="144" t="n"/>
      <c r="DU1844" s="144" t="n"/>
      <c r="DV1844" s="2" t="n"/>
      <c r="DW1844" s="2" t="n"/>
      <c r="DX1844" s="2" t="n"/>
      <c r="DY1844" s="2" t="n"/>
      <c r="DZ1844" s="2" t="n"/>
      <c r="EA1844" s="2" t="n"/>
      <c r="EB1844" s="2" t="n"/>
      <c r="EC1844" s="2" t="n"/>
    </row>
    <row r="1845" ht="6.75" customHeight="1" s="118">
      <c r="A1845" s="2" t="n"/>
      <c r="B1845" s="2" t="n"/>
      <c r="C1845" s="2" t="n"/>
      <c r="D1845" s="2" t="n"/>
      <c r="E1845" s="159" t="inlineStr">
        <is>
          <t>ふ り が な</t>
        </is>
      </c>
      <c r="F1845" s="140" t="n"/>
      <c r="G1845" s="140" t="n"/>
      <c r="H1845" s="140" t="n"/>
      <c r="I1845" s="140" t="n"/>
      <c r="J1845" s="140" t="n"/>
      <c r="K1845" s="141" t="n"/>
      <c r="L1845" s="160">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161">
        <f>計算!$W$23</f>
        <v/>
      </c>
      <c r="CG1845" s="144" t="n"/>
      <c r="CH1845" s="150">
        <f>計算!$X$23</f>
        <v/>
      </c>
      <c r="DU1845" s="144" t="n"/>
      <c r="DV1845" s="2" t="n"/>
      <c r="DW1845" s="2" t="n"/>
      <c r="DX1845" s="2" t="n"/>
      <c r="DY1845" s="2" t="n"/>
      <c r="DZ1845" s="2" t="n"/>
      <c r="EA1845" s="2" t="n"/>
      <c r="EB1845" s="2" t="n"/>
      <c r="EC1845" s="2" t="n"/>
    </row>
    <row r="1846" ht="6.75" customHeight="1" s="118">
      <c r="A1846" s="2" t="n"/>
      <c r="B1846" s="2" t="n"/>
      <c r="C1846" s="2" t="n"/>
      <c r="D1846" s="2" t="n"/>
      <c r="E1846" s="143" t="n"/>
      <c r="K1846" s="144" t="n"/>
      <c r="BI1846" s="144" t="n"/>
      <c r="BJ1846" s="2" t="n"/>
      <c r="BK1846" s="2" t="n"/>
      <c r="BL1846" s="2" t="n"/>
      <c r="BM1846" s="2" t="n"/>
      <c r="BN1846" s="2" t="n"/>
      <c r="BO1846" s="2" t="n"/>
      <c r="BP1846" s="143" t="n"/>
      <c r="BV1846" s="144" t="n"/>
      <c r="BW1846" s="143" t="n"/>
      <c r="CG1846" s="144" t="n"/>
      <c r="DU1846" s="144" t="n"/>
      <c r="DV1846" s="2" t="n"/>
      <c r="DW1846" s="2" t="n"/>
      <c r="DX1846" s="2" t="n"/>
      <c r="DY1846" s="2" t="n"/>
      <c r="DZ1846" s="2" t="n"/>
      <c r="EA1846" s="2" t="n"/>
      <c r="EB1846" s="2" t="n"/>
      <c r="EC1846" s="2" t="n"/>
    </row>
    <row r="1847" ht="6.75" customHeight="1" s="118">
      <c r="A1847" s="2" t="n"/>
      <c r="B1847" s="2" t="n"/>
      <c r="C1847" s="2" t="n"/>
      <c r="D1847" s="2" t="n"/>
      <c r="E1847" s="162" t="n"/>
      <c r="F1847" s="163" t="n"/>
      <c r="G1847" s="163" t="n"/>
      <c r="H1847" s="163" t="n"/>
      <c r="I1847" s="163" t="n"/>
      <c r="J1847" s="163" t="n"/>
      <c r="K1847" s="164" t="n"/>
      <c r="L1847" s="163" t="n"/>
      <c r="M1847" s="163" t="n"/>
      <c r="N1847" s="163" t="n"/>
      <c r="O1847" s="163" t="n"/>
      <c r="P1847" s="163" t="n"/>
      <c r="Q1847" s="163" t="n"/>
      <c r="R1847" s="163" t="n"/>
      <c r="S1847" s="163" t="n"/>
      <c r="T1847" s="163" t="n"/>
      <c r="U1847" s="163" t="n"/>
      <c r="V1847" s="163" t="n"/>
      <c r="W1847" s="163" t="n"/>
      <c r="X1847" s="163" t="n"/>
      <c r="Y1847" s="163" t="n"/>
      <c r="Z1847" s="163" t="n"/>
      <c r="AA1847" s="163" t="n"/>
      <c r="AB1847" s="163" t="n"/>
      <c r="AC1847" s="163" t="n"/>
      <c r="AD1847" s="163" t="n"/>
      <c r="AE1847" s="163" t="n"/>
      <c r="AF1847" s="163" t="n"/>
      <c r="AG1847" s="163" t="n"/>
      <c r="AH1847" s="163" t="n"/>
      <c r="AI1847" s="163" t="n"/>
      <c r="AJ1847" s="163" t="n"/>
      <c r="AK1847" s="163" t="n"/>
      <c r="AL1847" s="163" t="n"/>
      <c r="AM1847" s="163" t="n"/>
      <c r="AN1847" s="163" t="n"/>
      <c r="AO1847" s="163" t="n"/>
      <c r="AP1847" s="163" t="n"/>
      <c r="AQ1847" s="163" t="n"/>
      <c r="AR1847" s="163" t="n"/>
      <c r="AS1847" s="163" t="n"/>
      <c r="AT1847" s="163" t="n"/>
      <c r="AU1847" s="163" t="n"/>
      <c r="AV1847" s="163" t="n"/>
      <c r="AW1847" s="163" t="n"/>
      <c r="AX1847" s="163" t="n"/>
      <c r="AY1847" s="163" t="n"/>
      <c r="AZ1847" s="163" t="n"/>
      <c r="BA1847" s="163" t="n"/>
      <c r="BB1847" s="163" t="n"/>
      <c r="BC1847" s="163" t="n"/>
      <c r="BD1847" s="163" t="n"/>
      <c r="BE1847" s="163" t="n"/>
      <c r="BF1847" s="163" t="n"/>
      <c r="BG1847" s="163" t="n"/>
      <c r="BH1847" s="163" t="n"/>
      <c r="BI1847" s="164" t="n"/>
      <c r="BJ1847" s="2" t="n"/>
      <c r="BK1847" s="2" t="n"/>
      <c r="BL1847" s="2" t="n"/>
      <c r="BM1847" s="2" t="n"/>
      <c r="BN1847" s="2" t="n"/>
      <c r="BO1847" s="2" t="n"/>
      <c r="BP1847" s="143" t="n"/>
      <c r="BV1847" s="144" t="n"/>
      <c r="BW1847" s="143" t="n"/>
      <c r="CG1847" s="144" t="n"/>
      <c r="DU1847" s="144" t="n"/>
      <c r="DV1847" s="2" t="n"/>
      <c r="DW1847" s="2" t="n"/>
      <c r="DX1847" s="2" t="n"/>
      <c r="DY1847" s="2" t="n"/>
      <c r="DZ1847" s="2" t="n"/>
      <c r="EA1847" s="2" t="n"/>
      <c r="EB1847" s="2" t="n"/>
      <c r="EC1847" s="2" t="n"/>
    </row>
    <row r="1848" ht="6.75" customHeight="1" s="118">
      <c r="A1848" s="2" t="n"/>
      <c r="B1848" s="2" t="n"/>
      <c r="C1848" s="2" t="n"/>
      <c r="D1848" s="2" t="n"/>
      <c r="E1848" s="165" t="inlineStr">
        <is>
          <t>現住所</t>
        </is>
      </c>
      <c r="F1848" s="166" t="n"/>
      <c r="G1848" s="166" t="n"/>
      <c r="H1848" s="166" t="n"/>
      <c r="I1848" s="166" t="n"/>
      <c r="J1848" s="166" t="n"/>
      <c r="K1848" s="167" t="n"/>
      <c r="L1848" s="107" t="inlineStr">
        <is>
          <t>〒</t>
        </is>
      </c>
      <c r="M1848" s="166" t="n"/>
      <c r="N1848" s="166" t="n"/>
      <c r="O1848" s="166" t="n"/>
      <c r="P1848" s="168">
        <f>計算!$H$23</f>
        <v/>
      </c>
      <c r="Q1848" s="166" t="n"/>
      <c r="R1848" s="166" t="n"/>
      <c r="S1848" s="166" t="n"/>
      <c r="T1848" s="166" t="n"/>
      <c r="U1848" s="166" t="n"/>
      <c r="V1848" s="166" t="n"/>
      <c r="W1848" s="166" t="n"/>
      <c r="X1848" s="166" t="n"/>
      <c r="Y1848" s="166" t="n"/>
      <c r="Z1848" s="166" t="n"/>
      <c r="AA1848" s="166" t="n"/>
      <c r="AB1848" s="166" t="n"/>
      <c r="AC1848" s="166" t="n"/>
      <c r="AD1848" s="166" t="n"/>
      <c r="AE1848" s="166" t="n"/>
      <c r="AF1848" s="166" t="n"/>
      <c r="AG1848" s="166" t="n"/>
      <c r="AH1848" s="166" t="n"/>
      <c r="AI1848" s="166" t="n"/>
      <c r="AJ1848" s="166"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143" t="n"/>
      <c r="CG1848" s="144" t="n"/>
      <c r="DU1848" s="144" t="n"/>
      <c r="DV1848" s="2" t="n"/>
      <c r="DW1848" s="2" t="n"/>
      <c r="DX1848" s="2" t="n"/>
      <c r="DY1848" s="2" t="n"/>
      <c r="DZ1848" s="2" t="n"/>
      <c r="EA1848" s="2" t="n"/>
      <c r="EB1848" s="2" t="n"/>
      <c r="EC1848" s="2" t="n"/>
    </row>
    <row r="1849" ht="4.5"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6" t="n"/>
      <c r="BQ1849" s="147" t="n"/>
      <c r="BR1849" s="147" t="n"/>
      <c r="BS1849" s="147" t="n"/>
      <c r="BT1849" s="147" t="n"/>
      <c r="BU1849" s="147" t="n"/>
      <c r="BV1849" s="148" t="n"/>
      <c r="BW1849" s="146" t="n"/>
      <c r="BX1849" s="147" t="n"/>
      <c r="BY1849" s="147" t="n"/>
      <c r="BZ1849" s="147" t="n"/>
      <c r="CA1849" s="147" t="n"/>
      <c r="CB1849" s="147" t="n"/>
      <c r="CC1849" s="147" t="n"/>
      <c r="CD1849" s="147" t="n"/>
      <c r="CE1849" s="147" t="n"/>
      <c r="CF1849" s="147" t="n"/>
      <c r="CG1849" s="148" t="n"/>
      <c r="DU1849" s="144"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69" t="inlineStr">
        <is>
          <t>校内外の諸活動</t>
        </is>
      </c>
      <c r="BQ1850" s="140" t="n"/>
      <c r="BR1850" s="140" t="n"/>
      <c r="BS1850" s="140" t="n"/>
      <c r="BT1850" s="140" t="n"/>
      <c r="BU1850" s="140" t="n"/>
      <c r="BV1850" s="141" t="n"/>
      <c r="BW1850" s="170">
        <f>計算!$Y$23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1">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6" t="n"/>
      <c r="F1853" s="147" t="n"/>
      <c r="G1853" s="147" t="n"/>
      <c r="H1853" s="147" t="n"/>
      <c r="I1853" s="147" t="n"/>
      <c r="J1853" s="147" t="n"/>
      <c r="K1853" s="148" t="n"/>
      <c r="L1853" s="146" t="n"/>
      <c r="M1853" s="147" t="n"/>
      <c r="N1853" s="147" t="n"/>
      <c r="O1853" s="147" t="n"/>
      <c r="P1853" s="147" t="n"/>
      <c r="Q1853" s="147" t="n"/>
      <c r="R1853" s="147" t="n"/>
      <c r="S1853" s="147" t="n"/>
      <c r="T1853" s="147" t="n"/>
      <c r="U1853" s="147" t="n"/>
      <c r="V1853" s="147" t="n"/>
      <c r="W1853" s="147" t="n"/>
      <c r="X1853" s="147" t="n"/>
      <c r="Y1853" s="147" t="n"/>
      <c r="Z1853" s="147" t="n"/>
      <c r="AA1853" s="147" t="n"/>
      <c r="AB1853" s="147" t="n"/>
      <c r="AC1853" s="147" t="n"/>
      <c r="AD1853" s="147" t="n"/>
      <c r="AE1853" s="147" t="n"/>
      <c r="AF1853" s="147" t="n"/>
      <c r="AG1853" s="147" t="n"/>
      <c r="AH1853" s="147" t="n"/>
      <c r="AI1853" s="147" t="n"/>
      <c r="AJ1853" s="147" t="n"/>
      <c r="AK1853" s="147" t="n"/>
      <c r="AL1853" s="147" t="n"/>
      <c r="AM1853" s="147" t="n"/>
      <c r="AN1853" s="147" t="n"/>
      <c r="AO1853" s="147" t="n"/>
      <c r="AP1853" s="147" t="n"/>
      <c r="AQ1853" s="147" t="n"/>
      <c r="AR1853" s="147" t="n"/>
      <c r="AS1853" s="147" t="n"/>
      <c r="AT1853" s="147" t="n"/>
      <c r="AU1853" s="147" t="n"/>
      <c r="AV1853" s="147" t="n"/>
      <c r="AW1853" s="147" t="n"/>
      <c r="AX1853" s="147" t="n"/>
      <c r="AY1853" s="147" t="n"/>
      <c r="AZ1853" s="147" t="n"/>
      <c r="BA1853" s="147" t="n"/>
      <c r="BB1853" s="147" t="n"/>
      <c r="BC1853" s="147" t="n"/>
      <c r="BD1853" s="147" t="n"/>
      <c r="BE1853" s="147" t="n"/>
      <c r="BF1853" s="147" t="n"/>
      <c r="BG1853" s="147" t="n"/>
      <c r="BH1853" s="147" t="n"/>
      <c r="BI1853" s="148"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59" t="inlineStr">
        <is>
          <t>ふ り が な</t>
        </is>
      </c>
      <c r="F1854" s="140" t="n"/>
      <c r="G1854" s="140" t="n"/>
      <c r="H1854" s="140" t="n"/>
      <c r="I1854" s="140" t="n"/>
      <c r="J1854" s="140" t="n"/>
      <c r="K1854" s="141" t="n"/>
      <c r="L1854" s="160">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2" t="n"/>
      <c r="F1856" s="163" t="n"/>
      <c r="G1856" s="163" t="n"/>
      <c r="H1856" s="163" t="n"/>
      <c r="I1856" s="163" t="n"/>
      <c r="J1856" s="163" t="n"/>
      <c r="K1856" s="164" t="n"/>
      <c r="L1856" s="163" t="n"/>
      <c r="M1856" s="163" t="n"/>
      <c r="N1856" s="163" t="n"/>
      <c r="O1856" s="163" t="n"/>
      <c r="P1856" s="163" t="n"/>
      <c r="Q1856" s="163" t="n"/>
      <c r="R1856" s="163" t="n"/>
      <c r="S1856" s="163" t="n"/>
      <c r="T1856" s="163" t="n"/>
      <c r="U1856" s="163" t="n"/>
      <c r="V1856" s="163" t="n"/>
      <c r="W1856" s="163" t="n"/>
      <c r="X1856" s="163" t="n"/>
      <c r="Y1856" s="163" t="n"/>
      <c r="Z1856" s="163" t="n"/>
      <c r="AA1856" s="163" t="n"/>
      <c r="AB1856" s="163" t="n"/>
      <c r="AC1856" s="163" t="n"/>
      <c r="AD1856" s="163" t="n"/>
      <c r="AE1856" s="163" t="n"/>
      <c r="AF1856" s="163" t="n"/>
      <c r="AG1856" s="163" t="n"/>
      <c r="AH1856" s="163" t="n"/>
      <c r="AI1856" s="163" t="n"/>
      <c r="AJ1856" s="163" t="n"/>
      <c r="AK1856" s="163" t="n"/>
      <c r="AL1856" s="163" t="n"/>
      <c r="AM1856" s="163" t="n"/>
      <c r="AN1856" s="163" t="n"/>
      <c r="AO1856" s="163" t="n"/>
      <c r="AP1856" s="163" t="n"/>
      <c r="AQ1856" s="163" t="n"/>
      <c r="AR1856" s="163" t="n"/>
      <c r="AS1856" s="163" t="n"/>
      <c r="AT1856" s="163" t="n"/>
      <c r="AU1856" s="163" t="n"/>
      <c r="AV1856" s="163" t="n"/>
      <c r="AW1856" s="163" t="n"/>
      <c r="AX1856" s="163" t="n"/>
      <c r="AY1856" s="163" t="n"/>
      <c r="AZ1856" s="163" t="n"/>
      <c r="BA1856" s="163" t="n"/>
      <c r="BB1856" s="163" t="n"/>
      <c r="BC1856" s="163" t="n"/>
      <c r="BD1856" s="163" t="n"/>
      <c r="BE1856" s="163" t="n"/>
      <c r="BF1856" s="163" t="n"/>
      <c r="BG1856" s="163" t="n"/>
      <c r="BH1856" s="163" t="n"/>
      <c r="BI1856" s="164"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5" t="inlineStr">
        <is>
          <t>連絡先</t>
        </is>
      </c>
      <c r="F1857" s="166" t="n"/>
      <c r="G1857" s="166" t="n"/>
      <c r="H1857" s="166" t="n"/>
      <c r="I1857" s="166" t="n"/>
      <c r="J1857" s="166" t="n"/>
      <c r="K1857" s="167" t="n"/>
      <c r="L1857" s="107" t="inlineStr">
        <is>
          <t>〒</t>
        </is>
      </c>
      <c r="M1857" s="166" t="n"/>
      <c r="N1857" s="166" t="n"/>
      <c r="O1857" s="166" t="n"/>
      <c r="P1857" s="172">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3">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6" t="n"/>
      <c r="F1861" s="147" t="n"/>
      <c r="G1861" s="147" t="n"/>
      <c r="H1861" s="147" t="n"/>
      <c r="I1861" s="147" t="n"/>
      <c r="J1861" s="147" t="n"/>
      <c r="K1861" s="148" t="n"/>
      <c r="L1861" s="147" t="n"/>
      <c r="M1861" s="147" t="n"/>
      <c r="N1861" s="147" t="n"/>
      <c r="O1861" s="147" t="n"/>
      <c r="P1861" s="147" t="n"/>
      <c r="Q1861" s="147" t="n"/>
      <c r="R1861" s="147" t="n"/>
      <c r="S1861" s="147" t="n"/>
      <c r="T1861" s="147" t="n"/>
      <c r="U1861" s="147" t="n"/>
      <c r="V1861" s="147" t="n"/>
      <c r="W1861" s="147" t="n"/>
      <c r="X1861" s="147" t="n"/>
      <c r="Y1861" s="147" t="n"/>
      <c r="Z1861" s="147" t="n"/>
      <c r="AA1861" s="147" t="n"/>
      <c r="AB1861" s="147" t="n"/>
      <c r="AC1861" s="147" t="n"/>
      <c r="AD1861" s="147" t="n"/>
      <c r="AE1861" s="147" t="n"/>
      <c r="AF1861" s="147" t="n"/>
      <c r="AG1861" s="147" t="n"/>
      <c r="AH1861" s="147" t="n"/>
      <c r="AI1861" s="147" t="n"/>
      <c r="AJ1861" s="147" t="n"/>
      <c r="AK1861" s="147" t="n"/>
      <c r="AL1861" s="147" t="n"/>
      <c r="AM1861" s="147" t="n"/>
      <c r="AN1861" s="147" t="n"/>
      <c r="AO1861" s="147" t="n"/>
      <c r="AP1861" s="147" t="n"/>
      <c r="AQ1861" s="147" t="n"/>
      <c r="AR1861" s="147" t="n"/>
      <c r="AS1861" s="147" t="n"/>
      <c r="AT1861" s="147" t="n"/>
      <c r="AU1861" s="147" t="n"/>
      <c r="AV1861" s="147" t="n"/>
      <c r="AW1861" s="147" t="n"/>
      <c r="AX1861" s="147" t="n"/>
      <c r="AY1861" s="147" t="n"/>
      <c r="AZ1861" s="147" t="n"/>
      <c r="BA1861" s="147" t="n"/>
      <c r="BB1861" s="147" t="n"/>
      <c r="BC1861" s="147" t="n"/>
      <c r="BD1861" s="147" t="n"/>
      <c r="BE1861" s="147" t="n"/>
      <c r="BF1861" s="147" t="n"/>
      <c r="BG1861" s="147" t="n"/>
      <c r="BH1861" s="147" t="n"/>
      <c r="BI1861" s="148"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4" t="n"/>
      <c r="BQ1867" s="140" t="n"/>
      <c r="BR1867" s="175" t="n"/>
      <c r="BS1867" s="140" t="n"/>
      <c r="BT1867" s="140" t="n"/>
      <c r="BU1867" s="28" t="n"/>
      <c r="BV1867" s="29" t="n"/>
      <c r="BW1867" s="176">
        <f>計算!$Z$23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7"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78">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79">
        <f>設定!$B$6</f>
        <v/>
      </c>
      <c r="S1875" s="11" t="n"/>
      <c r="T1875" s="11" t="n"/>
      <c r="U1875" s="179">
        <f>設定!$B$7</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6" t="n"/>
      <c r="F1880" s="147" t="n"/>
      <c r="G1880" s="147" t="n"/>
      <c r="H1880" s="147" t="n"/>
      <c r="I1880" s="147" t="n"/>
      <c r="J1880" s="147" t="n"/>
      <c r="K1880" s="148"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7" t="n"/>
      <c r="AX1880" s="147" t="n"/>
      <c r="AY1880" s="147" t="n"/>
      <c r="AZ1880" s="147" t="n"/>
      <c r="BA1880" s="147" t="n"/>
      <c r="BB1880" s="147" t="n"/>
      <c r="BC1880" s="147" t="n"/>
      <c r="BD1880" s="147" t="n"/>
      <c r="BE1880" s="147" t="n"/>
      <c r="BF1880" s="147" t="n"/>
      <c r="BG1880" s="147" t="n"/>
      <c r="BH1880" s="147" t="n"/>
      <c r="BI1880" s="148"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0"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1">
        <f>計算!$AD$23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79">
        <f>計算!$AB$23</f>
        <v/>
      </c>
      <c r="S1886" s="52" t="inlineStr">
        <is>
          <t>年</t>
        </is>
      </c>
      <c r="U1886" s="179">
        <f>計算!$AC$23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6" t="n"/>
      <c r="M1889" s="147" t="n"/>
      <c r="N1889" s="147" t="n"/>
      <c r="O1889" s="147" t="n"/>
      <c r="P1889" s="20" t="n"/>
      <c r="Q1889" s="20" t="n"/>
      <c r="R1889" s="20" t="n"/>
      <c r="S1889" s="20" t="n"/>
      <c r="T1889" s="20" t="n"/>
      <c r="U1889" s="20" t="n"/>
      <c r="V1889" s="20" t="n"/>
      <c r="W1889" s="20" t="n"/>
      <c r="X1889" s="39" t="n"/>
      <c r="Y1889" s="146" t="n"/>
      <c r="Z1889" s="147" t="n"/>
      <c r="AA1889" s="147" t="n"/>
      <c r="AB1889" s="147" t="n"/>
      <c r="AC1889" s="147" t="n"/>
      <c r="AD1889" s="147" t="n"/>
      <c r="AE1889" s="147" t="n"/>
      <c r="AF1889" s="147" t="n"/>
      <c r="AG1889" s="147" t="n"/>
      <c r="AH1889" s="147" t="n"/>
      <c r="AI1889" s="147" t="n"/>
      <c r="AJ1889" s="147" t="n"/>
      <c r="AK1889" s="147" t="n"/>
      <c r="AL1889" s="147" t="n"/>
      <c r="AM1889" s="147" t="n"/>
      <c r="AN1889" s="147" t="n"/>
      <c r="AO1889" s="147" t="n"/>
      <c r="AP1889" s="147" t="n"/>
      <c r="AQ1889" s="147" t="n"/>
      <c r="AR1889" s="147" t="n"/>
      <c r="AS1889" s="147" t="n"/>
      <c r="AT1889" s="147" t="n"/>
      <c r="AU1889" s="147" t="n"/>
      <c r="AV1889" s="147" t="n"/>
      <c r="AW1889" s="147" t="n"/>
      <c r="AX1889" s="147" t="n"/>
      <c r="AY1889" s="147" t="n"/>
      <c r="AZ1889" s="147" t="n"/>
      <c r="BA1889" s="147" t="n"/>
      <c r="BB1889" s="147" t="n"/>
      <c r="BC1889" s="147" t="n"/>
      <c r="BD1889" s="147" t="n"/>
      <c r="BE1889" s="147" t="n"/>
      <c r="BF1889" s="147" t="n"/>
      <c r="BG1889" s="147" t="n"/>
      <c r="BH1889" s="147" t="n"/>
      <c r="BI1889" s="148"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1">
        <f>計算!$AG$23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79">
        <f>計算!$AE$23</f>
        <v/>
      </c>
      <c r="S1892" s="52" t="inlineStr">
        <is>
          <t>年</t>
        </is>
      </c>
      <c r="U1892" s="179">
        <f>計算!$AF$23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6" t="n"/>
      <c r="M1895" s="147" t="n"/>
      <c r="N1895" s="147" t="n"/>
      <c r="O1895" s="147" t="n"/>
      <c r="P1895" s="20" t="n"/>
      <c r="Q1895" s="20" t="n"/>
      <c r="R1895" s="20" t="n"/>
      <c r="S1895" s="20" t="n"/>
      <c r="T1895" s="20" t="n"/>
      <c r="U1895" s="20" t="n"/>
      <c r="V1895" s="20" t="n"/>
      <c r="W1895" s="20" t="n"/>
      <c r="X1895" s="39" t="n"/>
      <c r="Y1895" s="146" t="n"/>
      <c r="Z1895" s="147" t="n"/>
      <c r="AA1895" s="147" t="n"/>
      <c r="AB1895" s="147" t="n"/>
      <c r="AC1895" s="147" t="n"/>
      <c r="AD1895" s="147" t="n"/>
      <c r="AE1895" s="147" t="n"/>
      <c r="AF1895" s="147" t="n"/>
      <c r="AG1895" s="147" t="n"/>
      <c r="AH1895" s="147" t="n"/>
      <c r="AI1895" s="147" t="n"/>
      <c r="AJ1895" s="147" t="n"/>
      <c r="AK1895" s="147" t="n"/>
      <c r="AL1895" s="147" t="n"/>
      <c r="AM1895" s="147" t="n"/>
      <c r="AN1895" s="147" t="n"/>
      <c r="AO1895" s="147" t="n"/>
      <c r="AP1895" s="147" t="n"/>
      <c r="AQ1895" s="147" t="n"/>
      <c r="AR1895" s="147" t="n"/>
      <c r="AS1895" s="147" t="n"/>
      <c r="AT1895" s="147" t="n"/>
      <c r="AU1895" s="147" t="n"/>
      <c r="AV1895" s="147" t="n"/>
      <c r="AW1895" s="147" t="n"/>
      <c r="AX1895" s="147" t="n"/>
      <c r="AY1895" s="147" t="n"/>
      <c r="AZ1895" s="147" t="n"/>
      <c r="BA1895" s="147" t="n"/>
      <c r="BB1895" s="147" t="n"/>
      <c r="BC1895" s="147" t="n"/>
      <c r="BD1895" s="147" t="n"/>
      <c r="BE1895" s="147" t="n"/>
      <c r="BF1895" s="147" t="n"/>
      <c r="BG1895" s="147" t="n"/>
      <c r="BH1895" s="147" t="n"/>
      <c r="BI1895" s="148" t="n"/>
      <c r="BJ1895" s="2" t="n"/>
      <c r="BK1895" s="2" t="n"/>
      <c r="BL1895" s="2" t="n"/>
      <c r="BM1895" s="2" t="n"/>
      <c r="BN1895" s="2" t="n"/>
      <c r="BO1895" s="2" t="n"/>
      <c r="BP1895" s="146" t="n"/>
      <c r="BQ1895" s="147" t="n"/>
      <c r="BR1895" s="147" t="n"/>
      <c r="BS1895" s="147" t="n"/>
      <c r="BT1895" s="147" t="n"/>
      <c r="BU1895" s="42" t="n"/>
      <c r="BV1895" s="45" t="n"/>
      <c r="BW1895" s="147" t="n"/>
      <c r="BX1895" s="147" t="n"/>
      <c r="BY1895" s="147" t="n"/>
      <c r="BZ1895" s="147" t="n"/>
      <c r="CA1895" s="147" t="n"/>
      <c r="CB1895" s="147" t="n"/>
      <c r="CC1895" s="147" t="n"/>
      <c r="CD1895" s="147" t="n"/>
      <c r="CE1895" s="147" t="n"/>
      <c r="CF1895" s="147" t="n"/>
      <c r="CG1895" s="147" t="n"/>
      <c r="CH1895" s="147" t="n"/>
      <c r="CI1895" s="147" t="n"/>
      <c r="CJ1895" s="147" t="n"/>
      <c r="CK1895" s="147" t="n"/>
      <c r="CL1895" s="147" t="n"/>
      <c r="CM1895" s="147" t="n"/>
      <c r="CN1895" s="147" t="n"/>
      <c r="CO1895" s="147" t="n"/>
      <c r="CP1895" s="147" t="n"/>
      <c r="CQ1895" s="147" t="n"/>
      <c r="CR1895" s="147" t="n"/>
      <c r="CS1895" s="147" t="n"/>
      <c r="CT1895" s="147" t="n"/>
      <c r="CU1895" s="147" t="n"/>
      <c r="CV1895" s="147" t="n"/>
      <c r="CW1895" s="147" t="n"/>
      <c r="CX1895" s="147" t="n"/>
      <c r="CY1895" s="147" t="n"/>
      <c r="CZ1895" s="147" t="n"/>
      <c r="DA1895" s="147" t="n"/>
      <c r="DB1895" s="147" t="n"/>
      <c r="DC1895" s="147" t="n"/>
      <c r="DD1895" s="147" t="n"/>
      <c r="DE1895" s="147" t="n"/>
      <c r="DF1895" s="147" t="n"/>
      <c r="DG1895" s="147" t="n"/>
      <c r="DH1895" s="147" t="n"/>
      <c r="DI1895" s="147" t="n"/>
      <c r="DJ1895" s="147" t="n"/>
      <c r="DK1895" s="147" t="n"/>
      <c r="DL1895" s="147" t="n"/>
      <c r="DM1895" s="147" t="n"/>
      <c r="DN1895" s="147" t="n"/>
      <c r="DO1895" s="147" t="n"/>
      <c r="DP1895" s="147" t="n"/>
      <c r="DQ1895" s="147" t="n"/>
      <c r="DR1895" s="147" t="n"/>
      <c r="DS1895" s="147" t="n"/>
      <c r="DT1895" s="147" t="n"/>
      <c r="DU1895" s="148"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6">
        <f>計算!$AA$23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6" t="n"/>
      <c r="M1901" s="147" t="n"/>
      <c r="N1901" s="147" t="n"/>
      <c r="O1901" s="147"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6" t="n"/>
      <c r="F1907" s="147" t="n"/>
      <c r="G1907" s="147" t="n"/>
      <c r="H1907" s="147" t="n"/>
      <c r="I1907" s="147" t="n"/>
      <c r="J1907" s="147" t="n"/>
      <c r="K1907" s="148" t="n"/>
      <c r="L1907" s="146" t="n"/>
      <c r="M1907" s="147" t="n"/>
      <c r="N1907" s="147" t="n"/>
      <c r="O1907" s="147"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6" t="n"/>
      <c r="BQ1907" s="147" t="n"/>
      <c r="BR1907" s="147" t="n"/>
      <c r="BS1907" s="147" t="n"/>
      <c r="BT1907" s="147" t="n"/>
      <c r="BU1907" s="147" t="n"/>
      <c r="BV1907" s="148" t="n"/>
      <c r="BW1907" s="147" t="n"/>
      <c r="BX1907" s="147" t="n"/>
      <c r="BY1907" s="147" t="n"/>
      <c r="BZ1907" s="147" t="n"/>
      <c r="CA1907" s="147" t="n"/>
      <c r="CB1907" s="147" t="n"/>
      <c r="CC1907" s="147" t="n"/>
      <c r="CD1907" s="147" t="n"/>
      <c r="CE1907" s="147" t="n"/>
      <c r="CF1907" s="147" t="n"/>
      <c r="CG1907" s="147" t="n"/>
      <c r="CH1907" s="147" t="n"/>
      <c r="CI1907" s="147" t="n"/>
      <c r="CJ1907" s="147" t="n"/>
      <c r="CK1907" s="147" t="n"/>
      <c r="CL1907" s="147" t="n"/>
      <c r="CM1907" s="147" t="n"/>
      <c r="CN1907" s="147" t="n"/>
      <c r="CO1907" s="147" t="n"/>
      <c r="CP1907" s="147" t="n"/>
      <c r="CQ1907" s="147" t="n"/>
      <c r="CR1907" s="147" t="n"/>
      <c r="CS1907" s="147" t="n"/>
      <c r="CT1907" s="147" t="n"/>
      <c r="CU1907" s="147" t="n"/>
      <c r="CV1907" s="147" t="n"/>
      <c r="CW1907" s="147" t="n"/>
      <c r="CX1907" s="147" t="n"/>
      <c r="CY1907" s="147" t="n"/>
      <c r="CZ1907" s="147" t="n"/>
      <c r="DA1907" s="147" t="n"/>
      <c r="DB1907" s="147" t="n"/>
      <c r="DC1907" s="147" t="n"/>
      <c r="DD1907" s="147" t="n"/>
      <c r="DE1907" s="147" t="n"/>
      <c r="DF1907" s="147" t="n"/>
      <c r="DG1907" s="147" t="n"/>
      <c r="DH1907" s="147" t="n"/>
      <c r="DI1907" s="147" t="n"/>
      <c r="DJ1907" s="147" t="n"/>
      <c r="DK1907" s="147" t="n"/>
      <c r="DL1907" s="147" t="n"/>
      <c r="DM1907" s="147" t="n"/>
      <c r="DN1907" s="147" t="n"/>
      <c r="DO1907" s="147" t="n"/>
      <c r="DP1907" s="147" t="n"/>
      <c r="DQ1907" s="147" t="n"/>
      <c r="DR1907" s="147" t="n"/>
      <c r="DS1907" s="147" t="n"/>
      <c r="DT1907" s="147" t="n"/>
      <c r="DU1907" s="148"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IF(N(設定!$B$3)=0,"",YEAR(設定!$B$3)-2018)</f>
        <v/>
      </c>
      <c r="AG1919" s="95" t="inlineStr">
        <is>
          <t>年</t>
        </is>
      </c>
      <c r="AI1919" s="145">
        <f>IF(N(設定!$B$3)=0,"",MONTH(設定!$B$3))</f>
        <v/>
      </c>
      <c r="AL1919" s="95" t="inlineStr">
        <is>
          <t>月</t>
        </is>
      </c>
      <c r="AN1919" s="145">
        <f>IF(N(設定!$B$3)=0,"",DAY(設定!$B$3))</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6" t="n"/>
      <c r="BX1919" s="147" t="n"/>
      <c r="BY1919" s="147" t="n"/>
      <c r="BZ1919" s="147" t="n"/>
      <c r="CA1919" s="147" t="n"/>
      <c r="CB1919" s="147" t="n"/>
      <c r="CC1919" s="147" t="n"/>
      <c r="CD1919" s="147" t="n"/>
      <c r="CE1919" s="147" t="n"/>
      <c r="CF1919" s="147" t="n"/>
      <c r="CG1919" s="148" t="n"/>
      <c r="CH1919" s="146" t="n"/>
      <c r="CI1919" s="147" t="n"/>
      <c r="CJ1919" s="147" t="n"/>
      <c r="CK1919" s="147" t="n"/>
      <c r="CL1919" s="147" t="n"/>
      <c r="CM1919" s="147" t="n"/>
      <c r="CN1919" s="147" t="n"/>
      <c r="CO1919" s="147" t="n"/>
      <c r="CP1919" s="147" t="n"/>
      <c r="CQ1919" s="147" t="n"/>
      <c r="CR1919" s="147" t="n"/>
      <c r="CS1919" s="147" t="n"/>
      <c r="CT1919" s="147" t="n"/>
      <c r="CU1919" s="147" t="n"/>
      <c r="CV1919" s="147" t="n"/>
      <c r="CW1919" s="147" t="n"/>
      <c r="CX1919" s="147" t="n"/>
      <c r="CY1919" s="147" t="n"/>
      <c r="CZ1919" s="147" t="n"/>
      <c r="DA1919" s="147" t="n"/>
      <c r="DB1919" s="147" t="n"/>
      <c r="DC1919" s="147" t="n"/>
      <c r="DD1919" s="147" t="n"/>
      <c r="DE1919" s="147" t="n"/>
      <c r="DF1919" s="147" t="n"/>
      <c r="DG1919" s="147" t="n"/>
      <c r="DH1919" s="147" t="n"/>
      <c r="DI1919" s="147" t="n"/>
      <c r="DJ1919" s="147" t="n"/>
      <c r="DK1919" s="147" t="n"/>
      <c r="DL1919" s="147" t="n"/>
      <c r="DM1919" s="147" t="n"/>
      <c r="DN1919" s="147" t="n"/>
      <c r="DO1919" s="147" t="n"/>
      <c r="DP1919" s="147" t="n"/>
      <c r="DQ1919" s="147" t="n"/>
      <c r="DR1919" s="147" t="n"/>
      <c r="DS1919" s="147" t="n"/>
      <c r="DT1919" s="147" t="n"/>
      <c r="DU1919" s="148"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49">
        <f>計算!$O$24</f>
        <v/>
      </c>
      <c r="CG1920" s="144" t="n"/>
      <c r="CH1920" s="150">
        <f>計算!$P$24</f>
        <v/>
      </c>
      <c r="DU1920" s="144"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7" t="n"/>
      <c r="AA1921" s="147" t="n"/>
      <c r="AB1921" s="147" t="n"/>
      <c r="AC1921" s="147" t="n"/>
      <c r="AD1921" s="147" t="n"/>
      <c r="AE1921" s="147" t="n"/>
      <c r="AF1921" s="147" t="n"/>
      <c r="AG1921" s="147" t="n"/>
      <c r="AH1921" s="147" t="n"/>
      <c r="AI1921" s="147" t="n"/>
      <c r="AJ1921" s="147" t="n"/>
      <c r="AK1921" s="147" t="n"/>
      <c r="AL1921" s="147" t="n"/>
      <c r="AM1921" s="147" t="n"/>
      <c r="AN1921" s="147" t="n"/>
      <c r="AO1921" s="147" t="n"/>
      <c r="AP1921" s="147" t="n"/>
      <c r="AQ1921" s="147" t="n"/>
      <c r="AR1921" s="147" t="n"/>
      <c r="AS1921" s="147" t="n"/>
      <c r="AT1921" s="147" t="n"/>
      <c r="AU1921" s="12" t="n"/>
      <c r="AV1921" s="7" t="n"/>
      <c r="BI1921" s="8" t="n"/>
      <c r="BJ1921" s="7" t="n"/>
      <c r="BK1921" s="2" t="n"/>
      <c r="BL1921" s="2" t="n"/>
      <c r="BM1921" s="2" t="n"/>
      <c r="BN1921" s="2" t="n"/>
      <c r="BO1921" s="2" t="n"/>
      <c r="BP1921" s="143" t="n"/>
      <c r="BV1921" s="144" t="n"/>
      <c r="BW1921" s="143" t="n"/>
      <c r="CG1921" s="144" t="n"/>
      <c r="DU1921" s="144" t="n"/>
      <c r="DV1921" s="2" t="n"/>
      <c r="DW1921" s="2" t="n"/>
      <c r="DX1921" s="2" t="n"/>
      <c r="DY1921" s="2" t="n"/>
      <c r="DZ1921" s="2" t="n"/>
      <c r="EA1921" s="2" t="n"/>
      <c r="EB1921" s="2" t="n"/>
      <c r="EC1921" s="2" t="n"/>
    </row>
    <row r="1922" ht="6.75" customHeight="1" s="118">
      <c r="A1922" s="2" t="n"/>
      <c r="B1922" s="2" t="n"/>
      <c r="C1922" s="2" t="n"/>
      <c r="D1922" s="2" t="n"/>
      <c r="E1922" s="142" t="inlineStr">
        <is>
          <t>ふ り が な</t>
        </is>
      </c>
      <c r="F1922" s="140" t="n"/>
      <c r="G1922" s="140" t="n"/>
      <c r="H1922" s="140" t="n"/>
      <c r="I1922" s="140" t="n"/>
      <c r="J1922" s="140" t="n"/>
      <c r="K1922" s="141" t="n"/>
      <c r="L1922" s="151">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43" t="n"/>
      <c r="CG1922" s="144" t="n"/>
      <c r="DU1922" s="144" t="n"/>
      <c r="DV1922" s="2" t="n"/>
      <c r="DW1922" s="2" t="n"/>
      <c r="DX1922" s="2" t="n"/>
      <c r="DY1922" s="2" t="n"/>
      <c r="DZ1922" s="2" t="n"/>
      <c r="EA1922" s="2" t="n"/>
      <c r="EB1922" s="2" t="n"/>
      <c r="EC1922" s="2" t="n"/>
    </row>
    <row r="1923" ht="6.7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43" t="n"/>
      <c r="CG1923" s="144" t="n"/>
      <c r="DU1923" s="144" t="n"/>
      <c r="DV1923" s="2" t="n"/>
      <c r="DW1923" s="2" t="n"/>
      <c r="DX1923" s="2" t="n"/>
      <c r="DY1923" s="2" t="n"/>
      <c r="DZ1923" s="2" t="n"/>
      <c r="EA1923" s="2" t="n"/>
      <c r="EB1923" s="2" t="n"/>
      <c r="EC1923" s="2" t="n"/>
    </row>
    <row r="1924" ht="6.7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49">
        <f>計算!$Q$24</f>
        <v/>
      </c>
      <c r="CG1924" s="144" t="n"/>
      <c r="CH1924" s="150">
        <f>計算!$R$24</f>
        <v/>
      </c>
      <c r="DU1924" s="144" t="n"/>
      <c r="DV1924" s="2" t="n"/>
      <c r="DW1924" s="2" t="n"/>
      <c r="DX1924" s="2" t="n"/>
      <c r="DY1924" s="2" t="n"/>
      <c r="DZ1924" s="2" t="n"/>
      <c r="EA1924" s="2" t="n"/>
      <c r="EB1924" s="2" t="n"/>
      <c r="EC1924" s="2" t="n"/>
    </row>
    <row r="1925" ht="6.75" customHeight="1" s="118">
      <c r="A1925" s="2" t="n"/>
      <c r="B1925" s="2" t="n"/>
      <c r="C1925" s="2" t="n"/>
      <c r="D1925" s="2" t="n"/>
      <c r="E1925" s="146" t="n"/>
      <c r="F1925" s="147" t="n"/>
      <c r="G1925" s="147" t="n"/>
      <c r="H1925" s="147" t="n"/>
      <c r="I1925" s="147" t="n"/>
      <c r="J1925" s="147" t="n"/>
      <c r="K1925" s="148" t="n"/>
      <c r="L1925" s="147" t="n"/>
      <c r="M1925" s="147" t="n"/>
      <c r="N1925" s="147" t="n"/>
      <c r="O1925" s="147" t="n"/>
      <c r="P1925" s="147" t="n"/>
      <c r="Q1925" s="147" t="n"/>
      <c r="R1925" s="147" t="n"/>
      <c r="S1925" s="147" t="n"/>
      <c r="T1925" s="147" t="n"/>
      <c r="U1925" s="147" t="n"/>
      <c r="V1925" s="147" t="n"/>
      <c r="W1925" s="147" t="n"/>
      <c r="X1925" s="147" t="n"/>
      <c r="Y1925" s="147" t="n"/>
      <c r="Z1925" s="147" t="n"/>
      <c r="AA1925" s="147" t="n"/>
      <c r="AB1925" s="147" t="n"/>
      <c r="AC1925" s="147" t="n"/>
      <c r="AD1925" s="147" t="n"/>
      <c r="AE1925" s="147" t="n"/>
      <c r="AF1925" s="147" t="n"/>
      <c r="AG1925" s="147" t="n"/>
      <c r="AH1925" s="147" t="n"/>
      <c r="AI1925" s="147" t="n"/>
      <c r="AJ1925" s="147" t="n"/>
      <c r="AK1925" s="147" t="n"/>
      <c r="AL1925" s="147" t="n"/>
      <c r="AM1925" s="147" t="n"/>
      <c r="AN1925" s="147" t="n"/>
      <c r="AO1925" s="147" t="n"/>
      <c r="AP1925" s="147" t="n"/>
      <c r="AQ1925" s="147" t="n"/>
      <c r="AR1925" s="147" t="n"/>
      <c r="AS1925" s="147" t="n"/>
      <c r="AT1925" s="148"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43" t="n"/>
      <c r="CG1925" s="144" t="n"/>
      <c r="DU1925" s="144" t="n"/>
      <c r="DV1925" s="2" t="n"/>
      <c r="DW1925" s="2" t="n"/>
      <c r="DX1925" s="2" t="n"/>
      <c r="DY1925" s="2" t="n"/>
      <c r="DZ1925" s="2" t="n"/>
      <c r="EA1925" s="2" t="n"/>
      <c r="EB1925" s="2" t="n"/>
      <c r="EC1925" s="2" t="n"/>
    </row>
    <row r="1926" ht="6.75" customHeight="1" s="118">
      <c r="A1926" s="2" t="n"/>
      <c r="B1926" s="2" t="n"/>
      <c r="C1926" s="2" t="n"/>
      <c r="D1926" s="2" t="n"/>
      <c r="E1926" s="152" t="inlineStr">
        <is>
          <t>名　前</t>
        </is>
      </c>
      <c r="F1926" s="140" t="n"/>
      <c r="G1926" s="140" t="n"/>
      <c r="H1926" s="140" t="n"/>
      <c r="I1926" s="140" t="n"/>
      <c r="J1926" s="140" t="n"/>
      <c r="K1926" s="141" t="n"/>
      <c r="L1926" s="153">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43" t="n"/>
      <c r="CG1926" s="144" t="n"/>
      <c r="DU1926" s="144" t="n"/>
      <c r="DV1926" s="2" t="n"/>
      <c r="DW1926" s="2" t="n"/>
      <c r="DX1926" s="2" t="n"/>
      <c r="DY1926" s="2" t="n"/>
      <c r="DZ1926" s="2" t="n"/>
      <c r="EA1926" s="2" t="n"/>
      <c r="EB1926" s="2" t="n"/>
      <c r="EC1926" s="2" t="n"/>
    </row>
    <row r="1927" ht="6.7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43" t="n"/>
      <c r="CG1927" s="144" t="n"/>
      <c r="DU1927" s="144" t="n"/>
      <c r="DV1927" s="2" t="n"/>
      <c r="DW1927" s="2" t="n"/>
      <c r="DX1927" s="2" t="n"/>
      <c r="DY1927" s="2" t="n"/>
      <c r="DZ1927" s="2" t="n"/>
      <c r="EA1927" s="2" t="n"/>
      <c r="EB1927" s="2" t="n"/>
      <c r="EC1927" s="2" t="n"/>
    </row>
    <row r="1928" ht="6.7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49">
        <f>計算!$S$24</f>
        <v/>
      </c>
      <c r="CG1928" s="144" t="n"/>
      <c r="CH1928" s="150">
        <f>計算!$T$24</f>
        <v/>
      </c>
      <c r="DU1928" s="144" t="n"/>
      <c r="DV1928" s="2" t="n"/>
      <c r="DW1928" s="2" t="n"/>
      <c r="DX1928" s="2" t="n"/>
      <c r="DY1928" s="2" t="n"/>
      <c r="DZ1928" s="2" t="n"/>
      <c r="EA1928" s="2" t="n"/>
      <c r="EB1928" s="2" t="n"/>
      <c r="EC1928" s="2" t="n"/>
    </row>
    <row r="1929" ht="6.7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43" t="n"/>
      <c r="CG1929" s="144" t="n"/>
      <c r="DU1929" s="144" t="n"/>
      <c r="DV1929" s="2" t="n"/>
      <c r="DW1929" s="2" t="n"/>
      <c r="DX1929" s="2" t="n"/>
      <c r="DY1929" s="2" t="n"/>
      <c r="DZ1929" s="2" t="n"/>
      <c r="EA1929" s="2" t="n"/>
      <c r="EB1929" s="2" t="n"/>
      <c r="EC1929" s="2" t="n"/>
    </row>
    <row r="1930" ht="6.7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43" t="n"/>
      <c r="CG1930" s="144" t="n"/>
      <c r="DU1930" s="144" t="n"/>
      <c r="DV1930" s="2" t="n"/>
      <c r="DW1930" s="2" t="n"/>
      <c r="DX1930" s="2" t="n"/>
      <c r="DY1930" s="2" t="n"/>
      <c r="DZ1930" s="2" t="n"/>
      <c r="EA1930" s="2" t="n"/>
      <c r="EB1930" s="2" t="n"/>
      <c r="EC1930" s="2" t="n"/>
    </row>
    <row r="1931" ht="4.5" customHeight="1" s="118">
      <c r="A1931" s="2" t="n"/>
      <c r="B1931" s="2" t="n"/>
      <c r="C1931" s="2" t="n"/>
      <c r="D1931" s="2" t="n"/>
      <c r="E1931" s="146" t="n"/>
      <c r="F1931" s="147" t="n"/>
      <c r="G1931" s="147" t="n"/>
      <c r="H1931" s="147" t="n"/>
      <c r="I1931" s="147" t="n"/>
      <c r="J1931" s="147" t="n"/>
      <c r="K1931" s="148" t="n"/>
      <c r="L1931" s="146" t="n"/>
      <c r="M1931" s="147" t="n"/>
      <c r="N1931" s="147" t="n"/>
      <c r="O1931" s="147" t="n"/>
      <c r="P1931" s="147" t="n"/>
      <c r="Q1931" s="147" t="n"/>
      <c r="R1931" s="147" t="n"/>
      <c r="S1931" s="147" t="n"/>
      <c r="T1931" s="147" t="n"/>
      <c r="U1931" s="147" t="n"/>
      <c r="V1931" s="147" t="n"/>
      <c r="W1931" s="147" t="n"/>
      <c r="X1931" s="147" t="n"/>
      <c r="Y1931" s="147" t="n"/>
      <c r="Z1931" s="147" t="n"/>
      <c r="AA1931" s="147" t="n"/>
      <c r="AB1931" s="147" t="n"/>
      <c r="AC1931" s="147" t="n"/>
      <c r="AD1931" s="147" t="n"/>
      <c r="AE1931" s="147" t="n"/>
      <c r="AF1931" s="147" t="n"/>
      <c r="AG1931" s="147" t="n"/>
      <c r="AH1931" s="147" t="n"/>
      <c r="AI1931" s="147" t="n"/>
      <c r="AJ1931" s="147" t="n"/>
      <c r="AK1931" s="147" t="n"/>
      <c r="AL1931" s="147" t="n"/>
      <c r="AM1931" s="147" t="n"/>
      <c r="AN1931" s="147" t="n"/>
      <c r="AO1931" s="147" t="n"/>
      <c r="AP1931" s="147" t="n"/>
      <c r="AQ1931" s="147" t="n"/>
      <c r="AR1931" s="147" t="n"/>
      <c r="AS1931" s="147" t="n"/>
      <c r="AT1931" s="148"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43" t="n"/>
      <c r="CG1931" s="144" t="n"/>
      <c r="DU1931" s="144" t="n"/>
      <c r="DV1931" s="2" t="n"/>
      <c r="DW1931" s="2" t="n"/>
      <c r="DX1931" s="2" t="n"/>
      <c r="DY1931" s="2" t="n"/>
      <c r="DZ1931" s="2" t="n"/>
      <c r="EA1931" s="2" t="n"/>
      <c r="EB1931" s="2" t="n"/>
      <c r="EC1931" s="2" t="n"/>
    </row>
    <row r="1932" ht="6.75" customHeight="1" s="118">
      <c r="A1932" s="2" t="n"/>
      <c r="B1932" s="2" t="n"/>
      <c r="C1932" s="2" t="n"/>
      <c r="D1932" s="2" t="n"/>
      <c r="E1932" s="152" t="inlineStr">
        <is>
          <t>生年月日</t>
        </is>
      </c>
      <c r="F1932" s="140" t="n"/>
      <c r="G1932" s="140" t="n"/>
      <c r="H1932" s="140" t="n"/>
      <c r="I1932" s="140" t="n"/>
      <c r="J1932" s="140" t="n"/>
      <c r="K1932" s="141" t="n"/>
      <c r="L1932" s="154" t="inlineStr">
        <is>
          <t>昭和 ・ 平成</t>
        </is>
      </c>
      <c r="M1932" s="140" t="n"/>
      <c r="N1932" s="140" t="n"/>
      <c r="O1932" s="140" t="n"/>
      <c r="P1932" s="140" t="n"/>
      <c r="Q1932" s="140" t="n"/>
      <c r="R1932" s="140" t="n"/>
      <c r="S1932" s="140" t="n"/>
      <c r="T1932" s="140" t="n"/>
      <c r="U1932" s="140" t="n"/>
      <c r="V1932" s="155">
        <f>計算!$D$24</f>
        <v/>
      </c>
      <c r="W1932" s="140" t="n"/>
      <c r="X1932" s="156" t="inlineStr">
        <is>
          <t>年</t>
        </is>
      </c>
      <c r="Y1932" s="140" t="n"/>
      <c r="Z1932" s="155">
        <f>計算!$E$24</f>
        <v/>
      </c>
      <c r="AA1932" s="140" t="n"/>
      <c r="AB1932" s="140" t="n"/>
      <c r="AC1932" s="156" t="inlineStr">
        <is>
          <t>月</t>
        </is>
      </c>
      <c r="AD1932" s="140" t="n"/>
      <c r="AE1932" s="155">
        <f>計算!$F$24</f>
        <v/>
      </c>
      <c r="AF1932" s="140" t="n"/>
      <c r="AG1932" s="140" t="n"/>
      <c r="AH1932" s="156" t="inlineStr">
        <is>
          <t>日　生 （満</t>
        </is>
      </c>
      <c r="AI1932" s="140" t="n"/>
      <c r="AJ1932" s="140" t="n"/>
      <c r="AK1932" s="140" t="n"/>
      <c r="AL1932" s="140" t="n"/>
      <c r="AM1932" s="140" t="n"/>
      <c r="AN1932" s="140" t="n"/>
      <c r="AO1932" s="140" t="n"/>
      <c r="AP1932" s="157">
        <f>計算!$G$24</f>
        <v/>
      </c>
      <c r="AQ1932" s="140" t="n"/>
      <c r="AR1932" s="158"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49">
        <f>計算!$U$24</f>
        <v/>
      </c>
      <c r="CG1932" s="144" t="n"/>
      <c r="CH1932" s="150">
        <f>計算!$V$24</f>
        <v/>
      </c>
      <c r="DU1932" s="144" t="n"/>
      <c r="DV1932" s="2" t="n"/>
      <c r="DW1932" s="2" t="n"/>
      <c r="DX1932" s="2" t="n"/>
      <c r="DY1932" s="2" t="n"/>
      <c r="DZ1932" s="2" t="n"/>
      <c r="EA1932" s="2" t="n"/>
      <c r="EB1932" s="2" t="n"/>
      <c r="EC1932" s="2" t="n"/>
    </row>
    <row r="1933" ht="6.75"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143" t="n"/>
      <c r="CG1933" s="144" t="n"/>
      <c r="DU1933" s="144" t="n"/>
      <c r="DV1933" s="2" t="n"/>
      <c r="DW1933" s="2" t="n"/>
      <c r="DX1933" s="2" t="n"/>
      <c r="DY1933" s="2" t="n"/>
      <c r="DZ1933" s="2" t="n"/>
      <c r="EA1933" s="2" t="n"/>
      <c r="EB1933" s="2" t="n"/>
      <c r="EC1933" s="2" t="n"/>
    </row>
    <row r="1934" ht="6.75"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143" t="n"/>
      <c r="CG1934" s="144" t="n"/>
      <c r="DU1934" s="144" t="n"/>
      <c r="DV1934" s="2" t="n"/>
      <c r="DW1934" s="2" t="n"/>
      <c r="DX1934" s="2" t="n"/>
      <c r="DY1934" s="2" t="n"/>
      <c r="DZ1934" s="2" t="n"/>
      <c r="EA1934" s="2" t="n"/>
      <c r="EB1934" s="2" t="n"/>
      <c r="EC1934" s="2" t="n"/>
    </row>
    <row r="1935" ht="3.75" customHeight="1" s="118">
      <c r="A1935" s="2" t="n"/>
      <c r="B1935" s="2" t="n"/>
      <c r="C1935" s="2" t="n"/>
      <c r="D1935" s="2" t="n"/>
      <c r="E1935" s="146" t="n"/>
      <c r="F1935" s="147" t="n"/>
      <c r="G1935" s="147" t="n"/>
      <c r="H1935" s="147" t="n"/>
      <c r="I1935" s="147" t="n"/>
      <c r="J1935" s="147" t="n"/>
      <c r="K1935" s="148" t="n"/>
      <c r="L1935" s="146" t="n"/>
      <c r="M1935" s="147" t="n"/>
      <c r="N1935" s="147" t="n"/>
      <c r="O1935" s="147" t="n"/>
      <c r="P1935" s="147" t="n"/>
      <c r="Q1935" s="147" t="n"/>
      <c r="R1935" s="147" t="n"/>
      <c r="S1935" s="147" t="n"/>
      <c r="T1935" s="147" t="n"/>
      <c r="U1935" s="147" t="n"/>
      <c r="X1935" s="147" t="n"/>
      <c r="Y1935" s="147" t="n"/>
      <c r="AC1935" s="147" t="n"/>
      <c r="AD1935" s="147" t="n"/>
      <c r="AH1935" s="147" t="n"/>
      <c r="AI1935" s="147" t="n"/>
      <c r="AJ1935" s="147" t="n"/>
      <c r="AK1935" s="147" t="n"/>
      <c r="AL1935" s="147" t="n"/>
      <c r="AM1935" s="147" t="n"/>
      <c r="AN1935" s="147" t="n"/>
      <c r="AO1935" s="147" t="n"/>
      <c r="AP1935" s="147" t="n"/>
      <c r="AQ1935" s="147" t="n"/>
      <c r="AR1935" s="147" t="n"/>
      <c r="AS1935" s="147" t="n"/>
      <c r="AT1935" s="148"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143" t="n"/>
      <c r="CG1935" s="144" t="n"/>
      <c r="DU1935" s="144" t="n"/>
      <c r="DV1935" s="2" t="n"/>
      <c r="DW1935" s="2" t="n"/>
      <c r="DX1935" s="2" t="n"/>
      <c r="DY1935" s="2" t="n"/>
      <c r="DZ1935" s="2" t="n"/>
      <c r="EA1935" s="2" t="n"/>
      <c r="EB1935" s="2" t="n"/>
      <c r="EC1935" s="2" t="n"/>
    </row>
    <row r="1936" ht="6.75" customHeight="1" s="118">
      <c r="A1936" s="2" t="n"/>
      <c r="B1936" s="2" t="n"/>
      <c r="C1936" s="2" t="n"/>
      <c r="D1936" s="2" t="n"/>
      <c r="E1936" s="159" t="inlineStr">
        <is>
          <t>ふ り が な</t>
        </is>
      </c>
      <c r="F1936" s="140" t="n"/>
      <c r="G1936" s="140" t="n"/>
      <c r="H1936" s="140" t="n"/>
      <c r="I1936" s="140" t="n"/>
      <c r="J1936" s="140" t="n"/>
      <c r="K1936" s="141" t="n"/>
      <c r="L1936" s="160">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161">
        <f>計算!$W$24</f>
        <v/>
      </c>
      <c r="CG1936" s="144" t="n"/>
      <c r="CH1936" s="150">
        <f>計算!$X$24</f>
        <v/>
      </c>
      <c r="DU1936" s="144" t="n"/>
      <c r="DV1936" s="2" t="n"/>
      <c r="DW1936" s="2" t="n"/>
      <c r="DX1936" s="2" t="n"/>
      <c r="DY1936" s="2" t="n"/>
      <c r="DZ1936" s="2" t="n"/>
      <c r="EA1936" s="2" t="n"/>
      <c r="EB1936" s="2" t="n"/>
      <c r="EC1936" s="2" t="n"/>
    </row>
    <row r="1937" ht="6.75" customHeight="1" s="118">
      <c r="A1937" s="2" t="n"/>
      <c r="B1937" s="2" t="n"/>
      <c r="C1937" s="2" t="n"/>
      <c r="D1937" s="2" t="n"/>
      <c r="E1937" s="143" t="n"/>
      <c r="K1937" s="144" t="n"/>
      <c r="BI1937" s="144" t="n"/>
      <c r="BJ1937" s="2" t="n"/>
      <c r="BK1937" s="2" t="n"/>
      <c r="BL1937" s="2" t="n"/>
      <c r="BM1937" s="2" t="n"/>
      <c r="BN1937" s="2" t="n"/>
      <c r="BO1937" s="2" t="n"/>
      <c r="BP1937" s="143" t="n"/>
      <c r="BV1937" s="144" t="n"/>
      <c r="BW1937" s="143" t="n"/>
      <c r="CG1937" s="144" t="n"/>
      <c r="DU1937" s="144" t="n"/>
      <c r="DV1937" s="2" t="n"/>
      <c r="DW1937" s="2" t="n"/>
      <c r="DX1937" s="2" t="n"/>
      <c r="DY1937" s="2" t="n"/>
      <c r="DZ1937" s="2" t="n"/>
      <c r="EA1937" s="2" t="n"/>
      <c r="EB1937" s="2" t="n"/>
      <c r="EC1937" s="2" t="n"/>
    </row>
    <row r="1938" ht="6.75" customHeight="1" s="118">
      <c r="A1938" s="2" t="n"/>
      <c r="B1938" s="2" t="n"/>
      <c r="C1938" s="2" t="n"/>
      <c r="D1938" s="2" t="n"/>
      <c r="E1938" s="162" t="n"/>
      <c r="F1938" s="163" t="n"/>
      <c r="G1938" s="163" t="n"/>
      <c r="H1938" s="163" t="n"/>
      <c r="I1938" s="163" t="n"/>
      <c r="J1938" s="163" t="n"/>
      <c r="K1938" s="164" t="n"/>
      <c r="L1938" s="163" t="n"/>
      <c r="M1938" s="163" t="n"/>
      <c r="N1938" s="163" t="n"/>
      <c r="O1938" s="163" t="n"/>
      <c r="P1938" s="163" t="n"/>
      <c r="Q1938" s="163" t="n"/>
      <c r="R1938" s="163" t="n"/>
      <c r="S1938" s="163" t="n"/>
      <c r="T1938" s="163" t="n"/>
      <c r="U1938" s="163" t="n"/>
      <c r="V1938" s="163" t="n"/>
      <c r="W1938" s="163" t="n"/>
      <c r="X1938" s="163" t="n"/>
      <c r="Y1938" s="163" t="n"/>
      <c r="Z1938" s="163" t="n"/>
      <c r="AA1938" s="163" t="n"/>
      <c r="AB1938" s="163" t="n"/>
      <c r="AC1938" s="163" t="n"/>
      <c r="AD1938" s="163" t="n"/>
      <c r="AE1938" s="163" t="n"/>
      <c r="AF1938" s="163" t="n"/>
      <c r="AG1938" s="163" t="n"/>
      <c r="AH1938" s="163" t="n"/>
      <c r="AI1938" s="163" t="n"/>
      <c r="AJ1938" s="163" t="n"/>
      <c r="AK1938" s="163" t="n"/>
      <c r="AL1938" s="163" t="n"/>
      <c r="AM1938" s="163" t="n"/>
      <c r="AN1938" s="163" t="n"/>
      <c r="AO1938" s="163" t="n"/>
      <c r="AP1938" s="163" t="n"/>
      <c r="AQ1938" s="163" t="n"/>
      <c r="AR1938" s="163" t="n"/>
      <c r="AS1938" s="163" t="n"/>
      <c r="AT1938" s="163" t="n"/>
      <c r="AU1938" s="163" t="n"/>
      <c r="AV1938" s="163" t="n"/>
      <c r="AW1938" s="163" t="n"/>
      <c r="AX1938" s="163" t="n"/>
      <c r="AY1938" s="163" t="n"/>
      <c r="AZ1938" s="163" t="n"/>
      <c r="BA1938" s="163" t="n"/>
      <c r="BB1938" s="163" t="n"/>
      <c r="BC1938" s="163" t="n"/>
      <c r="BD1938" s="163" t="n"/>
      <c r="BE1938" s="163" t="n"/>
      <c r="BF1938" s="163" t="n"/>
      <c r="BG1938" s="163" t="n"/>
      <c r="BH1938" s="163" t="n"/>
      <c r="BI1938" s="164" t="n"/>
      <c r="BJ1938" s="2" t="n"/>
      <c r="BK1938" s="2" t="n"/>
      <c r="BL1938" s="2" t="n"/>
      <c r="BM1938" s="2" t="n"/>
      <c r="BN1938" s="2" t="n"/>
      <c r="BO1938" s="2" t="n"/>
      <c r="BP1938" s="143" t="n"/>
      <c r="BV1938" s="144" t="n"/>
      <c r="BW1938" s="143" t="n"/>
      <c r="CG1938" s="144" t="n"/>
      <c r="DU1938" s="144" t="n"/>
      <c r="DV1938" s="2" t="n"/>
      <c r="DW1938" s="2" t="n"/>
      <c r="DX1938" s="2" t="n"/>
      <c r="DY1938" s="2" t="n"/>
      <c r="DZ1938" s="2" t="n"/>
      <c r="EA1938" s="2" t="n"/>
      <c r="EB1938" s="2" t="n"/>
      <c r="EC1938" s="2" t="n"/>
    </row>
    <row r="1939" ht="6.75" customHeight="1" s="118">
      <c r="A1939" s="2" t="n"/>
      <c r="B1939" s="2" t="n"/>
      <c r="C1939" s="2" t="n"/>
      <c r="D1939" s="2" t="n"/>
      <c r="E1939" s="165" t="inlineStr">
        <is>
          <t>現住所</t>
        </is>
      </c>
      <c r="F1939" s="166" t="n"/>
      <c r="G1939" s="166" t="n"/>
      <c r="H1939" s="166" t="n"/>
      <c r="I1939" s="166" t="n"/>
      <c r="J1939" s="166" t="n"/>
      <c r="K1939" s="167" t="n"/>
      <c r="L1939" s="107" t="inlineStr">
        <is>
          <t>〒</t>
        </is>
      </c>
      <c r="M1939" s="166" t="n"/>
      <c r="N1939" s="166" t="n"/>
      <c r="O1939" s="166" t="n"/>
      <c r="P1939" s="168">
        <f>計算!$H$24</f>
        <v/>
      </c>
      <c r="Q1939" s="166" t="n"/>
      <c r="R1939" s="166" t="n"/>
      <c r="S1939" s="166" t="n"/>
      <c r="T1939" s="166" t="n"/>
      <c r="U1939" s="166" t="n"/>
      <c r="V1939" s="166" t="n"/>
      <c r="W1939" s="166" t="n"/>
      <c r="X1939" s="166" t="n"/>
      <c r="Y1939" s="166" t="n"/>
      <c r="Z1939" s="166" t="n"/>
      <c r="AA1939" s="166" t="n"/>
      <c r="AB1939" s="166" t="n"/>
      <c r="AC1939" s="166" t="n"/>
      <c r="AD1939" s="166" t="n"/>
      <c r="AE1939" s="166" t="n"/>
      <c r="AF1939" s="166" t="n"/>
      <c r="AG1939" s="166" t="n"/>
      <c r="AH1939" s="166" t="n"/>
      <c r="AI1939" s="166" t="n"/>
      <c r="AJ1939" s="166"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143" t="n"/>
      <c r="CG1939" s="144" t="n"/>
      <c r="DU1939" s="144" t="n"/>
      <c r="DV1939" s="2" t="n"/>
      <c r="DW1939" s="2" t="n"/>
      <c r="DX1939" s="2" t="n"/>
      <c r="DY1939" s="2" t="n"/>
      <c r="DZ1939" s="2" t="n"/>
      <c r="EA1939" s="2" t="n"/>
      <c r="EB1939" s="2" t="n"/>
      <c r="EC1939" s="2" t="n"/>
    </row>
    <row r="1940" ht="4.5"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6" t="n"/>
      <c r="BQ1940" s="147" t="n"/>
      <c r="BR1940" s="147" t="n"/>
      <c r="BS1940" s="147" t="n"/>
      <c r="BT1940" s="147" t="n"/>
      <c r="BU1940" s="147" t="n"/>
      <c r="BV1940" s="148" t="n"/>
      <c r="BW1940" s="146" t="n"/>
      <c r="BX1940" s="147" t="n"/>
      <c r="BY1940" s="147" t="n"/>
      <c r="BZ1940" s="147" t="n"/>
      <c r="CA1940" s="147" t="n"/>
      <c r="CB1940" s="147" t="n"/>
      <c r="CC1940" s="147" t="n"/>
      <c r="CD1940" s="147" t="n"/>
      <c r="CE1940" s="147" t="n"/>
      <c r="CF1940" s="147" t="n"/>
      <c r="CG1940" s="148" t="n"/>
      <c r="DU1940" s="144"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69" t="inlineStr">
        <is>
          <t>校内外の諸活動</t>
        </is>
      </c>
      <c r="BQ1941" s="140" t="n"/>
      <c r="BR1941" s="140" t="n"/>
      <c r="BS1941" s="140" t="n"/>
      <c r="BT1941" s="140" t="n"/>
      <c r="BU1941" s="140" t="n"/>
      <c r="BV1941" s="141" t="n"/>
      <c r="BW1941" s="170">
        <f>計算!$Y$24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1">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6" t="n"/>
      <c r="F1944" s="147" t="n"/>
      <c r="G1944" s="147" t="n"/>
      <c r="H1944" s="147" t="n"/>
      <c r="I1944" s="147" t="n"/>
      <c r="J1944" s="147" t="n"/>
      <c r="K1944" s="148" t="n"/>
      <c r="L1944" s="146" t="n"/>
      <c r="M1944" s="147" t="n"/>
      <c r="N1944" s="147" t="n"/>
      <c r="O1944" s="147" t="n"/>
      <c r="P1944" s="147" t="n"/>
      <c r="Q1944" s="147" t="n"/>
      <c r="R1944" s="147" t="n"/>
      <c r="S1944" s="147" t="n"/>
      <c r="T1944" s="147" t="n"/>
      <c r="U1944" s="147" t="n"/>
      <c r="V1944" s="147" t="n"/>
      <c r="W1944" s="147" t="n"/>
      <c r="X1944" s="147" t="n"/>
      <c r="Y1944" s="147" t="n"/>
      <c r="Z1944" s="147" t="n"/>
      <c r="AA1944" s="147" t="n"/>
      <c r="AB1944" s="147" t="n"/>
      <c r="AC1944" s="147" t="n"/>
      <c r="AD1944" s="147" t="n"/>
      <c r="AE1944" s="147" t="n"/>
      <c r="AF1944" s="147" t="n"/>
      <c r="AG1944" s="147" t="n"/>
      <c r="AH1944" s="147" t="n"/>
      <c r="AI1944" s="147" t="n"/>
      <c r="AJ1944" s="147" t="n"/>
      <c r="AK1944" s="147" t="n"/>
      <c r="AL1944" s="147" t="n"/>
      <c r="AM1944" s="147" t="n"/>
      <c r="AN1944" s="147" t="n"/>
      <c r="AO1944" s="147" t="n"/>
      <c r="AP1944" s="147" t="n"/>
      <c r="AQ1944" s="147" t="n"/>
      <c r="AR1944" s="147" t="n"/>
      <c r="AS1944" s="147" t="n"/>
      <c r="AT1944" s="147" t="n"/>
      <c r="AU1944" s="147" t="n"/>
      <c r="AV1944" s="147" t="n"/>
      <c r="AW1944" s="147" t="n"/>
      <c r="AX1944" s="147" t="n"/>
      <c r="AY1944" s="147" t="n"/>
      <c r="AZ1944" s="147" t="n"/>
      <c r="BA1944" s="147" t="n"/>
      <c r="BB1944" s="147" t="n"/>
      <c r="BC1944" s="147" t="n"/>
      <c r="BD1944" s="147" t="n"/>
      <c r="BE1944" s="147" t="n"/>
      <c r="BF1944" s="147" t="n"/>
      <c r="BG1944" s="147" t="n"/>
      <c r="BH1944" s="147" t="n"/>
      <c r="BI1944" s="148"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59" t="inlineStr">
        <is>
          <t>ふ り が な</t>
        </is>
      </c>
      <c r="F1945" s="140" t="n"/>
      <c r="G1945" s="140" t="n"/>
      <c r="H1945" s="140" t="n"/>
      <c r="I1945" s="140" t="n"/>
      <c r="J1945" s="140" t="n"/>
      <c r="K1945" s="141" t="n"/>
      <c r="L1945" s="160">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2" t="n"/>
      <c r="F1947" s="163" t="n"/>
      <c r="G1947" s="163" t="n"/>
      <c r="H1947" s="163" t="n"/>
      <c r="I1947" s="163" t="n"/>
      <c r="J1947" s="163" t="n"/>
      <c r="K1947" s="164" t="n"/>
      <c r="L1947" s="163" t="n"/>
      <c r="M1947" s="163" t="n"/>
      <c r="N1947" s="163" t="n"/>
      <c r="O1947" s="163" t="n"/>
      <c r="P1947" s="163" t="n"/>
      <c r="Q1947" s="163" t="n"/>
      <c r="R1947" s="163" t="n"/>
      <c r="S1947" s="163" t="n"/>
      <c r="T1947" s="163" t="n"/>
      <c r="U1947" s="163" t="n"/>
      <c r="V1947" s="163" t="n"/>
      <c r="W1947" s="163" t="n"/>
      <c r="X1947" s="163" t="n"/>
      <c r="Y1947" s="163" t="n"/>
      <c r="Z1947" s="163" t="n"/>
      <c r="AA1947" s="163" t="n"/>
      <c r="AB1947" s="163" t="n"/>
      <c r="AC1947" s="163" t="n"/>
      <c r="AD1947" s="163" t="n"/>
      <c r="AE1947" s="163" t="n"/>
      <c r="AF1947" s="163" t="n"/>
      <c r="AG1947" s="163" t="n"/>
      <c r="AH1947" s="163" t="n"/>
      <c r="AI1947" s="163" t="n"/>
      <c r="AJ1947" s="163" t="n"/>
      <c r="AK1947" s="163" t="n"/>
      <c r="AL1947" s="163" t="n"/>
      <c r="AM1947" s="163" t="n"/>
      <c r="AN1947" s="163" t="n"/>
      <c r="AO1947" s="163" t="n"/>
      <c r="AP1947" s="163" t="n"/>
      <c r="AQ1947" s="163" t="n"/>
      <c r="AR1947" s="163" t="n"/>
      <c r="AS1947" s="163" t="n"/>
      <c r="AT1947" s="163" t="n"/>
      <c r="AU1947" s="163" t="n"/>
      <c r="AV1947" s="163" t="n"/>
      <c r="AW1947" s="163" t="n"/>
      <c r="AX1947" s="163" t="n"/>
      <c r="AY1947" s="163" t="n"/>
      <c r="AZ1947" s="163" t="n"/>
      <c r="BA1947" s="163" t="n"/>
      <c r="BB1947" s="163" t="n"/>
      <c r="BC1947" s="163" t="n"/>
      <c r="BD1947" s="163" t="n"/>
      <c r="BE1947" s="163" t="n"/>
      <c r="BF1947" s="163" t="n"/>
      <c r="BG1947" s="163" t="n"/>
      <c r="BH1947" s="163" t="n"/>
      <c r="BI1947" s="164"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5" t="inlineStr">
        <is>
          <t>連絡先</t>
        </is>
      </c>
      <c r="F1948" s="166" t="n"/>
      <c r="G1948" s="166" t="n"/>
      <c r="H1948" s="166" t="n"/>
      <c r="I1948" s="166" t="n"/>
      <c r="J1948" s="166" t="n"/>
      <c r="K1948" s="167" t="n"/>
      <c r="L1948" s="107" t="inlineStr">
        <is>
          <t>〒</t>
        </is>
      </c>
      <c r="M1948" s="166" t="n"/>
      <c r="N1948" s="166" t="n"/>
      <c r="O1948" s="166" t="n"/>
      <c r="P1948" s="172">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3">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6" t="n"/>
      <c r="F1952" s="147" t="n"/>
      <c r="G1952" s="147" t="n"/>
      <c r="H1952" s="147" t="n"/>
      <c r="I1952" s="147" t="n"/>
      <c r="J1952" s="147" t="n"/>
      <c r="K1952" s="148" t="n"/>
      <c r="L1952" s="147" t="n"/>
      <c r="M1952" s="147" t="n"/>
      <c r="N1952" s="147" t="n"/>
      <c r="O1952" s="147" t="n"/>
      <c r="P1952" s="147" t="n"/>
      <c r="Q1952" s="147" t="n"/>
      <c r="R1952" s="147" t="n"/>
      <c r="S1952" s="147" t="n"/>
      <c r="T1952" s="147" t="n"/>
      <c r="U1952" s="147" t="n"/>
      <c r="V1952" s="147" t="n"/>
      <c r="W1952" s="147" t="n"/>
      <c r="X1952" s="147" t="n"/>
      <c r="Y1952" s="147" t="n"/>
      <c r="Z1952" s="147" t="n"/>
      <c r="AA1952" s="147" t="n"/>
      <c r="AB1952" s="147" t="n"/>
      <c r="AC1952" s="147" t="n"/>
      <c r="AD1952" s="147" t="n"/>
      <c r="AE1952" s="147" t="n"/>
      <c r="AF1952" s="147" t="n"/>
      <c r="AG1952" s="147" t="n"/>
      <c r="AH1952" s="147" t="n"/>
      <c r="AI1952" s="147" t="n"/>
      <c r="AJ1952" s="147" t="n"/>
      <c r="AK1952" s="147" t="n"/>
      <c r="AL1952" s="147" t="n"/>
      <c r="AM1952" s="147" t="n"/>
      <c r="AN1952" s="147" t="n"/>
      <c r="AO1952" s="147" t="n"/>
      <c r="AP1952" s="147" t="n"/>
      <c r="AQ1952" s="147" t="n"/>
      <c r="AR1952" s="147" t="n"/>
      <c r="AS1952" s="147" t="n"/>
      <c r="AT1952" s="147" t="n"/>
      <c r="AU1952" s="147" t="n"/>
      <c r="AV1952" s="147" t="n"/>
      <c r="AW1952" s="147" t="n"/>
      <c r="AX1952" s="147" t="n"/>
      <c r="AY1952" s="147" t="n"/>
      <c r="AZ1952" s="147" t="n"/>
      <c r="BA1952" s="147" t="n"/>
      <c r="BB1952" s="147" t="n"/>
      <c r="BC1952" s="147" t="n"/>
      <c r="BD1952" s="147" t="n"/>
      <c r="BE1952" s="147" t="n"/>
      <c r="BF1952" s="147" t="n"/>
      <c r="BG1952" s="147" t="n"/>
      <c r="BH1952" s="147" t="n"/>
      <c r="BI1952" s="148"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4" t="n"/>
      <c r="BQ1958" s="140" t="n"/>
      <c r="BR1958" s="175" t="n"/>
      <c r="BS1958" s="140" t="n"/>
      <c r="BT1958" s="140" t="n"/>
      <c r="BU1958" s="28" t="n"/>
      <c r="BV1958" s="29" t="n"/>
      <c r="BW1958" s="176">
        <f>計算!$Z$24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7"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78">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79">
        <f>設定!$B$6</f>
        <v/>
      </c>
      <c r="S1966" s="11" t="n"/>
      <c r="T1966" s="11" t="n"/>
      <c r="U1966" s="179">
        <f>設定!$B$7</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6" t="n"/>
      <c r="F1971" s="147" t="n"/>
      <c r="G1971" s="147" t="n"/>
      <c r="H1971" s="147" t="n"/>
      <c r="I1971" s="147" t="n"/>
      <c r="J1971" s="147" t="n"/>
      <c r="K1971" s="148"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7" t="n"/>
      <c r="AX1971" s="147" t="n"/>
      <c r="AY1971" s="147" t="n"/>
      <c r="AZ1971" s="147" t="n"/>
      <c r="BA1971" s="147" t="n"/>
      <c r="BB1971" s="147" t="n"/>
      <c r="BC1971" s="147" t="n"/>
      <c r="BD1971" s="147" t="n"/>
      <c r="BE1971" s="147" t="n"/>
      <c r="BF1971" s="147" t="n"/>
      <c r="BG1971" s="147" t="n"/>
      <c r="BH1971" s="147" t="n"/>
      <c r="BI1971" s="148"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0"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1">
        <f>計算!$AD$24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79">
        <f>計算!$AB$24</f>
        <v/>
      </c>
      <c r="S1977" s="52" t="inlineStr">
        <is>
          <t>年</t>
        </is>
      </c>
      <c r="U1977" s="179">
        <f>計算!$AC$24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6" t="n"/>
      <c r="M1980" s="147" t="n"/>
      <c r="N1980" s="147" t="n"/>
      <c r="O1980" s="147" t="n"/>
      <c r="P1980" s="20" t="n"/>
      <c r="Q1980" s="20" t="n"/>
      <c r="R1980" s="20" t="n"/>
      <c r="S1980" s="20" t="n"/>
      <c r="T1980" s="20" t="n"/>
      <c r="U1980" s="20" t="n"/>
      <c r="V1980" s="20" t="n"/>
      <c r="W1980" s="20" t="n"/>
      <c r="X1980" s="39" t="n"/>
      <c r="Y1980" s="146" t="n"/>
      <c r="Z1980" s="147" t="n"/>
      <c r="AA1980" s="147" t="n"/>
      <c r="AB1980" s="147" t="n"/>
      <c r="AC1980" s="147" t="n"/>
      <c r="AD1980" s="147" t="n"/>
      <c r="AE1980" s="147" t="n"/>
      <c r="AF1980" s="147" t="n"/>
      <c r="AG1980" s="147" t="n"/>
      <c r="AH1980" s="147" t="n"/>
      <c r="AI1980" s="147" t="n"/>
      <c r="AJ1980" s="147" t="n"/>
      <c r="AK1980" s="147" t="n"/>
      <c r="AL1980" s="147" t="n"/>
      <c r="AM1980" s="147" t="n"/>
      <c r="AN1980" s="147" t="n"/>
      <c r="AO1980" s="147" t="n"/>
      <c r="AP1980" s="147" t="n"/>
      <c r="AQ1980" s="147" t="n"/>
      <c r="AR1980" s="147" t="n"/>
      <c r="AS1980" s="147" t="n"/>
      <c r="AT1980" s="147" t="n"/>
      <c r="AU1980" s="147" t="n"/>
      <c r="AV1980" s="147" t="n"/>
      <c r="AW1980" s="147" t="n"/>
      <c r="AX1980" s="147" t="n"/>
      <c r="AY1980" s="147" t="n"/>
      <c r="AZ1980" s="147" t="n"/>
      <c r="BA1980" s="147" t="n"/>
      <c r="BB1980" s="147" t="n"/>
      <c r="BC1980" s="147" t="n"/>
      <c r="BD1980" s="147" t="n"/>
      <c r="BE1980" s="147" t="n"/>
      <c r="BF1980" s="147" t="n"/>
      <c r="BG1980" s="147" t="n"/>
      <c r="BH1980" s="147" t="n"/>
      <c r="BI1980" s="148"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1">
        <f>計算!$AG$24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79">
        <f>計算!$AE$24</f>
        <v/>
      </c>
      <c r="S1983" s="52" t="inlineStr">
        <is>
          <t>年</t>
        </is>
      </c>
      <c r="U1983" s="179">
        <f>計算!$AF$24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6" t="n"/>
      <c r="M1986" s="147" t="n"/>
      <c r="N1986" s="147" t="n"/>
      <c r="O1986" s="147" t="n"/>
      <c r="P1986" s="20" t="n"/>
      <c r="Q1986" s="20" t="n"/>
      <c r="R1986" s="20" t="n"/>
      <c r="S1986" s="20" t="n"/>
      <c r="T1986" s="20" t="n"/>
      <c r="U1986" s="20" t="n"/>
      <c r="V1986" s="20" t="n"/>
      <c r="W1986" s="20" t="n"/>
      <c r="X1986" s="39" t="n"/>
      <c r="Y1986" s="146" t="n"/>
      <c r="Z1986" s="147" t="n"/>
      <c r="AA1986" s="147" t="n"/>
      <c r="AB1986" s="147" t="n"/>
      <c r="AC1986" s="147" t="n"/>
      <c r="AD1986" s="147" t="n"/>
      <c r="AE1986" s="147" t="n"/>
      <c r="AF1986" s="147" t="n"/>
      <c r="AG1986" s="147" t="n"/>
      <c r="AH1986" s="147" t="n"/>
      <c r="AI1986" s="147" t="n"/>
      <c r="AJ1986" s="147" t="n"/>
      <c r="AK1986" s="147" t="n"/>
      <c r="AL1986" s="147" t="n"/>
      <c r="AM1986" s="147" t="n"/>
      <c r="AN1986" s="147" t="n"/>
      <c r="AO1986" s="147" t="n"/>
      <c r="AP1986" s="147" t="n"/>
      <c r="AQ1986" s="147" t="n"/>
      <c r="AR1986" s="147" t="n"/>
      <c r="AS1986" s="147" t="n"/>
      <c r="AT1986" s="147" t="n"/>
      <c r="AU1986" s="147" t="n"/>
      <c r="AV1986" s="147" t="n"/>
      <c r="AW1986" s="147" t="n"/>
      <c r="AX1986" s="147" t="n"/>
      <c r="AY1986" s="147" t="n"/>
      <c r="AZ1986" s="147" t="n"/>
      <c r="BA1986" s="147" t="n"/>
      <c r="BB1986" s="147" t="n"/>
      <c r="BC1986" s="147" t="n"/>
      <c r="BD1986" s="147" t="n"/>
      <c r="BE1986" s="147" t="n"/>
      <c r="BF1986" s="147" t="n"/>
      <c r="BG1986" s="147" t="n"/>
      <c r="BH1986" s="147" t="n"/>
      <c r="BI1986" s="148" t="n"/>
      <c r="BJ1986" s="2" t="n"/>
      <c r="BK1986" s="2" t="n"/>
      <c r="BL1986" s="2" t="n"/>
      <c r="BM1986" s="2" t="n"/>
      <c r="BN1986" s="2" t="n"/>
      <c r="BO1986" s="2" t="n"/>
      <c r="BP1986" s="146" t="n"/>
      <c r="BQ1986" s="147" t="n"/>
      <c r="BR1986" s="147" t="n"/>
      <c r="BS1986" s="147" t="n"/>
      <c r="BT1986" s="147" t="n"/>
      <c r="BU1986" s="42" t="n"/>
      <c r="BV1986" s="45" t="n"/>
      <c r="BW1986" s="147" t="n"/>
      <c r="BX1986" s="147" t="n"/>
      <c r="BY1986" s="147" t="n"/>
      <c r="BZ1986" s="147" t="n"/>
      <c r="CA1986" s="147" t="n"/>
      <c r="CB1986" s="147" t="n"/>
      <c r="CC1986" s="147" t="n"/>
      <c r="CD1986" s="147" t="n"/>
      <c r="CE1986" s="147" t="n"/>
      <c r="CF1986" s="147" t="n"/>
      <c r="CG1986" s="147" t="n"/>
      <c r="CH1986" s="147" t="n"/>
      <c r="CI1986" s="147" t="n"/>
      <c r="CJ1986" s="147" t="n"/>
      <c r="CK1986" s="147" t="n"/>
      <c r="CL1986" s="147" t="n"/>
      <c r="CM1986" s="147" t="n"/>
      <c r="CN1986" s="147" t="n"/>
      <c r="CO1986" s="147" t="n"/>
      <c r="CP1986" s="147" t="n"/>
      <c r="CQ1986" s="147" t="n"/>
      <c r="CR1986" s="147" t="n"/>
      <c r="CS1986" s="147" t="n"/>
      <c r="CT1986" s="147" t="n"/>
      <c r="CU1986" s="147" t="n"/>
      <c r="CV1986" s="147" t="n"/>
      <c r="CW1986" s="147" t="n"/>
      <c r="CX1986" s="147" t="n"/>
      <c r="CY1986" s="147" t="n"/>
      <c r="CZ1986" s="147" t="n"/>
      <c r="DA1986" s="147" t="n"/>
      <c r="DB1986" s="147" t="n"/>
      <c r="DC1986" s="147" t="n"/>
      <c r="DD1986" s="147" t="n"/>
      <c r="DE1986" s="147" t="n"/>
      <c r="DF1986" s="147" t="n"/>
      <c r="DG1986" s="147" t="n"/>
      <c r="DH1986" s="147" t="n"/>
      <c r="DI1986" s="147" t="n"/>
      <c r="DJ1986" s="147" t="n"/>
      <c r="DK1986" s="147" t="n"/>
      <c r="DL1986" s="147" t="n"/>
      <c r="DM1986" s="147" t="n"/>
      <c r="DN1986" s="147" t="n"/>
      <c r="DO1986" s="147" t="n"/>
      <c r="DP1986" s="147" t="n"/>
      <c r="DQ1986" s="147" t="n"/>
      <c r="DR1986" s="147" t="n"/>
      <c r="DS1986" s="147" t="n"/>
      <c r="DT1986" s="147" t="n"/>
      <c r="DU1986" s="148"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6">
        <f>計算!$AA$24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6" t="n"/>
      <c r="M1992" s="147" t="n"/>
      <c r="N1992" s="147" t="n"/>
      <c r="O1992" s="147"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6" t="n"/>
      <c r="F1998" s="147" t="n"/>
      <c r="G1998" s="147" t="n"/>
      <c r="H1998" s="147" t="n"/>
      <c r="I1998" s="147" t="n"/>
      <c r="J1998" s="147" t="n"/>
      <c r="K1998" s="148" t="n"/>
      <c r="L1998" s="146" t="n"/>
      <c r="M1998" s="147" t="n"/>
      <c r="N1998" s="147" t="n"/>
      <c r="O1998" s="147"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6" t="n"/>
      <c r="BQ1998" s="147" t="n"/>
      <c r="BR1998" s="147" t="n"/>
      <c r="BS1998" s="147" t="n"/>
      <c r="BT1998" s="147" t="n"/>
      <c r="BU1998" s="147" t="n"/>
      <c r="BV1998" s="148" t="n"/>
      <c r="BW1998" s="147" t="n"/>
      <c r="BX1998" s="147" t="n"/>
      <c r="BY1998" s="147" t="n"/>
      <c r="BZ1998" s="147" t="n"/>
      <c r="CA1998" s="147" t="n"/>
      <c r="CB1998" s="147" t="n"/>
      <c r="CC1998" s="147" t="n"/>
      <c r="CD1998" s="147" t="n"/>
      <c r="CE1998" s="147" t="n"/>
      <c r="CF1998" s="147" t="n"/>
      <c r="CG1998" s="147" t="n"/>
      <c r="CH1998" s="147" t="n"/>
      <c r="CI1998" s="147" t="n"/>
      <c r="CJ1998" s="147" t="n"/>
      <c r="CK1998" s="147" t="n"/>
      <c r="CL1998" s="147" t="n"/>
      <c r="CM1998" s="147" t="n"/>
      <c r="CN1998" s="147" t="n"/>
      <c r="CO1998" s="147" t="n"/>
      <c r="CP1998" s="147" t="n"/>
      <c r="CQ1998" s="147" t="n"/>
      <c r="CR1998" s="147" t="n"/>
      <c r="CS1998" s="147" t="n"/>
      <c r="CT1998" s="147" t="n"/>
      <c r="CU1998" s="147" t="n"/>
      <c r="CV1998" s="147" t="n"/>
      <c r="CW1998" s="147" t="n"/>
      <c r="CX1998" s="147" t="n"/>
      <c r="CY1998" s="147" t="n"/>
      <c r="CZ1998" s="147" t="n"/>
      <c r="DA1998" s="147" t="n"/>
      <c r="DB1998" s="147" t="n"/>
      <c r="DC1998" s="147" t="n"/>
      <c r="DD1998" s="147" t="n"/>
      <c r="DE1998" s="147" t="n"/>
      <c r="DF1998" s="147" t="n"/>
      <c r="DG1998" s="147" t="n"/>
      <c r="DH1998" s="147" t="n"/>
      <c r="DI1998" s="147" t="n"/>
      <c r="DJ1998" s="147" t="n"/>
      <c r="DK1998" s="147" t="n"/>
      <c r="DL1998" s="147" t="n"/>
      <c r="DM1998" s="147" t="n"/>
      <c r="DN1998" s="147" t="n"/>
      <c r="DO1998" s="147" t="n"/>
      <c r="DP1998" s="147" t="n"/>
      <c r="DQ1998" s="147" t="n"/>
      <c r="DR1998" s="147" t="n"/>
      <c r="DS1998" s="147" t="n"/>
      <c r="DT1998" s="147" t="n"/>
      <c r="DU1998" s="148"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IF(N(設定!$B$3)=0,"",YEAR(設定!$B$3)-2018)</f>
        <v/>
      </c>
      <c r="AG2010" s="95" t="inlineStr">
        <is>
          <t>年</t>
        </is>
      </c>
      <c r="AI2010" s="145">
        <f>IF(N(設定!$B$3)=0,"",MONTH(設定!$B$3))</f>
        <v/>
      </c>
      <c r="AL2010" s="95" t="inlineStr">
        <is>
          <t>月</t>
        </is>
      </c>
      <c r="AN2010" s="145">
        <f>IF(N(設定!$B$3)=0,"",DAY(設定!$B$3))</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6" t="n"/>
      <c r="BX2010" s="147" t="n"/>
      <c r="BY2010" s="147" t="n"/>
      <c r="BZ2010" s="147" t="n"/>
      <c r="CA2010" s="147" t="n"/>
      <c r="CB2010" s="147" t="n"/>
      <c r="CC2010" s="147" t="n"/>
      <c r="CD2010" s="147" t="n"/>
      <c r="CE2010" s="147" t="n"/>
      <c r="CF2010" s="147" t="n"/>
      <c r="CG2010" s="148" t="n"/>
      <c r="CH2010" s="146" t="n"/>
      <c r="CI2010" s="147" t="n"/>
      <c r="CJ2010" s="147" t="n"/>
      <c r="CK2010" s="147" t="n"/>
      <c r="CL2010" s="147" t="n"/>
      <c r="CM2010" s="147" t="n"/>
      <c r="CN2010" s="147" t="n"/>
      <c r="CO2010" s="147" t="n"/>
      <c r="CP2010" s="147" t="n"/>
      <c r="CQ2010" s="147" t="n"/>
      <c r="CR2010" s="147" t="n"/>
      <c r="CS2010" s="147" t="n"/>
      <c r="CT2010" s="147" t="n"/>
      <c r="CU2010" s="147" t="n"/>
      <c r="CV2010" s="147" t="n"/>
      <c r="CW2010" s="147" t="n"/>
      <c r="CX2010" s="147" t="n"/>
      <c r="CY2010" s="147" t="n"/>
      <c r="CZ2010" s="147" t="n"/>
      <c r="DA2010" s="147" t="n"/>
      <c r="DB2010" s="147" t="n"/>
      <c r="DC2010" s="147" t="n"/>
      <c r="DD2010" s="147" t="n"/>
      <c r="DE2010" s="147" t="n"/>
      <c r="DF2010" s="147" t="n"/>
      <c r="DG2010" s="147" t="n"/>
      <c r="DH2010" s="147" t="n"/>
      <c r="DI2010" s="147" t="n"/>
      <c r="DJ2010" s="147" t="n"/>
      <c r="DK2010" s="147" t="n"/>
      <c r="DL2010" s="147" t="n"/>
      <c r="DM2010" s="147" t="n"/>
      <c r="DN2010" s="147" t="n"/>
      <c r="DO2010" s="147" t="n"/>
      <c r="DP2010" s="147" t="n"/>
      <c r="DQ2010" s="147" t="n"/>
      <c r="DR2010" s="147" t="n"/>
      <c r="DS2010" s="147" t="n"/>
      <c r="DT2010" s="147" t="n"/>
      <c r="DU2010" s="148"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49">
        <f>計算!$O$25</f>
        <v/>
      </c>
      <c r="CG2011" s="144" t="n"/>
      <c r="CH2011" s="150">
        <f>計算!$P$25</f>
        <v/>
      </c>
      <c r="DU2011" s="144"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7" t="n"/>
      <c r="AA2012" s="147" t="n"/>
      <c r="AB2012" s="147" t="n"/>
      <c r="AC2012" s="147" t="n"/>
      <c r="AD2012" s="147" t="n"/>
      <c r="AE2012" s="147" t="n"/>
      <c r="AF2012" s="147" t="n"/>
      <c r="AG2012" s="147" t="n"/>
      <c r="AH2012" s="147" t="n"/>
      <c r="AI2012" s="147" t="n"/>
      <c r="AJ2012" s="147" t="n"/>
      <c r="AK2012" s="147" t="n"/>
      <c r="AL2012" s="147" t="n"/>
      <c r="AM2012" s="147" t="n"/>
      <c r="AN2012" s="147" t="n"/>
      <c r="AO2012" s="147" t="n"/>
      <c r="AP2012" s="147" t="n"/>
      <c r="AQ2012" s="147" t="n"/>
      <c r="AR2012" s="147" t="n"/>
      <c r="AS2012" s="147" t="n"/>
      <c r="AT2012" s="147" t="n"/>
      <c r="AU2012" s="12" t="n"/>
      <c r="AV2012" s="7" t="n"/>
      <c r="BI2012" s="8" t="n"/>
      <c r="BJ2012" s="7" t="n"/>
      <c r="BK2012" s="2" t="n"/>
      <c r="BL2012" s="2" t="n"/>
      <c r="BM2012" s="2" t="n"/>
      <c r="BN2012" s="2" t="n"/>
      <c r="BO2012" s="2" t="n"/>
      <c r="BP2012" s="143" t="n"/>
      <c r="BV2012" s="144" t="n"/>
      <c r="BW2012" s="143" t="n"/>
      <c r="CG2012" s="144" t="n"/>
      <c r="DU2012" s="144" t="n"/>
      <c r="DV2012" s="2" t="n"/>
      <c r="DW2012" s="2" t="n"/>
      <c r="DX2012" s="2" t="n"/>
      <c r="DY2012" s="2" t="n"/>
      <c r="DZ2012" s="2" t="n"/>
      <c r="EA2012" s="2" t="n"/>
      <c r="EB2012" s="2" t="n"/>
      <c r="EC2012" s="2" t="n"/>
    </row>
    <row r="2013" ht="6.75" customHeight="1" s="118">
      <c r="A2013" s="2" t="n"/>
      <c r="B2013" s="2" t="n"/>
      <c r="C2013" s="2" t="n"/>
      <c r="D2013" s="2" t="n"/>
      <c r="E2013" s="142" t="inlineStr">
        <is>
          <t>ふ り が な</t>
        </is>
      </c>
      <c r="F2013" s="140" t="n"/>
      <c r="G2013" s="140" t="n"/>
      <c r="H2013" s="140" t="n"/>
      <c r="I2013" s="140" t="n"/>
      <c r="J2013" s="140" t="n"/>
      <c r="K2013" s="141" t="n"/>
      <c r="L2013" s="151">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43" t="n"/>
      <c r="CG2013" s="144" t="n"/>
      <c r="DU2013" s="144" t="n"/>
      <c r="DV2013" s="2" t="n"/>
      <c r="DW2013" s="2" t="n"/>
      <c r="DX2013" s="2" t="n"/>
      <c r="DY2013" s="2" t="n"/>
      <c r="DZ2013" s="2" t="n"/>
      <c r="EA2013" s="2" t="n"/>
      <c r="EB2013" s="2" t="n"/>
      <c r="EC2013" s="2" t="n"/>
    </row>
    <row r="2014" ht="6.7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43" t="n"/>
      <c r="CG2014" s="144" t="n"/>
      <c r="DU2014" s="144" t="n"/>
      <c r="DV2014" s="2" t="n"/>
      <c r="DW2014" s="2" t="n"/>
      <c r="DX2014" s="2" t="n"/>
      <c r="DY2014" s="2" t="n"/>
      <c r="DZ2014" s="2" t="n"/>
      <c r="EA2014" s="2" t="n"/>
      <c r="EB2014" s="2" t="n"/>
      <c r="EC2014" s="2" t="n"/>
    </row>
    <row r="2015" ht="6.7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49">
        <f>計算!$Q$25</f>
        <v/>
      </c>
      <c r="CG2015" s="144" t="n"/>
      <c r="CH2015" s="150">
        <f>計算!$R$25</f>
        <v/>
      </c>
      <c r="DU2015" s="144" t="n"/>
      <c r="DV2015" s="2" t="n"/>
      <c r="DW2015" s="2" t="n"/>
      <c r="DX2015" s="2" t="n"/>
      <c r="DY2015" s="2" t="n"/>
      <c r="DZ2015" s="2" t="n"/>
      <c r="EA2015" s="2" t="n"/>
      <c r="EB2015" s="2" t="n"/>
      <c r="EC2015" s="2" t="n"/>
    </row>
    <row r="2016" ht="6.75" customHeight="1" s="118">
      <c r="A2016" s="2" t="n"/>
      <c r="B2016" s="2" t="n"/>
      <c r="C2016" s="2" t="n"/>
      <c r="D2016" s="2" t="n"/>
      <c r="E2016" s="146" t="n"/>
      <c r="F2016" s="147" t="n"/>
      <c r="G2016" s="147" t="n"/>
      <c r="H2016" s="147" t="n"/>
      <c r="I2016" s="147" t="n"/>
      <c r="J2016" s="147" t="n"/>
      <c r="K2016" s="148" t="n"/>
      <c r="L2016" s="147" t="n"/>
      <c r="M2016" s="147" t="n"/>
      <c r="N2016" s="147" t="n"/>
      <c r="O2016" s="147" t="n"/>
      <c r="P2016" s="147" t="n"/>
      <c r="Q2016" s="147" t="n"/>
      <c r="R2016" s="147" t="n"/>
      <c r="S2016" s="147" t="n"/>
      <c r="T2016" s="147" t="n"/>
      <c r="U2016" s="147" t="n"/>
      <c r="V2016" s="147" t="n"/>
      <c r="W2016" s="147" t="n"/>
      <c r="X2016" s="147" t="n"/>
      <c r="Y2016" s="147" t="n"/>
      <c r="Z2016" s="147" t="n"/>
      <c r="AA2016" s="147" t="n"/>
      <c r="AB2016" s="147" t="n"/>
      <c r="AC2016" s="147" t="n"/>
      <c r="AD2016" s="147" t="n"/>
      <c r="AE2016" s="147" t="n"/>
      <c r="AF2016" s="147" t="n"/>
      <c r="AG2016" s="147" t="n"/>
      <c r="AH2016" s="147" t="n"/>
      <c r="AI2016" s="147" t="n"/>
      <c r="AJ2016" s="147" t="n"/>
      <c r="AK2016" s="147" t="n"/>
      <c r="AL2016" s="147" t="n"/>
      <c r="AM2016" s="147" t="n"/>
      <c r="AN2016" s="147" t="n"/>
      <c r="AO2016" s="147" t="n"/>
      <c r="AP2016" s="147" t="n"/>
      <c r="AQ2016" s="147" t="n"/>
      <c r="AR2016" s="147" t="n"/>
      <c r="AS2016" s="147" t="n"/>
      <c r="AT2016" s="148"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43" t="n"/>
      <c r="CG2016" s="144" t="n"/>
      <c r="DU2016" s="144" t="n"/>
      <c r="DV2016" s="2" t="n"/>
      <c r="DW2016" s="2" t="n"/>
      <c r="DX2016" s="2" t="n"/>
      <c r="DY2016" s="2" t="n"/>
      <c r="DZ2016" s="2" t="n"/>
      <c r="EA2016" s="2" t="n"/>
      <c r="EB2016" s="2" t="n"/>
      <c r="EC2016" s="2" t="n"/>
    </row>
    <row r="2017" ht="6.75" customHeight="1" s="118">
      <c r="A2017" s="2" t="n"/>
      <c r="B2017" s="2" t="n"/>
      <c r="C2017" s="2" t="n"/>
      <c r="D2017" s="2" t="n"/>
      <c r="E2017" s="152" t="inlineStr">
        <is>
          <t>名　前</t>
        </is>
      </c>
      <c r="F2017" s="140" t="n"/>
      <c r="G2017" s="140" t="n"/>
      <c r="H2017" s="140" t="n"/>
      <c r="I2017" s="140" t="n"/>
      <c r="J2017" s="140" t="n"/>
      <c r="K2017" s="141" t="n"/>
      <c r="L2017" s="153">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43" t="n"/>
      <c r="CG2017" s="144" t="n"/>
      <c r="DU2017" s="144" t="n"/>
      <c r="DV2017" s="2" t="n"/>
      <c r="DW2017" s="2" t="n"/>
      <c r="DX2017" s="2" t="n"/>
      <c r="DY2017" s="2" t="n"/>
      <c r="DZ2017" s="2" t="n"/>
      <c r="EA2017" s="2" t="n"/>
      <c r="EB2017" s="2" t="n"/>
      <c r="EC2017" s="2" t="n"/>
    </row>
    <row r="2018" ht="6.7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43" t="n"/>
      <c r="CG2018" s="144" t="n"/>
      <c r="DU2018" s="144" t="n"/>
      <c r="DV2018" s="2" t="n"/>
      <c r="DW2018" s="2" t="n"/>
      <c r="DX2018" s="2" t="n"/>
      <c r="DY2018" s="2" t="n"/>
      <c r="DZ2018" s="2" t="n"/>
      <c r="EA2018" s="2" t="n"/>
      <c r="EB2018" s="2" t="n"/>
      <c r="EC2018" s="2" t="n"/>
    </row>
    <row r="2019" ht="6.7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49">
        <f>計算!$S$25</f>
        <v/>
      </c>
      <c r="CG2019" s="144" t="n"/>
      <c r="CH2019" s="150">
        <f>計算!$T$25</f>
        <v/>
      </c>
      <c r="DU2019" s="144" t="n"/>
      <c r="DV2019" s="2" t="n"/>
      <c r="DW2019" s="2" t="n"/>
      <c r="DX2019" s="2" t="n"/>
      <c r="DY2019" s="2" t="n"/>
      <c r="DZ2019" s="2" t="n"/>
      <c r="EA2019" s="2" t="n"/>
      <c r="EB2019" s="2" t="n"/>
      <c r="EC2019" s="2" t="n"/>
    </row>
    <row r="2020" ht="6.7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43" t="n"/>
      <c r="CG2020" s="144" t="n"/>
      <c r="DU2020" s="144" t="n"/>
      <c r="DV2020" s="2" t="n"/>
      <c r="DW2020" s="2" t="n"/>
      <c r="DX2020" s="2" t="n"/>
      <c r="DY2020" s="2" t="n"/>
      <c r="DZ2020" s="2" t="n"/>
      <c r="EA2020" s="2" t="n"/>
      <c r="EB2020" s="2" t="n"/>
      <c r="EC2020" s="2" t="n"/>
    </row>
    <row r="2021" ht="6.7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43" t="n"/>
      <c r="CG2021" s="144" t="n"/>
      <c r="DU2021" s="144" t="n"/>
      <c r="DV2021" s="2" t="n"/>
      <c r="DW2021" s="2" t="n"/>
      <c r="DX2021" s="2" t="n"/>
      <c r="DY2021" s="2" t="n"/>
      <c r="DZ2021" s="2" t="n"/>
      <c r="EA2021" s="2" t="n"/>
      <c r="EB2021" s="2" t="n"/>
      <c r="EC2021" s="2" t="n"/>
    </row>
    <row r="2022" ht="4.5" customHeight="1" s="118">
      <c r="A2022" s="2" t="n"/>
      <c r="B2022" s="2" t="n"/>
      <c r="C2022" s="2" t="n"/>
      <c r="D2022" s="2" t="n"/>
      <c r="E2022" s="146" t="n"/>
      <c r="F2022" s="147" t="n"/>
      <c r="G2022" s="147" t="n"/>
      <c r="H2022" s="147" t="n"/>
      <c r="I2022" s="147" t="n"/>
      <c r="J2022" s="147" t="n"/>
      <c r="K2022" s="148" t="n"/>
      <c r="L2022" s="146" t="n"/>
      <c r="M2022" s="147" t="n"/>
      <c r="N2022" s="147" t="n"/>
      <c r="O2022" s="147" t="n"/>
      <c r="P2022" s="147" t="n"/>
      <c r="Q2022" s="147" t="n"/>
      <c r="R2022" s="147" t="n"/>
      <c r="S2022" s="147" t="n"/>
      <c r="T2022" s="147" t="n"/>
      <c r="U2022" s="147" t="n"/>
      <c r="V2022" s="147" t="n"/>
      <c r="W2022" s="147" t="n"/>
      <c r="X2022" s="147" t="n"/>
      <c r="Y2022" s="147" t="n"/>
      <c r="Z2022" s="147" t="n"/>
      <c r="AA2022" s="147" t="n"/>
      <c r="AB2022" s="147" t="n"/>
      <c r="AC2022" s="147" t="n"/>
      <c r="AD2022" s="147" t="n"/>
      <c r="AE2022" s="147" t="n"/>
      <c r="AF2022" s="147" t="n"/>
      <c r="AG2022" s="147" t="n"/>
      <c r="AH2022" s="147" t="n"/>
      <c r="AI2022" s="147" t="n"/>
      <c r="AJ2022" s="147" t="n"/>
      <c r="AK2022" s="147" t="n"/>
      <c r="AL2022" s="147" t="n"/>
      <c r="AM2022" s="147" t="n"/>
      <c r="AN2022" s="147" t="n"/>
      <c r="AO2022" s="147" t="n"/>
      <c r="AP2022" s="147" t="n"/>
      <c r="AQ2022" s="147" t="n"/>
      <c r="AR2022" s="147" t="n"/>
      <c r="AS2022" s="147" t="n"/>
      <c r="AT2022" s="148"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43" t="n"/>
      <c r="CG2022" s="144" t="n"/>
      <c r="DU2022" s="144" t="n"/>
      <c r="DV2022" s="2" t="n"/>
      <c r="DW2022" s="2" t="n"/>
      <c r="DX2022" s="2" t="n"/>
      <c r="DY2022" s="2" t="n"/>
      <c r="DZ2022" s="2" t="n"/>
      <c r="EA2022" s="2" t="n"/>
      <c r="EB2022" s="2" t="n"/>
      <c r="EC2022" s="2" t="n"/>
    </row>
    <row r="2023" ht="6.75" customHeight="1" s="118">
      <c r="A2023" s="2" t="n"/>
      <c r="B2023" s="2" t="n"/>
      <c r="C2023" s="2" t="n"/>
      <c r="D2023" s="2" t="n"/>
      <c r="E2023" s="152" t="inlineStr">
        <is>
          <t>生年月日</t>
        </is>
      </c>
      <c r="F2023" s="140" t="n"/>
      <c r="G2023" s="140" t="n"/>
      <c r="H2023" s="140" t="n"/>
      <c r="I2023" s="140" t="n"/>
      <c r="J2023" s="140" t="n"/>
      <c r="K2023" s="141" t="n"/>
      <c r="L2023" s="154" t="inlineStr">
        <is>
          <t>昭和 ・ 平成</t>
        </is>
      </c>
      <c r="M2023" s="140" t="n"/>
      <c r="N2023" s="140" t="n"/>
      <c r="O2023" s="140" t="n"/>
      <c r="P2023" s="140" t="n"/>
      <c r="Q2023" s="140" t="n"/>
      <c r="R2023" s="140" t="n"/>
      <c r="S2023" s="140" t="n"/>
      <c r="T2023" s="140" t="n"/>
      <c r="U2023" s="140" t="n"/>
      <c r="V2023" s="155">
        <f>計算!$D$25</f>
        <v/>
      </c>
      <c r="W2023" s="140" t="n"/>
      <c r="X2023" s="156" t="inlineStr">
        <is>
          <t>年</t>
        </is>
      </c>
      <c r="Y2023" s="140" t="n"/>
      <c r="Z2023" s="155">
        <f>計算!$E$25</f>
        <v/>
      </c>
      <c r="AA2023" s="140" t="n"/>
      <c r="AB2023" s="140" t="n"/>
      <c r="AC2023" s="156" t="inlineStr">
        <is>
          <t>月</t>
        </is>
      </c>
      <c r="AD2023" s="140" t="n"/>
      <c r="AE2023" s="155">
        <f>計算!$F$25</f>
        <v/>
      </c>
      <c r="AF2023" s="140" t="n"/>
      <c r="AG2023" s="140" t="n"/>
      <c r="AH2023" s="156" t="inlineStr">
        <is>
          <t>日　生 （満</t>
        </is>
      </c>
      <c r="AI2023" s="140" t="n"/>
      <c r="AJ2023" s="140" t="n"/>
      <c r="AK2023" s="140" t="n"/>
      <c r="AL2023" s="140" t="n"/>
      <c r="AM2023" s="140" t="n"/>
      <c r="AN2023" s="140" t="n"/>
      <c r="AO2023" s="140" t="n"/>
      <c r="AP2023" s="157">
        <f>計算!$G$25</f>
        <v/>
      </c>
      <c r="AQ2023" s="140" t="n"/>
      <c r="AR2023" s="158"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49">
        <f>計算!$U$25</f>
        <v/>
      </c>
      <c r="CG2023" s="144" t="n"/>
      <c r="CH2023" s="150">
        <f>計算!$V$25</f>
        <v/>
      </c>
      <c r="DU2023" s="144" t="n"/>
      <c r="DV2023" s="2" t="n"/>
      <c r="DW2023" s="2" t="n"/>
      <c r="DX2023" s="2" t="n"/>
      <c r="DY2023" s="2" t="n"/>
      <c r="DZ2023" s="2" t="n"/>
      <c r="EA2023" s="2" t="n"/>
      <c r="EB2023" s="2" t="n"/>
      <c r="EC2023" s="2" t="n"/>
    </row>
    <row r="2024" ht="6.75"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143" t="n"/>
      <c r="CG2024" s="144" t="n"/>
      <c r="DU2024" s="144" t="n"/>
      <c r="DV2024" s="2" t="n"/>
      <c r="DW2024" s="2" t="n"/>
      <c r="DX2024" s="2" t="n"/>
      <c r="DY2024" s="2" t="n"/>
      <c r="DZ2024" s="2" t="n"/>
      <c r="EA2024" s="2" t="n"/>
      <c r="EB2024" s="2" t="n"/>
      <c r="EC2024" s="2" t="n"/>
    </row>
    <row r="2025" ht="6.7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143" t="n"/>
      <c r="CG2025" s="144" t="n"/>
      <c r="DU2025" s="144" t="n"/>
      <c r="DV2025" s="2" t="n"/>
      <c r="DW2025" s="2" t="n"/>
      <c r="DX2025" s="2" t="n"/>
      <c r="DY2025" s="2" t="n"/>
      <c r="DZ2025" s="2" t="n"/>
      <c r="EA2025" s="2" t="n"/>
      <c r="EB2025" s="2" t="n"/>
      <c r="EC2025" s="2" t="n"/>
    </row>
    <row r="2026" ht="3.75" customHeight="1" s="118">
      <c r="A2026" s="2" t="n"/>
      <c r="B2026" s="2" t="n"/>
      <c r="C2026" s="2" t="n"/>
      <c r="D2026" s="2" t="n"/>
      <c r="E2026" s="146" t="n"/>
      <c r="F2026" s="147" t="n"/>
      <c r="G2026" s="147" t="n"/>
      <c r="H2026" s="147" t="n"/>
      <c r="I2026" s="147" t="n"/>
      <c r="J2026" s="147" t="n"/>
      <c r="K2026" s="148" t="n"/>
      <c r="L2026" s="146" t="n"/>
      <c r="M2026" s="147" t="n"/>
      <c r="N2026" s="147" t="n"/>
      <c r="O2026" s="147" t="n"/>
      <c r="P2026" s="147" t="n"/>
      <c r="Q2026" s="147" t="n"/>
      <c r="R2026" s="147" t="n"/>
      <c r="S2026" s="147" t="n"/>
      <c r="T2026" s="147" t="n"/>
      <c r="U2026" s="147" t="n"/>
      <c r="X2026" s="147" t="n"/>
      <c r="Y2026" s="147" t="n"/>
      <c r="AC2026" s="147" t="n"/>
      <c r="AD2026" s="147" t="n"/>
      <c r="AH2026" s="147" t="n"/>
      <c r="AI2026" s="147" t="n"/>
      <c r="AJ2026" s="147" t="n"/>
      <c r="AK2026" s="147" t="n"/>
      <c r="AL2026" s="147" t="n"/>
      <c r="AM2026" s="147" t="n"/>
      <c r="AN2026" s="147" t="n"/>
      <c r="AO2026" s="147" t="n"/>
      <c r="AP2026" s="147" t="n"/>
      <c r="AQ2026" s="147" t="n"/>
      <c r="AR2026" s="147" t="n"/>
      <c r="AS2026" s="147" t="n"/>
      <c r="AT2026" s="148"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143" t="n"/>
      <c r="CG2026" s="144" t="n"/>
      <c r="DU2026" s="144" t="n"/>
      <c r="DV2026" s="2" t="n"/>
      <c r="DW2026" s="2" t="n"/>
      <c r="DX2026" s="2" t="n"/>
      <c r="DY2026" s="2" t="n"/>
      <c r="DZ2026" s="2" t="n"/>
      <c r="EA2026" s="2" t="n"/>
      <c r="EB2026" s="2" t="n"/>
      <c r="EC2026" s="2" t="n"/>
    </row>
    <row r="2027" ht="6.75" customHeight="1" s="118">
      <c r="A2027" s="2" t="n"/>
      <c r="B2027" s="2" t="n"/>
      <c r="C2027" s="2" t="n"/>
      <c r="D2027" s="2" t="n"/>
      <c r="E2027" s="159" t="inlineStr">
        <is>
          <t>ふ り が な</t>
        </is>
      </c>
      <c r="F2027" s="140" t="n"/>
      <c r="G2027" s="140" t="n"/>
      <c r="H2027" s="140" t="n"/>
      <c r="I2027" s="140" t="n"/>
      <c r="J2027" s="140" t="n"/>
      <c r="K2027" s="141" t="n"/>
      <c r="L2027" s="160">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161">
        <f>計算!$W$25</f>
        <v/>
      </c>
      <c r="CG2027" s="144" t="n"/>
      <c r="CH2027" s="150">
        <f>計算!$X$25</f>
        <v/>
      </c>
      <c r="DU2027" s="144" t="n"/>
      <c r="DV2027" s="2" t="n"/>
      <c r="DW2027" s="2" t="n"/>
      <c r="DX2027" s="2" t="n"/>
      <c r="DY2027" s="2" t="n"/>
      <c r="DZ2027" s="2" t="n"/>
      <c r="EA2027" s="2" t="n"/>
      <c r="EB2027" s="2" t="n"/>
      <c r="EC2027" s="2" t="n"/>
    </row>
    <row r="2028" ht="6.75" customHeight="1" s="118">
      <c r="A2028" s="2" t="n"/>
      <c r="B2028" s="2" t="n"/>
      <c r="C2028" s="2" t="n"/>
      <c r="D2028" s="2" t="n"/>
      <c r="E2028" s="143" t="n"/>
      <c r="K2028" s="144" t="n"/>
      <c r="BI2028" s="144" t="n"/>
      <c r="BJ2028" s="2" t="n"/>
      <c r="BK2028" s="2" t="n"/>
      <c r="BL2028" s="2" t="n"/>
      <c r="BM2028" s="2" t="n"/>
      <c r="BN2028" s="2" t="n"/>
      <c r="BO2028" s="2" t="n"/>
      <c r="BP2028" s="143" t="n"/>
      <c r="BV2028" s="144" t="n"/>
      <c r="BW2028" s="143" t="n"/>
      <c r="CG2028" s="144" t="n"/>
      <c r="DU2028" s="144" t="n"/>
      <c r="DV2028" s="2" t="n"/>
      <c r="DW2028" s="2" t="n"/>
      <c r="DX2028" s="2" t="n"/>
      <c r="DY2028" s="2" t="n"/>
      <c r="DZ2028" s="2" t="n"/>
      <c r="EA2028" s="2" t="n"/>
      <c r="EB2028" s="2" t="n"/>
      <c r="EC2028" s="2" t="n"/>
    </row>
    <row r="2029" ht="6.75" customHeight="1" s="118">
      <c r="A2029" s="2" t="n"/>
      <c r="B2029" s="2" t="n"/>
      <c r="C2029" s="2" t="n"/>
      <c r="D2029" s="2" t="n"/>
      <c r="E2029" s="162" t="n"/>
      <c r="F2029" s="163" t="n"/>
      <c r="G2029" s="163" t="n"/>
      <c r="H2029" s="163" t="n"/>
      <c r="I2029" s="163" t="n"/>
      <c r="J2029" s="163" t="n"/>
      <c r="K2029" s="164" t="n"/>
      <c r="L2029" s="163" t="n"/>
      <c r="M2029" s="163" t="n"/>
      <c r="N2029" s="163" t="n"/>
      <c r="O2029" s="163" t="n"/>
      <c r="P2029" s="163" t="n"/>
      <c r="Q2029" s="163" t="n"/>
      <c r="R2029" s="163" t="n"/>
      <c r="S2029" s="163" t="n"/>
      <c r="T2029" s="163" t="n"/>
      <c r="U2029" s="163" t="n"/>
      <c r="V2029" s="163" t="n"/>
      <c r="W2029" s="163" t="n"/>
      <c r="X2029" s="163" t="n"/>
      <c r="Y2029" s="163" t="n"/>
      <c r="Z2029" s="163" t="n"/>
      <c r="AA2029" s="163" t="n"/>
      <c r="AB2029" s="163" t="n"/>
      <c r="AC2029" s="163" t="n"/>
      <c r="AD2029" s="163" t="n"/>
      <c r="AE2029" s="163" t="n"/>
      <c r="AF2029" s="163" t="n"/>
      <c r="AG2029" s="163" t="n"/>
      <c r="AH2029" s="163" t="n"/>
      <c r="AI2029" s="163" t="n"/>
      <c r="AJ2029" s="163" t="n"/>
      <c r="AK2029" s="163" t="n"/>
      <c r="AL2029" s="163" t="n"/>
      <c r="AM2029" s="163" t="n"/>
      <c r="AN2029" s="163" t="n"/>
      <c r="AO2029" s="163" t="n"/>
      <c r="AP2029" s="163" t="n"/>
      <c r="AQ2029" s="163" t="n"/>
      <c r="AR2029" s="163" t="n"/>
      <c r="AS2029" s="163" t="n"/>
      <c r="AT2029" s="163" t="n"/>
      <c r="AU2029" s="163" t="n"/>
      <c r="AV2029" s="163" t="n"/>
      <c r="AW2029" s="163" t="n"/>
      <c r="AX2029" s="163" t="n"/>
      <c r="AY2029" s="163" t="n"/>
      <c r="AZ2029" s="163" t="n"/>
      <c r="BA2029" s="163" t="n"/>
      <c r="BB2029" s="163" t="n"/>
      <c r="BC2029" s="163" t="n"/>
      <c r="BD2029" s="163" t="n"/>
      <c r="BE2029" s="163" t="n"/>
      <c r="BF2029" s="163" t="n"/>
      <c r="BG2029" s="163" t="n"/>
      <c r="BH2029" s="163" t="n"/>
      <c r="BI2029" s="164" t="n"/>
      <c r="BJ2029" s="2" t="n"/>
      <c r="BK2029" s="2" t="n"/>
      <c r="BL2029" s="2" t="n"/>
      <c r="BM2029" s="2" t="n"/>
      <c r="BN2029" s="2" t="n"/>
      <c r="BO2029" s="2" t="n"/>
      <c r="BP2029" s="143" t="n"/>
      <c r="BV2029" s="144" t="n"/>
      <c r="BW2029" s="143" t="n"/>
      <c r="CG2029" s="144" t="n"/>
      <c r="DU2029" s="144" t="n"/>
      <c r="DV2029" s="2" t="n"/>
      <c r="DW2029" s="2" t="n"/>
      <c r="DX2029" s="2" t="n"/>
      <c r="DY2029" s="2" t="n"/>
      <c r="DZ2029" s="2" t="n"/>
      <c r="EA2029" s="2" t="n"/>
      <c r="EB2029" s="2" t="n"/>
      <c r="EC2029" s="2" t="n"/>
    </row>
    <row r="2030" ht="6.75" customHeight="1" s="118">
      <c r="A2030" s="2" t="n"/>
      <c r="B2030" s="2" t="n"/>
      <c r="C2030" s="2" t="n"/>
      <c r="D2030" s="2" t="n"/>
      <c r="E2030" s="165" t="inlineStr">
        <is>
          <t>現住所</t>
        </is>
      </c>
      <c r="F2030" s="166" t="n"/>
      <c r="G2030" s="166" t="n"/>
      <c r="H2030" s="166" t="n"/>
      <c r="I2030" s="166" t="n"/>
      <c r="J2030" s="166" t="n"/>
      <c r="K2030" s="167" t="n"/>
      <c r="L2030" s="107" t="inlineStr">
        <is>
          <t>〒</t>
        </is>
      </c>
      <c r="M2030" s="166" t="n"/>
      <c r="N2030" s="166" t="n"/>
      <c r="O2030" s="166" t="n"/>
      <c r="P2030" s="168">
        <f>計算!$H$25</f>
        <v/>
      </c>
      <c r="Q2030" s="166" t="n"/>
      <c r="R2030" s="166" t="n"/>
      <c r="S2030" s="166" t="n"/>
      <c r="T2030" s="166" t="n"/>
      <c r="U2030" s="166" t="n"/>
      <c r="V2030" s="166" t="n"/>
      <c r="W2030" s="166" t="n"/>
      <c r="X2030" s="166" t="n"/>
      <c r="Y2030" s="166" t="n"/>
      <c r="Z2030" s="166" t="n"/>
      <c r="AA2030" s="166" t="n"/>
      <c r="AB2030" s="166" t="n"/>
      <c r="AC2030" s="166" t="n"/>
      <c r="AD2030" s="166" t="n"/>
      <c r="AE2030" s="166" t="n"/>
      <c r="AF2030" s="166" t="n"/>
      <c r="AG2030" s="166" t="n"/>
      <c r="AH2030" s="166" t="n"/>
      <c r="AI2030" s="166" t="n"/>
      <c r="AJ2030" s="166"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143" t="n"/>
      <c r="CG2030" s="144" t="n"/>
      <c r="DU2030" s="144" t="n"/>
      <c r="DV2030" s="2" t="n"/>
      <c r="DW2030" s="2" t="n"/>
      <c r="DX2030" s="2" t="n"/>
      <c r="DY2030" s="2" t="n"/>
      <c r="DZ2030" s="2" t="n"/>
      <c r="EA2030" s="2" t="n"/>
      <c r="EB2030" s="2" t="n"/>
      <c r="EC2030" s="2" t="n"/>
    </row>
    <row r="2031" ht="4.5"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6" t="n"/>
      <c r="BQ2031" s="147" t="n"/>
      <c r="BR2031" s="147" t="n"/>
      <c r="BS2031" s="147" t="n"/>
      <c r="BT2031" s="147" t="n"/>
      <c r="BU2031" s="147" t="n"/>
      <c r="BV2031" s="148" t="n"/>
      <c r="BW2031" s="146" t="n"/>
      <c r="BX2031" s="147" t="n"/>
      <c r="BY2031" s="147" t="n"/>
      <c r="BZ2031" s="147" t="n"/>
      <c r="CA2031" s="147" t="n"/>
      <c r="CB2031" s="147" t="n"/>
      <c r="CC2031" s="147" t="n"/>
      <c r="CD2031" s="147" t="n"/>
      <c r="CE2031" s="147" t="n"/>
      <c r="CF2031" s="147" t="n"/>
      <c r="CG2031" s="148" t="n"/>
      <c r="DU2031" s="144"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69" t="inlineStr">
        <is>
          <t>校内外の諸活動</t>
        </is>
      </c>
      <c r="BQ2032" s="140" t="n"/>
      <c r="BR2032" s="140" t="n"/>
      <c r="BS2032" s="140" t="n"/>
      <c r="BT2032" s="140" t="n"/>
      <c r="BU2032" s="140" t="n"/>
      <c r="BV2032" s="141" t="n"/>
      <c r="BW2032" s="170">
        <f>計算!$Y$25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1">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6" t="n"/>
      <c r="F2035" s="147" t="n"/>
      <c r="G2035" s="147" t="n"/>
      <c r="H2035" s="147" t="n"/>
      <c r="I2035" s="147" t="n"/>
      <c r="J2035" s="147" t="n"/>
      <c r="K2035" s="148" t="n"/>
      <c r="L2035" s="146" t="n"/>
      <c r="M2035" s="147" t="n"/>
      <c r="N2035" s="147" t="n"/>
      <c r="O2035" s="147" t="n"/>
      <c r="P2035" s="147" t="n"/>
      <c r="Q2035" s="147" t="n"/>
      <c r="R2035" s="147" t="n"/>
      <c r="S2035" s="147" t="n"/>
      <c r="T2035" s="147" t="n"/>
      <c r="U2035" s="147" t="n"/>
      <c r="V2035" s="147" t="n"/>
      <c r="W2035" s="147" t="n"/>
      <c r="X2035" s="147" t="n"/>
      <c r="Y2035" s="147" t="n"/>
      <c r="Z2035" s="147" t="n"/>
      <c r="AA2035" s="147" t="n"/>
      <c r="AB2035" s="147" t="n"/>
      <c r="AC2035" s="147" t="n"/>
      <c r="AD2035" s="147" t="n"/>
      <c r="AE2035" s="147" t="n"/>
      <c r="AF2035" s="147" t="n"/>
      <c r="AG2035" s="147" t="n"/>
      <c r="AH2035" s="147" t="n"/>
      <c r="AI2035" s="147" t="n"/>
      <c r="AJ2035" s="147" t="n"/>
      <c r="AK2035" s="147" t="n"/>
      <c r="AL2035" s="147" t="n"/>
      <c r="AM2035" s="147" t="n"/>
      <c r="AN2035" s="147" t="n"/>
      <c r="AO2035" s="147" t="n"/>
      <c r="AP2035" s="147" t="n"/>
      <c r="AQ2035" s="147" t="n"/>
      <c r="AR2035" s="147" t="n"/>
      <c r="AS2035" s="147" t="n"/>
      <c r="AT2035" s="147" t="n"/>
      <c r="AU2035" s="147" t="n"/>
      <c r="AV2035" s="147" t="n"/>
      <c r="AW2035" s="147" t="n"/>
      <c r="AX2035" s="147" t="n"/>
      <c r="AY2035" s="147" t="n"/>
      <c r="AZ2035" s="147" t="n"/>
      <c r="BA2035" s="147" t="n"/>
      <c r="BB2035" s="147" t="n"/>
      <c r="BC2035" s="147" t="n"/>
      <c r="BD2035" s="147" t="n"/>
      <c r="BE2035" s="147" t="n"/>
      <c r="BF2035" s="147" t="n"/>
      <c r="BG2035" s="147" t="n"/>
      <c r="BH2035" s="147" t="n"/>
      <c r="BI2035" s="148"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59" t="inlineStr">
        <is>
          <t>ふ り が な</t>
        </is>
      </c>
      <c r="F2036" s="140" t="n"/>
      <c r="G2036" s="140" t="n"/>
      <c r="H2036" s="140" t="n"/>
      <c r="I2036" s="140" t="n"/>
      <c r="J2036" s="140" t="n"/>
      <c r="K2036" s="141" t="n"/>
      <c r="L2036" s="160">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2" t="n"/>
      <c r="F2038" s="163" t="n"/>
      <c r="G2038" s="163" t="n"/>
      <c r="H2038" s="163" t="n"/>
      <c r="I2038" s="163" t="n"/>
      <c r="J2038" s="163" t="n"/>
      <c r="K2038" s="164" t="n"/>
      <c r="L2038" s="163" t="n"/>
      <c r="M2038" s="163" t="n"/>
      <c r="N2038" s="163" t="n"/>
      <c r="O2038" s="163" t="n"/>
      <c r="P2038" s="163" t="n"/>
      <c r="Q2038" s="163" t="n"/>
      <c r="R2038" s="163" t="n"/>
      <c r="S2038" s="163" t="n"/>
      <c r="T2038" s="163" t="n"/>
      <c r="U2038" s="163" t="n"/>
      <c r="V2038" s="163" t="n"/>
      <c r="W2038" s="163" t="n"/>
      <c r="X2038" s="163" t="n"/>
      <c r="Y2038" s="163" t="n"/>
      <c r="Z2038" s="163" t="n"/>
      <c r="AA2038" s="163" t="n"/>
      <c r="AB2038" s="163" t="n"/>
      <c r="AC2038" s="163" t="n"/>
      <c r="AD2038" s="163" t="n"/>
      <c r="AE2038" s="163" t="n"/>
      <c r="AF2038" s="163" t="n"/>
      <c r="AG2038" s="163" t="n"/>
      <c r="AH2038" s="163" t="n"/>
      <c r="AI2038" s="163" t="n"/>
      <c r="AJ2038" s="163" t="n"/>
      <c r="AK2038" s="163" t="n"/>
      <c r="AL2038" s="163" t="n"/>
      <c r="AM2038" s="163" t="n"/>
      <c r="AN2038" s="163" t="n"/>
      <c r="AO2038" s="163" t="n"/>
      <c r="AP2038" s="163" t="n"/>
      <c r="AQ2038" s="163" t="n"/>
      <c r="AR2038" s="163" t="n"/>
      <c r="AS2038" s="163" t="n"/>
      <c r="AT2038" s="163" t="n"/>
      <c r="AU2038" s="163" t="n"/>
      <c r="AV2038" s="163" t="n"/>
      <c r="AW2038" s="163" t="n"/>
      <c r="AX2038" s="163" t="n"/>
      <c r="AY2038" s="163" t="n"/>
      <c r="AZ2038" s="163" t="n"/>
      <c r="BA2038" s="163" t="n"/>
      <c r="BB2038" s="163" t="n"/>
      <c r="BC2038" s="163" t="n"/>
      <c r="BD2038" s="163" t="n"/>
      <c r="BE2038" s="163" t="n"/>
      <c r="BF2038" s="163" t="n"/>
      <c r="BG2038" s="163" t="n"/>
      <c r="BH2038" s="163" t="n"/>
      <c r="BI2038" s="164"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5" t="inlineStr">
        <is>
          <t>連絡先</t>
        </is>
      </c>
      <c r="F2039" s="166" t="n"/>
      <c r="G2039" s="166" t="n"/>
      <c r="H2039" s="166" t="n"/>
      <c r="I2039" s="166" t="n"/>
      <c r="J2039" s="166" t="n"/>
      <c r="K2039" s="167" t="n"/>
      <c r="L2039" s="107" t="inlineStr">
        <is>
          <t>〒</t>
        </is>
      </c>
      <c r="M2039" s="166" t="n"/>
      <c r="N2039" s="166" t="n"/>
      <c r="O2039" s="166" t="n"/>
      <c r="P2039" s="172">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3">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6" t="n"/>
      <c r="F2043" s="147" t="n"/>
      <c r="G2043" s="147" t="n"/>
      <c r="H2043" s="147" t="n"/>
      <c r="I2043" s="147" t="n"/>
      <c r="J2043" s="147" t="n"/>
      <c r="K2043" s="148" t="n"/>
      <c r="L2043" s="147" t="n"/>
      <c r="M2043" s="147" t="n"/>
      <c r="N2043" s="147" t="n"/>
      <c r="O2043" s="147" t="n"/>
      <c r="P2043" s="147" t="n"/>
      <c r="Q2043" s="147" t="n"/>
      <c r="R2043" s="147" t="n"/>
      <c r="S2043" s="147" t="n"/>
      <c r="T2043" s="147" t="n"/>
      <c r="U2043" s="147" t="n"/>
      <c r="V2043" s="147" t="n"/>
      <c r="W2043" s="147" t="n"/>
      <c r="X2043" s="147" t="n"/>
      <c r="Y2043" s="147" t="n"/>
      <c r="Z2043" s="147" t="n"/>
      <c r="AA2043" s="147" t="n"/>
      <c r="AB2043" s="147" t="n"/>
      <c r="AC2043" s="147" t="n"/>
      <c r="AD2043" s="147" t="n"/>
      <c r="AE2043" s="147" t="n"/>
      <c r="AF2043" s="147" t="n"/>
      <c r="AG2043" s="147" t="n"/>
      <c r="AH2043" s="147" t="n"/>
      <c r="AI2043" s="147" t="n"/>
      <c r="AJ2043" s="147" t="n"/>
      <c r="AK2043" s="147" t="n"/>
      <c r="AL2043" s="147" t="n"/>
      <c r="AM2043" s="147" t="n"/>
      <c r="AN2043" s="147" t="n"/>
      <c r="AO2043" s="147" t="n"/>
      <c r="AP2043" s="147" t="n"/>
      <c r="AQ2043" s="147" t="n"/>
      <c r="AR2043" s="147" t="n"/>
      <c r="AS2043" s="147" t="n"/>
      <c r="AT2043" s="147" t="n"/>
      <c r="AU2043" s="147" t="n"/>
      <c r="AV2043" s="147" t="n"/>
      <c r="AW2043" s="147" t="n"/>
      <c r="AX2043" s="147" t="n"/>
      <c r="AY2043" s="147" t="n"/>
      <c r="AZ2043" s="147" t="n"/>
      <c r="BA2043" s="147" t="n"/>
      <c r="BB2043" s="147" t="n"/>
      <c r="BC2043" s="147" t="n"/>
      <c r="BD2043" s="147" t="n"/>
      <c r="BE2043" s="147" t="n"/>
      <c r="BF2043" s="147" t="n"/>
      <c r="BG2043" s="147" t="n"/>
      <c r="BH2043" s="147" t="n"/>
      <c r="BI2043" s="148"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4" t="n"/>
      <c r="BQ2049" s="140" t="n"/>
      <c r="BR2049" s="175" t="n"/>
      <c r="BS2049" s="140" t="n"/>
      <c r="BT2049" s="140" t="n"/>
      <c r="BU2049" s="28" t="n"/>
      <c r="BV2049" s="29" t="n"/>
      <c r="BW2049" s="176">
        <f>計算!$Z$25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7"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78">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79">
        <f>設定!$B$6</f>
        <v/>
      </c>
      <c r="S2057" s="11" t="n"/>
      <c r="T2057" s="11" t="n"/>
      <c r="U2057" s="179">
        <f>設定!$B$7</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6" t="n"/>
      <c r="F2062" s="147" t="n"/>
      <c r="G2062" s="147" t="n"/>
      <c r="H2062" s="147" t="n"/>
      <c r="I2062" s="147" t="n"/>
      <c r="J2062" s="147" t="n"/>
      <c r="K2062" s="148"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7" t="n"/>
      <c r="AX2062" s="147" t="n"/>
      <c r="AY2062" s="147" t="n"/>
      <c r="AZ2062" s="147" t="n"/>
      <c r="BA2062" s="147" t="n"/>
      <c r="BB2062" s="147" t="n"/>
      <c r="BC2062" s="147" t="n"/>
      <c r="BD2062" s="147" t="n"/>
      <c r="BE2062" s="147" t="n"/>
      <c r="BF2062" s="147" t="n"/>
      <c r="BG2062" s="147" t="n"/>
      <c r="BH2062" s="147" t="n"/>
      <c r="BI2062" s="148"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0"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1">
        <f>計算!$AD$25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79">
        <f>計算!$AB$25</f>
        <v/>
      </c>
      <c r="S2068" s="52" t="inlineStr">
        <is>
          <t>年</t>
        </is>
      </c>
      <c r="U2068" s="179">
        <f>計算!$AC$25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6" t="n"/>
      <c r="M2071" s="147" t="n"/>
      <c r="N2071" s="147" t="n"/>
      <c r="O2071" s="147" t="n"/>
      <c r="P2071" s="20" t="n"/>
      <c r="Q2071" s="20" t="n"/>
      <c r="R2071" s="20" t="n"/>
      <c r="S2071" s="20" t="n"/>
      <c r="T2071" s="20" t="n"/>
      <c r="U2071" s="20" t="n"/>
      <c r="V2071" s="20" t="n"/>
      <c r="W2071" s="20" t="n"/>
      <c r="X2071" s="39" t="n"/>
      <c r="Y2071" s="146" t="n"/>
      <c r="Z2071" s="147" t="n"/>
      <c r="AA2071" s="147" t="n"/>
      <c r="AB2071" s="147" t="n"/>
      <c r="AC2071" s="147" t="n"/>
      <c r="AD2071" s="147" t="n"/>
      <c r="AE2071" s="147" t="n"/>
      <c r="AF2071" s="147" t="n"/>
      <c r="AG2071" s="147" t="n"/>
      <c r="AH2071" s="147" t="n"/>
      <c r="AI2071" s="147" t="n"/>
      <c r="AJ2071" s="147" t="n"/>
      <c r="AK2071" s="147" t="n"/>
      <c r="AL2071" s="147" t="n"/>
      <c r="AM2071" s="147" t="n"/>
      <c r="AN2071" s="147" t="n"/>
      <c r="AO2071" s="147" t="n"/>
      <c r="AP2071" s="147" t="n"/>
      <c r="AQ2071" s="147" t="n"/>
      <c r="AR2071" s="147" t="n"/>
      <c r="AS2071" s="147" t="n"/>
      <c r="AT2071" s="147" t="n"/>
      <c r="AU2071" s="147" t="n"/>
      <c r="AV2071" s="147" t="n"/>
      <c r="AW2071" s="147" t="n"/>
      <c r="AX2071" s="147" t="n"/>
      <c r="AY2071" s="147" t="n"/>
      <c r="AZ2071" s="147" t="n"/>
      <c r="BA2071" s="147" t="n"/>
      <c r="BB2071" s="147" t="n"/>
      <c r="BC2071" s="147" t="n"/>
      <c r="BD2071" s="147" t="n"/>
      <c r="BE2071" s="147" t="n"/>
      <c r="BF2071" s="147" t="n"/>
      <c r="BG2071" s="147" t="n"/>
      <c r="BH2071" s="147" t="n"/>
      <c r="BI2071" s="148"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1">
        <f>計算!$AG$25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79">
        <f>計算!$AE$25</f>
        <v/>
      </c>
      <c r="S2074" s="52" t="inlineStr">
        <is>
          <t>年</t>
        </is>
      </c>
      <c r="U2074" s="179">
        <f>計算!$AF$25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6" t="n"/>
      <c r="M2077" s="147" t="n"/>
      <c r="N2077" s="147" t="n"/>
      <c r="O2077" s="147" t="n"/>
      <c r="P2077" s="20" t="n"/>
      <c r="Q2077" s="20" t="n"/>
      <c r="R2077" s="20" t="n"/>
      <c r="S2077" s="20" t="n"/>
      <c r="T2077" s="20" t="n"/>
      <c r="U2077" s="20" t="n"/>
      <c r="V2077" s="20" t="n"/>
      <c r="W2077" s="20" t="n"/>
      <c r="X2077" s="39" t="n"/>
      <c r="Y2077" s="146" t="n"/>
      <c r="Z2077" s="147" t="n"/>
      <c r="AA2077" s="147" t="n"/>
      <c r="AB2077" s="147" t="n"/>
      <c r="AC2077" s="147" t="n"/>
      <c r="AD2077" s="147" t="n"/>
      <c r="AE2077" s="147" t="n"/>
      <c r="AF2077" s="147" t="n"/>
      <c r="AG2077" s="147" t="n"/>
      <c r="AH2077" s="147" t="n"/>
      <c r="AI2077" s="147" t="n"/>
      <c r="AJ2077" s="147" t="n"/>
      <c r="AK2077" s="147" t="n"/>
      <c r="AL2077" s="147" t="n"/>
      <c r="AM2077" s="147" t="n"/>
      <c r="AN2077" s="147" t="n"/>
      <c r="AO2077" s="147" t="n"/>
      <c r="AP2077" s="147" t="n"/>
      <c r="AQ2077" s="147" t="n"/>
      <c r="AR2077" s="147" t="n"/>
      <c r="AS2077" s="147" t="n"/>
      <c r="AT2077" s="147" t="n"/>
      <c r="AU2077" s="147" t="n"/>
      <c r="AV2077" s="147" t="n"/>
      <c r="AW2077" s="147" t="n"/>
      <c r="AX2077" s="147" t="n"/>
      <c r="AY2077" s="147" t="n"/>
      <c r="AZ2077" s="147" t="n"/>
      <c r="BA2077" s="147" t="n"/>
      <c r="BB2077" s="147" t="n"/>
      <c r="BC2077" s="147" t="n"/>
      <c r="BD2077" s="147" t="n"/>
      <c r="BE2077" s="147" t="n"/>
      <c r="BF2077" s="147" t="n"/>
      <c r="BG2077" s="147" t="n"/>
      <c r="BH2077" s="147" t="n"/>
      <c r="BI2077" s="148" t="n"/>
      <c r="BJ2077" s="2" t="n"/>
      <c r="BK2077" s="2" t="n"/>
      <c r="BL2077" s="2" t="n"/>
      <c r="BM2077" s="2" t="n"/>
      <c r="BN2077" s="2" t="n"/>
      <c r="BO2077" s="2" t="n"/>
      <c r="BP2077" s="146" t="n"/>
      <c r="BQ2077" s="147" t="n"/>
      <c r="BR2077" s="147" t="n"/>
      <c r="BS2077" s="147" t="n"/>
      <c r="BT2077" s="147" t="n"/>
      <c r="BU2077" s="42" t="n"/>
      <c r="BV2077" s="45" t="n"/>
      <c r="BW2077" s="147" t="n"/>
      <c r="BX2077" s="147" t="n"/>
      <c r="BY2077" s="147" t="n"/>
      <c r="BZ2077" s="147" t="n"/>
      <c r="CA2077" s="147" t="n"/>
      <c r="CB2077" s="147" t="n"/>
      <c r="CC2077" s="147" t="n"/>
      <c r="CD2077" s="147" t="n"/>
      <c r="CE2077" s="147" t="n"/>
      <c r="CF2077" s="147" t="n"/>
      <c r="CG2077" s="147" t="n"/>
      <c r="CH2077" s="147" t="n"/>
      <c r="CI2077" s="147" t="n"/>
      <c r="CJ2077" s="147" t="n"/>
      <c r="CK2077" s="147" t="n"/>
      <c r="CL2077" s="147" t="n"/>
      <c r="CM2077" s="147" t="n"/>
      <c r="CN2077" s="147" t="n"/>
      <c r="CO2077" s="147" t="n"/>
      <c r="CP2077" s="147" t="n"/>
      <c r="CQ2077" s="147" t="n"/>
      <c r="CR2077" s="147" t="n"/>
      <c r="CS2077" s="147" t="n"/>
      <c r="CT2077" s="147" t="n"/>
      <c r="CU2077" s="147" t="n"/>
      <c r="CV2077" s="147" t="n"/>
      <c r="CW2077" s="147" t="n"/>
      <c r="CX2077" s="147" t="n"/>
      <c r="CY2077" s="147" t="n"/>
      <c r="CZ2077" s="147" t="n"/>
      <c r="DA2077" s="147" t="n"/>
      <c r="DB2077" s="147" t="n"/>
      <c r="DC2077" s="147" t="n"/>
      <c r="DD2077" s="147" t="n"/>
      <c r="DE2077" s="147" t="n"/>
      <c r="DF2077" s="147" t="n"/>
      <c r="DG2077" s="147" t="n"/>
      <c r="DH2077" s="147" t="n"/>
      <c r="DI2077" s="147" t="n"/>
      <c r="DJ2077" s="147" t="n"/>
      <c r="DK2077" s="147" t="n"/>
      <c r="DL2077" s="147" t="n"/>
      <c r="DM2077" s="147" t="n"/>
      <c r="DN2077" s="147" t="n"/>
      <c r="DO2077" s="147" t="n"/>
      <c r="DP2077" s="147" t="n"/>
      <c r="DQ2077" s="147" t="n"/>
      <c r="DR2077" s="147" t="n"/>
      <c r="DS2077" s="147" t="n"/>
      <c r="DT2077" s="147" t="n"/>
      <c r="DU2077" s="148"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6">
        <f>計算!$AA$25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6" t="n"/>
      <c r="M2083" s="147" t="n"/>
      <c r="N2083" s="147" t="n"/>
      <c r="O2083" s="147"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6" t="n"/>
      <c r="F2089" s="147" t="n"/>
      <c r="G2089" s="147" t="n"/>
      <c r="H2089" s="147" t="n"/>
      <c r="I2089" s="147" t="n"/>
      <c r="J2089" s="147" t="n"/>
      <c r="K2089" s="148" t="n"/>
      <c r="L2089" s="146" t="n"/>
      <c r="M2089" s="147" t="n"/>
      <c r="N2089" s="147" t="n"/>
      <c r="O2089" s="147"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6" t="n"/>
      <c r="BQ2089" s="147" t="n"/>
      <c r="BR2089" s="147" t="n"/>
      <c r="BS2089" s="147" t="n"/>
      <c r="BT2089" s="147" t="n"/>
      <c r="BU2089" s="147" t="n"/>
      <c r="BV2089" s="148" t="n"/>
      <c r="BW2089" s="147" t="n"/>
      <c r="BX2089" s="147" t="n"/>
      <c r="BY2089" s="147" t="n"/>
      <c r="BZ2089" s="147" t="n"/>
      <c r="CA2089" s="147" t="n"/>
      <c r="CB2089" s="147" t="n"/>
      <c r="CC2089" s="147" t="n"/>
      <c r="CD2089" s="147" t="n"/>
      <c r="CE2089" s="147" t="n"/>
      <c r="CF2089" s="147" t="n"/>
      <c r="CG2089" s="147" t="n"/>
      <c r="CH2089" s="147" t="n"/>
      <c r="CI2089" s="147" t="n"/>
      <c r="CJ2089" s="147" t="n"/>
      <c r="CK2089" s="147" t="n"/>
      <c r="CL2089" s="147" t="n"/>
      <c r="CM2089" s="147" t="n"/>
      <c r="CN2089" s="147" t="n"/>
      <c r="CO2089" s="147" t="n"/>
      <c r="CP2089" s="147" t="n"/>
      <c r="CQ2089" s="147" t="n"/>
      <c r="CR2089" s="147" t="n"/>
      <c r="CS2089" s="147" t="n"/>
      <c r="CT2089" s="147" t="n"/>
      <c r="CU2089" s="147" t="n"/>
      <c r="CV2089" s="147" t="n"/>
      <c r="CW2089" s="147" t="n"/>
      <c r="CX2089" s="147" t="n"/>
      <c r="CY2089" s="147" t="n"/>
      <c r="CZ2089" s="147" t="n"/>
      <c r="DA2089" s="147" t="n"/>
      <c r="DB2089" s="147" t="n"/>
      <c r="DC2089" s="147" t="n"/>
      <c r="DD2089" s="147" t="n"/>
      <c r="DE2089" s="147" t="n"/>
      <c r="DF2089" s="147" t="n"/>
      <c r="DG2089" s="147" t="n"/>
      <c r="DH2089" s="147" t="n"/>
      <c r="DI2089" s="147" t="n"/>
      <c r="DJ2089" s="147" t="n"/>
      <c r="DK2089" s="147" t="n"/>
      <c r="DL2089" s="147" t="n"/>
      <c r="DM2089" s="147" t="n"/>
      <c r="DN2089" s="147" t="n"/>
      <c r="DO2089" s="147" t="n"/>
      <c r="DP2089" s="147" t="n"/>
      <c r="DQ2089" s="147" t="n"/>
      <c r="DR2089" s="147" t="n"/>
      <c r="DS2089" s="147" t="n"/>
      <c r="DT2089" s="147" t="n"/>
      <c r="DU2089" s="148"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IF(N(設定!$B$3)=0,"",YEAR(設定!$B$3)-2018)</f>
        <v/>
      </c>
      <c r="AG2101" s="95" t="inlineStr">
        <is>
          <t>年</t>
        </is>
      </c>
      <c r="AI2101" s="145">
        <f>IF(N(設定!$B$3)=0,"",MONTH(設定!$B$3))</f>
        <v/>
      </c>
      <c r="AL2101" s="95" t="inlineStr">
        <is>
          <t>月</t>
        </is>
      </c>
      <c r="AN2101" s="145">
        <f>IF(N(設定!$B$3)=0,"",DAY(設定!$B$3))</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6" t="n"/>
      <c r="BX2101" s="147" t="n"/>
      <c r="BY2101" s="147" t="n"/>
      <c r="BZ2101" s="147" t="n"/>
      <c r="CA2101" s="147" t="n"/>
      <c r="CB2101" s="147" t="n"/>
      <c r="CC2101" s="147" t="n"/>
      <c r="CD2101" s="147" t="n"/>
      <c r="CE2101" s="147" t="n"/>
      <c r="CF2101" s="147" t="n"/>
      <c r="CG2101" s="148" t="n"/>
      <c r="CH2101" s="146" t="n"/>
      <c r="CI2101" s="147" t="n"/>
      <c r="CJ2101" s="147" t="n"/>
      <c r="CK2101" s="147" t="n"/>
      <c r="CL2101" s="147" t="n"/>
      <c r="CM2101" s="147" t="n"/>
      <c r="CN2101" s="147" t="n"/>
      <c r="CO2101" s="147" t="n"/>
      <c r="CP2101" s="147" t="n"/>
      <c r="CQ2101" s="147" t="n"/>
      <c r="CR2101" s="147" t="n"/>
      <c r="CS2101" s="147" t="n"/>
      <c r="CT2101" s="147" t="n"/>
      <c r="CU2101" s="147" t="n"/>
      <c r="CV2101" s="147" t="n"/>
      <c r="CW2101" s="147" t="n"/>
      <c r="CX2101" s="147" t="n"/>
      <c r="CY2101" s="147" t="n"/>
      <c r="CZ2101" s="147" t="n"/>
      <c r="DA2101" s="147" t="n"/>
      <c r="DB2101" s="147" t="n"/>
      <c r="DC2101" s="147" t="n"/>
      <c r="DD2101" s="147" t="n"/>
      <c r="DE2101" s="147" t="n"/>
      <c r="DF2101" s="147" t="n"/>
      <c r="DG2101" s="147" t="n"/>
      <c r="DH2101" s="147" t="n"/>
      <c r="DI2101" s="147" t="n"/>
      <c r="DJ2101" s="147" t="n"/>
      <c r="DK2101" s="147" t="n"/>
      <c r="DL2101" s="147" t="n"/>
      <c r="DM2101" s="147" t="n"/>
      <c r="DN2101" s="147" t="n"/>
      <c r="DO2101" s="147" t="n"/>
      <c r="DP2101" s="147" t="n"/>
      <c r="DQ2101" s="147" t="n"/>
      <c r="DR2101" s="147" t="n"/>
      <c r="DS2101" s="147" t="n"/>
      <c r="DT2101" s="147" t="n"/>
      <c r="DU2101" s="148"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49">
        <f>計算!$O$26</f>
        <v/>
      </c>
      <c r="CG2102" s="144" t="n"/>
      <c r="CH2102" s="150">
        <f>計算!$P$26</f>
        <v/>
      </c>
      <c r="DU2102" s="144"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7" t="n"/>
      <c r="AA2103" s="147" t="n"/>
      <c r="AB2103" s="147" t="n"/>
      <c r="AC2103" s="147" t="n"/>
      <c r="AD2103" s="147" t="n"/>
      <c r="AE2103" s="147" t="n"/>
      <c r="AF2103" s="147" t="n"/>
      <c r="AG2103" s="147" t="n"/>
      <c r="AH2103" s="147" t="n"/>
      <c r="AI2103" s="147" t="n"/>
      <c r="AJ2103" s="147" t="n"/>
      <c r="AK2103" s="147" t="n"/>
      <c r="AL2103" s="147" t="n"/>
      <c r="AM2103" s="147" t="n"/>
      <c r="AN2103" s="147" t="n"/>
      <c r="AO2103" s="147" t="n"/>
      <c r="AP2103" s="147" t="n"/>
      <c r="AQ2103" s="147" t="n"/>
      <c r="AR2103" s="147" t="n"/>
      <c r="AS2103" s="147" t="n"/>
      <c r="AT2103" s="147" t="n"/>
      <c r="AU2103" s="12" t="n"/>
      <c r="AV2103" s="7" t="n"/>
      <c r="BI2103" s="8" t="n"/>
      <c r="BJ2103" s="7" t="n"/>
      <c r="BK2103" s="2" t="n"/>
      <c r="BL2103" s="2" t="n"/>
      <c r="BM2103" s="2" t="n"/>
      <c r="BN2103" s="2" t="n"/>
      <c r="BO2103" s="2" t="n"/>
      <c r="BP2103" s="143" t="n"/>
      <c r="BV2103" s="144" t="n"/>
      <c r="BW2103" s="143" t="n"/>
      <c r="CG2103" s="144" t="n"/>
      <c r="DU2103" s="144" t="n"/>
      <c r="DV2103" s="2" t="n"/>
      <c r="DW2103" s="2" t="n"/>
      <c r="DX2103" s="2" t="n"/>
      <c r="DY2103" s="2" t="n"/>
      <c r="DZ2103" s="2" t="n"/>
      <c r="EA2103" s="2" t="n"/>
      <c r="EB2103" s="2" t="n"/>
      <c r="EC2103" s="2" t="n"/>
    </row>
    <row r="2104" ht="6.75" customHeight="1" s="118">
      <c r="A2104" s="2" t="n"/>
      <c r="B2104" s="2" t="n"/>
      <c r="C2104" s="2" t="n"/>
      <c r="D2104" s="2" t="n"/>
      <c r="E2104" s="142" t="inlineStr">
        <is>
          <t>ふ り が な</t>
        </is>
      </c>
      <c r="F2104" s="140" t="n"/>
      <c r="G2104" s="140" t="n"/>
      <c r="H2104" s="140" t="n"/>
      <c r="I2104" s="140" t="n"/>
      <c r="J2104" s="140" t="n"/>
      <c r="K2104" s="141" t="n"/>
      <c r="L2104" s="151">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43" t="n"/>
      <c r="CG2104" s="144" t="n"/>
      <c r="DU2104" s="144" t="n"/>
      <c r="DV2104" s="2" t="n"/>
      <c r="DW2104" s="2" t="n"/>
      <c r="DX2104" s="2" t="n"/>
      <c r="DY2104" s="2" t="n"/>
      <c r="DZ2104" s="2" t="n"/>
      <c r="EA2104" s="2" t="n"/>
      <c r="EB2104" s="2" t="n"/>
      <c r="EC2104" s="2" t="n"/>
    </row>
    <row r="2105" ht="6.7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43" t="n"/>
      <c r="CG2105" s="144" t="n"/>
      <c r="DU2105" s="144" t="n"/>
      <c r="DV2105" s="2" t="n"/>
      <c r="DW2105" s="2" t="n"/>
      <c r="DX2105" s="2" t="n"/>
      <c r="DY2105" s="2" t="n"/>
      <c r="DZ2105" s="2" t="n"/>
      <c r="EA2105" s="2" t="n"/>
      <c r="EB2105" s="2" t="n"/>
      <c r="EC2105" s="2" t="n"/>
    </row>
    <row r="2106" ht="6.7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49">
        <f>計算!$Q$26</f>
        <v/>
      </c>
      <c r="CG2106" s="144" t="n"/>
      <c r="CH2106" s="150">
        <f>計算!$R$26</f>
        <v/>
      </c>
      <c r="DU2106" s="144" t="n"/>
      <c r="DV2106" s="2" t="n"/>
      <c r="DW2106" s="2" t="n"/>
      <c r="DX2106" s="2" t="n"/>
      <c r="DY2106" s="2" t="n"/>
      <c r="DZ2106" s="2" t="n"/>
      <c r="EA2106" s="2" t="n"/>
      <c r="EB2106" s="2" t="n"/>
      <c r="EC2106" s="2" t="n"/>
    </row>
    <row r="2107" ht="6.75" customHeight="1" s="118">
      <c r="A2107" s="2" t="n"/>
      <c r="B2107" s="2" t="n"/>
      <c r="C2107" s="2" t="n"/>
      <c r="D2107" s="2" t="n"/>
      <c r="E2107" s="146" t="n"/>
      <c r="F2107" s="147" t="n"/>
      <c r="G2107" s="147" t="n"/>
      <c r="H2107" s="147" t="n"/>
      <c r="I2107" s="147" t="n"/>
      <c r="J2107" s="147" t="n"/>
      <c r="K2107" s="148" t="n"/>
      <c r="L2107" s="147" t="n"/>
      <c r="M2107" s="147" t="n"/>
      <c r="N2107" s="147" t="n"/>
      <c r="O2107" s="147" t="n"/>
      <c r="P2107" s="147" t="n"/>
      <c r="Q2107" s="147" t="n"/>
      <c r="R2107" s="147" t="n"/>
      <c r="S2107" s="147" t="n"/>
      <c r="T2107" s="147" t="n"/>
      <c r="U2107" s="147" t="n"/>
      <c r="V2107" s="147" t="n"/>
      <c r="W2107" s="147" t="n"/>
      <c r="X2107" s="147" t="n"/>
      <c r="Y2107" s="147" t="n"/>
      <c r="Z2107" s="147" t="n"/>
      <c r="AA2107" s="147" t="n"/>
      <c r="AB2107" s="147" t="n"/>
      <c r="AC2107" s="147" t="n"/>
      <c r="AD2107" s="147" t="n"/>
      <c r="AE2107" s="147" t="n"/>
      <c r="AF2107" s="147" t="n"/>
      <c r="AG2107" s="147" t="n"/>
      <c r="AH2107" s="147" t="n"/>
      <c r="AI2107" s="147" t="n"/>
      <c r="AJ2107" s="147" t="n"/>
      <c r="AK2107" s="147" t="n"/>
      <c r="AL2107" s="147" t="n"/>
      <c r="AM2107" s="147" t="n"/>
      <c r="AN2107" s="147" t="n"/>
      <c r="AO2107" s="147" t="n"/>
      <c r="AP2107" s="147" t="n"/>
      <c r="AQ2107" s="147" t="n"/>
      <c r="AR2107" s="147" t="n"/>
      <c r="AS2107" s="147" t="n"/>
      <c r="AT2107" s="148"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43" t="n"/>
      <c r="CG2107" s="144" t="n"/>
      <c r="DU2107" s="144" t="n"/>
      <c r="DV2107" s="2" t="n"/>
      <c r="DW2107" s="2" t="n"/>
      <c r="DX2107" s="2" t="n"/>
      <c r="DY2107" s="2" t="n"/>
      <c r="DZ2107" s="2" t="n"/>
      <c r="EA2107" s="2" t="n"/>
      <c r="EB2107" s="2" t="n"/>
      <c r="EC2107" s="2" t="n"/>
    </row>
    <row r="2108" ht="6.75" customHeight="1" s="118">
      <c r="A2108" s="2" t="n"/>
      <c r="B2108" s="2" t="n"/>
      <c r="C2108" s="2" t="n"/>
      <c r="D2108" s="2" t="n"/>
      <c r="E2108" s="152" t="inlineStr">
        <is>
          <t>名　前</t>
        </is>
      </c>
      <c r="F2108" s="140" t="n"/>
      <c r="G2108" s="140" t="n"/>
      <c r="H2108" s="140" t="n"/>
      <c r="I2108" s="140" t="n"/>
      <c r="J2108" s="140" t="n"/>
      <c r="K2108" s="141" t="n"/>
      <c r="L2108" s="153">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43" t="n"/>
      <c r="CG2108" s="144" t="n"/>
      <c r="DU2108" s="144" t="n"/>
      <c r="DV2108" s="2" t="n"/>
      <c r="DW2108" s="2" t="n"/>
      <c r="DX2108" s="2" t="n"/>
      <c r="DY2108" s="2" t="n"/>
      <c r="DZ2108" s="2" t="n"/>
      <c r="EA2108" s="2" t="n"/>
      <c r="EB2108" s="2" t="n"/>
      <c r="EC2108" s="2" t="n"/>
    </row>
    <row r="2109" ht="6.7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43" t="n"/>
      <c r="CG2109" s="144" t="n"/>
      <c r="DU2109" s="144" t="n"/>
      <c r="DV2109" s="2" t="n"/>
      <c r="DW2109" s="2" t="n"/>
      <c r="DX2109" s="2" t="n"/>
      <c r="DY2109" s="2" t="n"/>
      <c r="DZ2109" s="2" t="n"/>
      <c r="EA2109" s="2" t="n"/>
      <c r="EB2109" s="2" t="n"/>
      <c r="EC2109" s="2" t="n"/>
    </row>
    <row r="2110" ht="6.7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49">
        <f>計算!$S$26</f>
        <v/>
      </c>
      <c r="CG2110" s="144" t="n"/>
      <c r="CH2110" s="150">
        <f>計算!$T$26</f>
        <v/>
      </c>
      <c r="DU2110" s="144" t="n"/>
      <c r="DV2110" s="2" t="n"/>
      <c r="DW2110" s="2" t="n"/>
      <c r="DX2110" s="2" t="n"/>
      <c r="DY2110" s="2" t="n"/>
      <c r="DZ2110" s="2" t="n"/>
      <c r="EA2110" s="2" t="n"/>
      <c r="EB2110" s="2" t="n"/>
      <c r="EC2110" s="2" t="n"/>
    </row>
    <row r="2111" ht="6.7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43" t="n"/>
      <c r="CG2111" s="144" t="n"/>
      <c r="DU2111" s="144" t="n"/>
      <c r="DV2111" s="2" t="n"/>
      <c r="DW2111" s="2" t="n"/>
      <c r="DX2111" s="2" t="n"/>
      <c r="DY2111" s="2" t="n"/>
      <c r="DZ2111" s="2" t="n"/>
      <c r="EA2111" s="2" t="n"/>
      <c r="EB2111" s="2" t="n"/>
      <c r="EC2111" s="2" t="n"/>
    </row>
    <row r="2112" ht="6.7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43" t="n"/>
      <c r="CG2112" s="144" t="n"/>
      <c r="DU2112" s="144" t="n"/>
      <c r="DV2112" s="2" t="n"/>
      <c r="DW2112" s="2" t="n"/>
      <c r="DX2112" s="2" t="n"/>
      <c r="DY2112" s="2" t="n"/>
      <c r="DZ2112" s="2" t="n"/>
      <c r="EA2112" s="2" t="n"/>
      <c r="EB2112" s="2" t="n"/>
      <c r="EC2112" s="2" t="n"/>
    </row>
    <row r="2113" ht="4.5" customHeight="1" s="118">
      <c r="A2113" s="2" t="n"/>
      <c r="B2113" s="2" t="n"/>
      <c r="C2113" s="2" t="n"/>
      <c r="D2113" s="2" t="n"/>
      <c r="E2113" s="146" t="n"/>
      <c r="F2113" s="147" t="n"/>
      <c r="G2113" s="147" t="n"/>
      <c r="H2113" s="147" t="n"/>
      <c r="I2113" s="147" t="n"/>
      <c r="J2113" s="147" t="n"/>
      <c r="K2113" s="148" t="n"/>
      <c r="L2113" s="146" t="n"/>
      <c r="M2113" s="147" t="n"/>
      <c r="N2113" s="147" t="n"/>
      <c r="O2113" s="147" t="n"/>
      <c r="P2113" s="147" t="n"/>
      <c r="Q2113" s="147" t="n"/>
      <c r="R2113" s="147" t="n"/>
      <c r="S2113" s="147" t="n"/>
      <c r="T2113" s="147" t="n"/>
      <c r="U2113" s="147" t="n"/>
      <c r="V2113" s="147" t="n"/>
      <c r="W2113" s="147" t="n"/>
      <c r="X2113" s="147" t="n"/>
      <c r="Y2113" s="147" t="n"/>
      <c r="Z2113" s="147" t="n"/>
      <c r="AA2113" s="147" t="n"/>
      <c r="AB2113" s="147" t="n"/>
      <c r="AC2113" s="147" t="n"/>
      <c r="AD2113" s="147" t="n"/>
      <c r="AE2113" s="147" t="n"/>
      <c r="AF2113" s="147" t="n"/>
      <c r="AG2113" s="147" t="n"/>
      <c r="AH2113" s="147" t="n"/>
      <c r="AI2113" s="147" t="n"/>
      <c r="AJ2113" s="147" t="n"/>
      <c r="AK2113" s="147" t="n"/>
      <c r="AL2113" s="147" t="n"/>
      <c r="AM2113" s="147" t="n"/>
      <c r="AN2113" s="147" t="n"/>
      <c r="AO2113" s="147" t="n"/>
      <c r="AP2113" s="147" t="n"/>
      <c r="AQ2113" s="147" t="n"/>
      <c r="AR2113" s="147" t="n"/>
      <c r="AS2113" s="147" t="n"/>
      <c r="AT2113" s="148"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43" t="n"/>
      <c r="CG2113" s="144" t="n"/>
      <c r="DU2113" s="144" t="n"/>
      <c r="DV2113" s="2" t="n"/>
      <c r="DW2113" s="2" t="n"/>
      <c r="DX2113" s="2" t="n"/>
      <c r="DY2113" s="2" t="n"/>
      <c r="DZ2113" s="2" t="n"/>
      <c r="EA2113" s="2" t="n"/>
      <c r="EB2113" s="2" t="n"/>
      <c r="EC2113" s="2" t="n"/>
    </row>
    <row r="2114" ht="6.75" customHeight="1" s="118">
      <c r="A2114" s="2" t="n"/>
      <c r="B2114" s="2" t="n"/>
      <c r="C2114" s="2" t="n"/>
      <c r="D2114" s="2" t="n"/>
      <c r="E2114" s="152" t="inlineStr">
        <is>
          <t>生年月日</t>
        </is>
      </c>
      <c r="F2114" s="140" t="n"/>
      <c r="G2114" s="140" t="n"/>
      <c r="H2114" s="140" t="n"/>
      <c r="I2114" s="140" t="n"/>
      <c r="J2114" s="140" t="n"/>
      <c r="K2114" s="141" t="n"/>
      <c r="L2114" s="154" t="inlineStr">
        <is>
          <t>昭和 ・ 平成</t>
        </is>
      </c>
      <c r="M2114" s="140" t="n"/>
      <c r="N2114" s="140" t="n"/>
      <c r="O2114" s="140" t="n"/>
      <c r="P2114" s="140" t="n"/>
      <c r="Q2114" s="140" t="n"/>
      <c r="R2114" s="140" t="n"/>
      <c r="S2114" s="140" t="n"/>
      <c r="T2114" s="140" t="n"/>
      <c r="U2114" s="140" t="n"/>
      <c r="V2114" s="155">
        <f>計算!$D$26</f>
        <v/>
      </c>
      <c r="W2114" s="140" t="n"/>
      <c r="X2114" s="156" t="inlineStr">
        <is>
          <t>年</t>
        </is>
      </c>
      <c r="Y2114" s="140" t="n"/>
      <c r="Z2114" s="155">
        <f>計算!$E$26</f>
        <v/>
      </c>
      <c r="AA2114" s="140" t="n"/>
      <c r="AB2114" s="140" t="n"/>
      <c r="AC2114" s="156" t="inlineStr">
        <is>
          <t>月</t>
        </is>
      </c>
      <c r="AD2114" s="140" t="n"/>
      <c r="AE2114" s="155">
        <f>計算!$F$26</f>
        <v/>
      </c>
      <c r="AF2114" s="140" t="n"/>
      <c r="AG2114" s="140" t="n"/>
      <c r="AH2114" s="156" t="inlineStr">
        <is>
          <t>日　生 （満</t>
        </is>
      </c>
      <c r="AI2114" s="140" t="n"/>
      <c r="AJ2114" s="140" t="n"/>
      <c r="AK2114" s="140" t="n"/>
      <c r="AL2114" s="140" t="n"/>
      <c r="AM2114" s="140" t="n"/>
      <c r="AN2114" s="140" t="n"/>
      <c r="AO2114" s="140" t="n"/>
      <c r="AP2114" s="157">
        <f>計算!$G$26</f>
        <v/>
      </c>
      <c r="AQ2114" s="140" t="n"/>
      <c r="AR2114" s="158"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49">
        <f>計算!$U$26</f>
        <v/>
      </c>
      <c r="CG2114" s="144" t="n"/>
      <c r="CH2114" s="150">
        <f>計算!$V$26</f>
        <v/>
      </c>
      <c r="DU2114" s="144" t="n"/>
      <c r="DV2114" s="2" t="n"/>
      <c r="DW2114" s="2" t="n"/>
      <c r="DX2114" s="2" t="n"/>
      <c r="DY2114" s="2" t="n"/>
      <c r="DZ2114" s="2" t="n"/>
      <c r="EA2114" s="2" t="n"/>
      <c r="EB2114" s="2" t="n"/>
      <c r="EC2114" s="2" t="n"/>
    </row>
    <row r="2115" ht="6.7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143" t="n"/>
      <c r="CG2115" s="144" t="n"/>
      <c r="DU2115" s="144" t="n"/>
      <c r="DV2115" s="2" t="n"/>
      <c r="DW2115" s="2" t="n"/>
      <c r="DX2115" s="2" t="n"/>
      <c r="DY2115" s="2" t="n"/>
      <c r="DZ2115" s="2" t="n"/>
      <c r="EA2115" s="2" t="n"/>
      <c r="EB2115" s="2" t="n"/>
      <c r="EC2115" s="2" t="n"/>
    </row>
    <row r="2116" ht="6.75"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143" t="n"/>
      <c r="CG2116" s="144" t="n"/>
      <c r="DU2116" s="144" t="n"/>
      <c r="DV2116" s="2" t="n"/>
      <c r="DW2116" s="2" t="n"/>
      <c r="DX2116" s="2" t="n"/>
      <c r="DY2116" s="2" t="n"/>
      <c r="DZ2116" s="2" t="n"/>
      <c r="EA2116" s="2" t="n"/>
      <c r="EB2116" s="2" t="n"/>
      <c r="EC2116" s="2" t="n"/>
    </row>
    <row r="2117" ht="3.75" customHeight="1" s="118">
      <c r="A2117" s="2" t="n"/>
      <c r="B2117" s="2" t="n"/>
      <c r="C2117" s="2" t="n"/>
      <c r="D2117" s="2" t="n"/>
      <c r="E2117" s="146" t="n"/>
      <c r="F2117" s="147" t="n"/>
      <c r="G2117" s="147" t="n"/>
      <c r="H2117" s="147" t="n"/>
      <c r="I2117" s="147" t="n"/>
      <c r="J2117" s="147" t="n"/>
      <c r="K2117" s="148" t="n"/>
      <c r="L2117" s="146" t="n"/>
      <c r="M2117" s="147" t="n"/>
      <c r="N2117" s="147" t="n"/>
      <c r="O2117" s="147" t="n"/>
      <c r="P2117" s="147" t="n"/>
      <c r="Q2117" s="147" t="n"/>
      <c r="R2117" s="147" t="n"/>
      <c r="S2117" s="147" t="n"/>
      <c r="T2117" s="147" t="n"/>
      <c r="U2117" s="147" t="n"/>
      <c r="X2117" s="147" t="n"/>
      <c r="Y2117" s="147" t="n"/>
      <c r="AC2117" s="147" t="n"/>
      <c r="AD2117" s="147" t="n"/>
      <c r="AH2117" s="147" t="n"/>
      <c r="AI2117" s="147" t="n"/>
      <c r="AJ2117" s="147" t="n"/>
      <c r="AK2117" s="147" t="n"/>
      <c r="AL2117" s="147" t="n"/>
      <c r="AM2117" s="147" t="n"/>
      <c r="AN2117" s="147" t="n"/>
      <c r="AO2117" s="147" t="n"/>
      <c r="AP2117" s="147" t="n"/>
      <c r="AQ2117" s="147" t="n"/>
      <c r="AR2117" s="147" t="n"/>
      <c r="AS2117" s="147" t="n"/>
      <c r="AT2117" s="148"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143" t="n"/>
      <c r="CG2117" s="144" t="n"/>
      <c r="DU2117" s="144" t="n"/>
      <c r="DV2117" s="2" t="n"/>
      <c r="DW2117" s="2" t="n"/>
      <c r="DX2117" s="2" t="n"/>
      <c r="DY2117" s="2" t="n"/>
      <c r="DZ2117" s="2" t="n"/>
      <c r="EA2117" s="2" t="n"/>
      <c r="EB2117" s="2" t="n"/>
      <c r="EC2117" s="2" t="n"/>
    </row>
    <row r="2118" ht="6.75" customHeight="1" s="118">
      <c r="A2118" s="2" t="n"/>
      <c r="B2118" s="2" t="n"/>
      <c r="C2118" s="2" t="n"/>
      <c r="D2118" s="2" t="n"/>
      <c r="E2118" s="159" t="inlineStr">
        <is>
          <t>ふ り が な</t>
        </is>
      </c>
      <c r="F2118" s="140" t="n"/>
      <c r="G2118" s="140" t="n"/>
      <c r="H2118" s="140" t="n"/>
      <c r="I2118" s="140" t="n"/>
      <c r="J2118" s="140" t="n"/>
      <c r="K2118" s="141" t="n"/>
      <c r="L2118" s="160">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161">
        <f>計算!$W$26</f>
        <v/>
      </c>
      <c r="CG2118" s="144" t="n"/>
      <c r="CH2118" s="150">
        <f>計算!$X$26</f>
        <v/>
      </c>
      <c r="DU2118" s="144" t="n"/>
      <c r="DV2118" s="2" t="n"/>
      <c r="DW2118" s="2" t="n"/>
      <c r="DX2118" s="2" t="n"/>
      <c r="DY2118" s="2" t="n"/>
      <c r="DZ2118" s="2" t="n"/>
      <c r="EA2118" s="2" t="n"/>
      <c r="EB2118" s="2" t="n"/>
      <c r="EC2118" s="2" t="n"/>
    </row>
    <row r="2119" ht="6.75" customHeight="1" s="118">
      <c r="A2119" s="2" t="n"/>
      <c r="B2119" s="2" t="n"/>
      <c r="C2119" s="2" t="n"/>
      <c r="D2119" s="2" t="n"/>
      <c r="E2119" s="143" t="n"/>
      <c r="K2119" s="144" t="n"/>
      <c r="BI2119" s="144" t="n"/>
      <c r="BJ2119" s="2" t="n"/>
      <c r="BK2119" s="2" t="n"/>
      <c r="BL2119" s="2" t="n"/>
      <c r="BM2119" s="2" t="n"/>
      <c r="BN2119" s="2" t="n"/>
      <c r="BO2119" s="2" t="n"/>
      <c r="BP2119" s="143" t="n"/>
      <c r="BV2119" s="144" t="n"/>
      <c r="BW2119" s="143" t="n"/>
      <c r="CG2119" s="144" t="n"/>
      <c r="DU2119" s="144" t="n"/>
      <c r="DV2119" s="2" t="n"/>
      <c r="DW2119" s="2" t="n"/>
      <c r="DX2119" s="2" t="n"/>
      <c r="DY2119" s="2" t="n"/>
      <c r="DZ2119" s="2" t="n"/>
      <c r="EA2119" s="2" t="n"/>
      <c r="EB2119" s="2" t="n"/>
      <c r="EC2119" s="2" t="n"/>
    </row>
    <row r="2120" ht="6.75" customHeight="1" s="118">
      <c r="A2120" s="2" t="n"/>
      <c r="B2120" s="2" t="n"/>
      <c r="C2120" s="2" t="n"/>
      <c r="D2120" s="2" t="n"/>
      <c r="E2120" s="162" t="n"/>
      <c r="F2120" s="163" t="n"/>
      <c r="G2120" s="163" t="n"/>
      <c r="H2120" s="163" t="n"/>
      <c r="I2120" s="163" t="n"/>
      <c r="J2120" s="163" t="n"/>
      <c r="K2120" s="164" t="n"/>
      <c r="L2120" s="163" t="n"/>
      <c r="M2120" s="163" t="n"/>
      <c r="N2120" s="163" t="n"/>
      <c r="O2120" s="163" t="n"/>
      <c r="P2120" s="163" t="n"/>
      <c r="Q2120" s="163" t="n"/>
      <c r="R2120" s="163" t="n"/>
      <c r="S2120" s="163" t="n"/>
      <c r="T2120" s="163" t="n"/>
      <c r="U2120" s="163" t="n"/>
      <c r="V2120" s="163" t="n"/>
      <c r="W2120" s="163" t="n"/>
      <c r="X2120" s="163" t="n"/>
      <c r="Y2120" s="163" t="n"/>
      <c r="Z2120" s="163" t="n"/>
      <c r="AA2120" s="163" t="n"/>
      <c r="AB2120" s="163" t="n"/>
      <c r="AC2120" s="163" t="n"/>
      <c r="AD2120" s="163" t="n"/>
      <c r="AE2120" s="163" t="n"/>
      <c r="AF2120" s="163" t="n"/>
      <c r="AG2120" s="163" t="n"/>
      <c r="AH2120" s="163" t="n"/>
      <c r="AI2120" s="163" t="n"/>
      <c r="AJ2120" s="163" t="n"/>
      <c r="AK2120" s="163" t="n"/>
      <c r="AL2120" s="163" t="n"/>
      <c r="AM2120" s="163" t="n"/>
      <c r="AN2120" s="163" t="n"/>
      <c r="AO2120" s="163" t="n"/>
      <c r="AP2120" s="163" t="n"/>
      <c r="AQ2120" s="163" t="n"/>
      <c r="AR2120" s="163" t="n"/>
      <c r="AS2120" s="163" t="n"/>
      <c r="AT2120" s="163" t="n"/>
      <c r="AU2120" s="163" t="n"/>
      <c r="AV2120" s="163" t="n"/>
      <c r="AW2120" s="163" t="n"/>
      <c r="AX2120" s="163" t="n"/>
      <c r="AY2120" s="163" t="n"/>
      <c r="AZ2120" s="163" t="n"/>
      <c r="BA2120" s="163" t="n"/>
      <c r="BB2120" s="163" t="n"/>
      <c r="BC2120" s="163" t="n"/>
      <c r="BD2120" s="163" t="n"/>
      <c r="BE2120" s="163" t="n"/>
      <c r="BF2120" s="163" t="n"/>
      <c r="BG2120" s="163" t="n"/>
      <c r="BH2120" s="163" t="n"/>
      <c r="BI2120" s="164" t="n"/>
      <c r="BJ2120" s="2" t="n"/>
      <c r="BK2120" s="2" t="n"/>
      <c r="BL2120" s="2" t="n"/>
      <c r="BM2120" s="2" t="n"/>
      <c r="BN2120" s="2" t="n"/>
      <c r="BO2120" s="2" t="n"/>
      <c r="BP2120" s="143" t="n"/>
      <c r="BV2120" s="144" t="n"/>
      <c r="BW2120" s="143" t="n"/>
      <c r="CG2120" s="144" t="n"/>
      <c r="DU2120" s="144" t="n"/>
      <c r="DV2120" s="2" t="n"/>
      <c r="DW2120" s="2" t="n"/>
      <c r="DX2120" s="2" t="n"/>
      <c r="DY2120" s="2" t="n"/>
      <c r="DZ2120" s="2" t="n"/>
      <c r="EA2120" s="2" t="n"/>
      <c r="EB2120" s="2" t="n"/>
      <c r="EC2120" s="2" t="n"/>
    </row>
    <row r="2121" ht="6.75" customHeight="1" s="118">
      <c r="A2121" s="2" t="n"/>
      <c r="B2121" s="2" t="n"/>
      <c r="C2121" s="2" t="n"/>
      <c r="D2121" s="2" t="n"/>
      <c r="E2121" s="165" t="inlineStr">
        <is>
          <t>現住所</t>
        </is>
      </c>
      <c r="F2121" s="166" t="n"/>
      <c r="G2121" s="166" t="n"/>
      <c r="H2121" s="166" t="n"/>
      <c r="I2121" s="166" t="n"/>
      <c r="J2121" s="166" t="n"/>
      <c r="K2121" s="167" t="n"/>
      <c r="L2121" s="107" t="inlineStr">
        <is>
          <t>〒</t>
        </is>
      </c>
      <c r="M2121" s="166" t="n"/>
      <c r="N2121" s="166" t="n"/>
      <c r="O2121" s="166" t="n"/>
      <c r="P2121" s="168">
        <f>計算!$H$26</f>
        <v/>
      </c>
      <c r="Q2121" s="166" t="n"/>
      <c r="R2121" s="166" t="n"/>
      <c r="S2121" s="166" t="n"/>
      <c r="T2121" s="166" t="n"/>
      <c r="U2121" s="166" t="n"/>
      <c r="V2121" s="166" t="n"/>
      <c r="W2121" s="166" t="n"/>
      <c r="X2121" s="166" t="n"/>
      <c r="Y2121" s="166" t="n"/>
      <c r="Z2121" s="166" t="n"/>
      <c r="AA2121" s="166" t="n"/>
      <c r="AB2121" s="166" t="n"/>
      <c r="AC2121" s="166" t="n"/>
      <c r="AD2121" s="166" t="n"/>
      <c r="AE2121" s="166" t="n"/>
      <c r="AF2121" s="166" t="n"/>
      <c r="AG2121" s="166" t="n"/>
      <c r="AH2121" s="166" t="n"/>
      <c r="AI2121" s="166" t="n"/>
      <c r="AJ2121" s="166"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143" t="n"/>
      <c r="CG2121" s="144" t="n"/>
      <c r="DU2121" s="144" t="n"/>
      <c r="DV2121" s="2" t="n"/>
      <c r="DW2121" s="2" t="n"/>
      <c r="DX2121" s="2" t="n"/>
      <c r="DY2121" s="2" t="n"/>
      <c r="DZ2121" s="2" t="n"/>
      <c r="EA2121" s="2" t="n"/>
      <c r="EB2121" s="2" t="n"/>
      <c r="EC2121" s="2" t="n"/>
    </row>
    <row r="2122" ht="4.5"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6" t="n"/>
      <c r="BQ2122" s="147" t="n"/>
      <c r="BR2122" s="147" t="n"/>
      <c r="BS2122" s="147" t="n"/>
      <c r="BT2122" s="147" t="n"/>
      <c r="BU2122" s="147" t="n"/>
      <c r="BV2122" s="148" t="n"/>
      <c r="BW2122" s="146" t="n"/>
      <c r="BX2122" s="147" t="n"/>
      <c r="BY2122" s="147" t="n"/>
      <c r="BZ2122" s="147" t="n"/>
      <c r="CA2122" s="147" t="n"/>
      <c r="CB2122" s="147" t="n"/>
      <c r="CC2122" s="147" t="n"/>
      <c r="CD2122" s="147" t="n"/>
      <c r="CE2122" s="147" t="n"/>
      <c r="CF2122" s="147" t="n"/>
      <c r="CG2122" s="148" t="n"/>
      <c r="DU2122" s="144"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69" t="inlineStr">
        <is>
          <t>校内外の諸活動</t>
        </is>
      </c>
      <c r="BQ2123" s="140" t="n"/>
      <c r="BR2123" s="140" t="n"/>
      <c r="BS2123" s="140" t="n"/>
      <c r="BT2123" s="140" t="n"/>
      <c r="BU2123" s="140" t="n"/>
      <c r="BV2123" s="141" t="n"/>
      <c r="BW2123" s="170">
        <f>計算!$Y$26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1">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6" t="n"/>
      <c r="F2126" s="147" t="n"/>
      <c r="G2126" s="147" t="n"/>
      <c r="H2126" s="147" t="n"/>
      <c r="I2126" s="147" t="n"/>
      <c r="J2126" s="147" t="n"/>
      <c r="K2126" s="148" t="n"/>
      <c r="L2126" s="146" t="n"/>
      <c r="M2126" s="147" t="n"/>
      <c r="N2126" s="147" t="n"/>
      <c r="O2126" s="147" t="n"/>
      <c r="P2126" s="147" t="n"/>
      <c r="Q2126" s="147" t="n"/>
      <c r="R2126" s="147" t="n"/>
      <c r="S2126" s="147" t="n"/>
      <c r="T2126" s="147" t="n"/>
      <c r="U2126" s="147" t="n"/>
      <c r="V2126" s="147" t="n"/>
      <c r="W2126" s="147" t="n"/>
      <c r="X2126" s="147" t="n"/>
      <c r="Y2126" s="147" t="n"/>
      <c r="Z2126" s="147" t="n"/>
      <c r="AA2126" s="147" t="n"/>
      <c r="AB2126" s="147" t="n"/>
      <c r="AC2126" s="147" t="n"/>
      <c r="AD2126" s="147" t="n"/>
      <c r="AE2126" s="147" t="n"/>
      <c r="AF2126" s="147" t="n"/>
      <c r="AG2126" s="147" t="n"/>
      <c r="AH2126" s="147" t="n"/>
      <c r="AI2126" s="147" t="n"/>
      <c r="AJ2126" s="147" t="n"/>
      <c r="AK2126" s="147" t="n"/>
      <c r="AL2126" s="147" t="n"/>
      <c r="AM2126" s="147" t="n"/>
      <c r="AN2126" s="147" t="n"/>
      <c r="AO2126" s="147" t="n"/>
      <c r="AP2126" s="147" t="n"/>
      <c r="AQ2126" s="147" t="n"/>
      <c r="AR2126" s="147" t="n"/>
      <c r="AS2126" s="147" t="n"/>
      <c r="AT2126" s="147" t="n"/>
      <c r="AU2126" s="147" t="n"/>
      <c r="AV2126" s="147" t="n"/>
      <c r="AW2126" s="147" t="n"/>
      <c r="AX2126" s="147" t="n"/>
      <c r="AY2126" s="147" t="n"/>
      <c r="AZ2126" s="147" t="n"/>
      <c r="BA2126" s="147" t="n"/>
      <c r="BB2126" s="147" t="n"/>
      <c r="BC2126" s="147" t="n"/>
      <c r="BD2126" s="147" t="n"/>
      <c r="BE2126" s="147" t="n"/>
      <c r="BF2126" s="147" t="n"/>
      <c r="BG2126" s="147" t="n"/>
      <c r="BH2126" s="147" t="n"/>
      <c r="BI2126" s="148"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59" t="inlineStr">
        <is>
          <t>ふ り が な</t>
        </is>
      </c>
      <c r="F2127" s="140" t="n"/>
      <c r="G2127" s="140" t="n"/>
      <c r="H2127" s="140" t="n"/>
      <c r="I2127" s="140" t="n"/>
      <c r="J2127" s="140" t="n"/>
      <c r="K2127" s="141" t="n"/>
      <c r="L2127" s="160">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2" t="n"/>
      <c r="F2129" s="163" t="n"/>
      <c r="G2129" s="163" t="n"/>
      <c r="H2129" s="163" t="n"/>
      <c r="I2129" s="163" t="n"/>
      <c r="J2129" s="163" t="n"/>
      <c r="K2129" s="164" t="n"/>
      <c r="L2129" s="163" t="n"/>
      <c r="M2129" s="163" t="n"/>
      <c r="N2129" s="163" t="n"/>
      <c r="O2129" s="163" t="n"/>
      <c r="P2129" s="163" t="n"/>
      <c r="Q2129" s="163" t="n"/>
      <c r="R2129" s="163" t="n"/>
      <c r="S2129" s="163" t="n"/>
      <c r="T2129" s="163" t="n"/>
      <c r="U2129" s="163" t="n"/>
      <c r="V2129" s="163" t="n"/>
      <c r="W2129" s="163" t="n"/>
      <c r="X2129" s="163" t="n"/>
      <c r="Y2129" s="163" t="n"/>
      <c r="Z2129" s="163" t="n"/>
      <c r="AA2129" s="163" t="n"/>
      <c r="AB2129" s="163" t="n"/>
      <c r="AC2129" s="163" t="n"/>
      <c r="AD2129" s="163" t="n"/>
      <c r="AE2129" s="163" t="n"/>
      <c r="AF2129" s="163" t="n"/>
      <c r="AG2129" s="163" t="n"/>
      <c r="AH2129" s="163" t="n"/>
      <c r="AI2129" s="163" t="n"/>
      <c r="AJ2129" s="163" t="n"/>
      <c r="AK2129" s="163" t="n"/>
      <c r="AL2129" s="163" t="n"/>
      <c r="AM2129" s="163" t="n"/>
      <c r="AN2129" s="163" t="n"/>
      <c r="AO2129" s="163" t="n"/>
      <c r="AP2129" s="163" t="n"/>
      <c r="AQ2129" s="163" t="n"/>
      <c r="AR2129" s="163" t="n"/>
      <c r="AS2129" s="163" t="n"/>
      <c r="AT2129" s="163" t="n"/>
      <c r="AU2129" s="163" t="n"/>
      <c r="AV2129" s="163" t="n"/>
      <c r="AW2129" s="163" t="n"/>
      <c r="AX2129" s="163" t="n"/>
      <c r="AY2129" s="163" t="n"/>
      <c r="AZ2129" s="163" t="n"/>
      <c r="BA2129" s="163" t="n"/>
      <c r="BB2129" s="163" t="n"/>
      <c r="BC2129" s="163" t="n"/>
      <c r="BD2129" s="163" t="n"/>
      <c r="BE2129" s="163" t="n"/>
      <c r="BF2129" s="163" t="n"/>
      <c r="BG2129" s="163" t="n"/>
      <c r="BH2129" s="163" t="n"/>
      <c r="BI2129" s="164"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5" t="inlineStr">
        <is>
          <t>連絡先</t>
        </is>
      </c>
      <c r="F2130" s="166" t="n"/>
      <c r="G2130" s="166" t="n"/>
      <c r="H2130" s="166" t="n"/>
      <c r="I2130" s="166" t="n"/>
      <c r="J2130" s="166" t="n"/>
      <c r="K2130" s="167" t="n"/>
      <c r="L2130" s="107" t="inlineStr">
        <is>
          <t>〒</t>
        </is>
      </c>
      <c r="M2130" s="166" t="n"/>
      <c r="N2130" s="166" t="n"/>
      <c r="O2130" s="166" t="n"/>
      <c r="P2130" s="172">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3">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6" t="n"/>
      <c r="F2134" s="147" t="n"/>
      <c r="G2134" s="147" t="n"/>
      <c r="H2134" s="147" t="n"/>
      <c r="I2134" s="147" t="n"/>
      <c r="J2134" s="147" t="n"/>
      <c r="K2134" s="148" t="n"/>
      <c r="L2134" s="147" t="n"/>
      <c r="M2134" s="147" t="n"/>
      <c r="N2134" s="147" t="n"/>
      <c r="O2134" s="147" t="n"/>
      <c r="P2134" s="147" t="n"/>
      <c r="Q2134" s="147" t="n"/>
      <c r="R2134" s="147" t="n"/>
      <c r="S2134" s="147" t="n"/>
      <c r="T2134" s="147" t="n"/>
      <c r="U2134" s="147" t="n"/>
      <c r="V2134" s="147" t="n"/>
      <c r="W2134" s="147" t="n"/>
      <c r="X2134" s="147" t="n"/>
      <c r="Y2134" s="147" t="n"/>
      <c r="Z2134" s="147" t="n"/>
      <c r="AA2134" s="147" t="n"/>
      <c r="AB2134" s="147" t="n"/>
      <c r="AC2134" s="147" t="n"/>
      <c r="AD2134" s="147" t="n"/>
      <c r="AE2134" s="147" t="n"/>
      <c r="AF2134" s="147" t="n"/>
      <c r="AG2134" s="147" t="n"/>
      <c r="AH2134" s="147" t="n"/>
      <c r="AI2134" s="147" t="n"/>
      <c r="AJ2134" s="147" t="n"/>
      <c r="AK2134" s="147" t="n"/>
      <c r="AL2134" s="147" t="n"/>
      <c r="AM2134" s="147" t="n"/>
      <c r="AN2134" s="147" t="n"/>
      <c r="AO2134" s="147" t="n"/>
      <c r="AP2134" s="147" t="n"/>
      <c r="AQ2134" s="147" t="n"/>
      <c r="AR2134" s="147" t="n"/>
      <c r="AS2134" s="147" t="n"/>
      <c r="AT2134" s="147" t="n"/>
      <c r="AU2134" s="147" t="n"/>
      <c r="AV2134" s="147" t="n"/>
      <c r="AW2134" s="147" t="n"/>
      <c r="AX2134" s="147" t="n"/>
      <c r="AY2134" s="147" t="n"/>
      <c r="AZ2134" s="147" t="n"/>
      <c r="BA2134" s="147" t="n"/>
      <c r="BB2134" s="147" t="n"/>
      <c r="BC2134" s="147" t="n"/>
      <c r="BD2134" s="147" t="n"/>
      <c r="BE2134" s="147" t="n"/>
      <c r="BF2134" s="147" t="n"/>
      <c r="BG2134" s="147" t="n"/>
      <c r="BH2134" s="147" t="n"/>
      <c r="BI2134" s="148"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4" t="n"/>
      <c r="BQ2140" s="140" t="n"/>
      <c r="BR2140" s="175" t="n"/>
      <c r="BS2140" s="140" t="n"/>
      <c r="BT2140" s="140" t="n"/>
      <c r="BU2140" s="28" t="n"/>
      <c r="BV2140" s="29" t="n"/>
      <c r="BW2140" s="176">
        <f>計算!$Z$26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7"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78">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79">
        <f>設定!$B$6</f>
        <v/>
      </c>
      <c r="S2148" s="11" t="n"/>
      <c r="T2148" s="11" t="n"/>
      <c r="U2148" s="179">
        <f>設定!$B$7</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6" t="n"/>
      <c r="F2153" s="147" t="n"/>
      <c r="G2153" s="147" t="n"/>
      <c r="H2153" s="147" t="n"/>
      <c r="I2153" s="147" t="n"/>
      <c r="J2153" s="147" t="n"/>
      <c r="K2153" s="148"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7" t="n"/>
      <c r="AX2153" s="147" t="n"/>
      <c r="AY2153" s="147" t="n"/>
      <c r="AZ2153" s="147" t="n"/>
      <c r="BA2153" s="147" t="n"/>
      <c r="BB2153" s="147" t="n"/>
      <c r="BC2153" s="147" t="n"/>
      <c r="BD2153" s="147" t="n"/>
      <c r="BE2153" s="147" t="n"/>
      <c r="BF2153" s="147" t="n"/>
      <c r="BG2153" s="147" t="n"/>
      <c r="BH2153" s="147" t="n"/>
      <c r="BI2153" s="148"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0"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1">
        <f>計算!$AD$26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79">
        <f>計算!$AB$26</f>
        <v/>
      </c>
      <c r="S2159" s="52" t="inlineStr">
        <is>
          <t>年</t>
        </is>
      </c>
      <c r="U2159" s="179">
        <f>計算!$AC$26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6" t="n"/>
      <c r="M2162" s="147" t="n"/>
      <c r="N2162" s="147" t="n"/>
      <c r="O2162" s="147" t="n"/>
      <c r="P2162" s="20" t="n"/>
      <c r="Q2162" s="20" t="n"/>
      <c r="R2162" s="20" t="n"/>
      <c r="S2162" s="20" t="n"/>
      <c r="T2162" s="20" t="n"/>
      <c r="U2162" s="20" t="n"/>
      <c r="V2162" s="20" t="n"/>
      <c r="W2162" s="20" t="n"/>
      <c r="X2162" s="39" t="n"/>
      <c r="Y2162" s="146" t="n"/>
      <c r="Z2162" s="147" t="n"/>
      <c r="AA2162" s="147" t="n"/>
      <c r="AB2162" s="147" t="n"/>
      <c r="AC2162" s="147" t="n"/>
      <c r="AD2162" s="147" t="n"/>
      <c r="AE2162" s="147" t="n"/>
      <c r="AF2162" s="147" t="n"/>
      <c r="AG2162" s="147" t="n"/>
      <c r="AH2162" s="147" t="n"/>
      <c r="AI2162" s="147" t="n"/>
      <c r="AJ2162" s="147" t="n"/>
      <c r="AK2162" s="147" t="n"/>
      <c r="AL2162" s="147" t="n"/>
      <c r="AM2162" s="147" t="n"/>
      <c r="AN2162" s="147" t="n"/>
      <c r="AO2162" s="147" t="n"/>
      <c r="AP2162" s="147" t="n"/>
      <c r="AQ2162" s="147" t="n"/>
      <c r="AR2162" s="147" t="n"/>
      <c r="AS2162" s="147" t="n"/>
      <c r="AT2162" s="147" t="n"/>
      <c r="AU2162" s="147" t="n"/>
      <c r="AV2162" s="147" t="n"/>
      <c r="AW2162" s="147" t="n"/>
      <c r="AX2162" s="147" t="n"/>
      <c r="AY2162" s="147" t="n"/>
      <c r="AZ2162" s="147" t="n"/>
      <c r="BA2162" s="147" t="n"/>
      <c r="BB2162" s="147" t="n"/>
      <c r="BC2162" s="147" t="n"/>
      <c r="BD2162" s="147" t="n"/>
      <c r="BE2162" s="147" t="n"/>
      <c r="BF2162" s="147" t="n"/>
      <c r="BG2162" s="147" t="n"/>
      <c r="BH2162" s="147" t="n"/>
      <c r="BI2162" s="148"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1">
        <f>計算!$AG$26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79">
        <f>計算!$AE$26</f>
        <v/>
      </c>
      <c r="S2165" s="52" t="inlineStr">
        <is>
          <t>年</t>
        </is>
      </c>
      <c r="U2165" s="179">
        <f>計算!$AF$26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6" t="n"/>
      <c r="M2168" s="147" t="n"/>
      <c r="N2168" s="147" t="n"/>
      <c r="O2168" s="147" t="n"/>
      <c r="P2168" s="20" t="n"/>
      <c r="Q2168" s="20" t="n"/>
      <c r="R2168" s="20" t="n"/>
      <c r="S2168" s="20" t="n"/>
      <c r="T2168" s="20" t="n"/>
      <c r="U2168" s="20" t="n"/>
      <c r="V2168" s="20" t="n"/>
      <c r="W2168" s="20" t="n"/>
      <c r="X2168" s="39" t="n"/>
      <c r="Y2168" s="146" t="n"/>
      <c r="Z2168" s="147" t="n"/>
      <c r="AA2168" s="147" t="n"/>
      <c r="AB2168" s="147" t="n"/>
      <c r="AC2168" s="147" t="n"/>
      <c r="AD2168" s="147" t="n"/>
      <c r="AE2168" s="147" t="n"/>
      <c r="AF2168" s="147" t="n"/>
      <c r="AG2168" s="147" t="n"/>
      <c r="AH2168" s="147" t="n"/>
      <c r="AI2168" s="147" t="n"/>
      <c r="AJ2168" s="147" t="n"/>
      <c r="AK2168" s="147" t="n"/>
      <c r="AL2168" s="147" t="n"/>
      <c r="AM2168" s="147" t="n"/>
      <c r="AN2168" s="147" t="n"/>
      <c r="AO2168" s="147" t="n"/>
      <c r="AP2168" s="147" t="n"/>
      <c r="AQ2168" s="147" t="n"/>
      <c r="AR2168" s="147" t="n"/>
      <c r="AS2168" s="147" t="n"/>
      <c r="AT2168" s="147" t="n"/>
      <c r="AU2168" s="147" t="n"/>
      <c r="AV2168" s="147" t="n"/>
      <c r="AW2168" s="147" t="n"/>
      <c r="AX2168" s="147" t="n"/>
      <c r="AY2168" s="147" t="n"/>
      <c r="AZ2168" s="147" t="n"/>
      <c r="BA2168" s="147" t="n"/>
      <c r="BB2168" s="147" t="n"/>
      <c r="BC2168" s="147" t="n"/>
      <c r="BD2168" s="147" t="n"/>
      <c r="BE2168" s="147" t="n"/>
      <c r="BF2168" s="147" t="n"/>
      <c r="BG2168" s="147" t="n"/>
      <c r="BH2168" s="147" t="n"/>
      <c r="BI2168" s="148" t="n"/>
      <c r="BJ2168" s="2" t="n"/>
      <c r="BK2168" s="2" t="n"/>
      <c r="BL2168" s="2" t="n"/>
      <c r="BM2168" s="2" t="n"/>
      <c r="BN2168" s="2" t="n"/>
      <c r="BO2168" s="2" t="n"/>
      <c r="BP2168" s="146" t="n"/>
      <c r="BQ2168" s="147" t="n"/>
      <c r="BR2168" s="147" t="n"/>
      <c r="BS2168" s="147" t="n"/>
      <c r="BT2168" s="147" t="n"/>
      <c r="BU2168" s="42" t="n"/>
      <c r="BV2168" s="45" t="n"/>
      <c r="BW2168" s="147" t="n"/>
      <c r="BX2168" s="147" t="n"/>
      <c r="BY2168" s="147" t="n"/>
      <c r="BZ2168" s="147" t="n"/>
      <c r="CA2168" s="147" t="n"/>
      <c r="CB2168" s="147" t="n"/>
      <c r="CC2168" s="147" t="n"/>
      <c r="CD2168" s="147" t="n"/>
      <c r="CE2168" s="147" t="n"/>
      <c r="CF2168" s="147" t="n"/>
      <c r="CG2168" s="147" t="n"/>
      <c r="CH2168" s="147" t="n"/>
      <c r="CI2168" s="147" t="n"/>
      <c r="CJ2168" s="147" t="n"/>
      <c r="CK2168" s="147" t="n"/>
      <c r="CL2168" s="147" t="n"/>
      <c r="CM2168" s="147" t="n"/>
      <c r="CN2168" s="147" t="n"/>
      <c r="CO2168" s="147" t="n"/>
      <c r="CP2168" s="147" t="n"/>
      <c r="CQ2168" s="147" t="n"/>
      <c r="CR2168" s="147" t="n"/>
      <c r="CS2168" s="147" t="n"/>
      <c r="CT2168" s="147" t="n"/>
      <c r="CU2168" s="147" t="n"/>
      <c r="CV2168" s="147" t="n"/>
      <c r="CW2168" s="147" t="n"/>
      <c r="CX2168" s="147" t="n"/>
      <c r="CY2168" s="147" t="n"/>
      <c r="CZ2168" s="147" t="n"/>
      <c r="DA2168" s="147" t="n"/>
      <c r="DB2168" s="147" t="n"/>
      <c r="DC2168" s="147" t="n"/>
      <c r="DD2168" s="147" t="n"/>
      <c r="DE2168" s="147" t="n"/>
      <c r="DF2168" s="147" t="n"/>
      <c r="DG2168" s="147" t="n"/>
      <c r="DH2168" s="147" t="n"/>
      <c r="DI2168" s="147" t="n"/>
      <c r="DJ2168" s="147" t="n"/>
      <c r="DK2168" s="147" t="n"/>
      <c r="DL2168" s="147" t="n"/>
      <c r="DM2168" s="147" t="n"/>
      <c r="DN2168" s="147" t="n"/>
      <c r="DO2168" s="147" t="n"/>
      <c r="DP2168" s="147" t="n"/>
      <c r="DQ2168" s="147" t="n"/>
      <c r="DR2168" s="147" t="n"/>
      <c r="DS2168" s="147" t="n"/>
      <c r="DT2168" s="147" t="n"/>
      <c r="DU2168" s="148"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6">
        <f>計算!$AA$26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6" t="n"/>
      <c r="M2174" s="147" t="n"/>
      <c r="N2174" s="147" t="n"/>
      <c r="O2174" s="147"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6" t="n"/>
      <c r="F2180" s="147" t="n"/>
      <c r="G2180" s="147" t="n"/>
      <c r="H2180" s="147" t="n"/>
      <c r="I2180" s="147" t="n"/>
      <c r="J2180" s="147" t="n"/>
      <c r="K2180" s="148" t="n"/>
      <c r="L2180" s="146" t="n"/>
      <c r="M2180" s="147" t="n"/>
      <c r="N2180" s="147" t="n"/>
      <c r="O2180" s="147"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6" t="n"/>
      <c r="BQ2180" s="147" t="n"/>
      <c r="BR2180" s="147" t="n"/>
      <c r="BS2180" s="147" t="n"/>
      <c r="BT2180" s="147" t="n"/>
      <c r="BU2180" s="147" t="n"/>
      <c r="BV2180" s="148" t="n"/>
      <c r="BW2180" s="147" t="n"/>
      <c r="BX2180" s="147" t="n"/>
      <c r="BY2180" s="147" t="n"/>
      <c r="BZ2180" s="147" t="n"/>
      <c r="CA2180" s="147" t="n"/>
      <c r="CB2180" s="147" t="n"/>
      <c r="CC2180" s="147" t="n"/>
      <c r="CD2180" s="147" t="n"/>
      <c r="CE2180" s="147" t="n"/>
      <c r="CF2180" s="147" t="n"/>
      <c r="CG2180" s="147" t="n"/>
      <c r="CH2180" s="147" t="n"/>
      <c r="CI2180" s="147" t="n"/>
      <c r="CJ2180" s="147" t="n"/>
      <c r="CK2180" s="147" t="n"/>
      <c r="CL2180" s="147" t="n"/>
      <c r="CM2180" s="147" t="n"/>
      <c r="CN2180" s="147" t="n"/>
      <c r="CO2180" s="147" t="n"/>
      <c r="CP2180" s="147" t="n"/>
      <c r="CQ2180" s="147" t="n"/>
      <c r="CR2180" s="147" t="n"/>
      <c r="CS2180" s="147" t="n"/>
      <c r="CT2180" s="147" t="n"/>
      <c r="CU2180" s="147" t="n"/>
      <c r="CV2180" s="147" t="n"/>
      <c r="CW2180" s="147" t="n"/>
      <c r="CX2180" s="147" t="n"/>
      <c r="CY2180" s="147" t="n"/>
      <c r="CZ2180" s="147" t="n"/>
      <c r="DA2180" s="147" t="n"/>
      <c r="DB2180" s="147" t="n"/>
      <c r="DC2180" s="147" t="n"/>
      <c r="DD2180" s="147" t="n"/>
      <c r="DE2180" s="147" t="n"/>
      <c r="DF2180" s="147" t="n"/>
      <c r="DG2180" s="147" t="n"/>
      <c r="DH2180" s="147" t="n"/>
      <c r="DI2180" s="147" t="n"/>
      <c r="DJ2180" s="147" t="n"/>
      <c r="DK2180" s="147" t="n"/>
      <c r="DL2180" s="147" t="n"/>
      <c r="DM2180" s="147" t="n"/>
      <c r="DN2180" s="147" t="n"/>
      <c r="DO2180" s="147" t="n"/>
      <c r="DP2180" s="147" t="n"/>
      <c r="DQ2180" s="147" t="n"/>
      <c r="DR2180" s="147" t="n"/>
      <c r="DS2180" s="147" t="n"/>
      <c r="DT2180" s="147" t="n"/>
      <c r="DU2180" s="148"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IF(N(設定!$B$3)=0,"",YEAR(設定!$B$3)-2018)</f>
        <v/>
      </c>
      <c r="AG2192" s="95" t="inlineStr">
        <is>
          <t>年</t>
        </is>
      </c>
      <c r="AI2192" s="145">
        <f>IF(N(設定!$B$3)=0,"",MONTH(設定!$B$3))</f>
        <v/>
      </c>
      <c r="AL2192" s="95" t="inlineStr">
        <is>
          <t>月</t>
        </is>
      </c>
      <c r="AN2192" s="145">
        <f>IF(N(設定!$B$3)=0,"",DAY(設定!$B$3))</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6" t="n"/>
      <c r="BX2192" s="147" t="n"/>
      <c r="BY2192" s="147" t="n"/>
      <c r="BZ2192" s="147" t="n"/>
      <c r="CA2192" s="147" t="n"/>
      <c r="CB2192" s="147" t="n"/>
      <c r="CC2192" s="147" t="n"/>
      <c r="CD2192" s="147" t="n"/>
      <c r="CE2192" s="147" t="n"/>
      <c r="CF2192" s="147" t="n"/>
      <c r="CG2192" s="148" t="n"/>
      <c r="CH2192" s="146" t="n"/>
      <c r="CI2192" s="147" t="n"/>
      <c r="CJ2192" s="147" t="n"/>
      <c r="CK2192" s="147" t="n"/>
      <c r="CL2192" s="147" t="n"/>
      <c r="CM2192" s="147" t="n"/>
      <c r="CN2192" s="147" t="n"/>
      <c r="CO2192" s="147" t="n"/>
      <c r="CP2192" s="147" t="n"/>
      <c r="CQ2192" s="147" t="n"/>
      <c r="CR2192" s="147" t="n"/>
      <c r="CS2192" s="147" t="n"/>
      <c r="CT2192" s="147" t="n"/>
      <c r="CU2192" s="147" t="n"/>
      <c r="CV2192" s="147" t="n"/>
      <c r="CW2192" s="147" t="n"/>
      <c r="CX2192" s="147" t="n"/>
      <c r="CY2192" s="147" t="n"/>
      <c r="CZ2192" s="147" t="n"/>
      <c r="DA2192" s="147" t="n"/>
      <c r="DB2192" s="147" t="n"/>
      <c r="DC2192" s="147" t="n"/>
      <c r="DD2192" s="147" t="n"/>
      <c r="DE2192" s="147" t="n"/>
      <c r="DF2192" s="147" t="n"/>
      <c r="DG2192" s="147" t="n"/>
      <c r="DH2192" s="147" t="n"/>
      <c r="DI2192" s="147" t="n"/>
      <c r="DJ2192" s="147" t="n"/>
      <c r="DK2192" s="147" t="n"/>
      <c r="DL2192" s="147" t="n"/>
      <c r="DM2192" s="147" t="n"/>
      <c r="DN2192" s="147" t="n"/>
      <c r="DO2192" s="147" t="n"/>
      <c r="DP2192" s="147" t="n"/>
      <c r="DQ2192" s="147" t="n"/>
      <c r="DR2192" s="147" t="n"/>
      <c r="DS2192" s="147" t="n"/>
      <c r="DT2192" s="147" t="n"/>
      <c r="DU2192" s="148"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49">
        <f>計算!$O$27</f>
        <v/>
      </c>
      <c r="CG2193" s="144" t="n"/>
      <c r="CH2193" s="150">
        <f>計算!$P$27</f>
        <v/>
      </c>
      <c r="DU2193" s="144"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7" t="n"/>
      <c r="AA2194" s="147" t="n"/>
      <c r="AB2194" s="147" t="n"/>
      <c r="AC2194" s="147" t="n"/>
      <c r="AD2194" s="147" t="n"/>
      <c r="AE2194" s="147" t="n"/>
      <c r="AF2194" s="147" t="n"/>
      <c r="AG2194" s="147" t="n"/>
      <c r="AH2194" s="147" t="n"/>
      <c r="AI2194" s="147" t="n"/>
      <c r="AJ2194" s="147" t="n"/>
      <c r="AK2194" s="147" t="n"/>
      <c r="AL2194" s="147" t="n"/>
      <c r="AM2194" s="147" t="n"/>
      <c r="AN2194" s="147" t="n"/>
      <c r="AO2194" s="147" t="n"/>
      <c r="AP2194" s="147" t="n"/>
      <c r="AQ2194" s="147" t="n"/>
      <c r="AR2194" s="147" t="n"/>
      <c r="AS2194" s="147" t="n"/>
      <c r="AT2194" s="147" t="n"/>
      <c r="AU2194" s="12" t="n"/>
      <c r="AV2194" s="7" t="n"/>
      <c r="BI2194" s="8" t="n"/>
      <c r="BJ2194" s="7" t="n"/>
      <c r="BK2194" s="2" t="n"/>
      <c r="BL2194" s="2" t="n"/>
      <c r="BM2194" s="2" t="n"/>
      <c r="BN2194" s="2" t="n"/>
      <c r="BO2194" s="2" t="n"/>
      <c r="BP2194" s="143" t="n"/>
      <c r="BV2194" s="144" t="n"/>
      <c r="BW2194" s="143" t="n"/>
      <c r="CG2194" s="144" t="n"/>
      <c r="DU2194" s="144" t="n"/>
      <c r="DV2194" s="2" t="n"/>
      <c r="DW2194" s="2" t="n"/>
      <c r="DX2194" s="2" t="n"/>
      <c r="DY2194" s="2" t="n"/>
      <c r="DZ2194" s="2" t="n"/>
      <c r="EA2194" s="2" t="n"/>
      <c r="EB2194" s="2" t="n"/>
      <c r="EC2194" s="2" t="n"/>
    </row>
    <row r="2195" ht="6.75" customHeight="1" s="118">
      <c r="A2195" s="2" t="n"/>
      <c r="B2195" s="2" t="n"/>
      <c r="C2195" s="2" t="n"/>
      <c r="D2195" s="2" t="n"/>
      <c r="E2195" s="142" t="inlineStr">
        <is>
          <t>ふ り が な</t>
        </is>
      </c>
      <c r="F2195" s="140" t="n"/>
      <c r="G2195" s="140" t="n"/>
      <c r="H2195" s="140" t="n"/>
      <c r="I2195" s="140" t="n"/>
      <c r="J2195" s="140" t="n"/>
      <c r="K2195" s="141" t="n"/>
      <c r="L2195" s="151">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43" t="n"/>
      <c r="CG2195" s="144" t="n"/>
      <c r="DU2195" s="144" t="n"/>
      <c r="DV2195" s="2" t="n"/>
      <c r="DW2195" s="2" t="n"/>
      <c r="DX2195" s="2" t="n"/>
      <c r="DY2195" s="2" t="n"/>
      <c r="DZ2195" s="2" t="n"/>
      <c r="EA2195" s="2" t="n"/>
      <c r="EB2195" s="2" t="n"/>
      <c r="EC2195" s="2" t="n"/>
    </row>
    <row r="2196" ht="6.7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43" t="n"/>
      <c r="CG2196" s="144" t="n"/>
      <c r="DU2196" s="144" t="n"/>
      <c r="DV2196" s="2" t="n"/>
      <c r="DW2196" s="2" t="n"/>
      <c r="DX2196" s="2" t="n"/>
      <c r="DY2196" s="2" t="n"/>
      <c r="DZ2196" s="2" t="n"/>
      <c r="EA2196" s="2" t="n"/>
      <c r="EB2196" s="2" t="n"/>
      <c r="EC2196" s="2" t="n"/>
    </row>
    <row r="2197" ht="6.7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49">
        <f>計算!$Q$27</f>
        <v/>
      </c>
      <c r="CG2197" s="144" t="n"/>
      <c r="CH2197" s="150">
        <f>計算!$R$27</f>
        <v/>
      </c>
      <c r="DU2197" s="144" t="n"/>
      <c r="DV2197" s="2" t="n"/>
      <c r="DW2197" s="2" t="n"/>
      <c r="DX2197" s="2" t="n"/>
      <c r="DY2197" s="2" t="n"/>
      <c r="DZ2197" s="2" t="n"/>
      <c r="EA2197" s="2" t="n"/>
      <c r="EB2197" s="2" t="n"/>
      <c r="EC2197" s="2" t="n"/>
    </row>
    <row r="2198" ht="6.75" customHeight="1" s="118">
      <c r="A2198" s="2" t="n"/>
      <c r="B2198" s="2" t="n"/>
      <c r="C2198" s="2" t="n"/>
      <c r="D2198" s="2" t="n"/>
      <c r="E2198" s="146" t="n"/>
      <c r="F2198" s="147" t="n"/>
      <c r="G2198" s="147" t="n"/>
      <c r="H2198" s="147" t="n"/>
      <c r="I2198" s="147" t="n"/>
      <c r="J2198" s="147" t="n"/>
      <c r="K2198" s="148" t="n"/>
      <c r="L2198" s="147" t="n"/>
      <c r="M2198" s="147" t="n"/>
      <c r="N2198" s="147" t="n"/>
      <c r="O2198" s="147" t="n"/>
      <c r="P2198" s="147" t="n"/>
      <c r="Q2198" s="147" t="n"/>
      <c r="R2198" s="147" t="n"/>
      <c r="S2198" s="147" t="n"/>
      <c r="T2198" s="147" t="n"/>
      <c r="U2198" s="147" t="n"/>
      <c r="V2198" s="147" t="n"/>
      <c r="W2198" s="147" t="n"/>
      <c r="X2198" s="147" t="n"/>
      <c r="Y2198" s="147" t="n"/>
      <c r="Z2198" s="147" t="n"/>
      <c r="AA2198" s="147" t="n"/>
      <c r="AB2198" s="147" t="n"/>
      <c r="AC2198" s="147" t="n"/>
      <c r="AD2198" s="147" t="n"/>
      <c r="AE2198" s="147" t="n"/>
      <c r="AF2198" s="147" t="n"/>
      <c r="AG2198" s="147" t="n"/>
      <c r="AH2198" s="147" t="n"/>
      <c r="AI2198" s="147" t="n"/>
      <c r="AJ2198" s="147" t="n"/>
      <c r="AK2198" s="147" t="n"/>
      <c r="AL2198" s="147" t="n"/>
      <c r="AM2198" s="147" t="n"/>
      <c r="AN2198" s="147" t="n"/>
      <c r="AO2198" s="147" t="n"/>
      <c r="AP2198" s="147" t="n"/>
      <c r="AQ2198" s="147" t="n"/>
      <c r="AR2198" s="147" t="n"/>
      <c r="AS2198" s="147" t="n"/>
      <c r="AT2198" s="148"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43" t="n"/>
      <c r="CG2198" s="144" t="n"/>
      <c r="DU2198" s="144" t="n"/>
      <c r="DV2198" s="2" t="n"/>
      <c r="DW2198" s="2" t="n"/>
      <c r="DX2198" s="2" t="n"/>
      <c r="DY2198" s="2" t="n"/>
      <c r="DZ2198" s="2" t="n"/>
      <c r="EA2198" s="2" t="n"/>
      <c r="EB2198" s="2" t="n"/>
      <c r="EC2198" s="2" t="n"/>
    </row>
    <row r="2199" ht="6.75" customHeight="1" s="118">
      <c r="A2199" s="2" t="n"/>
      <c r="B2199" s="2" t="n"/>
      <c r="C2199" s="2" t="n"/>
      <c r="D2199" s="2" t="n"/>
      <c r="E2199" s="152" t="inlineStr">
        <is>
          <t>名　前</t>
        </is>
      </c>
      <c r="F2199" s="140" t="n"/>
      <c r="G2199" s="140" t="n"/>
      <c r="H2199" s="140" t="n"/>
      <c r="I2199" s="140" t="n"/>
      <c r="J2199" s="140" t="n"/>
      <c r="K2199" s="141" t="n"/>
      <c r="L2199" s="153">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43" t="n"/>
      <c r="CG2199" s="144" t="n"/>
      <c r="DU2199" s="144" t="n"/>
      <c r="DV2199" s="2" t="n"/>
      <c r="DW2199" s="2" t="n"/>
      <c r="DX2199" s="2" t="n"/>
      <c r="DY2199" s="2" t="n"/>
      <c r="DZ2199" s="2" t="n"/>
      <c r="EA2199" s="2" t="n"/>
      <c r="EB2199" s="2" t="n"/>
      <c r="EC2199" s="2" t="n"/>
    </row>
    <row r="2200" ht="6.7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43" t="n"/>
      <c r="CG2200" s="144" t="n"/>
      <c r="DU2200" s="144" t="n"/>
      <c r="DV2200" s="2" t="n"/>
      <c r="DW2200" s="2" t="n"/>
      <c r="DX2200" s="2" t="n"/>
      <c r="DY2200" s="2" t="n"/>
      <c r="DZ2200" s="2" t="n"/>
      <c r="EA2200" s="2" t="n"/>
      <c r="EB2200" s="2" t="n"/>
      <c r="EC2200" s="2" t="n"/>
    </row>
    <row r="2201" ht="6.7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49">
        <f>計算!$S$27</f>
        <v/>
      </c>
      <c r="CG2201" s="144" t="n"/>
      <c r="CH2201" s="150">
        <f>計算!$T$27</f>
        <v/>
      </c>
      <c r="DU2201" s="144" t="n"/>
      <c r="DV2201" s="2" t="n"/>
      <c r="DW2201" s="2" t="n"/>
      <c r="DX2201" s="2" t="n"/>
      <c r="DY2201" s="2" t="n"/>
      <c r="DZ2201" s="2" t="n"/>
      <c r="EA2201" s="2" t="n"/>
      <c r="EB2201" s="2" t="n"/>
      <c r="EC2201" s="2" t="n"/>
    </row>
    <row r="2202" ht="6.7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43" t="n"/>
      <c r="CG2202" s="144" t="n"/>
      <c r="DU2202" s="144" t="n"/>
      <c r="DV2202" s="2" t="n"/>
      <c r="DW2202" s="2" t="n"/>
      <c r="DX2202" s="2" t="n"/>
      <c r="DY2202" s="2" t="n"/>
      <c r="DZ2202" s="2" t="n"/>
      <c r="EA2202" s="2" t="n"/>
      <c r="EB2202" s="2" t="n"/>
      <c r="EC2202" s="2" t="n"/>
    </row>
    <row r="2203" ht="6.7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43" t="n"/>
      <c r="CG2203" s="144" t="n"/>
      <c r="DU2203" s="144" t="n"/>
      <c r="DV2203" s="2" t="n"/>
      <c r="DW2203" s="2" t="n"/>
      <c r="DX2203" s="2" t="n"/>
      <c r="DY2203" s="2" t="n"/>
      <c r="DZ2203" s="2" t="n"/>
      <c r="EA2203" s="2" t="n"/>
      <c r="EB2203" s="2" t="n"/>
      <c r="EC2203" s="2" t="n"/>
    </row>
    <row r="2204" ht="4.5" customHeight="1" s="118">
      <c r="A2204" s="2" t="n"/>
      <c r="B2204" s="2" t="n"/>
      <c r="C2204" s="2" t="n"/>
      <c r="D2204" s="2" t="n"/>
      <c r="E2204" s="146" t="n"/>
      <c r="F2204" s="147" t="n"/>
      <c r="G2204" s="147" t="n"/>
      <c r="H2204" s="147" t="n"/>
      <c r="I2204" s="147" t="n"/>
      <c r="J2204" s="147" t="n"/>
      <c r="K2204" s="148" t="n"/>
      <c r="L2204" s="146" t="n"/>
      <c r="M2204" s="147" t="n"/>
      <c r="N2204" s="147" t="n"/>
      <c r="O2204" s="147" t="n"/>
      <c r="P2204" s="147" t="n"/>
      <c r="Q2204" s="147" t="n"/>
      <c r="R2204" s="147" t="n"/>
      <c r="S2204" s="147" t="n"/>
      <c r="T2204" s="147" t="n"/>
      <c r="U2204" s="147" t="n"/>
      <c r="V2204" s="147" t="n"/>
      <c r="W2204" s="147" t="n"/>
      <c r="X2204" s="147" t="n"/>
      <c r="Y2204" s="147" t="n"/>
      <c r="Z2204" s="147" t="n"/>
      <c r="AA2204" s="147" t="n"/>
      <c r="AB2204" s="147" t="n"/>
      <c r="AC2204" s="147" t="n"/>
      <c r="AD2204" s="147" t="n"/>
      <c r="AE2204" s="147" t="n"/>
      <c r="AF2204" s="147" t="n"/>
      <c r="AG2204" s="147" t="n"/>
      <c r="AH2204" s="147" t="n"/>
      <c r="AI2204" s="147" t="n"/>
      <c r="AJ2204" s="147" t="n"/>
      <c r="AK2204" s="147" t="n"/>
      <c r="AL2204" s="147" t="n"/>
      <c r="AM2204" s="147" t="n"/>
      <c r="AN2204" s="147" t="n"/>
      <c r="AO2204" s="147" t="n"/>
      <c r="AP2204" s="147" t="n"/>
      <c r="AQ2204" s="147" t="n"/>
      <c r="AR2204" s="147" t="n"/>
      <c r="AS2204" s="147" t="n"/>
      <c r="AT2204" s="148"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43" t="n"/>
      <c r="CG2204" s="144" t="n"/>
      <c r="DU2204" s="144" t="n"/>
      <c r="DV2204" s="2" t="n"/>
      <c r="DW2204" s="2" t="n"/>
      <c r="DX2204" s="2" t="n"/>
      <c r="DY2204" s="2" t="n"/>
      <c r="DZ2204" s="2" t="n"/>
      <c r="EA2204" s="2" t="n"/>
      <c r="EB2204" s="2" t="n"/>
      <c r="EC2204" s="2" t="n"/>
    </row>
    <row r="2205" ht="6.75" customHeight="1" s="118">
      <c r="A2205" s="2" t="n"/>
      <c r="B2205" s="2" t="n"/>
      <c r="C2205" s="2" t="n"/>
      <c r="D2205" s="2" t="n"/>
      <c r="E2205" s="152" t="inlineStr">
        <is>
          <t>生年月日</t>
        </is>
      </c>
      <c r="F2205" s="140" t="n"/>
      <c r="G2205" s="140" t="n"/>
      <c r="H2205" s="140" t="n"/>
      <c r="I2205" s="140" t="n"/>
      <c r="J2205" s="140" t="n"/>
      <c r="K2205" s="141" t="n"/>
      <c r="L2205" s="154" t="inlineStr">
        <is>
          <t>昭和 ・ 平成</t>
        </is>
      </c>
      <c r="M2205" s="140" t="n"/>
      <c r="N2205" s="140" t="n"/>
      <c r="O2205" s="140" t="n"/>
      <c r="P2205" s="140" t="n"/>
      <c r="Q2205" s="140" t="n"/>
      <c r="R2205" s="140" t="n"/>
      <c r="S2205" s="140" t="n"/>
      <c r="T2205" s="140" t="n"/>
      <c r="U2205" s="140" t="n"/>
      <c r="V2205" s="155">
        <f>計算!$D$27</f>
        <v/>
      </c>
      <c r="W2205" s="140" t="n"/>
      <c r="X2205" s="156" t="inlineStr">
        <is>
          <t>年</t>
        </is>
      </c>
      <c r="Y2205" s="140" t="n"/>
      <c r="Z2205" s="155">
        <f>計算!$E$27</f>
        <v/>
      </c>
      <c r="AA2205" s="140" t="n"/>
      <c r="AB2205" s="140" t="n"/>
      <c r="AC2205" s="156" t="inlineStr">
        <is>
          <t>月</t>
        </is>
      </c>
      <c r="AD2205" s="140" t="n"/>
      <c r="AE2205" s="155">
        <f>計算!$F$27</f>
        <v/>
      </c>
      <c r="AF2205" s="140" t="n"/>
      <c r="AG2205" s="140" t="n"/>
      <c r="AH2205" s="156" t="inlineStr">
        <is>
          <t>日　生 （満</t>
        </is>
      </c>
      <c r="AI2205" s="140" t="n"/>
      <c r="AJ2205" s="140" t="n"/>
      <c r="AK2205" s="140" t="n"/>
      <c r="AL2205" s="140" t="n"/>
      <c r="AM2205" s="140" t="n"/>
      <c r="AN2205" s="140" t="n"/>
      <c r="AO2205" s="140" t="n"/>
      <c r="AP2205" s="157">
        <f>計算!$G$27</f>
        <v/>
      </c>
      <c r="AQ2205" s="140" t="n"/>
      <c r="AR2205" s="158"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49">
        <f>計算!$U$27</f>
        <v/>
      </c>
      <c r="CG2205" s="144" t="n"/>
      <c r="CH2205" s="150">
        <f>計算!$V$27</f>
        <v/>
      </c>
      <c r="DU2205" s="144" t="n"/>
      <c r="DV2205" s="2" t="n"/>
      <c r="DW2205" s="2" t="n"/>
      <c r="DX2205" s="2" t="n"/>
      <c r="DY2205" s="2" t="n"/>
      <c r="DZ2205" s="2" t="n"/>
      <c r="EA2205" s="2" t="n"/>
      <c r="EB2205" s="2" t="n"/>
      <c r="EC2205" s="2" t="n"/>
    </row>
    <row r="2206" ht="6.75"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143" t="n"/>
      <c r="CG2206" s="144" t="n"/>
      <c r="DU2206" s="144" t="n"/>
      <c r="DV2206" s="2" t="n"/>
      <c r="DW2206" s="2" t="n"/>
      <c r="DX2206" s="2" t="n"/>
      <c r="DY2206" s="2" t="n"/>
      <c r="DZ2206" s="2" t="n"/>
      <c r="EA2206" s="2" t="n"/>
      <c r="EB2206" s="2" t="n"/>
      <c r="EC2206" s="2" t="n"/>
    </row>
    <row r="2207" ht="6.75"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143" t="n"/>
      <c r="CG2207" s="144" t="n"/>
      <c r="DU2207" s="144" t="n"/>
      <c r="DV2207" s="2" t="n"/>
      <c r="DW2207" s="2" t="n"/>
      <c r="DX2207" s="2" t="n"/>
      <c r="DY2207" s="2" t="n"/>
      <c r="DZ2207" s="2" t="n"/>
      <c r="EA2207" s="2" t="n"/>
      <c r="EB2207" s="2" t="n"/>
      <c r="EC2207" s="2" t="n"/>
    </row>
    <row r="2208" ht="3.75" customHeight="1" s="118">
      <c r="A2208" s="2" t="n"/>
      <c r="B2208" s="2" t="n"/>
      <c r="C2208" s="2" t="n"/>
      <c r="D2208" s="2" t="n"/>
      <c r="E2208" s="146" t="n"/>
      <c r="F2208" s="147" t="n"/>
      <c r="G2208" s="147" t="n"/>
      <c r="H2208" s="147" t="n"/>
      <c r="I2208" s="147" t="n"/>
      <c r="J2208" s="147" t="n"/>
      <c r="K2208" s="148" t="n"/>
      <c r="L2208" s="146" t="n"/>
      <c r="M2208" s="147" t="n"/>
      <c r="N2208" s="147" t="n"/>
      <c r="O2208" s="147" t="n"/>
      <c r="P2208" s="147" t="n"/>
      <c r="Q2208" s="147" t="n"/>
      <c r="R2208" s="147" t="n"/>
      <c r="S2208" s="147" t="n"/>
      <c r="T2208" s="147" t="n"/>
      <c r="U2208" s="147" t="n"/>
      <c r="X2208" s="147" t="n"/>
      <c r="Y2208" s="147" t="n"/>
      <c r="AC2208" s="147" t="n"/>
      <c r="AD2208" s="147" t="n"/>
      <c r="AH2208" s="147" t="n"/>
      <c r="AI2208" s="147" t="n"/>
      <c r="AJ2208" s="147" t="n"/>
      <c r="AK2208" s="147" t="n"/>
      <c r="AL2208" s="147" t="n"/>
      <c r="AM2208" s="147" t="n"/>
      <c r="AN2208" s="147" t="n"/>
      <c r="AO2208" s="147" t="n"/>
      <c r="AP2208" s="147" t="n"/>
      <c r="AQ2208" s="147" t="n"/>
      <c r="AR2208" s="147" t="n"/>
      <c r="AS2208" s="147" t="n"/>
      <c r="AT2208" s="148"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143" t="n"/>
      <c r="CG2208" s="144" t="n"/>
      <c r="DU2208" s="144" t="n"/>
      <c r="DV2208" s="2" t="n"/>
      <c r="DW2208" s="2" t="n"/>
      <c r="DX2208" s="2" t="n"/>
      <c r="DY2208" s="2" t="n"/>
      <c r="DZ2208" s="2" t="n"/>
      <c r="EA2208" s="2" t="n"/>
      <c r="EB2208" s="2" t="n"/>
      <c r="EC2208" s="2" t="n"/>
    </row>
    <row r="2209" ht="6.75" customHeight="1" s="118">
      <c r="A2209" s="2" t="n"/>
      <c r="B2209" s="2" t="n"/>
      <c r="C2209" s="2" t="n"/>
      <c r="D2209" s="2" t="n"/>
      <c r="E2209" s="159" t="inlineStr">
        <is>
          <t>ふ り が な</t>
        </is>
      </c>
      <c r="F2209" s="140" t="n"/>
      <c r="G2209" s="140" t="n"/>
      <c r="H2209" s="140" t="n"/>
      <c r="I2209" s="140" t="n"/>
      <c r="J2209" s="140" t="n"/>
      <c r="K2209" s="141" t="n"/>
      <c r="L2209" s="160">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161">
        <f>計算!$W$27</f>
        <v/>
      </c>
      <c r="CG2209" s="144" t="n"/>
      <c r="CH2209" s="150">
        <f>計算!$X$27</f>
        <v/>
      </c>
      <c r="DU2209" s="144" t="n"/>
      <c r="DV2209" s="2" t="n"/>
      <c r="DW2209" s="2" t="n"/>
      <c r="DX2209" s="2" t="n"/>
      <c r="DY2209" s="2" t="n"/>
      <c r="DZ2209" s="2" t="n"/>
      <c r="EA2209" s="2" t="n"/>
      <c r="EB2209" s="2" t="n"/>
      <c r="EC2209" s="2" t="n"/>
    </row>
    <row r="2210" ht="6.75" customHeight="1" s="118">
      <c r="A2210" s="2" t="n"/>
      <c r="B2210" s="2" t="n"/>
      <c r="C2210" s="2" t="n"/>
      <c r="D2210" s="2" t="n"/>
      <c r="E2210" s="143" t="n"/>
      <c r="K2210" s="144" t="n"/>
      <c r="BI2210" s="144" t="n"/>
      <c r="BJ2210" s="2" t="n"/>
      <c r="BK2210" s="2" t="n"/>
      <c r="BL2210" s="2" t="n"/>
      <c r="BM2210" s="2" t="n"/>
      <c r="BN2210" s="2" t="n"/>
      <c r="BO2210" s="2" t="n"/>
      <c r="BP2210" s="143" t="n"/>
      <c r="BV2210" s="144" t="n"/>
      <c r="BW2210" s="143" t="n"/>
      <c r="CG2210" s="144" t="n"/>
      <c r="DU2210" s="144" t="n"/>
      <c r="DV2210" s="2" t="n"/>
      <c r="DW2210" s="2" t="n"/>
      <c r="DX2210" s="2" t="n"/>
      <c r="DY2210" s="2" t="n"/>
      <c r="DZ2210" s="2" t="n"/>
      <c r="EA2210" s="2" t="n"/>
      <c r="EB2210" s="2" t="n"/>
      <c r="EC2210" s="2" t="n"/>
    </row>
    <row r="2211" ht="6.75" customHeight="1" s="118">
      <c r="A2211" s="2" t="n"/>
      <c r="B2211" s="2" t="n"/>
      <c r="C2211" s="2" t="n"/>
      <c r="D2211" s="2" t="n"/>
      <c r="E2211" s="162" t="n"/>
      <c r="F2211" s="163" t="n"/>
      <c r="G2211" s="163" t="n"/>
      <c r="H2211" s="163" t="n"/>
      <c r="I2211" s="163" t="n"/>
      <c r="J2211" s="163" t="n"/>
      <c r="K2211" s="164" t="n"/>
      <c r="L2211" s="163" t="n"/>
      <c r="M2211" s="163" t="n"/>
      <c r="N2211" s="163" t="n"/>
      <c r="O2211" s="163" t="n"/>
      <c r="P2211" s="163" t="n"/>
      <c r="Q2211" s="163" t="n"/>
      <c r="R2211" s="163" t="n"/>
      <c r="S2211" s="163" t="n"/>
      <c r="T2211" s="163" t="n"/>
      <c r="U2211" s="163" t="n"/>
      <c r="V2211" s="163" t="n"/>
      <c r="W2211" s="163" t="n"/>
      <c r="X2211" s="163" t="n"/>
      <c r="Y2211" s="163" t="n"/>
      <c r="Z2211" s="163" t="n"/>
      <c r="AA2211" s="163" t="n"/>
      <c r="AB2211" s="163" t="n"/>
      <c r="AC2211" s="163" t="n"/>
      <c r="AD2211" s="163" t="n"/>
      <c r="AE2211" s="163" t="n"/>
      <c r="AF2211" s="163" t="n"/>
      <c r="AG2211" s="163" t="n"/>
      <c r="AH2211" s="163" t="n"/>
      <c r="AI2211" s="163" t="n"/>
      <c r="AJ2211" s="163" t="n"/>
      <c r="AK2211" s="163" t="n"/>
      <c r="AL2211" s="163" t="n"/>
      <c r="AM2211" s="163" t="n"/>
      <c r="AN2211" s="163" t="n"/>
      <c r="AO2211" s="163" t="n"/>
      <c r="AP2211" s="163" t="n"/>
      <c r="AQ2211" s="163" t="n"/>
      <c r="AR2211" s="163" t="n"/>
      <c r="AS2211" s="163" t="n"/>
      <c r="AT2211" s="163" t="n"/>
      <c r="AU2211" s="163" t="n"/>
      <c r="AV2211" s="163" t="n"/>
      <c r="AW2211" s="163" t="n"/>
      <c r="AX2211" s="163" t="n"/>
      <c r="AY2211" s="163" t="n"/>
      <c r="AZ2211" s="163" t="n"/>
      <c r="BA2211" s="163" t="n"/>
      <c r="BB2211" s="163" t="n"/>
      <c r="BC2211" s="163" t="n"/>
      <c r="BD2211" s="163" t="n"/>
      <c r="BE2211" s="163" t="n"/>
      <c r="BF2211" s="163" t="n"/>
      <c r="BG2211" s="163" t="n"/>
      <c r="BH2211" s="163" t="n"/>
      <c r="BI2211" s="164" t="n"/>
      <c r="BJ2211" s="2" t="n"/>
      <c r="BK2211" s="2" t="n"/>
      <c r="BL2211" s="2" t="n"/>
      <c r="BM2211" s="2" t="n"/>
      <c r="BN2211" s="2" t="n"/>
      <c r="BO2211" s="2" t="n"/>
      <c r="BP2211" s="143" t="n"/>
      <c r="BV2211" s="144" t="n"/>
      <c r="BW2211" s="143" t="n"/>
      <c r="CG2211" s="144" t="n"/>
      <c r="DU2211" s="144" t="n"/>
      <c r="DV2211" s="2" t="n"/>
      <c r="DW2211" s="2" t="n"/>
      <c r="DX2211" s="2" t="n"/>
      <c r="DY2211" s="2" t="n"/>
      <c r="DZ2211" s="2" t="n"/>
      <c r="EA2211" s="2" t="n"/>
      <c r="EB2211" s="2" t="n"/>
      <c r="EC2211" s="2" t="n"/>
    </row>
    <row r="2212" ht="6.75" customHeight="1" s="118">
      <c r="A2212" s="2" t="n"/>
      <c r="B2212" s="2" t="n"/>
      <c r="C2212" s="2" t="n"/>
      <c r="D2212" s="2" t="n"/>
      <c r="E2212" s="165" t="inlineStr">
        <is>
          <t>現住所</t>
        </is>
      </c>
      <c r="F2212" s="166" t="n"/>
      <c r="G2212" s="166" t="n"/>
      <c r="H2212" s="166" t="n"/>
      <c r="I2212" s="166" t="n"/>
      <c r="J2212" s="166" t="n"/>
      <c r="K2212" s="167" t="n"/>
      <c r="L2212" s="107" t="inlineStr">
        <is>
          <t>〒</t>
        </is>
      </c>
      <c r="M2212" s="166" t="n"/>
      <c r="N2212" s="166" t="n"/>
      <c r="O2212" s="166" t="n"/>
      <c r="P2212" s="168">
        <f>計算!$H$27</f>
        <v/>
      </c>
      <c r="Q2212" s="166" t="n"/>
      <c r="R2212" s="166" t="n"/>
      <c r="S2212" s="166" t="n"/>
      <c r="T2212" s="166" t="n"/>
      <c r="U2212" s="166" t="n"/>
      <c r="V2212" s="166" t="n"/>
      <c r="W2212" s="166" t="n"/>
      <c r="X2212" s="166" t="n"/>
      <c r="Y2212" s="166" t="n"/>
      <c r="Z2212" s="166" t="n"/>
      <c r="AA2212" s="166" t="n"/>
      <c r="AB2212" s="166" t="n"/>
      <c r="AC2212" s="166" t="n"/>
      <c r="AD2212" s="166" t="n"/>
      <c r="AE2212" s="166" t="n"/>
      <c r="AF2212" s="166" t="n"/>
      <c r="AG2212" s="166" t="n"/>
      <c r="AH2212" s="166" t="n"/>
      <c r="AI2212" s="166" t="n"/>
      <c r="AJ2212" s="166"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143" t="n"/>
      <c r="CG2212" s="144" t="n"/>
      <c r="DU2212" s="144" t="n"/>
      <c r="DV2212" s="2" t="n"/>
      <c r="DW2212" s="2" t="n"/>
      <c r="DX2212" s="2" t="n"/>
      <c r="DY2212" s="2" t="n"/>
      <c r="DZ2212" s="2" t="n"/>
      <c r="EA2212" s="2" t="n"/>
      <c r="EB2212" s="2" t="n"/>
      <c r="EC2212" s="2" t="n"/>
    </row>
    <row r="2213" ht="4.5"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6" t="n"/>
      <c r="BQ2213" s="147" t="n"/>
      <c r="BR2213" s="147" t="n"/>
      <c r="BS2213" s="147" t="n"/>
      <c r="BT2213" s="147" t="n"/>
      <c r="BU2213" s="147" t="n"/>
      <c r="BV2213" s="148" t="n"/>
      <c r="BW2213" s="146" t="n"/>
      <c r="BX2213" s="147" t="n"/>
      <c r="BY2213" s="147" t="n"/>
      <c r="BZ2213" s="147" t="n"/>
      <c r="CA2213" s="147" t="n"/>
      <c r="CB2213" s="147" t="n"/>
      <c r="CC2213" s="147" t="n"/>
      <c r="CD2213" s="147" t="n"/>
      <c r="CE2213" s="147" t="n"/>
      <c r="CF2213" s="147" t="n"/>
      <c r="CG2213" s="148" t="n"/>
      <c r="DU2213" s="144"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69" t="inlineStr">
        <is>
          <t>校内外の諸活動</t>
        </is>
      </c>
      <c r="BQ2214" s="140" t="n"/>
      <c r="BR2214" s="140" t="n"/>
      <c r="BS2214" s="140" t="n"/>
      <c r="BT2214" s="140" t="n"/>
      <c r="BU2214" s="140" t="n"/>
      <c r="BV2214" s="141" t="n"/>
      <c r="BW2214" s="170">
        <f>計算!$Y$27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1">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6" t="n"/>
      <c r="F2217" s="147" t="n"/>
      <c r="G2217" s="147" t="n"/>
      <c r="H2217" s="147" t="n"/>
      <c r="I2217" s="147" t="n"/>
      <c r="J2217" s="147" t="n"/>
      <c r="K2217" s="148" t="n"/>
      <c r="L2217" s="146" t="n"/>
      <c r="M2217" s="147" t="n"/>
      <c r="N2217" s="147" t="n"/>
      <c r="O2217" s="147" t="n"/>
      <c r="P2217" s="147" t="n"/>
      <c r="Q2217" s="147" t="n"/>
      <c r="R2217" s="147" t="n"/>
      <c r="S2217" s="147" t="n"/>
      <c r="T2217" s="147" t="n"/>
      <c r="U2217" s="147" t="n"/>
      <c r="V2217" s="147" t="n"/>
      <c r="W2217" s="147" t="n"/>
      <c r="X2217" s="147" t="n"/>
      <c r="Y2217" s="147" t="n"/>
      <c r="Z2217" s="147" t="n"/>
      <c r="AA2217" s="147" t="n"/>
      <c r="AB2217" s="147" t="n"/>
      <c r="AC2217" s="147" t="n"/>
      <c r="AD2217" s="147" t="n"/>
      <c r="AE2217" s="147" t="n"/>
      <c r="AF2217" s="147" t="n"/>
      <c r="AG2217" s="147" t="n"/>
      <c r="AH2217" s="147" t="n"/>
      <c r="AI2217" s="147" t="n"/>
      <c r="AJ2217" s="147" t="n"/>
      <c r="AK2217" s="147" t="n"/>
      <c r="AL2217" s="147" t="n"/>
      <c r="AM2217" s="147" t="n"/>
      <c r="AN2217" s="147" t="n"/>
      <c r="AO2217" s="147" t="n"/>
      <c r="AP2217" s="147" t="n"/>
      <c r="AQ2217" s="147" t="n"/>
      <c r="AR2217" s="147" t="n"/>
      <c r="AS2217" s="147" t="n"/>
      <c r="AT2217" s="147" t="n"/>
      <c r="AU2217" s="147" t="n"/>
      <c r="AV2217" s="147" t="n"/>
      <c r="AW2217" s="147" t="n"/>
      <c r="AX2217" s="147" t="n"/>
      <c r="AY2217" s="147" t="n"/>
      <c r="AZ2217" s="147" t="n"/>
      <c r="BA2217" s="147" t="n"/>
      <c r="BB2217" s="147" t="n"/>
      <c r="BC2217" s="147" t="n"/>
      <c r="BD2217" s="147" t="n"/>
      <c r="BE2217" s="147" t="n"/>
      <c r="BF2217" s="147" t="n"/>
      <c r="BG2217" s="147" t="n"/>
      <c r="BH2217" s="147" t="n"/>
      <c r="BI2217" s="148"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59" t="inlineStr">
        <is>
          <t>ふ り が な</t>
        </is>
      </c>
      <c r="F2218" s="140" t="n"/>
      <c r="G2218" s="140" t="n"/>
      <c r="H2218" s="140" t="n"/>
      <c r="I2218" s="140" t="n"/>
      <c r="J2218" s="140" t="n"/>
      <c r="K2218" s="141" t="n"/>
      <c r="L2218" s="160">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2" t="n"/>
      <c r="F2220" s="163" t="n"/>
      <c r="G2220" s="163" t="n"/>
      <c r="H2220" s="163" t="n"/>
      <c r="I2220" s="163" t="n"/>
      <c r="J2220" s="163" t="n"/>
      <c r="K2220" s="164" t="n"/>
      <c r="L2220" s="163" t="n"/>
      <c r="M2220" s="163" t="n"/>
      <c r="N2220" s="163" t="n"/>
      <c r="O2220" s="163" t="n"/>
      <c r="P2220" s="163" t="n"/>
      <c r="Q2220" s="163" t="n"/>
      <c r="R2220" s="163" t="n"/>
      <c r="S2220" s="163" t="n"/>
      <c r="T2220" s="163" t="n"/>
      <c r="U2220" s="163" t="n"/>
      <c r="V2220" s="163" t="n"/>
      <c r="W2220" s="163" t="n"/>
      <c r="X2220" s="163" t="n"/>
      <c r="Y2220" s="163" t="n"/>
      <c r="Z2220" s="163" t="n"/>
      <c r="AA2220" s="163" t="n"/>
      <c r="AB2220" s="163" t="n"/>
      <c r="AC2220" s="163" t="n"/>
      <c r="AD2220" s="163" t="n"/>
      <c r="AE2220" s="163" t="n"/>
      <c r="AF2220" s="163" t="n"/>
      <c r="AG2220" s="163" t="n"/>
      <c r="AH2220" s="163" t="n"/>
      <c r="AI2220" s="163" t="n"/>
      <c r="AJ2220" s="163" t="n"/>
      <c r="AK2220" s="163" t="n"/>
      <c r="AL2220" s="163" t="n"/>
      <c r="AM2220" s="163" t="n"/>
      <c r="AN2220" s="163" t="n"/>
      <c r="AO2220" s="163" t="n"/>
      <c r="AP2220" s="163" t="n"/>
      <c r="AQ2220" s="163" t="n"/>
      <c r="AR2220" s="163" t="n"/>
      <c r="AS2220" s="163" t="n"/>
      <c r="AT2220" s="163" t="n"/>
      <c r="AU2220" s="163" t="n"/>
      <c r="AV2220" s="163" t="n"/>
      <c r="AW2220" s="163" t="n"/>
      <c r="AX2220" s="163" t="n"/>
      <c r="AY2220" s="163" t="n"/>
      <c r="AZ2220" s="163" t="n"/>
      <c r="BA2220" s="163" t="n"/>
      <c r="BB2220" s="163" t="n"/>
      <c r="BC2220" s="163" t="n"/>
      <c r="BD2220" s="163" t="n"/>
      <c r="BE2220" s="163" t="n"/>
      <c r="BF2220" s="163" t="n"/>
      <c r="BG2220" s="163" t="n"/>
      <c r="BH2220" s="163" t="n"/>
      <c r="BI2220" s="164"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5" t="inlineStr">
        <is>
          <t>連絡先</t>
        </is>
      </c>
      <c r="F2221" s="166" t="n"/>
      <c r="G2221" s="166" t="n"/>
      <c r="H2221" s="166" t="n"/>
      <c r="I2221" s="166" t="n"/>
      <c r="J2221" s="166" t="n"/>
      <c r="K2221" s="167" t="n"/>
      <c r="L2221" s="107" t="inlineStr">
        <is>
          <t>〒</t>
        </is>
      </c>
      <c r="M2221" s="166" t="n"/>
      <c r="N2221" s="166" t="n"/>
      <c r="O2221" s="166" t="n"/>
      <c r="P2221" s="172">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3">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6" t="n"/>
      <c r="F2225" s="147" t="n"/>
      <c r="G2225" s="147" t="n"/>
      <c r="H2225" s="147" t="n"/>
      <c r="I2225" s="147" t="n"/>
      <c r="J2225" s="147" t="n"/>
      <c r="K2225" s="148" t="n"/>
      <c r="L2225" s="147" t="n"/>
      <c r="M2225" s="147" t="n"/>
      <c r="N2225" s="147" t="n"/>
      <c r="O2225" s="147" t="n"/>
      <c r="P2225" s="147" t="n"/>
      <c r="Q2225" s="147" t="n"/>
      <c r="R2225" s="147" t="n"/>
      <c r="S2225" s="147" t="n"/>
      <c r="T2225" s="147" t="n"/>
      <c r="U2225" s="147" t="n"/>
      <c r="V2225" s="147" t="n"/>
      <c r="W2225" s="147" t="n"/>
      <c r="X2225" s="147" t="n"/>
      <c r="Y2225" s="147" t="n"/>
      <c r="Z2225" s="147" t="n"/>
      <c r="AA2225" s="147" t="n"/>
      <c r="AB2225" s="147" t="n"/>
      <c r="AC2225" s="147" t="n"/>
      <c r="AD2225" s="147" t="n"/>
      <c r="AE2225" s="147" t="n"/>
      <c r="AF2225" s="147" t="n"/>
      <c r="AG2225" s="147" t="n"/>
      <c r="AH2225" s="147" t="n"/>
      <c r="AI2225" s="147" t="n"/>
      <c r="AJ2225" s="147" t="n"/>
      <c r="AK2225" s="147" t="n"/>
      <c r="AL2225" s="147" t="n"/>
      <c r="AM2225" s="147" t="n"/>
      <c r="AN2225" s="147" t="n"/>
      <c r="AO2225" s="147" t="n"/>
      <c r="AP2225" s="147" t="n"/>
      <c r="AQ2225" s="147" t="n"/>
      <c r="AR2225" s="147" t="n"/>
      <c r="AS2225" s="147" t="n"/>
      <c r="AT2225" s="147" t="n"/>
      <c r="AU2225" s="147" t="n"/>
      <c r="AV2225" s="147" t="n"/>
      <c r="AW2225" s="147" t="n"/>
      <c r="AX2225" s="147" t="n"/>
      <c r="AY2225" s="147" t="n"/>
      <c r="AZ2225" s="147" t="n"/>
      <c r="BA2225" s="147" t="n"/>
      <c r="BB2225" s="147" t="n"/>
      <c r="BC2225" s="147" t="n"/>
      <c r="BD2225" s="147" t="n"/>
      <c r="BE2225" s="147" t="n"/>
      <c r="BF2225" s="147" t="n"/>
      <c r="BG2225" s="147" t="n"/>
      <c r="BH2225" s="147" t="n"/>
      <c r="BI2225" s="148"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4" t="n"/>
      <c r="BQ2231" s="140" t="n"/>
      <c r="BR2231" s="175" t="n"/>
      <c r="BS2231" s="140" t="n"/>
      <c r="BT2231" s="140" t="n"/>
      <c r="BU2231" s="28" t="n"/>
      <c r="BV2231" s="29" t="n"/>
      <c r="BW2231" s="176">
        <f>計算!$Z$27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7"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78">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79">
        <f>設定!$B$6</f>
        <v/>
      </c>
      <c r="S2239" s="11" t="n"/>
      <c r="T2239" s="11" t="n"/>
      <c r="U2239" s="179">
        <f>設定!$B$7</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6" t="n"/>
      <c r="F2244" s="147" t="n"/>
      <c r="G2244" s="147" t="n"/>
      <c r="H2244" s="147" t="n"/>
      <c r="I2244" s="147" t="n"/>
      <c r="J2244" s="147" t="n"/>
      <c r="K2244" s="148"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7" t="n"/>
      <c r="AX2244" s="147" t="n"/>
      <c r="AY2244" s="147" t="n"/>
      <c r="AZ2244" s="147" t="n"/>
      <c r="BA2244" s="147" t="n"/>
      <c r="BB2244" s="147" t="n"/>
      <c r="BC2244" s="147" t="n"/>
      <c r="BD2244" s="147" t="n"/>
      <c r="BE2244" s="147" t="n"/>
      <c r="BF2244" s="147" t="n"/>
      <c r="BG2244" s="147" t="n"/>
      <c r="BH2244" s="147" t="n"/>
      <c r="BI2244" s="148"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0"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1">
        <f>計算!$AD$27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79">
        <f>計算!$AB$27</f>
        <v/>
      </c>
      <c r="S2250" s="52" t="inlineStr">
        <is>
          <t>年</t>
        </is>
      </c>
      <c r="U2250" s="179">
        <f>計算!$AC$27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6" t="n"/>
      <c r="M2253" s="147" t="n"/>
      <c r="N2253" s="147" t="n"/>
      <c r="O2253" s="147" t="n"/>
      <c r="P2253" s="20" t="n"/>
      <c r="Q2253" s="20" t="n"/>
      <c r="R2253" s="20" t="n"/>
      <c r="S2253" s="20" t="n"/>
      <c r="T2253" s="20" t="n"/>
      <c r="U2253" s="20" t="n"/>
      <c r="V2253" s="20" t="n"/>
      <c r="W2253" s="20" t="n"/>
      <c r="X2253" s="39" t="n"/>
      <c r="Y2253" s="146" t="n"/>
      <c r="Z2253" s="147" t="n"/>
      <c r="AA2253" s="147" t="n"/>
      <c r="AB2253" s="147" t="n"/>
      <c r="AC2253" s="147" t="n"/>
      <c r="AD2253" s="147" t="n"/>
      <c r="AE2253" s="147" t="n"/>
      <c r="AF2253" s="147" t="n"/>
      <c r="AG2253" s="147" t="n"/>
      <c r="AH2253" s="147" t="n"/>
      <c r="AI2253" s="147" t="n"/>
      <c r="AJ2253" s="147" t="n"/>
      <c r="AK2253" s="147" t="n"/>
      <c r="AL2253" s="147" t="n"/>
      <c r="AM2253" s="147" t="n"/>
      <c r="AN2253" s="147" t="n"/>
      <c r="AO2253" s="147" t="n"/>
      <c r="AP2253" s="147" t="n"/>
      <c r="AQ2253" s="147" t="n"/>
      <c r="AR2253" s="147" t="n"/>
      <c r="AS2253" s="147" t="n"/>
      <c r="AT2253" s="147" t="n"/>
      <c r="AU2253" s="147" t="n"/>
      <c r="AV2253" s="147" t="n"/>
      <c r="AW2253" s="147" t="n"/>
      <c r="AX2253" s="147" t="n"/>
      <c r="AY2253" s="147" t="n"/>
      <c r="AZ2253" s="147" t="n"/>
      <c r="BA2253" s="147" t="n"/>
      <c r="BB2253" s="147" t="n"/>
      <c r="BC2253" s="147" t="n"/>
      <c r="BD2253" s="147" t="n"/>
      <c r="BE2253" s="147" t="n"/>
      <c r="BF2253" s="147" t="n"/>
      <c r="BG2253" s="147" t="n"/>
      <c r="BH2253" s="147" t="n"/>
      <c r="BI2253" s="148"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1">
        <f>計算!$AG$27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79">
        <f>計算!$AE$27</f>
        <v/>
      </c>
      <c r="S2256" s="52" t="inlineStr">
        <is>
          <t>年</t>
        </is>
      </c>
      <c r="U2256" s="179">
        <f>計算!$AF$27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6" t="n"/>
      <c r="M2259" s="147" t="n"/>
      <c r="N2259" s="147" t="n"/>
      <c r="O2259" s="147" t="n"/>
      <c r="P2259" s="20" t="n"/>
      <c r="Q2259" s="20" t="n"/>
      <c r="R2259" s="20" t="n"/>
      <c r="S2259" s="20" t="n"/>
      <c r="T2259" s="20" t="n"/>
      <c r="U2259" s="20" t="n"/>
      <c r="V2259" s="20" t="n"/>
      <c r="W2259" s="20" t="n"/>
      <c r="X2259" s="39" t="n"/>
      <c r="Y2259" s="146" t="n"/>
      <c r="Z2259" s="147" t="n"/>
      <c r="AA2259" s="147" t="n"/>
      <c r="AB2259" s="147" t="n"/>
      <c r="AC2259" s="147" t="n"/>
      <c r="AD2259" s="147" t="n"/>
      <c r="AE2259" s="147" t="n"/>
      <c r="AF2259" s="147" t="n"/>
      <c r="AG2259" s="147" t="n"/>
      <c r="AH2259" s="147" t="n"/>
      <c r="AI2259" s="147" t="n"/>
      <c r="AJ2259" s="147" t="n"/>
      <c r="AK2259" s="147" t="n"/>
      <c r="AL2259" s="147" t="n"/>
      <c r="AM2259" s="147" t="n"/>
      <c r="AN2259" s="147" t="n"/>
      <c r="AO2259" s="147" t="n"/>
      <c r="AP2259" s="147" t="n"/>
      <c r="AQ2259" s="147" t="n"/>
      <c r="AR2259" s="147" t="n"/>
      <c r="AS2259" s="147" t="n"/>
      <c r="AT2259" s="147" t="n"/>
      <c r="AU2259" s="147" t="n"/>
      <c r="AV2259" s="147" t="n"/>
      <c r="AW2259" s="147" t="n"/>
      <c r="AX2259" s="147" t="n"/>
      <c r="AY2259" s="147" t="n"/>
      <c r="AZ2259" s="147" t="n"/>
      <c r="BA2259" s="147" t="n"/>
      <c r="BB2259" s="147" t="n"/>
      <c r="BC2259" s="147" t="n"/>
      <c r="BD2259" s="147" t="n"/>
      <c r="BE2259" s="147" t="n"/>
      <c r="BF2259" s="147" t="n"/>
      <c r="BG2259" s="147" t="n"/>
      <c r="BH2259" s="147" t="n"/>
      <c r="BI2259" s="148" t="n"/>
      <c r="BJ2259" s="2" t="n"/>
      <c r="BK2259" s="2" t="n"/>
      <c r="BL2259" s="2" t="n"/>
      <c r="BM2259" s="2" t="n"/>
      <c r="BN2259" s="2" t="n"/>
      <c r="BO2259" s="2" t="n"/>
      <c r="BP2259" s="146" t="n"/>
      <c r="BQ2259" s="147" t="n"/>
      <c r="BR2259" s="147" t="n"/>
      <c r="BS2259" s="147" t="n"/>
      <c r="BT2259" s="147" t="n"/>
      <c r="BU2259" s="42" t="n"/>
      <c r="BV2259" s="45" t="n"/>
      <c r="BW2259" s="147" t="n"/>
      <c r="BX2259" s="147" t="n"/>
      <c r="BY2259" s="147" t="n"/>
      <c r="BZ2259" s="147" t="n"/>
      <c r="CA2259" s="147" t="n"/>
      <c r="CB2259" s="147" t="n"/>
      <c r="CC2259" s="147" t="n"/>
      <c r="CD2259" s="147" t="n"/>
      <c r="CE2259" s="147" t="n"/>
      <c r="CF2259" s="147" t="n"/>
      <c r="CG2259" s="147" t="n"/>
      <c r="CH2259" s="147" t="n"/>
      <c r="CI2259" s="147" t="n"/>
      <c r="CJ2259" s="147" t="n"/>
      <c r="CK2259" s="147" t="n"/>
      <c r="CL2259" s="147" t="n"/>
      <c r="CM2259" s="147" t="n"/>
      <c r="CN2259" s="147" t="n"/>
      <c r="CO2259" s="147" t="n"/>
      <c r="CP2259" s="147" t="n"/>
      <c r="CQ2259" s="147" t="n"/>
      <c r="CR2259" s="147" t="n"/>
      <c r="CS2259" s="147" t="n"/>
      <c r="CT2259" s="147" t="n"/>
      <c r="CU2259" s="147" t="n"/>
      <c r="CV2259" s="147" t="n"/>
      <c r="CW2259" s="147" t="n"/>
      <c r="CX2259" s="147" t="n"/>
      <c r="CY2259" s="147" t="n"/>
      <c r="CZ2259" s="147" t="n"/>
      <c r="DA2259" s="147" t="n"/>
      <c r="DB2259" s="147" t="n"/>
      <c r="DC2259" s="147" t="n"/>
      <c r="DD2259" s="147" t="n"/>
      <c r="DE2259" s="147" t="n"/>
      <c r="DF2259" s="147" t="n"/>
      <c r="DG2259" s="147" t="n"/>
      <c r="DH2259" s="147" t="n"/>
      <c r="DI2259" s="147" t="n"/>
      <c r="DJ2259" s="147" t="n"/>
      <c r="DK2259" s="147" t="n"/>
      <c r="DL2259" s="147" t="n"/>
      <c r="DM2259" s="147" t="n"/>
      <c r="DN2259" s="147" t="n"/>
      <c r="DO2259" s="147" t="n"/>
      <c r="DP2259" s="147" t="n"/>
      <c r="DQ2259" s="147" t="n"/>
      <c r="DR2259" s="147" t="n"/>
      <c r="DS2259" s="147" t="n"/>
      <c r="DT2259" s="147" t="n"/>
      <c r="DU2259" s="148"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6">
        <f>計算!$AA$27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6" t="n"/>
      <c r="M2265" s="147" t="n"/>
      <c r="N2265" s="147" t="n"/>
      <c r="O2265" s="147"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6" t="n"/>
      <c r="F2271" s="147" t="n"/>
      <c r="G2271" s="147" t="n"/>
      <c r="H2271" s="147" t="n"/>
      <c r="I2271" s="147" t="n"/>
      <c r="J2271" s="147" t="n"/>
      <c r="K2271" s="148" t="n"/>
      <c r="L2271" s="146" t="n"/>
      <c r="M2271" s="147" t="n"/>
      <c r="N2271" s="147" t="n"/>
      <c r="O2271" s="147"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6" t="n"/>
      <c r="BQ2271" s="147" t="n"/>
      <c r="BR2271" s="147" t="n"/>
      <c r="BS2271" s="147" t="n"/>
      <c r="BT2271" s="147" t="n"/>
      <c r="BU2271" s="147" t="n"/>
      <c r="BV2271" s="148" t="n"/>
      <c r="BW2271" s="147" t="n"/>
      <c r="BX2271" s="147" t="n"/>
      <c r="BY2271" s="147" t="n"/>
      <c r="BZ2271" s="147" t="n"/>
      <c r="CA2271" s="147" t="n"/>
      <c r="CB2271" s="147" t="n"/>
      <c r="CC2271" s="147" t="n"/>
      <c r="CD2271" s="147" t="n"/>
      <c r="CE2271" s="147" t="n"/>
      <c r="CF2271" s="147" t="n"/>
      <c r="CG2271" s="147" t="n"/>
      <c r="CH2271" s="147" t="n"/>
      <c r="CI2271" s="147" t="n"/>
      <c r="CJ2271" s="147" t="n"/>
      <c r="CK2271" s="147" t="n"/>
      <c r="CL2271" s="147" t="n"/>
      <c r="CM2271" s="147" t="n"/>
      <c r="CN2271" s="147" t="n"/>
      <c r="CO2271" s="147" t="n"/>
      <c r="CP2271" s="147" t="n"/>
      <c r="CQ2271" s="147" t="n"/>
      <c r="CR2271" s="147" t="n"/>
      <c r="CS2271" s="147" t="n"/>
      <c r="CT2271" s="147" t="n"/>
      <c r="CU2271" s="147" t="n"/>
      <c r="CV2271" s="147" t="n"/>
      <c r="CW2271" s="147" t="n"/>
      <c r="CX2271" s="147" t="n"/>
      <c r="CY2271" s="147" t="n"/>
      <c r="CZ2271" s="147" t="n"/>
      <c r="DA2271" s="147" t="n"/>
      <c r="DB2271" s="147" t="n"/>
      <c r="DC2271" s="147" t="n"/>
      <c r="DD2271" s="147" t="n"/>
      <c r="DE2271" s="147" t="n"/>
      <c r="DF2271" s="147" t="n"/>
      <c r="DG2271" s="147" t="n"/>
      <c r="DH2271" s="147" t="n"/>
      <c r="DI2271" s="147" t="n"/>
      <c r="DJ2271" s="147" t="n"/>
      <c r="DK2271" s="147" t="n"/>
      <c r="DL2271" s="147" t="n"/>
      <c r="DM2271" s="147" t="n"/>
      <c r="DN2271" s="147" t="n"/>
      <c r="DO2271" s="147" t="n"/>
      <c r="DP2271" s="147" t="n"/>
      <c r="DQ2271" s="147" t="n"/>
      <c r="DR2271" s="147" t="n"/>
      <c r="DS2271" s="147" t="n"/>
      <c r="DT2271" s="147" t="n"/>
      <c r="DU2271" s="148"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IF(N(設定!$B$3)=0,"",YEAR(設定!$B$3)-2018)</f>
        <v/>
      </c>
      <c r="AG2283" s="95" t="inlineStr">
        <is>
          <t>年</t>
        </is>
      </c>
      <c r="AI2283" s="145">
        <f>IF(N(設定!$B$3)=0,"",MONTH(設定!$B$3))</f>
        <v/>
      </c>
      <c r="AL2283" s="95" t="inlineStr">
        <is>
          <t>月</t>
        </is>
      </c>
      <c r="AN2283" s="145">
        <f>IF(N(設定!$B$3)=0,"",DAY(設定!$B$3))</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6" t="n"/>
      <c r="BX2283" s="147" t="n"/>
      <c r="BY2283" s="147" t="n"/>
      <c r="BZ2283" s="147" t="n"/>
      <c r="CA2283" s="147" t="n"/>
      <c r="CB2283" s="147" t="n"/>
      <c r="CC2283" s="147" t="n"/>
      <c r="CD2283" s="147" t="n"/>
      <c r="CE2283" s="147" t="n"/>
      <c r="CF2283" s="147" t="n"/>
      <c r="CG2283" s="148" t="n"/>
      <c r="CH2283" s="146" t="n"/>
      <c r="CI2283" s="147" t="n"/>
      <c r="CJ2283" s="147" t="n"/>
      <c r="CK2283" s="147" t="n"/>
      <c r="CL2283" s="147" t="n"/>
      <c r="CM2283" s="147" t="n"/>
      <c r="CN2283" s="147" t="n"/>
      <c r="CO2283" s="147" t="n"/>
      <c r="CP2283" s="147" t="n"/>
      <c r="CQ2283" s="147" t="n"/>
      <c r="CR2283" s="147" t="n"/>
      <c r="CS2283" s="147" t="n"/>
      <c r="CT2283" s="147" t="n"/>
      <c r="CU2283" s="147" t="n"/>
      <c r="CV2283" s="147" t="n"/>
      <c r="CW2283" s="147" t="n"/>
      <c r="CX2283" s="147" t="n"/>
      <c r="CY2283" s="147" t="n"/>
      <c r="CZ2283" s="147" t="n"/>
      <c r="DA2283" s="147" t="n"/>
      <c r="DB2283" s="147" t="n"/>
      <c r="DC2283" s="147" t="n"/>
      <c r="DD2283" s="147" t="n"/>
      <c r="DE2283" s="147" t="n"/>
      <c r="DF2283" s="147" t="n"/>
      <c r="DG2283" s="147" t="n"/>
      <c r="DH2283" s="147" t="n"/>
      <c r="DI2283" s="147" t="n"/>
      <c r="DJ2283" s="147" t="n"/>
      <c r="DK2283" s="147" t="n"/>
      <c r="DL2283" s="147" t="n"/>
      <c r="DM2283" s="147" t="n"/>
      <c r="DN2283" s="147" t="n"/>
      <c r="DO2283" s="147" t="n"/>
      <c r="DP2283" s="147" t="n"/>
      <c r="DQ2283" s="147" t="n"/>
      <c r="DR2283" s="147" t="n"/>
      <c r="DS2283" s="147" t="n"/>
      <c r="DT2283" s="147" t="n"/>
      <c r="DU2283" s="148"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49">
        <f>計算!$O$28</f>
        <v/>
      </c>
      <c r="CG2284" s="144" t="n"/>
      <c r="CH2284" s="150">
        <f>計算!$P$28</f>
        <v/>
      </c>
      <c r="DU2284" s="144"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7" t="n"/>
      <c r="AA2285" s="147" t="n"/>
      <c r="AB2285" s="147" t="n"/>
      <c r="AC2285" s="147" t="n"/>
      <c r="AD2285" s="147" t="n"/>
      <c r="AE2285" s="147" t="n"/>
      <c r="AF2285" s="147" t="n"/>
      <c r="AG2285" s="147" t="n"/>
      <c r="AH2285" s="147" t="n"/>
      <c r="AI2285" s="147" t="n"/>
      <c r="AJ2285" s="147" t="n"/>
      <c r="AK2285" s="147" t="n"/>
      <c r="AL2285" s="147" t="n"/>
      <c r="AM2285" s="147" t="n"/>
      <c r="AN2285" s="147" t="n"/>
      <c r="AO2285" s="147" t="n"/>
      <c r="AP2285" s="147" t="n"/>
      <c r="AQ2285" s="147" t="n"/>
      <c r="AR2285" s="147" t="n"/>
      <c r="AS2285" s="147" t="n"/>
      <c r="AT2285" s="147" t="n"/>
      <c r="AU2285" s="12" t="n"/>
      <c r="AV2285" s="7" t="n"/>
      <c r="BI2285" s="8" t="n"/>
      <c r="BJ2285" s="7" t="n"/>
      <c r="BK2285" s="2" t="n"/>
      <c r="BL2285" s="2" t="n"/>
      <c r="BM2285" s="2" t="n"/>
      <c r="BN2285" s="2" t="n"/>
      <c r="BO2285" s="2" t="n"/>
      <c r="BP2285" s="143" t="n"/>
      <c r="BV2285" s="144" t="n"/>
      <c r="BW2285" s="143" t="n"/>
      <c r="CG2285" s="144" t="n"/>
      <c r="DU2285" s="144" t="n"/>
      <c r="DV2285" s="2" t="n"/>
      <c r="DW2285" s="2" t="n"/>
      <c r="DX2285" s="2" t="n"/>
      <c r="DY2285" s="2" t="n"/>
      <c r="DZ2285" s="2" t="n"/>
      <c r="EA2285" s="2" t="n"/>
      <c r="EB2285" s="2" t="n"/>
      <c r="EC2285" s="2" t="n"/>
    </row>
    <row r="2286" ht="6.75" customHeight="1" s="118">
      <c r="A2286" s="2" t="n"/>
      <c r="B2286" s="2" t="n"/>
      <c r="C2286" s="2" t="n"/>
      <c r="D2286" s="2" t="n"/>
      <c r="E2286" s="142" t="inlineStr">
        <is>
          <t>ふ り が な</t>
        </is>
      </c>
      <c r="F2286" s="140" t="n"/>
      <c r="G2286" s="140" t="n"/>
      <c r="H2286" s="140" t="n"/>
      <c r="I2286" s="140" t="n"/>
      <c r="J2286" s="140" t="n"/>
      <c r="K2286" s="141" t="n"/>
      <c r="L2286" s="151">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43" t="n"/>
      <c r="CG2286" s="144" t="n"/>
      <c r="DU2286" s="144" t="n"/>
      <c r="DV2286" s="2" t="n"/>
      <c r="DW2286" s="2" t="n"/>
      <c r="DX2286" s="2" t="n"/>
      <c r="DY2286" s="2" t="n"/>
      <c r="DZ2286" s="2" t="n"/>
      <c r="EA2286" s="2" t="n"/>
      <c r="EB2286" s="2" t="n"/>
      <c r="EC2286" s="2" t="n"/>
    </row>
    <row r="2287" ht="6.7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43" t="n"/>
      <c r="CG2287" s="144" t="n"/>
      <c r="DU2287" s="144" t="n"/>
      <c r="DV2287" s="2" t="n"/>
      <c r="DW2287" s="2" t="n"/>
      <c r="DX2287" s="2" t="n"/>
      <c r="DY2287" s="2" t="n"/>
      <c r="DZ2287" s="2" t="n"/>
      <c r="EA2287" s="2" t="n"/>
      <c r="EB2287" s="2" t="n"/>
      <c r="EC2287" s="2" t="n"/>
    </row>
    <row r="2288" ht="6.7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49">
        <f>計算!$Q$28</f>
        <v/>
      </c>
      <c r="CG2288" s="144" t="n"/>
      <c r="CH2288" s="150">
        <f>計算!$R$28</f>
        <v/>
      </c>
      <c r="DU2288" s="144" t="n"/>
      <c r="DV2288" s="2" t="n"/>
      <c r="DW2288" s="2" t="n"/>
      <c r="DX2288" s="2" t="n"/>
      <c r="DY2288" s="2" t="n"/>
      <c r="DZ2288" s="2" t="n"/>
      <c r="EA2288" s="2" t="n"/>
      <c r="EB2288" s="2" t="n"/>
      <c r="EC2288" s="2" t="n"/>
    </row>
    <row r="2289" ht="6.75" customHeight="1" s="118">
      <c r="A2289" s="2" t="n"/>
      <c r="B2289" s="2" t="n"/>
      <c r="C2289" s="2" t="n"/>
      <c r="D2289" s="2" t="n"/>
      <c r="E2289" s="146" t="n"/>
      <c r="F2289" s="147" t="n"/>
      <c r="G2289" s="147" t="n"/>
      <c r="H2289" s="147" t="n"/>
      <c r="I2289" s="147" t="n"/>
      <c r="J2289" s="147" t="n"/>
      <c r="K2289" s="148" t="n"/>
      <c r="L2289" s="147" t="n"/>
      <c r="M2289" s="147" t="n"/>
      <c r="N2289" s="147" t="n"/>
      <c r="O2289" s="147" t="n"/>
      <c r="P2289" s="147" t="n"/>
      <c r="Q2289" s="147" t="n"/>
      <c r="R2289" s="147" t="n"/>
      <c r="S2289" s="147" t="n"/>
      <c r="T2289" s="147" t="n"/>
      <c r="U2289" s="147" t="n"/>
      <c r="V2289" s="147" t="n"/>
      <c r="W2289" s="147" t="n"/>
      <c r="X2289" s="147" t="n"/>
      <c r="Y2289" s="147" t="n"/>
      <c r="Z2289" s="147" t="n"/>
      <c r="AA2289" s="147" t="n"/>
      <c r="AB2289" s="147" t="n"/>
      <c r="AC2289" s="147" t="n"/>
      <c r="AD2289" s="147" t="n"/>
      <c r="AE2289" s="147" t="n"/>
      <c r="AF2289" s="147" t="n"/>
      <c r="AG2289" s="147" t="n"/>
      <c r="AH2289" s="147" t="n"/>
      <c r="AI2289" s="147" t="n"/>
      <c r="AJ2289" s="147" t="n"/>
      <c r="AK2289" s="147" t="n"/>
      <c r="AL2289" s="147" t="n"/>
      <c r="AM2289" s="147" t="n"/>
      <c r="AN2289" s="147" t="n"/>
      <c r="AO2289" s="147" t="n"/>
      <c r="AP2289" s="147" t="n"/>
      <c r="AQ2289" s="147" t="n"/>
      <c r="AR2289" s="147" t="n"/>
      <c r="AS2289" s="147" t="n"/>
      <c r="AT2289" s="148"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43" t="n"/>
      <c r="CG2289" s="144" t="n"/>
      <c r="DU2289" s="144" t="n"/>
      <c r="DV2289" s="2" t="n"/>
      <c r="DW2289" s="2" t="n"/>
      <c r="DX2289" s="2" t="n"/>
      <c r="DY2289" s="2" t="n"/>
      <c r="DZ2289" s="2" t="n"/>
      <c r="EA2289" s="2" t="n"/>
      <c r="EB2289" s="2" t="n"/>
      <c r="EC2289" s="2" t="n"/>
    </row>
    <row r="2290" ht="6.75" customHeight="1" s="118">
      <c r="A2290" s="2" t="n"/>
      <c r="B2290" s="2" t="n"/>
      <c r="C2290" s="2" t="n"/>
      <c r="D2290" s="2" t="n"/>
      <c r="E2290" s="152" t="inlineStr">
        <is>
          <t>名　前</t>
        </is>
      </c>
      <c r="F2290" s="140" t="n"/>
      <c r="G2290" s="140" t="n"/>
      <c r="H2290" s="140" t="n"/>
      <c r="I2290" s="140" t="n"/>
      <c r="J2290" s="140" t="n"/>
      <c r="K2290" s="141" t="n"/>
      <c r="L2290" s="153">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43" t="n"/>
      <c r="CG2290" s="144" t="n"/>
      <c r="DU2290" s="144" t="n"/>
      <c r="DV2290" s="2" t="n"/>
      <c r="DW2290" s="2" t="n"/>
      <c r="DX2290" s="2" t="n"/>
      <c r="DY2290" s="2" t="n"/>
      <c r="DZ2290" s="2" t="n"/>
      <c r="EA2290" s="2" t="n"/>
      <c r="EB2290" s="2" t="n"/>
      <c r="EC2290" s="2" t="n"/>
    </row>
    <row r="2291" ht="6.7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43" t="n"/>
      <c r="CG2291" s="144" t="n"/>
      <c r="DU2291" s="144" t="n"/>
      <c r="DV2291" s="2" t="n"/>
      <c r="DW2291" s="2" t="n"/>
      <c r="DX2291" s="2" t="n"/>
      <c r="DY2291" s="2" t="n"/>
      <c r="DZ2291" s="2" t="n"/>
      <c r="EA2291" s="2" t="n"/>
      <c r="EB2291" s="2" t="n"/>
      <c r="EC2291" s="2" t="n"/>
    </row>
    <row r="2292" ht="6.7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49">
        <f>計算!$S$28</f>
        <v/>
      </c>
      <c r="CG2292" s="144" t="n"/>
      <c r="CH2292" s="150">
        <f>計算!$T$28</f>
        <v/>
      </c>
      <c r="DU2292" s="144" t="n"/>
      <c r="DV2292" s="2" t="n"/>
      <c r="DW2292" s="2" t="n"/>
      <c r="DX2292" s="2" t="n"/>
      <c r="DY2292" s="2" t="n"/>
      <c r="DZ2292" s="2" t="n"/>
      <c r="EA2292" s="2" t="n"/>
      <c r="EB2292" s="2" t="n"/>
      <c r="EC2292" s="2" t="n"/>
    </row>
    <row r="2293" ht="6.7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43" t="n"/>
      <c r="CG2293" s="144" t="n"/>
      <c r="DU2293" s="144" t="n"/>
      <c r="DV2293" s="2" t="n"/>
      <c r="DW2293" s="2" t="n"/>
      <c r="DX2293" s="2" t="n"/>
      <c r="DY2293" s="2" t="n"/>
      <c r="DZ2293" s="2" t="n"/>
      <c r="EA2293" s="2" t="n"/>
      <c r="EB2293" s="2" t="n"/>
      <c r="EC2293" s="2" t="n"/>
    </row>
    <row r="2294" ht="6.7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43" t="n"/>
      <c r="CG2294" s="144" t="n"/>
      <c r="DU2294" s="144" t="n"/>
      <c r="DV2294" s="2" t="n"/>
      <c r="DW2294" s="2" t="n"/>
      <c r="DX2294" s="2" t="n"/>
      <c r="DY2294" s="2" t="n"/>
      <c r="DZ2294" s="2" t="n"/>
      <c r="EA2294" s="2" t="n"/>
      <c r="EB2294" s="2" t="n"/>
      <c r="EC2294" s="2" t="n"/>
    </row>
    <row r="2295" ht="4.5" customHeight="1" s="118">
      <c r="A2295" s="2" t="n"/>
      <c r="B2295" s="2" t="n"/>
      <c r="C2295" s="2" t="n"/>
      <c r="D2295" s="2" t="n"/>
      <c r="E2295" s="146" t="n"/>
      <c r="F2295" s="147" t="n"/>
      <c r="G2295" s="147" t="n"/>
      <c r="H2295" s="147" t="n"/>
      <c r="I2295" s="147" t="n"/>
      <c r="J2295" s="147" t="n"/>
      <c r="K2295" s="148" t="n"/>
      <c r="L2295" s="146" t="n"/>
      <c r="M2295" s="147" t="n"/>
      <c r="N2295" s="147" t="n"/>
      <c r="O2295" s="147" t="n"/>
      <c r="P2295" s="147" t="n"/>
      <c r="Q2295" s="147" t="n"/>
      <c r="R2295" s="147" t="n"/>
      <c r="S2295" s="147" t="n"/>
      <c r="T2295" s="147" t="n"/>
      <c r="U2295" s="147" t="n"/>
      <c r="V2295" s="147" t="n"/>
      <c r="W2295" s="147" t="n"/>
      <c r="X2295" s="147" t="n"/>
      <c r="Y2295" s="147" t="n"/>
      <c r="Z2295" s="147" t="n"/>
      <c r="AA2295" s="147" t="n"/>
      <c r="AB2295" s="147" t="n"/>
      <c r="AC2295" s="147" t="n"/>
      <c r="AD2295" s="147" t="n"/>
      <c r="AE2295" s="147" t="n"/>
      <c r="AF2295" s="147" t="n"/>
      <c r="AG2295" s="147" t="n"/>
      <c r="AH2295" s="147" t="n"/>
      <c r="AI2295" s="147" t="n"/>
      <c r="AJ2295" s="147" t="n"/>
      <c r="AK2295" s="147" t="n"/>
      <c r="AL2295" s="147" t="n"/>
      <c r="AM2295" s="147" t="n"/>
      <c r="AN2295" s="147" t="n"/>
      <c r="AO2295" s="147" t="n"/>
      <c r="AP2295" s="147" t="n"/>
      <c r="AQ2295" s="147" t="n"/>
      <c r="AR2295" s="147" t="n"/>
      <c r="AS2295" s="147" t="n"/>
      <c r="AT2295" s="148"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43" t="n"/>
      <c r="CG2295" s="144" t="n"/>
      <c r="DU2295" s="144" t="n"/>
      <c r="DV2295" s="2" t="n"/>
      <c r="DW2295" s="2" t="n"/>
      <c r="DX2295" s="2" t="n"/>
      <c r="DY2295" s="2" t="n"/>
      <c r="DZ2295" s="2" t="n"/>
      <c r="EA2295" s="2" t="n"/>
      <c r="EB2295" s="2" t="n"/>
      <c r="EC2295" s="2" t="n"/>
    </row>
    <row r="2296" ht="6.75" customHeight="1" s="118">
      <c r="A2296" s="2" t="n"/>
      <c r="B2296" s="2" t="n"/>
      <c r="C2296" s="2" t="n"/>
      <c r="D2296" s="2" t="n"/>
      <c r="E2296" s="152" t="inlineStr">
        <is>
          <t>生年月日</t>
        </is>
      </c>
      <c r="F2296" s="140" t="n"/>
      <c r="G2296" s="140" t="n"/>
      <c r="H2296" s="140" t="n"/>
      <c r="I2296" s="140" t="n"/>
      <c r="J2296" s="140" t="n"/>
      <c r="K2296" s="141" t="n"/>
      <c r="L2296" s="154" t="inlineStr">
        <is>
          <t>昭和 ・ 平成</t>
        </is>
      </c>
      <c r="M2296" s="140" t="n"/>
      <c r="N2296" s="140" t="n"/>
      <c r="O2296" s="140" t="n"/>
      <c r="P2296" s="140" t="n"/>
      <c r="Q2296" s="140" t="n"/>
      <c r="R2296" s="140" t="n"/>
      <c r="S2296" s="140" t="n"/>
      <c r="T2296" s="140" t="n"/>
      <c r="U2296" s="140" t="n"/>
      <c r="V2296" s="155">
        <f>計算!$D$28</f>
        <v/>
      </c>
      <c r="W2296" s="140" t="n"/>
      <c r="X2296" s="156" t="inlineStr">
        <is>
          <t>年</t>
        </is>
      </c>
      <c r="Y2296" s="140" t="n"/>
      <c r="Z2296" s="155">
        <f>計算!$E$28</f>
        <v/>
      </c>
      <c r="AA2296" s="140" t="n"/>
      <c r="AB2296" s="140" t="n"/>
      <c r="AC2296" s="156" t="inlineStr">
        <is>
          <t>月</t>
        </is>
      </c>
      <c r="AD2296" s="140" t="n"/>
      <c r="AE2296" s="155">
        <f>計算!$F$28</f>
        <v/>
      </c>
      <c r="AF2296" s="140" t="n"/>
      <c r="AG2296" s="140" t="n"/>
      <c r="AH2296" s="156" t="inlineStr">
        <is>
          <t>日　生 （満</t>
        </is>
      </c>
      <c r="AI2296" s="140" t="n"/>
      <c r="AJ2296" s="140" t="n"/>
      <c r="AK2296" s="140" t="n"/>
      <c r="AL2296" s="140" t="n"/>
      <c r="AM2296" s="140" t="n"/>
      <c r="AN2296" s="140" t="n"/>
      <c r="AO2296" s="140" t="n"/>
      <c r="AP2296" s="157">
        <f>計算!$G$28</f>
        <v/>
      </c>
      <c r="AQ2296" s="140" t="n"/>
      <c r="AR2296" s="158"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49">
        <f>計算!$U$28</f>
        <v/>
      </c>
      <c r="CG2296" s="144" t="n"/>
      <c r="CH2296" s="150">
        <f>計算!$V$28</f>
        <v/>
      </c>
      <c r="DU2296" s="144" t="n"/>
      <c r="DV2296" s="2" t="n"/>
      <c r="DW2296" s="2" t="n"/>
      <c r="DX2296" s="2" t="n"/>
      <c r="DY2296" s="2" t="n"/>
      <c r="DZ2296" s="2" t="n"/>
      <c r="EA2296" s="2" t="n"/>
      <c r="EB2296" s="2" t="n"/>
      <c r="EC2296" s="2" t="n"/>
    </row>
    <row r="2297" ht="6.75"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143" t="n"/>
      <c r="CG2297" s="144" t="n"/>
      <c r="DU2297" s="144" t="n"/>
      <c r="DV2297" s="2" t="n"/>
      <c r="DW2297" s="2" t="n"/>
      <c r="DX2297" s="2" t="n"/>
      <c r="DY2297" s="2" t="n"/>
      <c r="DZ2297" s="2" t="n"/>
      <c r="EA2297" s="2" t="n"/>
      <c r="EB2297" s="2" t="n"/>
      <c r="EC2297" s="2" t="n"/>
    </row>
    <row r="2298" ht="6.75"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143" t="n"/>
      <c r="CG2298" s="144" t="n"/>
      <c r="DU2298" s="144" t="n"/>
      <c r="DV2298" s="2" t="n"/>
      <c r="DW2298" s="2" t="n"/>
      <c r="DX2298" s="2" t="n"/>
      <c r="DY2298" s="2" t="n"/>
      <c r="DZ2298" s="2" t="n"/>
      <c r="EA2298" s="2" t="n"/>
      <c r="EB2298" s="2" t="n"/>
      <c r="EC2298" s="2" t="n"/>
    </row>
    <row r="2299" ht="3.75" customHeight="1" s="118">
      <c r="A2299" s="2" t="n"/>
      <c r="B2299" s="2" t="n"/>
      <c r="C2299" s="2" t="n"/>
      <c r="D2299" s="2" t="n"/>
      <c r="E2299" s="146" t="n"/>
      <c r="F2299" s="147" t="n"/>
      <c r="G2299" s="147" t="n"/>
      <c r="H2299" s="147" t="n"/>
      <c r="I2299" s="147" t="n"/>
      <c r="J2299" s="147" t="n"/>
      <c r="K2299" s="148" t="n"/>
      <c r="L2299" s="146" t="n"/>
      <c r="M2299" s="147" t="n"/>
      <c r="N2299" s="147" t="n"/>
      <c r="O2299" s="147" t="n"/>
      <c r="P2299" s="147" t="n"/>
      <c r="Q2299" s="147" t="n"/>
      <c r="R2299" s="147" t="n"/>
      <c r="S2299" s="147" t="n"/>
      <c r="T2299" s="147" t="n"/>
      <c r="U2299" s="147" t="n"/>
      <c r="X2299" s="147" t="n"/>
      <c r="Y2299" s="147" t="n"/>
      <c r="AC2299" s="147" t="n"/>
      <c r="AD2299" s="147" t="n"/>
      <c r="AH2299" s="147" t="n"/>
      <c r="AI2299" s="147" t="n"/>
      <c r="AJ2299" s="147" t="n"/>
      <c r="AK2299" s="147" t="n"/>
      <c r="AL2299" s="147" t="n"/>
      <c r="AM2299" s="147" t="n"/>
      <c r="AN2299" s="147" t="n"/>
      <c r="AO2299" s="147" t="n"/>
      <c r="AP2299" s="147" t="n"/>
      <c r="AQ2299" s="147" t="n"/>
      <c r="AR2299" s="147" t="n"/>
      <c r="AS2299" s="147" t="n"/>
      <c r="AT2299" s="148"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143" t="n"/>
      <c r="CG2299" s="144" t="n"/>
      <c r="DU2299" s="144" t="n"/>
      <c r="DV2299" s="2" t="n"/>
      <c r="DW2299" s="2" t="n"/>
      <c r="DX2299" s="2" t="n"/>
      <c r="DY2299" s="2" t="n"/>
      <c r="DZ2299" s="2" t="n"/>
      <c r="EA2299" s="2" t="n"/>
      <c r="EB2299" s="2" t="n"/>
      <c r="EC2299" s="2" t="n"/>
    </row>
    <row r="2300" ht="6.75" customHeight="1" s="118">
      <c r="A2300" s="2" t="n"/>
      <c r="B2300" s="2" t="n"/>
      <c r="C2300" s="2" t="n"/>
      <c r="D2300" s="2" t="n"/>
      <c r="E2300" s="159" t="inlineStr">
        <is>
          <t>ふ り が な</t>
        </is>
      </c>
      <c r="F2300" s="140" t="n"/>
      <c r="G2300" s="140" t="n"/>
      <c r="H2300" s="140" t="n"/>
      <c r="I2300" s="140" t="n"/>
      <c r="J2300" s="140" t="n"/>
      <c r="K2300" s="141" t="n"/>
      <c r="L2300" s="160">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161">
        <f>計算!$W$28</f>
        <v/>
      </c>
      <c r="CG2300" s="144" t="n"/>
      <c r="CH2300" s="150">
        <f>計算!$X$28</f>
        <v/>
      </c>
      <c r="DU2300" s="144" t="n"/>
      <c r="DV2300" s="2" t="n"/>
      <c r="DW2300" s="2" t="n"/>
      <c r="DX2300" s="2" t="n"/>
      <c r="DY2300" s="2" t="n"/>
      <c r="DZ2300" s="2" t="n"/>
      <c r="EA2300" s="2" t="n"/>
      <c r="EB2300" s="2" t="n"/>
      <c r="EC2300" s="2" t="n"/>
    </row>
    <row r="2301" ht="6.75" customHeight="1" s="118">
      <c r="A2301" s="2" t="n"/>
      <c r="B2301" s="2" t="n"/>
      <c r="C2301" s="2" t="n"/>
      <c r="D2301" s="2" t="n"/>
      <c r="E2301" s="143" t="n"/>
      <c r="K2301" s="144" t="n"/>
      <c r="BI2301" s="144" t="n"/>
      <c r="BJ2301" s="2" t="n"/>
      <c r="BK2301" s="2" t="n"/>
      <c r="BL2301" s="2" t="n"/>
      <c r="BM2301" s="2" t="n"/>
      <c r="BN2301" s="2" t="n"/>
      <c r="BO2301" s="2" t="n"/>
      <c r="BP2301" s="143" t="n"/>
      <c r="BV2301" s="144" t="n"/>
      <c r="BW2301" s="143" t="n"/>
      <c r="CG2301" s="144" t="n"/>
      <c r="DU2301" s="144" t="n"/>
      <c r="DV2301" s="2" t="n"/>
      <c r="DW2301" s="2" t="n"/>
      <c r="DX2301" s="2" t="n"/>
      <c r="DY2301" s="2" t="n"/>
      <c r="DZ2301" s="2" t="n"/>
      <c r="EA2301" s="2" t="n"/>
      <c r="EB2301" s="2" t="n"/>
      <c r="EC2301" s="2" t="n"/>
    </row>
    <row r="2302" ht="6.75" customHeight="1" s="118">
      <c r="A2302" s="2" t="n"/>
      <c r="B2302" s="2" t="n"/>
      <c r="C2302" s="2" t="n"/>
      <c r="D2302" s="2" t="n"/>
      <c r="E2302" s="162" t="n"/>
      <c r="F2302" s="163" t="n"/>
      <c r="G2302" s="163" t="n"/>
      <c r="H2302" s="163" t="n"/>
      <c r="I2302" s="163" t="n"/>
      <c r="J2302" s="163" t="n"/>
      <c r="K2302" s="164" t="n"/>
      <c r="L2302" s="163" t="n"/>
      <c r="M2302" s="163" t="n"/>
      <c r="N2302" s="163" t="n"/>
      <c r="O2302" s="163" t="n"/>
      <c r="P2302" s="163" t="n"/>
      <c r="Q2302" s="163" t="n"/>
      <c r="R2302" s="163" t="n"/>
      <c r="S2302" s="163" t="n"/>
      <c r="T2302" s="163" t="n"/>
      <c r="U2302" s="163" t="n"/>
      <c r="V2302" s="163" t="n"/>
      <c r="W2302" s="163" t="n"/>
      <c r="X2302" s="163" t="n"/>
      <c r="Y2302" s="163" t="n"/>
      <c r="Z2302" s="163" t="n"/>
      <c r="AA2302" s="163" t="n"/>
      <c r="AB2302" s="163" t="n"/>
      <c r="AC2302" s="163" t="n"/>
      <c r="AD2302" s="163" t="n"/>
      <c r="AE2302" s="163" t="n"/>
      <c r="AF2302" s="163" t="n"/>
      <c r="AG2302" s="163" t="n"/>
      <c r="AH2302" s="163" t="n"/>
      <c r="AI2302" s="163" t="n"/>
      <c r="AJ2302" s="163" t="n"/>
      <c r="AK2302" s="163" t="n"/>
      <c r="AL2302" s="163" t="n"/>
      <c r="AM2302" s="163" t="n"/>
      <c r="AN2302" s="163" t="n"/>
      <c r="AO2302" s="163" t="n"/>
      <c r="AP2302" s="163" t="n"/>
      <c r="AQ2302" s="163" t="n"/>
      <c r="AR2302" s="163" t="n"/>
      <c r="AS2302" s="163" t="n"/>
      <c r="AT2302" s="163" t="n"/>
      <c r="AU2302" s="163" t="n"/>
      <c r="AV2302" s="163" t="n"/>
      <c r="AW2302" s="163" t="n"/>
      <c r="AX2302" s="163" t="n"/>
      <c r="AY2302" s="163" t="n"/>
      <c r="AZ2302" s="163" t="n"/>
      <c r="BA2302" s="163" t="n"/>
      <c r="BB2302" s="163" t="n"/>
      <c r="BC2302" s="163" t="n"/>
      <c r="BD2302" s="163" t="n"/>
      <c r="BE2302" s="163" t="n"/>
      <c r="BF2302" s="163" t="n"/>
      <c r="BG2302" s="163" t="n"/>
      <c r="BH2302" s="163" t="n"/>
      <c r="BI2302" s="164" t="n"/>
      <c r="BJ2302" s="2" t="n"/>
      <c r="BK2302" s="2" t="n"/>
      <c r="BL2302" s="2" t="n"/>
      <c r="BM2302" s="2" t="n"/>
      <c r="BN2302" s="2" t="n"/>
      <c r="BO2302" s="2" t="n"/>
      <c r="BP2302" s="143" t="n"/>
      <c r="BV2302" s="144" t="n"/>
      <c r="BW2302" s="143" t="n"/>
      <c r="CG2302" s="144" t="n"/>
      <c r="DU2302" s="144" t="n"/>
      <c r="DV2302" s="2" t="n"/>
      <c r="DW2302" s="2" t="n"/>
      <c r="DX2302" s="2" t="n"/>
      <c r="DY2302" s="2" t="n"/>
      <c r="DZ2302" s="2" t="n"/>
      <c r="EA2302" s="2" t="n"/>
      <c r="EB2302" s="2" t="n"/>
      <c r="EC2302" s="2" t="n"/>
    </row>
    <row r="2303" ht="6.75" customHeight="1" s="118">
      <c r="A2303" s="2" t="n"/>
      <c r="B2303" s="2" t="n"/>
      <c r="C2303" s="2" t="n"/>
      <c r="D2303" s="2" t="n"/>
      <c r="E2303" s="165" t="inlineStr">
        <is>
          <t>現住所</t>
        </is>
      </c>
      <c r="F2303" s="166" t="n"/>
      <c r="G2303" s="166" t="n"/>
      <c r="H2303" s="166" t="n"/>
      <c r="I2303" s="166" t="n"/>
      <c r="J2303" s="166" t="n"/>
      <c r="K2303" s="167" t="n"/>
      <c r="L2303" s="107" t="inlineStr">
        <is>
          <t>〒</t>
        </is>
      </c>
      <c r="M2303" s="166" t="n"/>
      <c r="N2303" s="166" t="n"/>
      <c r="O2303" s="166" t="n"/>
      <c r="P2303" s="168">
        <f>計算!$H$28</f>
        <v/>
      </c>
      <c r="Q2303" s="166" t="n"/>
      <c r="R2303" s="166" t="n"/>
      <c r="S2303" s="166" t="n"/>
      <c r="T2303" s="166" t="n"/>
      <c r="U2303" s="166" t="n"/>
      <c r="V2303" s="166" t="n"/>
      <c r="W2303" s="166" t="n"/>
      <c r="X2303" s="166" t="n"/>
      <c r="Y2303" s="166" t="n"/>
      <c r="Z2303" s="166" t="n"/>
      <c r="AA2303" s="166" t="n"/>
      <c r="AB2303" s="166" t="n"/>
      <c r="AC2303" s="166" t="n"/>
      <c r="AD2303" s="166" t="n"/>
      <c r="AE2303" s="166" t="n"/>
      <c r="AF2303" s="166" t="n"/>
      <c r="AG2303" s="166" t="n"/>
      <c r="AH2303" s="166" t="n"/>
      <c r="AI2303" s="166" t="n"/>
      <c r="AJ2303" s="166"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143" t="n"/>
      <c r="CG2303" s="144" t="n"/>
      <c r="DU2303" s="144" t="n"/>
      <c r="DV2303" s="2" t="n"/>
      <c r="DW2303" s="2" t="n"/>
      <c r="DX2303" s="2" t="n"/>
      <c r="DY2303" s="2" t="n"/>
      <c r="DZ2303" s="2" t="n"/>
      <c r="EA2303" s="2" t="n"/>
      <c r="EB2303" s="2" t="n"/>
      <c r="EC2303" s="2" t="n"/>
    </row>
    <row r="2304" ht="4.5"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6" t="n"/>
      <c r="BQ2304" s="147" t="n"/>
      <c r="BR2304" s="147" t="n"/>
      <c r="BS2304" s="147" t="n"/>
      <c r="BT2304" s="147" t="n"/>
      <c r="BU2304" s="147" t="n"/>
      <c r="BV2304" s="148" t="n"/>
      <c r="BW2304" s="146" t="n"/>
      <c r="BX2304" s="147" t="n"/>
      <c r="BY2304" s="147" t="n"/>
      <c r="BZ2304" s="147" t="n"/>
      <c r="CA2304" s="147" t="n"/>
      <c r="CB2304" s="147" t="n"/>
      <c r="CC2304" s="147" t="n"/>
      <c r="CD2304" s="147" t="n"/>
      <c r="CE2304" s="147" t="n"/>
      <c r="CF2304" s="147" t="n"/>
      <c r="CG2304" s="148" t="n"/>
      <c r="DU2304" s="144"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69" t="inlineStr">
        <is>
          <t>校内外の諸活動</t>
        </is>
      </c>
      <c r="BQ2305" s="140" t="n"/>
      <c r="BR2305" s="140" t="n"/>
      <c r="BS2305" s="140" t="n"/>
      <c r="BT2305" s="140" t="n"/>
      <c r="BU2305" s="140" t="n"/>
      <c r="BV2305" s="141" t="n"/>
      <c r="BW2305" s="170">
        <f>計算!$Y$28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1">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6" t="n"/>
      <c r="F2308" s="147" t="n"/>
      <c r="G2308" s="147" t="n"/>
      <c r="H2308" s="147" t="n"/>
      <c r="I2308" s="147" t="n"/>
      <c r="J2308" s="147" t="n"/>
      <c r="K2308" s="148" t="n"/>
      <c r="L2308" s="146" t="n"/>
      <c r="M2308" s="147" t="n"/>
      <c r="N2308" s="147" t="n"/>
      <c r="O2308" s="147" t="n"/>
      <c r="P2308" s="147" t="n"/>
      <c r="Q2308" s="147" t="n"/>
      <c r="R2308" s="147" t="n"/>
      <c r="S2308" s="147" t="n"/>
      <c r="T2308" s="147" t="n"/>
      <c r="U2308" s="147" t="n"/>
      <c r="V2308" s="147" t="n"/>
      <c r="W2308" s="147" t="n"/>
      <c r="X2308" s="147" t="n"/>
      <c r="Y2308" s="147" t="n"/>
      <c r="Z2308" s="147" t="n"/>
      <c r="AA2308" s="147" t="n"/>
      <c r="AB2308" s="147" t="n"/>
      <c r="AC2308" s="147" t="n"/>
      <c r="AD2308" s="147" t="n"/>
      <c r="AE2308" s="147" t="n"/>
      <c r="AF2308" s="147" t="n"/>
      <c r="AG2308" s="147" t="n"/>
      <c r="AH2308" s="147" t="n"/>
      <c r="AI2308" s="147" t="n"/>
      <c r="AJ2308" s="147" t="n"/>
      <c r="AK2308" s="147" t="n"/>
      <c r="AL2308" s="147" t="n"/>
      <c r="AM2308" s="147" t="n"/>
      <c r="AN2308" s="147" t="n"/>
      <c r="AO2308" s="147" t="n"/>
      <c r="AP2308" s="147" t="n"/>
      <c r="AQ2308" s="147" t="n"/>
      <c r="AR2308" s="147" t="n"/>
      <c r="AS2308" s="147" t="n"/>
      <c r="AT2308" s="147" t="n"/>
      <c r="AU2308" s="147" t="n"/>
      <c r="AV2308" s="147" t="n"/>
      <c r="AW2308" s="147" t="n"/>
      <c r="AX2308" s="147" t="n"/>
      <c r="AY2308" s="147" t="n"/>
      <c r="AZ2308" s="147" t="n"/>
      <c r="BA2308" s="147" t="n"/>
      <c r="BB2308" s="147" t="n"/>
      <c r="BC2308" s="147" t="n"/>
      <c r="BD2308" s="147" t="n"/>
      <c r="BE2308" s="147" t="n"/>
      <c r="BF2308" s="147" t="n"/>
      <c r="BG2308" s="147" t="n"/>
      <c r="BH2308" s="147" t="n"/>
      <c r="BI2308" s="148"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59" t="inlineStr">
        <is>
          <t>ふ り が な</t>
        </is>
      </c>
      <c r="F2309" s="140" t="n"/>
      <c r="G2309" s="140" t="n"/>
      <c r="H2309" s="140" t="n"/>
      <c r="I2309" s="140" t="n"/>
      <c r="J2309" s="140" t="n"/>
      <c r="K2309" s="141" t="n"/>
      <c r="L2309" s="160">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2" t="n"/>
      <c r="F2311" s="163" t="n"/>
      <c r="G2311" s="163" t="n"/>
      <c r="H2311" s="163" t="n"/>
      <c r="I2311" s="163" t="n"/>
      <c r="J2311" s="163" t="n"/>
      <c r="K2311" s="164" t="n"/>
      <c r="L2311" s="163" t="n"/>
      <c r="M2311" s="163" t="n"/>
      <c r="N2311" s="163" t="n"/>
      <c r="O2311" s="163" t="n"/>
      <c r="P2311" s="163" t="n"/>
      <c r="Q2311" s="163" t="n"/>
      <c r="R2311" s="163" t="n"/>
      <c r="S2311" s="163" t="n"/>
      <c r="T2311" s="163" t="n"/>
      <c r="U2311" s="163" t="n"/>
      <c r="V2311" s="163" t="n"/>
      <c r="W2311" s="163" t="n"/>
      <c r="X2311" s="163" t="n"/>
      <c r="Y2311" s="163" t="n"/>
      <c r="Z2311" s="163" t="n"/>
      <c r="AA2311" s="163" t="n"/>
      <c r="AB2311" s="163" t="n"/>
      <c r="AC2311" s="163" t="n"/>
      <c r="AD2311" s="163" t="n"/>
      <c r="AE2311" s="163" t="n"/>
      <c r="AF2311" s="163" t="n"/>
      <c r="AG2311" s="163" t="n"/>
      <c r="AH2311" s="163" t="n"/>
      <c r="AI2311" s="163" t="n"/>
      <c r="AJ2311" s="163" t="n"/>
      <c r="AK2311" s="163" t="n"/>
      <c r="AL2311" s="163" t="n"/>
      <c r="AM2311" s="163" t="n"/>
      <c r="AN2311" s="163" t="n"/>
      <c r="AO2311" s="163" t="n"/>
      <c r="AP2311" s="163" t="n"/>
      <c r="AQ2311" s="163" t="n"/>
      <c r="AR2311" s="163" t="n"/>
      <c r="AS2311" s="163" t="n"/>
      <c r="AT2311" s="163" t="n"/>
      <c r="AU2311" s="163" t="n"/>
      <c r="AV2311" s="163" t="n"/>
      <c r="AW2311" s="163" t="n"/>
      <c r="AX2311" s="163" t="n"/>
      <c r="AY2311" s="163" t="n"/>
      <c r="AZ2311" s="163" t="n"/>
      <c r="BA2311" s="163" t="n"/>
      <c r="BB2311" s="163" t="n"/>
      <c r="BC2311" s="163" t="n"/>
      <c r="BD2311" s="163" t="n"/>
      <c r="BE2311" s="163" t="n"/>
      <c r="BF2311" s="163" t="n"/>
      <c r="BG2311" s="163" t="n"/>
      <c r="BH2311" s="163" t="n"/>
      <c r="BI2311" s="164"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5" t="inlineStr">
        <is>
          <t>連絡先</t>
        </is>
      </c>
      <c r="F2312" s="166" t="n"/>
      <c r="G2312" s="166" t="n"/>
      <c r="H2312" s="166" t="n"/>
      <c r="I2312" s="166" t="n"/>
      <c r="J2312" s="166" t="n"/>
      <c r="K2312" s="167" t="n"/>
      <c r="L2312" s="107" t="inlineStr">
        <is>
          <t>〒</t>
        </is>
      </c>
      <c r="M2312" s="166" t="n"/>
      <c r="N2312" s="166" t="n"/>
      <c r="O2312" s="166" t="n"/>
      <c r="P2312" s="172">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3">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6" t="n"/>
      <c r="F2316" s="147" t="n"/>
      <c r="G2316" s="147" t="n"/>
      <c r="H2316" s="147" t="n"/>
      <c r="I2316" s="147" t="n"/>
      <c r="J2316" s="147" t="n"/>
      <c r="K2316" s="148" t="n"/>
      <c r="L2316" s="147" t="n"/>
      <c r="M2316" s="147" t="n"/>
      <c r="N2316" s="147" t="n"/>
      <c r="O2316" s="147" t="n"/>
      <c r="P2316" s="147" t="n"/>
      <c r="Q2316" s="147" t="n"/>
      <c r="R2316" s="147" t="n"/>
      <c r="S2316" s="147" t="n"/>
      <c r="T2316" s="147" t="n"/>
      <c r="U2316" s="147" t="n"/>
      <c r="V2316" s="147" t="n"/>
      <c r="W2316" s="147" t="n"/>
      <c r="X2316" s="147" t="n"/>
      <c r="Y2316" s="147" t="n"/>
      <c r="Z2316" s="147" t="n"/>
      <c r="AA2316" s="147" t="n"/>
      <c r="AB2316" s="147" t="n"/>
      <c r="AC2316" s="147" t="n"/>
      <c r="AD2316" s="147" t="n"/>
      <c r="AE2316" s="147" t="n"/>
      <c r="AF2316" s="147" t="n"/>
      <c r="AG2316" s="147" t="n"/>
      <c r="AH2316" s="147" t="n"/>
      <c r="AI2316" s="147" t="n"/>
      <c r="AJ2316" s="147" t="n"/>
      <c r="AK2316" s="147" t="n"/>
      <c r="AL2316" s="147" t="n"/>
      <c r="AM2316" s="147" t="n"/>
      <c r="AN2316" s="147" t="n"/>
      <c r="AO2316" s="147" t="n"/>
      <c r="AP2316" s="147" t="n"/>
      <c r="AQ2316" s="147" t="n"/>
      <c r="AR2316" s="147" t="n"/>
      <c r="AS2316" s="147" t="n"/>
      <c r="AT2316" s="147" t="n"/>
      <c r="AU2316" s="147" t="n"/>
      <c r="AV2316" s="147" t="n"/>
      <c r="AW2316" s="147" t="n"/>
      <c r="AX2316" s="147" t="n"/>
      <c r="AY2316" s="147" t="n"/>
      <c r="AZ2316" s="147" t="n"/>
      <c r="BA2316" s="147" t="n"/>
      <c r="BB2316" s="147" t="n"/>
      <c r="BC2316" s="147" t="n"/>
      <c r="BD2316" s="147" t="n"/>
      <c r="BE2316" s="147" t="n"/>
      <c r="BF2316" s="147" t="n"/>
      <c r="BG2316" s="147" t="n"/>
      <c r="BH2316" s="147" t="n"/>
      <c r="BI2316" s="148"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4" t="n"/>
      <c r="BQ2322" s="140" t="n"/>
      <c r="BR2322" s="175" t="n"/>
      <c r="BS2322" s="140" t="n"/>
      <c r="BT2322" s="140" t="n"/>
      <c r="BU2322" s="28" t="n"/>
      <c r="BV2322" s="29" t="n"/>
      <c r="BW2322" s="176">
        <f>計算!$Z$28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7"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78">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79">
        <f>設定!$B$6</f>
        <v/>
      </c>
      <c r="S2330" s="11" t="n"/>
      <c r="T2330" s="11" t="n"/>
      <c r="U2330" s="179">
        <f>設定!$B$7</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6" t="n"/>
      <c r="F2335" s="147" t="n"/>
      <c r="G2335" s="147" t="n"/>
      <c r="H2335" s="147" t="n"/>
      <c r="I2335" s="147" t="n"/>
      <c r="J2335" s="147" t="n"/>
      <c r="K2335" s="148"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7" t="n"/>
      <c r="AX2335" s="147" t="n"/>
      <c r="AY2335" s="147" t="n"/>
      <c r="AZ2335" s="147" t="n"/>
      <c r="BA2335" s="147" t="n"/>
      <c r="BB2335" s="147" t="n"/>
      <c r="BC2335" s="147" t="n"/>
      <c r="BD2335" s="147" t="n"/>
      <c r="BE2335" s="147" t="n"/>
      <c r="BF2335" s="147" t="n"/>
      <c r="BG2335" s="147" t="n"/>
      <c r="BH2335" s="147" t="n"/>
      <c r="BI2335" s="148"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0"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1">
        <f>計算!$AD$28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79">
        <f>計算!$AB$28</f>
        <v/>
      </c>
      <c r="S2341" s="52" t="inlineStr">
        <is>
          <t>年</t>
        </is>
      </c>
      <c r="U2341" s="179">
        <f>計算!$AC$28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6" t="n"/>
      <c r="M2344" s="147" t="n"/>
      <c r="N2344" s="147" t="n"/>
      <c r="O2344" s="147" t="n"/>
      <c r="P2344" s="20" t="n"/>
      <c r="Q2344" s="20" t="n"/>
      <c r="R2344" s="20" t="n"/>
      <c r="S2344" s="20" t="n"/>
      <c r="T2344" s="20" t="n"/>
      <c r="U2344" s="20" t="n"/>
      <c r="V2344" s="20" t="n"/>
      <c r="W2344" s="20" t="n"/>
      <c r="X2344" s="39" t="n"/>
      <c r="Y2344" s="146" t="n"/>
      <c r="Z2344" s="147" t="n"/>
      <c r="AA2344" s="147" t="n"/>
      <c r="AB2344" s="147" t="n"/>
      <c r="AC2344" s="147" t="n"/>
      <c r="AD2344" s="147" t="n"/>
      <c r="AE2344" s="147" t="n"/>
      <c r="AF2344" s="147" t="n"/>
      <c r="AG2344" s="147" t="n"/>
      <c r="AH2344" s="147" t="n"/>
      <c r="AI2344" s="147" t="n"/>
      <c r="AJ2344" s="147" t="n"/>
      <c r="AK2344" s="147" t="n"/>
      <c r="AL2344" s="147" t="n"/>
      <c r="AM2344" s="147" t="n"/>
      <c r="AN2344" s="147" t="n"/>
      <c r="AO2344" s="147" t="n"/>
      <c r="AP2344" s="147" t="n"/>
      <c r="AQ2344" s="147" t="n"/>
      <c r="AR2344" s="147" t="n"/>
      <c r="AS2344" s="147" t="n"/>
      <c r="AT2344" s="147" t="n"/>
      <c r="AU2344" s="147" t="n"/>
      <c r="AV2344" s="147" t="n"/>
      <c r="AW2344" s="147" t="n"/>
      <c r="AX2344" s="147" t="n"/>
      <c r="AY2344" s="147" t="n"/>
      <c r="AZ2344" s="147" t="n"/>
      <c r="BA2344" s="147" t="n"/>
      <c r="BB2344" s="147" t="n"/>
      <c r="BC2344" s="147" t="n"/>
      <c r="BD2344" s="147" t="n"/>
      <c r="BE2344" s="147" t="n"/>
      <c r="BF2344" s="147" t="n"/>
      <c r="BG2344" s="147" t="n"/>
      <c r="BH2344" s="147" t="n"/>
      <c r="BI2344" s="148"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1">
        <f>計算!$AG$28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79">
        <f>計算!$AE$28</f>
        <v/>
      </c>
      <c r="S2347" s="52" t="inlineStr">
        <is>
          <t>年</t>
        </is>
      </c>
      <c r="U2347" s="179">
        <f>計算!$AF$28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6" t="n"/>
      <c r="M2350" s="147" t="n"/>
      <c r="N2350" s="147" t="n"/>
      <c r="O2350" s="147" t="n"/>
      <c r="P2350" s="20" t="n"/>
      <c r="Q2350" s="20" t="n"/>
      <c r="R2350" s="20" t="n"/>
      <c r="S2350" s="20" t="n"/>
      <c r="T2350" s="20" t="n"/>
      <c r="U2350" s="20" t="n"/>
      <c r="V2350" s="20" t="n"/>
      <c r="W2350" s="20" t="n"/>
      <c r="X2350" s="39" t="n"/>
      <c r="Y2350" s="146" t="n"/>
      <c r="Z2350" s="147" t="n"/>
      <c r="AA2350" s="147" t="n"/>
      <c r="AB2350" s="147" t="n"/>
      <c r="AC2350" s="147" t="n"/>
      <c r="AD2350" s="147" t="n"/>
      <c r="AE2350" s="147" t="n"/>
      <c r="AF2350" s="147" t="n"/>
      <c r="AG2350" s="147" t="n"/>
      <c r="AH2350" s="147" t="n"/>
      <c r="AI2350" s="147" t="n"/>
      <c r="AJ2350" s="147" t="n"/>
      <c r="AK2350" s="147" t="n"/>
      <c r="AL2350" s="147" t="n"/>
      <c r="AM2350" s="147" t="n"/>
      <c r="AN2350" s="147" t="n"/>
      <c r="AO2350" s="147" t="n"/>
      <c r="AP2350" s="147" t="n"/>
      <c r="AQ2350" s="147" t="n"/>
      <c r="AR2350" s="147" t="n"/>
      <c r="AS2350" s="147" t="n"/>
      <c r="AT2350" s="147" t="n"/>
      <c r="AU2350" s="147" t="n"/>
      <c r="AV2350" s="147" t="n"/>
      <c r="AW2350" s="147" t="n"/>
      <c r="AX2350" s="147" t="n"/>
      <c r="AY2350" s="147" t="n"/>
      <c r="AZ2350" s="147" t="n"/>
      <c r="BA2350" s="147" t="n"/>
      <c r="BB2350" s="147" t="n"/>
      <c r="BC2350" s="147" t="n"/>
      <c r="BD2350" s="147" t="n"/>
      <c r="BE2350" s="147" t="n"/>
      <c r="BF2350" s="147" t="n"/>
      <c r="BG2350" s="147" t="n"/>
      <c r="BH2350" s="147" t="n"/>
      <c r="BI2350" s="148" t="n"/>
      <c r="BJ2350" s="2" t="n"/>
      <c r="BK2350" s="2" t="n"/>
      <c r="BL2350" s="2" t="n"/>
      <c r="BM2350" s="2" t="n"/>
      <c r="BN2350" s="2" t="n"/>
      <c r="BO2350" s="2" t="n"/>
      <c r="BP2350" s="146" t="n"/>
      <c r="BQ2350" s="147" t="n"/>
      <c r="BR2350" s="147" t="n"/>
      <c r="BS2350" s="147" t="n"/>
      <c r="BT2350" s="147" t="n"/>
      <c r="BU2350" s="42" t="n"/>
      <c r="BV2350" s="45" t="n"/>
      <c r="BW2350" s="147" t="n"/>
      <c r="BX2350" s="147" t="n"/>
      <c r="BY2350" s="147" t="n"/>
      <c r="BZ2350" s="147" t="n"/>
      <c r="CA2350" s="147" t="n"/>
      <c r="CB2350" s="147" t="n"/>
      <c r="CC2350" s="147" t="n"/>
      <c r="CD2350" s="147" t="n"/>
      <c r="CE2350" s="147" t="n"/>
      <c r="CF2350" s="147" t="n"/>
      <c r="CG2350" s="147" t="n"/>
      <c r="CH2350" s="147" t="n"/>
      <c r="CI2350" s="147" t="n"/>
      <c r="CJ2350" s="147" t="n"/>
      <c r="CK2350" s="147" t="n"/>
      <c r="CL2350" s="147" t="n"/>
      <c r="CM2350" s="147" t="n"/>
      <c r="CN2350" s="147" t="n"/>
      <c r="CO2350" s="147" t="n"/>
      <c r="CP2350" s="147" t="n"/>
      <c r="CQ2350" s="147" t="n"/>
      <c r="CR2350" s="147" t="n"/>
      <c r="CS2350" s="147" t="n"/>
      <c r="CT2350" s="147" t="n"/>
      <c r="CU2350" s="147" t="n"/>
      <c r="CV2350" s="147" t="n"/>
      <c r="CW2350" s="147" t="n"/>
      <c r="CX2350" s="147" t="n"/>
      <c r="CY2350" s="147" t="n"/>
      <c r="CZ2350" s="147" t="n"/>
      <c r="DA2350" s="147" t="n"/>
      <c r="DB2350" s="147" t="n"/>
      <c r="DC2350" s="147" t="n"/>
      <c r="DD2350" s="147" t="n"/>
      <c r="DE2350" s="147" t="n"/>
      <c r="DF2350" s="147" t="n"/>
      <c r="DG2350" s="147" t="n"/>
      <c r="DH2350" s="147" t="n"/>
      <c r="DI2350" s="147" t="n"/>
      <c r="DJ2350" s="147" t="n"/>
      <c r="DK2350" s="147" t="n"/>
      <c r="DL2350" s="147" t="n"/>
      <c r="DM2350" s="147" t="n"/>
      <c r="DN2350" s="147" t="n"/>
      <c r="DO2350" s="147" t="n"/>
      <c r="DP2350" s="147" t="n"/>
      <c r="DQ2350" s="147" t="n"/>
      <c r="DR2350" s="147" t="n"/>
      <c r="DS2350" s="147" t="n"/>
      <c r="DT2350" s="147" t="n"/>
      <c r="DU2350" s="148"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6">
        <f>計算!$AA$28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6" t="n"/>
      <c r="M2356" s="147" t="n"/>
      <c r="N2356" s="147" t="n"/>
      <c r="O2356" s="147"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6" t="n"/>
      <c r="F2362" s="147" t="n"/>
      <c r="G2362" s="147" t="n"/>
      <c r="H2362" s="147" t="n"/>
      <c r="I2362" s="147" t="n"/>
      <c r="J2362" s="147" t="n"/>
      <c r="K2362" s="148" t="n"/>
      <c r="L2362" s="146" t="n"/>
      <c r="M2362" s="147" t="n"/>
      <c r="N2362" s="147" t="n"/>
      <c r="O2362" s="147"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6" t="n"/>
      <c r="BQ2362" s="147" t="n"/>
      <c r="BR2362" s="147" t="n"/>
      <c r="BS2362" s="147" t="n"/>
      <c r="BT2362" s="147" t="n"/>
      <c r="BU2362" s="147" t="n"/>
      <c r="BV2362" s="148" t="n"/>
      <c r="BW2362" s="147" t="n"/>
      <c r="BX2362" s="147" t="n"/>
      <c r="BY2362" s="147" t="n"/>
      <c r="BZ2362" s="147" t="n"/>
      <c r="CA2362" s="147" t="n"/>
      <c r="CB2362" s="147" t="n"/>
      <c r="CC2362" s="147" t="n"/>
      <c r="CD2362" s="147" t="n"/>
      <c r="CE2362" s="147" t="n"/>
      <c r="CF2362" s="147" t="n"/>
      <c r="CG2362" s="147" t="n"/>
      <c r="CH2362" s="147" t="n"/>
      <c r="CI2362" s="147" t="n"/>
      <c r="CJ2362" s="147" t="n"/>
      <c r="CK2362" s="147" t="n"/>
      <c r="CL2362" s="147" t="n"/>
      <c r="CM2362" s="147" t="n"/>
      <c r="CN2362" s="147" t="n"/>
      <c r="CO2362" s="147" t="n"/>
      <c r="CP2362" s="147" t="n"/>
      <c r="CQ2362" s="147" t="n"/>
      <c r="CR2362" s="147" t="n"/>
      <c r="CS2362" s="147" t="n"/>
      <c r="CT2362" s="147" t="n"/>
      <c r="CU2362" s="147" t="n"/>
      <c r="CV2362" s="147" t="n"/>
      <c r="CW2362" s="147" t="n"/>
      <c r="CX2362" s="147" t="n"/>
      <c r="CY2362" s="147" t="n"/>
      <c r="CZ2362" s="147" t="n"/>
      <c r="DA2362" s="147" t="n"/>
      <c r="DB2362" s="147" t="n"/>
      <c r="DC2362" s="147" t="n"/>
      <c r="DD2362" s="147" t="n"/>
      <c r="DE2362" s="147" t="n"/>
      <c r="DF2362" s="147" t="n"/>
      <c r="DG2362" s="147" t="n"/>
      <c r="DH2362" s="147" t="n"/>
      <c r="DI2362" s="147" t="n"/>
      <c r="DJ2362" s="147" t="n"/>
      <c r="DK2362" s="147" t="n"/>
      <c r="DL2362" s="147" t="n"/>
      <c r="DM2362" s="147" t="n"/>
      <c r="DN2362" s="147" t="n"/>
      <c r="DO2362" s="147" t="n"/>
      <c r="DP2362" s="147" t="n"/>
      <c r="DQ2362" s="147" t="n"/>
      <c r="DR2362" s="147" t="n"/>
      <c r="DS2362" s="147" t="n"/>
      <c r="DT2362" s="147" t="n"/>
      <c r="DU2362" s="148"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IF(N(設定!$B$3)=0,"",YEAR(設定!$B$3)-2018)</f>
        <v/>
      </c>
      <c r="AG2374" s="95" t="inlineStr">
        <is>
          <t>年</t>
        </is>
      </c>
      <c r="AI2374" s="145">
        <f>IF(N(設定!$B$3)=0,"",MONTH(設定!$B$3))</f>
        <v/>
      </c>
      <c r="AL2374" s="95" t="inlineStr">
        <is>
          <t>月</t>
        </is>
      </c>
      <c r="AN2374" s="145">
        <f>IF(N(設定!$B$3)=0,"",DAY(設定!$B$3))</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6" t="n"/>
      <c r="BX2374" s="147" t="n"/>
      <c r="BY2374" s="147" t="n"/>
      <c r="BZ2374" s="147" t="n"/>
      <c r="CA2374" s="147" t="n"/>
      <c r="CB2374" s="147" t="n"/>
      <c r="CC2374" s="147" t="n"/>
      <c r="CD2374" s="147" t="n"/>
      <c r="CE2374" s="147" t="n"/>
      <c r="CF2374" s="147" t="n"/>
      <c r="CG2374" s="148" t="n"/>
      <c r="CH2374" s="146" t="n"/>
      <c r="CI2374" s="147" t="n"/>
      <c r="CJ2374" s="147" t="n"/>
      <c r="CK2374" s="147" t="n"/>
      <c r="CL2374" s="147" t="n"/>
      <c r="CM2374" s="147" t="n"/>
      <c r="CN2374" s="147" t="n"/>
      <c r="CO2374" s="147" t="n"/>
      <c r="CP2374" s="147" t="n"/>
      <c r="CQ2374" s="147" t="n"/>
      <c r="CR2374" s="147" t="n"/>
      <c r="CS2374" s="147" t="n"/>
      <c r="CT2374" s="147" t="n"/>
      <c r="CU2374" s="147" t="n"/>
      <c r="CV2374" s="147" t="n"/>
      <c r="CW2374" s="147" t="n"/>
      <c r="CX2374" s="147" t="n"/>
      <c r="CY2374" s="147" t="n"/>
      <c r="CZ2374" s="147" t="n"/>
      <c r="DA2374" s="147" t="n"/>
      <c r="DB2374" s="147" t="n"/>
      <c r="DC2374" s="147" t="n"/>
      <c r="DD2374" s="147" t="n"/>
      <c r="DE2374" s="147" t="n"/>
      <c r="DF2374" s="147" t="n"/>
      <c r="DG2374" s="147" t="n"/>
      <c r="DH2374" s="147" t="n"/>
      <c r="DI2374" s="147" t="n"/>
      <c r="DJ2374" s="147" t="n"/>
      <c r="DK2374" s="147" t="n"/>
      <c r="DL2374" s="147" t="n"/>
      <c r="DM2374" s="147" t="n"/>
      <c r="DN2374" s="147" t="n"/>
      <c r="DO2374" s="147" t="n"/>
      <c r="DP2374" s="147" t="n"/>
      <c r="DQ2374" s="147" t="n"/>
      <c r="DR2374" s="147" t="n"/>
      <c r="DS2374" s="147" t="n"/>
      <c r="DT2374" s="147" t="n"/>
      <c r="DU2374" s="148"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49">
        <f>計算!$O$29</f>
        <v/>
      </c>
      <c r="CG2375" s="144" t="n"/>
      <c r="CH2375" s="150">
        <f>計算!$P$29</f>
        <v/>
      </c>
      <c r="DU2375" s="144"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7" t="n"/>
      <c r="AA2376" s="147" t="n"/>
      <c r="AB2376" s="147" t="n"/>
      <c r="AC2376" s="147" t="n"/>
      <c r="AD2376" s="147" t="n"/>
      <c r="AE2376" s="147" t="n"/>
      <c r="AF2376" s="147" t="n"/>
      <c r="AG2376" s="147" t="n"/>
      <c r="AH2376" s="147" t="n"/>
      <c r="AI2376" s="147" t="n"/>
      <c r="AJ2376" s="147" t="n"/>
      <c r="AK2376" s="147" t="n"/>
      <c r="AL2376" s="147" t="n"/>
      <c r="AM2376" s="147" t="n"/>
      <c r="AN2376" s="147" t="n"/>
      <c r="AO2376" s="147" t="n"/>
      <c r="AP2376" s="147" t="n"/>
      <c r="AQ2376" s="147" t="n"/>
      <c r="AR2376" s="147" t="n"/>
      <c r="AS2376" s="147" t="n"/>
      <c r="AT2376" s="147" t="n"/>
      <c r="AU2376" s="12" t="n"/>
      <c r="AV2376" s="7" t="n"/>
      <c r="BI2376" s="8" t="n"/>
      <c r="BJ2376" s="7" t="n"/>
      <c r="BK2376" s="2" t="n"/>
      <c r="BL2376" s="2" t="n"/>
      <c r="BM2376" s="2" t="n"/>
      <c r="BN2376" s="2" t="n"/>
      <c r="BO2376" s="2" t="n"/>
      <c r="BP2376" s="143" t="n"/>
      <c r="BV2376" s="144" t="n"/>
      <c r="BW2376" s="143" t="n"/>
      <c r="CG2376" s="144" t="n"/>
      <c r="DU2376" s="144" t="n"/>
      <c r="DV2376" s="2" t="n"/>
      <c r="DW2376" s="2" t="n"/>
      <c r="DX2376" s="2" t="n"/>
      <c r="DY2376" s="2" t="n"/>
      <c r="DZ2376" s="2" t="n"/>
      <c r="EA2376" s="2" t="n"/>
      <c r="EB2376" s="2" t="n"/>
      <c r="EC2376" s="2" t="n"/>
    </row>
    <row r="2377" ht="6.75" customHeight="1" s="118">
      <c r="A2377" s="2" t="n"/>
      <c r="B2377" s="2" t="n"/>
      <c r="C2377" s="2" t="n"/>
      <c r="D2377" s="2" t="n"/>
      <c r="E2377" s="142" t="inlineStr">
        <is>
          <t>ふ り が な</t>
        </is>
      </c>
      <c r="F2377" s="140" t="n"/>
      <c r="G2377" s="140" t="n"/>
      <c r="H2377" s="140" t="n"/>
      <c r="I2377" s="140" t="n"/>
      <c r="J2377" s="140" t="n"/>
      <c r="K2377" s="141" t="n"/>
      <c r="L2377" s="151">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43" t="n"/>
      <c r="CG2377" s="144" t="n"/>
      <c r="DU2377" s="144" t="n"/>
      <c r="DV2377" s="2" t="n"/>
      <c r="DW2377" s="2" t="n"/>
      <c r="DX2377" s="2" t="n"/>
      <c r="DY2377" s="2" t="n"/>
      <c r="DZ2377" s="2" t="n"/>
      <c r="EA2377" s="2" t="n"/>
      <c r="EB2377" s="2" t="n"/>
      <c r="EC2377" s="2" t="n"/>
    </row>
    <row r="2378" ht="6.7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43" t="n"/>
      <c r="CG2378" s="144" t="n"/>
      <c r="DU2378" s="144" t="n"/>
      <c r="DV2378" s="2" t="n"/>
      <c r="DW2378" s="2" t="n"/>
      <c r="DX2378" s="2" t="n"/>
      <c r="DY2378" s="2" t="n"/>
      <c r="DZ2378" s="2" t="n"/>
      <c r="EA2378" s="2" t="n"/>
      <c r="EB2378" s="2" t="n"/>
      <c r="EC2378" s="2" t="n"/>
    </row>
    <row r="2379" ht="6.7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49">
        <f>計算!$Q$29</f>
        <v/>
      </c>
      <c r="CG2379" s="144" t="n"/>
      <c r="CH2379" s="150">
        <f>計算!$R$29</f>
        <v/>
      </c>
      <c r="DU2379" s="144" t="n"/>
      <c r="DV2379" s="2" t="n"/>
      <c r="DW2379" s="2" t="n"/>
      <c r="DX2379" s="2" t="n"/>
      <c r="DY2379" s="2" t="n"/>
      <c r="DZ2379" s="2" t="n"/>
      <c r="EA2379" s="2" t="n"/>
      <c r="EB2379" s="2" t="n"/>
      <c r="EC2379" s="2" t="n"/>
    </row>
    <row r="2380" ht="6.75" customHeight="1" s="118">
      <c r="A2380" s="2" t="n"/>
      <c r="B2380" s="2" t="n"/>
      <c r="C2380" s="2" t="n"/>
      <c r="D2380" s="2" t="n"/>
      <c r="E2380" s="146" t="n"/>
      <c r="F2380" s="147" t="n"/>
      <c r="G2380" s="147" t="n"/>
      <c r="H2380" s="147" t="n"/>
      <c r="I2380" s="147" t="n"/>
      <c r="J2380" s="147" t="n"/>
      <c r="K2380" s="148" t="n"/>
      <c r="L2380" s="147" t="n"/>
      <c r="M2380" s="147" t="n"/>
      <c r="N2380" s="147" t="n"/>
      <c r="O2380" s="147" t="n"/>
      <c r="P2380" s="147" t="n"/>
      <c r="Q2380" s="147" t="n"/>
      <c r="R2380" s="147" t="n"/>
      <c r="S2380" s="147" t="n"/>
      <c r="T2380" s="147" t="n"/>
      <c r="U2380" s="147" t="n"/>
      <c r="V2380" s="147" t="n"/>
      <c r="W2380" s="147" t="n"/>
      <c r="X2380" s="147" t="n"/>
      <c r="Y2380" s="147" t="n"/>
      <c r="Z2380" s="147" t="n"/>
      <c r="AA2380" s="147" t="n"/>
      <c r="AB2380" s="147" t="n"/>
      <c r="AC2380" s="147" t="n"/>
      <c r="AD2380" s="147" t="n"/>
      <c r="AE2380" s="147" t="n"/>
      <c r="AF2380" s="147" t="n"/>
      <c r="AG2380" s="147" t="n"/>
      <c r="AH2380" s="147" t="n"/>
      <c r="AI2380" s="147" t="n"/>
      <c r="AJ2380" s="147" t="n"/>
      <c r="AK2380" s="147" t="n"/>
      <c r="AL2380" s="147" t="n"/>
      <c r="AM2380" s="147" t="n"/>
      <c r="AN2380" s="147" t="n"/>
      <c r="AO2380" s="147" t="n"/>
      <c r="AP2380" s="147" t="n"/>
      <c r="AQ2380" s="147" t="n"/>
      <c r="AR2380" s="147" t="n"/>
      <c r="AS2380" s="147" t="n"/>
      <c r="AT2380" s="148"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43" t="n"/>
      <c r="CG2380" s="144" t="n"/>
      <c r="DU2380" s="144" t="n"/>
      <c r="DV2380" s="2" t="n"/>
      <c r="DW2380" s="2" t="n"/>
      <c r="DX2380" s="2" t="n"/>
      <c r="DY2380" s="2" t="n"/>
      <c r="DZ2380" s="2" t="n"/>
      <c r="EA2380" s="2" t="n"/>
      <c r="EB2380" s="2" t="n"/>
      <c r="EC2380" s="2" t="n"/>
    </row>
    <row r="2381" ht="6.75" customHeight="1" s="118">
      <c r="A2381" s="2" t="n"/>
      <c r="B2381" s="2" t="n"/>
      <c r="C2381" s="2" t="n"/>
      <c r="D2381" s="2" t="n"/>
      <c r="E2381" s="152" t="inlineStr">
        <is>
          <t>名　前</t>
        </is>
      </c>
      <c r="F2381" s="140" t="n"/>
      <c r="G2381" s="140" t="n"/>
      <c r="H2381" s="140" t="n"/>
      <c r="I2381" s="140" t="n"/>
      <c r="J2381" s="140" t="n"/>
      <c r="K2381" s="141" t="n"/>
      <c r="L2381" s="153">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43" t="n"/>
      <c r="CG2381" s="144" t="n"/>
      <c r="DU2381" s="144" t="n"/>
      <c r="DV2381" s="2" t="n"/>
      <c r="DW2381" s="2" t="n"/>
      <c r="DX2381" s="2" t="n"/>
      <c r="DY2381" s="2" t="n"/>
      <c r="DZ2381" s="2" t="n"/>
      <c r="EA2381" s="2" t="n"/>
      <c r="EB2381" s="2" t="n"/>
      <c r="EC2381" s="2" t="n"/>
    </row>
    <row r="2382" ht="6.7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43" t="n"/>
      <c r="CG2382" s="144" t="n"/>
      <c r="DU2382" s="144" t="n"/>
      <c r="DV2382" s="2" t="n"/>
      <c r="DW2382" s="2" t="n"/>
      <c r="DX2382" s="2" t="n"/>
      <c r="DY2382" s="2" t="n"/>
      <c r="DZ2382" s="2" t="n"/>
      <c r="EA2382" s="2" t="n"/>
      <c r="EB2382" s="2" t="n"/>
      <c r="EC2382" s="2" t="n"/>
    </row>
    <row r="2383" ht="6.7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49">
        <f>計算!$S$29</f>
        <v/>
      </c>
      <c r="CG2383" s="144" t="n"/>
      <c r="CH2383" s="150">
        <f>計算!$T$29</f>
        <v/>
      </c>
      <c r="DU2383" s="144" t="n"/>
      <c r="DV2383" s="2" t="n"/>
      <c r="DW2383" s="2" t="n"/>
      <c r="DX2383" s="2" t="n"/>
      <c r="DY2383" s="2" t="n"/>
      <c r="DZ2383" s="2" t="n"/>
      <c r="EA2383" s="2" t="n"/>
      <c r="EB2383" s="2" t="n"/>
      <c r="EC2383" s="2" t="n"/>
    </row>
    <row r="2384" ht="6.7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43" t="n"/>
      <c r="CG2384" s="144" t="n"/>
      <c r="DU2384" s="144" t="n"/>
      <c r="DV2384" s="2" t="n"/>
      <c r="DW2384" s="2" t="n"/>
      <c r="DX2384" s="2" t="n"/>
      <c r="DY2384" s="2" t="n"/>
      <c r="DZ2384" s="2" t="n"/>
      <c r="EA2384" s="2" t="n"/>
      <c r="EB2384" s="2" t="n"/>
      <c r="EC2384" s="2" t="n"/>
    </row>
    <row r="2385" ht="6.7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43" t="n"/>
      <c r="CG2385" s="144" t="n"/>
      <c r="DU2385" s="144" t="n"/>
      <c r="DV2385" s="2" t="n"/>
      <c r="DW2385" s="2" t="n"/>
      <c r="DX2385" s="2" t="n"/>
      <c r="DY2385" s="2" t="n"/>
      <c r="DZ2385" s="2" t="n"/>
      <c r="EA2385" s="2" t="n"/>
      <c r="EB2385" s="2" t="n"/>
      <c r="EC2385" s="2" t="n"/>
    </row>
    <row r="2386" ht="4.5" customHeight="1" s="118">
      <c r="A2386" s="2" t="n"/>
      <c r="B2386" s="2" t="n"/>
      <c r="C2386" s="2" t="n"/>
      <c r="D2386" s="2" t="n"/>
      <c r="E2386" s="146" t="n"/>
      <c r="F2386" s="147" t="n"/>
      <c r="G2386" s="147" t="n"/>
      <c r="H2386" s="147" t="n"/>
      <c r="I2386" s="147" t="n"/>
      <c r="J2386" s="147" t="n"/>
      <c r="K2386" s="148" t="n"/>
      <c r="L2386" s="146" t="n"/>
      <c r="M2386" s="147" t="n"/>
      <c r="N2386" s="147" t="n"/>
      <c r="O2386" s="147" t="n"/>
      <c r="P2386" s="147" t="n"/>
      <c r="Q2386" s="147" t="n"/>
      <c r="R2386" s="147" t="n"/>
      <c r="S2386" s="147" t="n"/>
      <c r="T2386" s="147" t="n"/>
      <c r="U2386" s="147" t="n"/>
      <c r="V2386" s="147" t="n"/>
      <c r="W2386" s="147" t="n"/>
      <c r="X2386" s="147" t="n"/>
      <c r="Y2386" s="147" t="n"/>
      <c r="Z2386" s="147" t="n"/>
      <c r="AA2386" s="147" t="n"/>
      <c r="AB2386" s="147" t="n"/>
      <c r="AC2386" s="147" t="n"/>
      <c r="AD2386" s="147" t="n"/>
      <c r="AE2386" s="147" t="n"/>
      <c r="AF2386" s="147" t="n"/>
      <c r="AG2386" s="147" t="n"/>
      <c r="AH2386" s="147" t="n"/>
      <c r="AI2386" s="147" t="n"/>
      <c r="AJ2386" s="147" t="n"/>
      <c r="AK2386" s="147" t="n"/>
      <c r="AL2386" s="147" t="n"/>
      <c r="AM2386" s="147" t="n"/>
      <c r="AN2386" s="147" t="n"/>
      <c r="AO2386" s="147" t="n"/>
      <c r="AP2386" s="147" t="n"/>
      <c r="AQ2386" s="147" t="n"/>
      <c r="AR2386" s="147" t="n"/>
      <c r="AS2386" s="147" t="n"/>
      <c r="AT2386" s="148"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43" t="n"/>
      <c r="CG2386" s="144" t="n"/>
      <c r="DU2386" s="144" t="n"/>
      <c r="DV2386" s="2" t="n"/>
      <c r="DW2386" s="2" t="n"/>
      <c r="DX2386" s="2" t="n"/>
      <c r="DY2386" s="2" t="n"/>
      <c r="DZ2386" s="2" t="n"/>
      <c r="EA2386" s="2" t="n"/>
      <c r="EB2386" s="2" t="n"/>
      <c r="EC2386" s="2" t="n"/>
    </row>
    <row r="2387" ht="6.75" customHeight="1" s="118">
      <c r="A2387" s="2" t="n"/>
      <c r="B2387" s="2" t="n"/>
      <c r="C2387" s="2" t="n"/>
      <c r="D2387" s="2" t="n"/>
      <c r="E2387" s="152" t="inlineStr">
        <is>
          <t>生年月日</t>
        </is>
      </c>
      <c r="F2387" s="140" t="n"/>
      <c r="G2387" s="140" t="n"/>
      <c r="H2387" s="140" t="n"/>
      <c r="I2387" s="140" t="n"/>
      <c r="J2387" s="140" t="n"/>
      <c r="K2387" s="141" t="n"/>
      <c r="L2387" s="154" t="inlineStr">
        <is>
          <t>昭和 ・ 平成</t>
        </is>
      </c>
      <c r="M2387" s="140" t="n"/>
      <c r="N2387" s="140" t="n"/>
      <c r="O2387" s="140" t="n"/>
      <c r="P2387" s="140" t="n"/>
      <c r="Q2387" s="140" t="n"/>
      <c r="R2387" s="140" t="n"/>
      <c r="S2387" s="140" t="n"/>
      <c r="T2387" s="140" t="n"/>
      <c r="U2387" s="140" t="n"/>
      <c r="V2387" s="155">
        <f>計算!$D$29</f>
        <v/>
      </c>
      <c r="W2387" s="140" t="n"/>
      <c r="X2387" s="156" t="inlineStr">
        <is>
          <t>年</t>
        </is>
      </c>
      <c r="Y2387" s="140" t="n"/>
      <c r="Z2387" s="155">
        <f>計算!$E$29</f>
        <v/>
      </c>
      <c r="AA2387" s="140" t="n"/>
      <c r="AB2387" s="140" t="n"/>
      <c r="AC2387" s="156" t="inlineStr">
        <is>
          <t>月</t>
        </is>
      </c>
      <c r="AD2387" s="140" t="n"/>
      <c r="AE2387" s="155">
        <f>計算!$F$29</f>
        <v/>
      </c>
      <c r="AF2387" s="140" t="n"/>
      <c r="AG2387" s="140" t="n"/>
      <c r="AH2387" s="156" t="inlineStr">
        <is>
          <t>日　生 （満</t>
        </is>
      </c>
      <c r="AI2387" s="140" t="n"/>
      <c r="AJ2387" s="140" t="n"/>
      <c r="AK2387" s="140" t="n"/>
      <c r="AL2387" s="140" t="n"/>
      <c r="AM2387" s="140" t="n"/>
      <c r="AN2387" s="140" t="n"/>
      <c r="AO2387" s="140" t="n"/>
      <c r="AP2387" s="157">
        <f>計算!$G$29</f>
        <v/>
      </c>
      <c r="AQ2387" s="140" t="n"/>
      <c r="AR2387" s="158"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49">
        <f>計算!$U$29</f>
        <v/>
      </c>
      <c r="CG2387" s="144" t="n"/>
      <c r="CH2387" s="150">
        <f>計算!$V$29</f>
        <v/>
      </c>
      <c r="DU2387" s="144" t="n"/>
      <c r="DV2387" s="2" t="n"/>
      <c r="DW2387" s="2" t="n"/>
      <c r="DX2387" s="2" t="n"/>
      <c r="DY2387" s="2" t="n"/>
      <c r="DZ2387" s="2" t="n"/>
      <c r="EA2387" s="2" t="n"/>
      <c r="EB2387" s="2" t="n"/>
      <c r="EC2387" s="2" t="n"/>
    </row>
    <row r="2388" ht="6.75"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143" t="n"/>
      <c r="CG2388" s="144" t="n"/>
      <c r="DU2388" s="144" t="n"/>
      <c r="DV2388" s="2" t="n"/>
      <c r="DW2388" s="2" t="n"/>
      <c r="DX2388" s="2" t="n"/>
      <c r="DY2388" s="2" t="n"/>
      <c r="DZ2388" s="2" t="n"/>
      <c r="EA2388" s="2" t="n"/>
      <c r="EB2388" s="2" t="n"/>
      <c r="EC2388" s="2" t="n"/>
    </row>
    <row r="2389" ht="6.75"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143" t="n"/>
      <c r="CG2389" s="144" t="n"/>
      <c r="DU2389" s="144" t="n"/>
      <c r="DV2389" s="2" t="n"/>
      <c r="DW2389" s="2" t="n"/>
      <c r="DX2389" s="2" t="n"/>
      <c r="DY2389" s="2" t="n"/>
      <c r="DZ2389" s="2" t="n"/>
      <c r="EA2389" s="2" t="n"/>
      <c r="EB2389" s="2" t="n"/>
      <c r="EC2389" s="2" t="n"/>
    </row>
    <row r="2390" ht="3.75" customHeight="1" s="118">
      <c r="A2390" s="2" t="n"/>
      <c r="B2390" s="2" t="n"/>
      <c r="C2390" s="2" t="n"/>
      <c r="D2390" s="2" t="n"/>
      <c r="E2390" s="146" t="n"/>
      <c r="F2390" s="147" t="n"/>
      <c r="G2390" s="147" t="n"/>
      <c r="H2390" s="147" t="n"/>
      <c r="I2390" s="147" t="n"/>
      <c r="J2390" s="147" t="n"/>
      <c r="K2390" s="148" t="n"/>
      <c r="L2390" s="146" t="n"/>
      <c r="M2390" s="147" t="n"/>
      <c r="N2390" s="147" t="n"/>
      <c r="O2390" s="147" t="n"/>
      <c r="P2390" s="147" t="n"/>
      <c r="Q2390" s="147" t="n"/>
      <c r="R2390" s="147" t="n"/>
      <c r="S2390" s="147" t="n"/>
      <c r="T2390" s="147" t="n"/>
      <c r="U2390" s="147" t="n"/>
      <c r="X2390" s="147" t="n"/>
      <c r="Y2390" s="147" t="n"/>
      <c r="AC2390" s="147" t="n"/>
      <c r="AD2390" s="147" t="n"/>
      <c r="AH2390" s="147" t="n"/>
      <c r="AI2390" s="147" t="n"/>
      <c r="AJ2390" s="147" t="n"/>
      <c r="AK2390" s="147" t="n"/>
      <c r="AL2390" s="147" t="n"/>
      <c r="AM2390" s="147" t="n"/>
      <c r="AN2390" s="147" t="n"/>
      <c r="AO2390" s="147" t="n"/>
      <c r="AP2390" s="147" t="n"/>
      <c r="AQ2390" s="147" t="n"/>
      <c r="AR2390" s="147" t="n"/>
      <c r="AS2390" s="147" t="n"/>
      <c r="AT2390" s="148"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143" t="n"/>
      <c r="CG2390" s="144" t="n"/>
      <c r="DU2390" s="144" t="n"/>
      <c r="DV2390" s="2" t="n"/>
      <c r="DW2390" s="2" t="n"/>
      <c r="DX2390" s="2" t="n"/>
      <c r="DY2390" s="2" t="n"/>
      <c r="DZ2390" s="2" t="n"/>
      <c r="EA2390" s="2" t="n"/>
      <c r="EB2390" s="2" t="n"/>
      <c r="EC2390" s="2" t="n"/>
    </row>
    <row r="2391" ht="6.75" customHeight="1" s="118">
      <c r="A2391" s="2" t="n"/>
      <c r="B2391" s="2" t="n"/>
      <c r="C2391" s="2" t="n"/>
      <c r="D2391" s="2" t="n"/>
      <c r="E2391" s="159" t="inlineStr">
        <is>
          <t>ふ り が な</t>
        </is>
      </c>
      <c r="F2391" s="140" t="n"/>
      <c r="G2391" s="140" t="n"/>
      <c r="H2391" s="140" t="n"/>
      <c r="I2391" s="140" t="n"/>
      <c r="J2391" s="140" t="n"/>
      <c r="K2391" s="141" t="n"/>
      <c r="L2391" s="160">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161">
        <f>計算!$W$29</f>
        <v/>
      </c>
      <c r="CG2391" s="144" t="n"/>
      <c r="CH2391" s="150">
        <f>計算!$X$29</f>
        <v/>
      </c>
      <c r="DU2391" s="144" t="n"/>
      <c r="DV2391" s="2" t="n"/>
      <c r="DW2391" s="2" t="n"/>
      <c r="DX2391" s="2" t="n"/>
      <c r="DY2391" s="2" t="n"/>
      <c r="DZ2391" s="2" t="n"/>
      <c r="EA2391" s="2" t="n"/>
      <c r="EB2391" s="2" t="n"/>
      <c r="EC2391" s="2" t="n"/>
    </row>
    <row r="2392" ht="6.75" customHeight="1" s="118">
      <c r="A2392" s="2" t="n"/>
      <c r="B2392" s="2" t="n"/>
      <c r="C2392" s="2" t="n"/>
      <c r="D2392" s="2" t="n"/>
      <c r="E2392" s="143" t="n"/>
      <c r="K2392" s="144" t="n"/>
      <c r="BI2392" s="144" t="n"/>
      <c r="BJ2392" s="2" t="n"/>
      <c r="BK2392" s="2" t="n"/>
      <c r="BL2392" s="2" t="n"/>
      <c r="BM2392" s="2" t="n"/>
      <c r="BN2392" s="2" t="n"/>
      <c r="BO2392" s="2" t="n"/>
      <c r="BP2392" s="143" t="n"/>
      <c r="BV2392" s="144" t="n"/>
      <c r="BW2392" s="143" t="n"/>
      <c r="CG2392" s="144" t="n"/>
      <c r="DU2392" s="144" t="n"/>
      <c r="DV2392" s="2" t="n"/>
      <c r="DW2392" s="2" t="n"/>
      <c r="DX2392" s="2" t="n"/>
      <c r="DY2392" s="2" t="n"/>
      <c r="DZ2392" s="2" t="n"/>
      <c r="EA2392" s="2" t="n"/>
      <c r="EB2392" s="2" t="n"/>
      <c r="EC2392" s="2" t="n"/>
    </row>
    <row r="2393" ht="6.75" customHeight="1" s="118">
      <c r="A2393" s="2" t="n"/>
      <c r="B2393" s="2" t="n"/>
      <c r="C2393" s="2" t="n"/>
      <c r="D2393" s="2" t="n"/>
      <c r="E2393" s="162" t="n"/>
      <c r="F2393" s="163" t="n"/>
      <c r="G2393" s="163" t="n"/>
      <c r="H2393" s="163" t="n"/>
      <c r="I2393" s="163" t="n"/>
      <c r="J2393" s="163" t="n"/>
      <c r="K2393" s="164" t="n"/>
      <c r="L2393" s="163" t="n"/>
      <c r="M2393" s="163" t="n"/>
      <c r="N2393" s="163" t="n"/>
      <c r="O2393" s="163" t="n"/>
      <c r="P2393" s="163" t="n"/>
      <c r="Q2393" s="163" t="n"/>
      <c r="R2393" s="163" t="n"/>
      <c r="S2393" s="163" t="n"/>
      <c r="T2393" s="163" t="n"/>
      <c r="U2393" s="163" t="n"/>
      <c r="V2393" s="163" t="n"/>
      <c r="W2393" s="163" t="n"/>
      <c r="X2393" s="163" t="n"/>
      <c r="Y2393" s="163" t="n"/>
      <c r="Z2393" s="163" t="n"/>
      <c r="AA2393" s="163" t="n"/>
      <c r="AB2393" s="163" t="n"/>
      <c r="AC2393" s="163" t="n"/>
      <c r="AD2393" s="163" t="n"/>
      <c r="AE2393" s="163" t="n"/>
      <c r="AF2393" s="163" t="n"/>
      <c r="AG2393" s="163" t="n"/>
      <c r="AH2393" s="163" t="n"/>
      <c r="AI2393" s="163" t="n"/>
      <c r="AJ2393" s="163" t="n"/>
      <c r="AK2393" s="163" t="n"/>
      <c r="AL2393" s="163" t="n"/>
      <c r="AM2393" s="163" t="n"/>
      <c r="AN2393" s="163" t="n"/>
      <c r="AO2393" s="163" t="n"/>
      <c r="AP2393" s="163" t="n"/>
      <c r="AQ2393" s="163" t="n"/>
      <c r="AR2393" s="163" t="n"/>
      <c r="AS2393" s="163" t="n"/>
      <c r="AT2393" s="163" t="n"/>
      <c r="AU2393" s="163" t="n"/>
      <c r="AV2393" s="163" t="n"/>
      <c r="AW2393" s="163" t="n"/>
      <c r="AX2393" s="163" t="n"/>
      <c r="AY2393" s="163" t="n"/>
      <c r="AZ2393" s="163" t="n"/>
      <c r="BA2393" s="163" t="n"/>
      <c r="BB2393" s="163" t="n"/>
      <c r="BC2393" s="163" t="n"/>
      <c r="BD2393" s="163" t="n"/>
      <c r="BE2393" s="163" t="n"/>
      <c r="BF2393" s="163" t="n"/>
      <c r="BG2393" s="163" t="n"/>
      <c r="BH2393" s="163" t="n"/>
      <c r="BI2393" s="164" t="n"/>
      <c r="BJ2393" s="2" t="n"/>
      <c r="BK2393" s="2" t="n"/>
      <c r="BL2393" s="2" t="n"/>
      <c r="BM2393" s="2" t="n"/>
      <c r="BN2393" s="2" t="n"/>
      <c r="BO2393" s="2" t="n"/>
      <c r="BP2393" s="143" t="n"/>
      <c r="BV2393" s="144" t="n"/>
      <c r="BW2393" s="143" t="n"/>
      <c r="CG2393" s="144" t="n"/>
      <c r="DU2393" s="144" t="n"/>
      <c r="DV2393" s="2" t="n"/>
      <c r="DW2393" s="2" t="n"/>
      <c r="DX2393" s="2" t="n"/>
      <c r="DY2393" s="2" t="n"/>
      <c r="DZ2393" s="2" t="n"/>
      <c r="EA2393" s="2" t="n"/>
      <c r="EB2393" s="2" t="n"/>
      <c r="EC2393" s="2" t="n"/>
    </row>
    <row r="2394" ht="6.75" customHeight="1" s="118">
      <c r="A2394" s="2" t="n"/>
      <c r="B2394" s="2" t="n"/>
      <c r="C2394" s="2" t="n"/>
      <c r="D2394" s="2" t="n"/>
      <c r="E2394" s="165" t="inlineStr">
        <is>
          <t>現住所</t>
        </is>
      </c>
      <c r="F2394" s="166" t="n"/>
      <c r="G2394" s="166" t="n"/>
      <c r="H2394" s="166" t="n"/>
      <c r="I2394" s="166" t="n"/>
      <c r="J2394" s="166" t="n"/>
      <c r="K2394" s="167" t="n"/>
      <c r="L2394" s="107" t="inlineStr">
        <is>
          <t>〒</t>
        </is>
      </c>
      <c r="M2394" s="166" t="n"/>
      <c r="N2394" s="166" t="n"/>
      <c r="O2394" s="166" t="n"/>
      <c r="P2394" s="168">
        <f>計算!$H$29</f>
        <v/>
      </c>
      <c r="Q2394" s="166" t="n"/>
      <c r="R2394" s="166" t="n"/>
      <c r="S2394" s="166" t="n"/>
      <c r="T2394" s="166" t="n"/>
      <c r="U2394" s="166" t="n"/>
      <c r="V2394" s="166" t="n"/>
      <c r="W2394" s="166" t="n"/>
      <c r="X2394" s="166" t="n"/>
      <c r="Y2394" s="166" t="n"/>
      <c r="Z2394" s="166" t="n"/>
      <c r="AA2394" s="166" t="n"/>
      <c r="AB2394" s="166" t="n"/>
      <c r="AC2394" s="166" t="n"/>
      <c r="AD2394" s="166" t="n"/>
      <c r="AE2394" s="166" t="n"/>
      <c r="AF2394" s="166" t="n"/>
      <c r="AG2394" s="166" t="n"/>
      <c r="AH2394" s="166" t="n"/>
      <c r="AI2394" s="166" t="n"/>
      <c r="AJ2394" s="166"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143" t="n"/>
      <c r="CG2394" s="144" t="n"/>
      <c r="DU2394" s="144" t="n"/>
      <c r="DV2394" s="2" t="n"/>
      <c r="DW2394" s="2" t="n"/>
      <c r="DX2394" s="2" t="n"/>
      <c r="DY2394" s="2" t="n"/>
      <c r="DZ2394" s="2" t="n"/>
      <c r="EA2394" s="2" t="n"/>
      <c r="EB2394" s="2" t="n"/>
      <c r="EC2394" s="2" t="n"/>
    </row>
    <row r="2395" ht="4.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6" t="n"/>
      <c r="BQ2395" s="147" t="n"/>
      <c r="BR2395" s="147" t="n"/>
      <c r="BS2395" s="147" t="n"/>
      <c r="BT2395" s="147" t="n"/>
      <c r="BU2395" s="147" t="n"/>
      <c r="BV2395" s="148" t="n"/>
      <c r="BW2395" s="146" t="n"/>
      <c r="BX2395" s="147" t="n"/>
      <c r="BY2395" s="147" t="n"/>
      <c r="BZ2395" s="147" t="n"/>
      <c r="CA2395" s="147" t="n"/>
      <c r="CB2395" s="147" t="n"/>
      <c r="CC2395" s="147" t="n"/>
      <c r="CD2395" s="147" t="n"/>
      <c r="CE2395" s="147" t="n"/>
      <c r="CF2395" s="147" t="n"/>
      <c r="CG2395" s="148" t="n"/>
      <c r="DU2395" s="144"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69" t="inlineStr">
        <is>
          <t>校内外の諸活動</t>
        </is>
      </c>
      <c r="BQ2396" s="140" t="n"/>
      <c r="BR2396" s="140" t="n"/>
      <c r="BS2396" s="140" t="n"/>
      <c r="BT2396" s="140" t="n"/>
      <c r="BU2396" s="140" t="n"/>
      <c r="BV2396" s="141" t="n"/>
      <c r="BW2396" s="170">
        <f>計算!$Y$29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1">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6" t="n"/>
      <c r="F2399" s="147" t="n"/>
      <c r="G2399" s="147" t="n"/>
      <c r="H2399" s="147" t="n"/>
      <c r="I2399" s="147" t="n"/>
      <c r="J2399" s="147" t="n"/>
      <c r="K2399" s="148" t="n"/>
      <c r="L2399" s="146" t="n"/>
      <c r="M2399" s="147" t="n"/>
      <c r="N2399" s="147" t="n"/>
      <c r="O2399" s="147" t="n"/>
      <c r="P2399" s="147" t="n"/>
      <c r="Q2399" s="147" t="n"/>
      <c r="R2399" s="147" t="n"/>
      <c r="S2399" s="147" t="n"/>
      <c r="T2399" s="147" t="n"/>
      <c r="U2399" s="147" t="n"/>
      <c r="V2399" s="147" t="n"/>
      <c r="W2399" s="147" t="n"/>
      <c r="X2399" s="147" t="n"/>
      <c r="Y2399" s="147" t="n"/>
      <c r="Z2399" s="147" t="n"/>
      <c r="AA2399" s="147" t="n"/>
      <c r="AB2399" s="147" t="n"/>
      <c r="AC2399" s="147" t="n"/>
      <c r="AD2399" s="147" t="n"/>
      <c r="AE2399" s="147" t="n"/>
      <c r="AF2399" s="147" t="n"/>
      <c r="AG2399" s="147" t="n"/>
      <c r="AH2399" s="147" t="n"/>
      <c r="AI2399" s="147" t="n"/>
      <c r="AJ2399" s="147" t="n"/>
      <c r="AK2399" s="147" t="n"/>
      <c r="AL2399" s="147" t="n"/>
      <c r="AM2399" s="147" t="n"/>
      <c r="AN2399" s="147" t="n"/>
      <c r="AO2399" s="147" t="n"/>
      <c r="AP2399" s="147" t="n"/>
      <c r="AQ2399" s="147" t="n"/>
      <c r="AR2399" s="147" t="n"/>
      <c r="AS2399" s="147" t="n"/>
      <c r="AT2399" s="147" t="n"/>
      <c r="AU2399" s="147" t="n"/>
      <c r="AV2399" s="147" t="n"/>
      <c r="AW2399" s="147" t="n"/>
      <c r="AX2399" s="147" t="n"/>
      <c r="AY2399" s="147" t="n"/>
      <c r="AZ2399" s="147" t="n"/>
      <c r="BA2399" s="147" t="n"/>
      <c r="BB2399" s="147" t="n"/>
      <c r="BC2399" s="147" t="n"/>
      <c r="BD2399" s="147" t="n"/>
      <c r="BE2399" s="147" t="n"/>
      <c r="BF2399" s="147" t="n"/>
      <c r="BG2399" s="147" t="n"/>
      <c r="BH2399" s="147" t="n"/>
      <c r="BI2399" s="148"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59" t="inlineStr">
        <is>
          <t>ふ り が な</t>
        </is>
      </c>
      <c r="F2400" s="140" t="n"/>
      <c r="G2400" s="140" t="n"/>
      <c r="H2400" s="140" t="n"/>
      <c r="I2400" s="140" t="n"/>
      <c r="J2400" s="140" t="n"/>
      <c r="K2400" s="141" t="n"/>
      <c r="L2400" s="160">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2" t="n"/>
      <c r="F2402" s="163" t="n"/>
      <c r="G2402" s="163" t="n"/>
      <c r="H2402" s="163" t="n"/>
      <c r="I2402" s="163" t="n"/>
      <c r="J2402" s="163" t="n"/>
      <c r="K2402" s="164" t="n"/>
      <c r="L2402" s="163" t="n"/>
      <c r="M2402" s="163" t="n"/>
      <c r="N2402" s="163" t="n"/>
      <c r="O2402" s="163" t="n"/>
      <c r="P2402" s="163" t="n"/>
      <c r="Q2402" s="163" t="n"/>
      <c r="R2402" s="163" t="n"/>
      <c r="S2402" s="163" t="n"/>
      <c r="T2402" s="163" t="n"/>
      <c r="U2402" s="163" t="n"/>
      <c r="V2402" s="163" t="n"/>
      <c r="W2402" s="163" t="n"/>
      <c r="X2402" s="163" t="n"/>
      <c r="Y2402" s="163" t="n"/>
      <c r="Z2402" s="163" t="n"/>
      <c r="AA2402" s="163" t="n"/>
      <c r="AB2402" s="163" t="n"/>
      <c r="AC2402" s="163" t="n"/>
      <c r="AD2402" s="163" t="n"/>
      <c r="AE2402" s="163" t="n"/>
      <c r="AF2402" s="163" t="n"/>
      <c r="AG2402" s="163" t="n"/>
      <c r="AH2402" s="163" t="n"/>
      <c r="AI2402" s="163" t="n"/>
      <c r="AJ2402" s="163" t="n"/>
      <c r="AK2402" s="163" t="n"/>
      <c r="AL2402" s="163" t="n"/>
      <c r="AM2402" s="163" t="n"/>
      <c r="AN2402" s="163" t="n"/>
      <c r="AO2402" s="163" t="n"/>
      <c r="AP2402" s="163" t="n"/>
      <c r="AQ2402" s="163" t="n"/>
      <c r="AR2402" s="163" t="n"/>
      <c r="AS2402" s="163" t="n"/>
      <c r="AT2402" s="163" t="n"/>
      <c r="AU2402" s="163" t="n"/>
      <c r="AV2402" s="163" t="n"/>
      <c r="AW2402" s="163" t="n"/>
      <c r="AX2402" s="163" t="n"/>
      <c r="AY2402" s="163" t="n"/>
      <c r="AZ2402" s="163" t="n"/>
      <c r="BA2402" s="163" t="n"/>
      <c r="BB2402" s="163" t="n"/>
      <c r="BC2402" s="163" t="n"/>
      <c r="BD2402" s="163" t="n"/>
      <c r="BE2402" s="163" t="n"/>
      <c r="BF2402" s="163" t="n"/>
      <c r="BG2402" s="163" t="n"/>
      <c r="BH2402" s="163" t="n"/>
      <c r="BI2402" s="164"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5" t="inlineStr">
        <is>
          <t>連絡先</t>
        </is>
      </c>
      <c r="F2403" s="166" t="n"/>
      <c r="G2403" s="166" t="n"/>
      <c r="H2403" s="166" t="n"/>
      <c r="I2403" s="166" t="n"/>
      <c r="J2403" s="166" t="n"/>
      <c r="K2403" s="167" t="n"/>
      <c r="L2403" s="107" t="inlineStr">
        <is>
          <t>〒</t>
        </is>
      </c>
      <c r="M2403" s="166" t="n"/>
      <c r="N2403" s="166" t="n"/>
      <c r="O2403" s="166" t="n"/>
      <c r="P2403" s="172">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3">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6" t="n"/>
      <c r="F2407" s="147" t="n"/>
      <c r="G2407" s="147" t="n"/>
      <c r="H2407" s="147" t="n"/>
      <c r="I2407" s="147" t="n"/>
      <c r="J2407" s="147" t="n"/>
      <c r="K2407" s="148" t="n"/>
      <c r="L2407" s="147" t="n"/>
      <c r="M2407" s="147" t="n"/>
      <c r="N2407" s="147" t="n"/>
      <c r="O2407" s="147" t="n"/>
      <c r="P2407" s="147" t="n"/>
      <c r="Q2407" s="147" t="n"/>
      <c r="R2407" s="147" t="n"/>
      <c r="S2407" s="147" t="n"/>
      <c r="T2407" s="147" t="n"/>
      <c r="U2407" s="147" t="n"/>
      <c r="V2407" s="147" t="n"/>
      <c r="W2407" s="147" t="n"/>
      <c r="X2407" s="147" t="n"/>
      <c r="Y2407" s="147" t="n"/>
      <c r="Z2407" s="147" t="n"/>
      <c r="AA2407" s="147" t="n"/>
      <c r="AB2407" s="147" t="n"/>
      <c r="AC2407" s="147" t="n"/>
      <c r="AD2407" s="147" t="n"/>
      <c r="AE2407" s="147" t="n"/>
      <c r="AF2407" s="147" t="n"/>
      <c r="AG2407" s="147" t="n"/>
      <c r="AH2407" s="147" t="n"/>
      <c r="AI2407" s="147" t="n"/>
      <c r="AJ2407" s="147" t="n"/>
      <c r="AK2407" s="147" t="n"/>
      <c r="AL2407" s="147" t="n"/>
      <c r="AM2407" s="147" t="n"/>
      <c r="AN2407" s="147" t="n"/>
      <c r="AO2407" s="147" t="n"/>
      <c r="AP2407" s="147" t="n"/>
      <c r="AQ2407" s="147" t="n"/>
      <c r="AR2407" s="147" t="n"/>
      <c r="AS2407" s="147" t="n"/>
      <c r="AT2407" s="147" t="n"/>
      <c r="AU2407" s="147" t="n"/>
      <c r="AV2407" s="147" t="n"/>
      <c r="AW2407" s="147" t="n"/>
      <c r="AX2407" s="147" t="n"/>
      <c r="AY2407" s="147" t="n"/>
      <c r="AZ2407" s="147" t="n"/>
      <c r="BA2407" s="147" t="n"/>
      <c r="BB2407" s="147" t="n"/>
      <c r="BC2407" s="147" t="n"/>
      <c r="BD2407" s="147" t="n"/>
      <c r="BE2407" s="147" t="n"/>
      <c r="BF2407" s="147" t="n"/>
      <c r="BG2407" s="147" t="n"/>
      <c r="BH2407" s="147" t="n"/>
      <c r="BI2407" s="148"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4" t="n"/>
      <c r="BQ2413" s="140" t="n"/>
      <c r="BR2413" s="175" t="n"/>
      <c r="BS2413" s="140" t="n"/>
      <c r="BT2413" s="140" t="n"/>
      <c r="BU2413" s="28" t="n"/>
      <c r="BV2413" s="29" t="n"/>
      <c r="BW2413" s="176">
        <f>計算!$Z$29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7"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78">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79">
        <f>設定!$B$6</f>
        <v/>
      </c>
      <c r="S2421" s="11" t="n"/>
      <c r="T2421" s="11" t="n"/>
      <c r="U2421" s="179">
        <f>設定!$B$7</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6" t="n"/>
      <c r="F2426" s="147" t="n"/>
      <c r="G2426" s="147" t="n"/>
      <c r="H2426" s="147" t="n"/>
      <c r="I2426" s="147" t="n"/>
      <c r="J2426" s="147" t="n"/>
      <c r="K2426" s="148"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7" t="n"/>
      <c r="AX2426" s="147" t="n"/>
      <c r="AY2426" s="147" t="n"/>
      <c r="AZ2426" s="147" t="n"/>
      <c r="BA2426" s="147" t="n"/>
      <c r="BB2426" s="147" t="n"/>
      <c r="BC2426" s="147" t="n"/>
      <c r="BD2426" s="147" t="n"/>
      <c r="BE2426" s="147" t="n"/>
      <c r="BF2426" s="147" t="n"/>
      <c r="BG2426" s="147" t="n"/>
      <c r="BH2426" s="147" t="n"/>
      <c r="BI2426" s="148"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0"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1">
        <f>計算!$AD$29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79">
        <f>計算!$AB$29</f>
        <v/>
      </c>
      <c r="S2432" s="52" t="inlineStr">
        <is>
          <t>年</t>
        </is>
      </c>
      <c r="U2432" s="179">
        <f>計算!$AC$29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6" t="n"/>
      <c r="M2435" s="147" t="n"/>
      <c r="N2435" s="147" t="n"/>
      <c r="O2435" s="147" t="n"/>
      <c r="P2435" s="20" t="n"/>
      <c r="Q2435" s="20" t="n"/>
      <c r="R2435" s="20" t="n"/>
      <c r="S2435" s="20" t="n"/>
      <c r="T2435" s="20" t="n"/>
      <c r="U2435" s="20" t="n"/>
      <c r="V2435" s="20" t="n"/>
      <c r="W2435" s="20" t="n"/>
      <c r="X2435" s="39" t="n"/>
      <c r="Y2435" s="146" t="n"/>
      <c r="Z2435" s="147" t="n"/>
      <c r="AA2435" s="147" t="n"/>
      <c r="AB2435" s="147" t="n"/>
      <c r="AC2435" s="147" t="n"/>
      <c r="AD2435" s="147" t="n"/>
      <c r="AE2435" s="147" t="n"/>
      <c r="AF2435" s="147" t="n"/>
      <c r="AG2435" s="147" t="n"/>
      <c r="AH2435" s="147" t="n"/>
      <c r="AI2435" s="147" t="n"/>
      <c r="AJ2435" s="147" t="n"/>
      <c r="AK2435" s="147" t="n"/>
      <c r="AL2435" s="147" t="n"/>
      <c r="AM2435" s="147" t="n"/>
      <c r="AN2435" s="147" t="n"/>
      <c r="AO2435" s="147" t="n"/>
      <c r="AP2435" s="147" t="n"/>
      <c r="AQ2435" s="147" t="n"/>
      <c r="AR2435" s="147" t="n"/>
      <c r="AS2435" s="147" t="n"/>
      <c r="AT2435" s="147" t="n"/>
      <c r="AU2435" s="147" t="n"/>
      <c r="AV2435" s="147" t="n"/>
      <c r="AW2435" s="147" t="n"/>
      <c r="AX2435" s="147" t="n"/>
      <c r="AY2435" s="147" t="n"/>
      <c r="AZ2435" s="147" t="n"/>
      <c r="BA2435" s="147" t="n"/>
      <c r="BB2435" s="147" t="n"/>
      <c r="BC2435" s="147" t="n"/>
      <c r="BD2435" s="147" t="n"/>
      <c r="BE2435" s="147" t="n"/>
      <c r="BF2435" s="147" t="n"/>
      <c r="BG2435" s="147" t="n"/>
      <c r="BH2435" s="147" t="n"/>
      <c r="BI2435" s="148"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1">
        <f>計算!$AG$29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79">
        <f>計算!$AE$29</f>
        <v/>
      </c>
      <c r="S2438" s="52" t="inlineStr">
        <is>
          <t>年</t>
        </is>
      </c>
      <c r="U2438" s="179">
        <f>計算!$AF$29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6" t="n"/>
      <c r="M2441" s="147" t="n"/>
      <c r="N2441" s="147" t="n"/>
      <c r="O2441" s="147" t="n"/>
      <c r="P2441" s="20" t="n"/>
      <c r="Q2441" s="20" t="n"/>
      <c r="R2441" s="20" t="n"/>
      <c r="S2441" s="20" t="n"/>
      <c r="T2441" s="20" t="n"/>
      <c r="U2441" s="20" t="n"/>
      <c r="V2441" s="20" t="n"/>
      <c r="W2441" s="20" t="n"/>
      <c r="X2441" s="39" t="n"/>
      <c r="Y2441" s="146" t="n"/>
      <c r="Z2441" s="147" t="n"/>
      <c r="AA2441" s="147" t="n"/>
      <c r="AB2441" s="147" t="n"/>
      <c r="AC2441" s="147" t="n"/>
      <c r="AD2441" s="147" t="n"/>
      <c r="AE2441" s="147" t="n"/>
      <c r="AF2441" s="147" t="n"/>
      <c r="AG2441" s="147" t="n"/>
      <c r="AH2441" s="147" t="n"/>
      <c r="AI2441" s="147" t="n"/>
      <c r="AJ2441" s="147" t="n"/>
      <c r="AK2441" s="147" t="n"/>
      <c r="AL2441" s="147" t="n"/>
      <c r="AM2441" s="147" t="n"/>
      <c r="AN2441" s="147" t="n"/>
      <c r="AO2441" s="147" t="n"/>
      <c r="AP2441" s="147" t="n"/>
      <c r="AQ2441" s="147" t="n"/>
      <c r="AR2441" s="147" t="n"/>
      <c r="AS2441" s="147" t="n"/>
      <c r="AT2441" s="147" t="n"/>
      <c r="AU2441" s="147" t="n"/>
      <c r="AV2441" s="147" t="n"/>
      <c r="AW2441" s="147" t="n"/>
      <c r="AX2441" s="147" t="n"/>
      <c r="AY2441" s="147" t="n"/>
      <c r="AZ2441" s="147" t="n"/>
      <c r="BA2441" s="147" t="n"/>
      <c r="BB2441" s="147" t="n"/>
      <c r="BC2441" s="147" t="n"/>
      <c r="BD2441" s="147" t="n"/>
      <c r="BE2441" s="147" t="n"/>
      <c r="BF2441" s="147" t="n"/>
      <c r="BG2441" s="147" t="n"/>
      <c r="BH2441" s="147" t="n"/>
      <c r="BI2441" s="148" t="n"/>
      <c r="BJ2441" s="2" t="n"/>
      <c r="BK2441" s="2" t="n"/>
      <c r="BL2441" s="2" t="n"/>
      <c r="BM2441" s="2" t="n"/>
      <c r="BN2441" s="2" t="n"/>
      <c r="BO2441" s="2" t="n"/>
      <c r="BP2441" s="146" t="n"/>
      <c r="BQ2441" s="147" t="n"/>
      <c r="BR2441" s="147" t="n"/>
      <c r="BS2441" s="147" t="n"/>
      <c r="BT2441" s="147" t="n"/>
      <c r="BU2441" s="42" t="n"/>
      <c r="BV2441" s="45" t="n"/>
      <c r="BW2441" s="147" t="n"/>
      <c r="BX2441" s="147" t="n"/>
      <c r="BY2441" s="147" t="n"/>
      <c r="BZ2441" s="147" t="n"/>
      <c r="CA2441" s="147" t="n"/>
      <c r="CB2441" s="147" t="n"/>
      <c r="CC2441" s="147" t="n"/>
      <c r="CD2441" s="147" t="n"/>
      <c r="CE2441" s="147" t="n"/>
      <c r="CF2441" s="147" t="n"/>
      <c r="CG2441" s="147" t="n"/>
      <c r="CH2441" s="147" t="n"/>
      <c r="CI2441" s="147" t="n"/>
      <c r="CJ2441" s="147" t="n"/>
      <c r="CK2441" s="147" t="n"/>
      <c r="CL2441" s="147" t="n"/>
      <c r="CM2441" s="147" t="n"/>
      <c r="CN2441" s="147" t="n"/>
      <c r="CO2441" s="147" t="n"/>
      <c r="CP2441" s="147" t="n"/>
      <c r="CQ2441" s="147" t="n"/>
      <c r="CR2441" s="147" t="n"/>
      <c r="CS2441" s="147" t="n"/>
      <c r="CT2441" s="147" t="n"/>
      <c r="CU2441" s="147" t="n"/>
      <c r="CV2441" s="147" t="n"/>
      <c r="CW2441" s="147" t="n"/>
      <c r="CX2441" s="147" t="n"/>
      <c r="CY2441" s="147" t="n"/>
      <c r="CZ2441" s="147" t="n"/>
      <c r="DA2441" s="147" t="n"/>
      <c r="DB2441" s="147" t="n"/>
      <c r="DC2441" s="147" t="n"/>
      <c r="DD2441" s="147" t="n"/>
      <c r="DE2441" s="147" t="n"/>
      <c r="DF2441" s="147" t="n"/>
      <c r="DG2441" s="147" t="n"/>
      <c r="DH2441" s="147" t="n"/>
      <c r="DI2441" s="147" t="n"/>
      <c r="DJ2441" s="147" t="n"/>
      <c r="DK2441" s="147" t="n"/>
      <c r="DL2441" s="147" t="n"/>
      <c r="DM2441" s="147" t="n"/>
      <c r="DN2441" s="147" t="n"/>
      <c r="DO2441" s="147" t="n"/>
      <c r="DP2441" s="147" t="n"/>
      <c r="DQ2441" s="147" t="n"/>
      <c r="DR2441" s="147" t="n"/>
      <c r="DS2441" s="147" t="n"/>
      <c r="DT2441" s="147" t="n"/>
      <c r="DU2441" s="148"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6">
        <f>計算!$AA$29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6" t="n"/>
      <c r="M2447" s="147" t="n"/>
      <c r="N2447" s="147" t="n"/>
      <c r="O2447" s="147"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6" t="n"/>
      <c r="F2453" s="147" t="n"/>
      <c r="G2453" s="147" t="n"/>
      <c r="H2453" s="147" t="n"/>
      <c r="I2453" s="147" t="n"/>
      <c r="J2453" s="147" t="n"/>
      <c r="K2453" s="148" t="n"/>
      <c r="L2453" s="146" t="n"/>
      <c r="M2453" s="147" t="n"/>
      <c r="N2453" s="147" t="n"/>
      <c r="O2453" s="147"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6" t="n"/>
      <c r="BQ2453" s="147" t="n"/>
      <c r="BR2453" s="147" t="n"/>
      <c r="BS2453" s="147" t="n"/>
      <c r="BT2453" s="147" t="n"/>
      <c r="BU2453" s="147" t="n"/>
      <c r="BV2453" s="148" t="n"/>
      <c r="BW2453" s="147" t="n"/>
      <c r="BX2453" s="147" t="n"/>
      <c r="BY2453" s="147" t="n"/>
      <c r="BZ2453" s="147" t="n"/>
      <c r="CA2453" s="147" t="n"/>
      <c r="CB2453" s="147" t="n"/>
      <c r="CC2453" s="147" t="n"/>
      <c r="CD2453" s="147" t="n"/>
      <c r="CE2453" s="147" t="n"/>
      <c r="CF2453" s="147" t="n"/>
      <c r="CG2453" s="147" t="n"/>
      <c r="CH2453" s="147" t="n"/>
      <c r="CI2453" s="147" t="n"/>
      <c r="CJ2453" s="147" t="n"/>
      <c r="CK2453" s="147" t="n"/>
      <c r="CL2453" s="147" t="n"/>
      <c r="CM2453" s="147" t="n"/>
      <c r="CN2453" s="147" t="n"/>
      <c r="CO2453" s="147" t="n"/>
      <c r="CP2453" s="147" t="n"/>
      <c r="CQ2453" s="147" t="n"/>
      <c r="CR2453" s="147" t="n"/>
      <c r="CS2453" s="147" t="n"/>
      <c r="CT2453" s="147" t="n"/>
      <c r="CU2453" s="147" t="n"/>
      <c r="CV2453" s="147" t="n"/>
      <c r="CW2453" s="147" t="n"/>
      <c r="CX2453" s="147" t="n"/>
      <c r="CY2453" s="147" t="n"/>
      <c r="CZ2453" s="147" t="n"/>
      <c r="DA2453" s="147" t="n"/>
      <c r="DB2453" s="147" t="n"/>
      <c r="DC2453" s="147" t="n"/>
      <c r="DD2453" s="147" t="n"/>
      <c r="DE2453" s="147" t="n"/>
      <c r="DF2453" s="147" t="n"/>
      <c r="DG2453" s="147" t="n"/>
      <c r="DH2453" s="147" t="n"/>
      <c r="DI2453" s="147" t="n"/>
      <c r="DJ2453" s="147" t="n"/>
      <c r="DK2453" s="147" t="n"/>
      <c r="DL2453" s="147" t="n"/>
      <c r="DM2453" s="147" t="n"/>
      <c r="DN2453" s="147" t="n"/>
      <c r="DO2453" s="147" t="n"/>
      <c r="DP2453" s="147" t="n"/>
      <c r="DQ2453" s="147" t="n"/>
      <c r="DR2453" s="147" t="n"/>
      <c r="DS2453" s="147" t="n"/>
      <c r="DT2453" s="147" t="n"/>
      <c r="DU2453" s="148"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IF(N(設定!$B$3)=0,"",YEAR(設定!$B$3)-2018)</f>
        <v/>
      </c>
      <c r="AG2465" s="95" t="inlineStr">
        <is>
          <t>年</t>
        </is>
      </c>
      <c r="AI2465" s="145">
        <f>IF(N(設定!$B$3)=0,"",MONTH(設定!$B$3))</f>
        <v/>
      </c>
      <c r="AL2465" s="95" t="inlineStr">
        <is>
          <t>月</t>
        </is>
      </c>
      <c r="AN2465" s="145">
        <f>IF(N(設定!$B$3)=0,"",DAY(設定!$B$3))</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6" t="n"/>
      <c r="BX2465" s="147" t="n"/>
      <c r="BY2465" s="147" t="n"/>
      <c r="BZ2465" s="147" t="n"/>
      <c r="CA2465" s="147" t="n"/>
      <c r="CB2465" s="147" t="n"/>
      <c r="CC2465" s="147" t="n"/>
      <c r="CD2465" s="147" t="n"/>
      <c r="CE2465" s="147" t="n"/>
      <c r="CF2465" s="147" t="n"/>
      <c r="CG2465" s="148" t="n"/>
      <c r="CH2465" s="146" t="n"/>
      <c r="CI2465" s="147" t="n"/>
      <c r="CJ2465" s="147" t="n"/>
      <c r="CK2465" s="147" t="n"/>
      <c r="CL2465" s="147" t="n"/>
      <c r="CM2465" s="147" t="n"/>
      <c r="CN2465" s="147" t="n"/>
      <c r="CO2465" s="147" t="n"/>
      <c r="CP2465" s="147" t="n"/>
      <c r="CQ2465" s="147" t="n"/>
      <c r="CR2465" s="147" t="n"/>
      <c r="CS2465" s="147" t="n"/>
      <c r="CT2465" s="147" t="n"/>
      <c r="CU2465" s="147" t="n"/>
      <c r="CV2465" s="147" t="n"/>
      <c r="CW2465" s="147" t="n"/>
      <c r="CX2465" s="147" t="n"/>
      <c r="CY2465" s="147" t="n"/>
      <c r="CZ2465" s="147" t="n"/>
      <c r="DA2465" s="147" t="n"/>
      <c r="DB2465" s="147" t="n"/>
      <c r="DC2465" s="147" t="n"/>
      <c r="DD2465" s="147" t="n"/>
      <c r="DE2465" s="147" t="n"/>
      <c r="DF2465" s="147" t="n"/>
      <c r="DG2465" s="147" t="n"/>
      <c r="DH2465" s="147" t="n"/>
      <c r="DI2465" s="147" t="n"/>
      <c r="DJ2465" s="147" t="n"/>
      <c r="DK2465" s="147" t="n"/>
      <c r="DL2465" s="147" t="n"/>
      <c r="DM2465" s="147" t="n"/>
      <c r="DN2465" s="147" t="n"/>
      <c r="DO2465" s="147" t="n"/>
      <c r="DP2465" s="147" t="n"/>
      <c r="DQ2465" s="147" t="n"/>
      <c r="DR2465" s="147" t="n"/>
      <c r="DS2465" s="147" t="n"/>
      <c r="DT2465" s="147" t="n"/>
      <c r="DU2465" s="148"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49">
        <f>計算!$O$30</f>
        <v/>
      </c>
      <c r="CG2466" s="144" t="n"/>
      <c r="CH2466" s="150">
        <f>計算!$P$30</f>
        <v/>
      </c>
      <c r="DU2466" s="144"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7" t="n"/>
      <c r="AA2467" s="147" t="n"/>
      <c r="AB2467" s="147" t="n"/>
      <c r="AC2467" s="147" t="n"/>
      <c r="AD2467" s="147" t="n"/>
      <c r="AE2467" s="147" t="n"/>
      <c r="AF2467" s="147" t="n"/>
      <c r="AG2467" s="147" t="n"/>
      <c r="AH2467" s="147" t="n"/>
      <c r="AI2467" s="147" t="n"/>
      <c r="AJ2467" s="147" t="n"/>
      <c r="AK2467" s="147" t="n"/>
      <c r="AL2467" s="147" t="n"/>
      <c r="AM2467" s="147" t="n"/>
      <c r="AN2467" s="147" t="n"/>
      <c r="AO2467" s="147" t="n"/>
      <c r="AP2467" s="147" t="n"/>
      <c r="AQ2467" s="147" t="n"/>
      <c r="AR2467" s="147" t="n"/>
      <c r="AS2467" s="147" t="n"/>
      <c r="AT2467" s="147" t="n"/>
      <c r="AU2467" s="12" t="n"/>
      <c r="AV2467" s="7" t="n"/>
      <c r="BI2467" s="8" t="n"/>
      <c r="BJ2467" s="7" t="n"/>
      <c r="BK2467" s="2" t="n"/>
      <c r="BL2467" s="2" t="n"/>
      <c r="BM2467" s="2" t="n"/>
      <c r="BN2467" s="2" t="n"/>
      <c r="BO2467" s="2" t="n"/>
      <c r="BP2467" s="143" t="n"/>
      <c r="BV2467" s="144" t="n"/>
      <c r="BW2467" s="143" t="n"/>
      <c r="CG2467" s="144" t="n"/>
      <c r="DU2467" s="144" t="n"/>
      <c r="DV2467" s="2" t="n"/>
      <c r="DW2467" s="2" t="n"/>
      <c r="DX2467" s="2" t="n"/>
      <c r="DY2467" s="2" t="n"/>
      <c r="DZ2467" s="2" t="n"/>
      <c r="EA2467" s="2" t="n"/>
      <c r="EB2467" s="2" t="n"/>
      <c r="EC2467" s="2" t="n"/>
    </row>
    <row r="2468" ht="6.75" customHeight="1" s="118">
      <c r="A2468" s="2" t="n"/>
      <c r="B2468" s="2" t="n"/>
      <c r="C2468" s="2" t="n"/>
      <c r="D2468" s="2" t="n"/>
      <c r="E2468" s="142" t="inlineStr">
        <is>
          <t>ふ り が な</t>
        </is>
      </c>
      <c r="F2468" s="140" t="n"/>
      <c r="G2468" s="140" t="n"/>
      <c r="H2468" s="140" t="n"/>
      <c r="I2468" s="140" t="n"/>
      <c r="J2468" s="140" t="n"/>
      <c r="K2468" s="141" t="n"/>
      <c r="L2468" s="151">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43" t="n"/>
      <c r="CG2468" s="144" t="n"/>
      <c r="DU2468" s="144" t="n"/>
      <c r="DV2468" s="2" t="n"/>
      <c r="DW2468" s="2" t="n"/>
      <c r="DX2468" s="2" t="n"/>
      <c r="DY2468" s="2" t="n"/>
      <c r="DZ2468" s="2" t="n"/>
      <c r="EA2468" s="2" t="n"/>
      <c r="EB2468" s="2" t="n"/>
      <c r="EC2468" s="2" t="n"/>
    </row>
    <row r="2469" ht="6.7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43" t="n"/>
      <c r="CG2469" s="144" t="n"/>
      <c r="DU2469" s="144" t="n"/>
      <c r="DV2469" s="2" t="n"/>
      <c r="DW2469" s="2" t="n"/>
      <c r="DX2469" s="2" t="n"/>
      <c r="DY2469" s="2" t="n"/>
      <c r="DZ2469" s="2" t="n"/>
      <c r="EA2469" s="2" t="n"/>
      <c r="EB2469" s="2" t="n"/>
      <c r="EC2469" s="2" t="n"/>
    </row>
    <row r="2470" ht="6.7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49">
        <f>計算!$Q$30</f>
        <v/>
      </c>
      <c r="CG2470" s="144" t="n"/>
      <c r="CH2470" s="150">
        <f>計算!$R$30</f>
        <v/>
      </c>
      <c r="DU2470" s="144" t="n"/>
      <c r="DV2470" s="2" t="n"/>
      <c r="DW2470" s="2" t="n"/>
      <c r="DX2470" s="2" t="n"/>
      <c r="DY2470" s="2" t="n"/>
      <c r="DZ2470" s="2" t="n"/>
      <c r="EA2470" s="2" t="n"/>
      <c r="EB2470" s="2" t="n"/>
      <c r="EC2470" s="2" t="n"/>
    </row>
    <row r="2471" ht="6.75" customHeight="1" s="118">
      <c r="A2471" s="2" t="n"/>
      <c r="B2471" s="2" t="n"/>
      <c r="C2471" s="2" t="n"/>
      <c r="D2471" s="2" t="n"/>
      <c r="E2471" s="146" t="n"/>
      <c r="F2471" s="147" t="n"/>
      <c r="G2471" s="147" t="n"/>
      <c r="H2471" s="147" t="n"/>
      <c r="I2471" s="147" t="n"/>
      <c r="J2471" s="147" t="n"/>
      <c r="K2471" s="148" t="n"/>
      <c r="L2471" s="147" t="n"/>
      <c r="M2471" s="147" t="n"/>
      <c r="N2471" s="147" t="n"/>
      <c r="O2471" s="147" t="n"/>
      <c r="P2471" s="147" t="n"/>
      <c r="Q2471" s="147" t="n"/>
      <c r="R2471" s="147" t="n"/>
      <c r="S2471" s="147" t="n"/>
      <c r="T2471" s="147" t="n"/>
      <c r="U2471" s="147" t="n"/>
      <c r="V2471" s="147" t="n"/>
      <c r="W2471" s="147" t="n"/>
      <c r="X2471" s="147" t="n"/>
      <c r="Y2471" s="147" t="n"/>
      <c r="Z2471" s="147" t="n"/>
      <c r="AA2471" s="147" t="n"/>
      <c r="AB2471" s="147" t="n"/>
      <c r="AC2471" s="147" t="n"/>
      <c r="AD2471" s="147" t="n"/>
      <c r="AE2471" s="147" t="n"/>
      <c r="AF2471" s="147" t="n"/>
      <c r="AG2471" s="147" t="n"/>
      <c r="AH2471" s="147" t="n"/>
      <c r="AI2471" s="147" t="n"/>
      <c r="AJ2471" s="147" t="n"/>
      <c r="AK2471" s="147" t="n"/>
      <c r="AL2471" s="147" t="n"/>
      <c r="AM2471" s="147" t="n"/>
      <c r="AN2471" s="147" t="n"/>
      <c r="AO2471" s="147" t="n"/>
      <c r="AP2471" s="147" t="n"/>
      <c r="AQ2471" s="147" t="n"/>
      <c r="AR2471" s="147" t="n"/>
      <c r="AS2471" s="147" t="n"/>
      <c r="AT2471" s="148"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43" t="n"/>
      <c r="CG2471" s="144" t="n"/>
      <c r="DU2471" s="144" t="n"/>
      <c r="DV2471" s="2" t="n"/>
      <c r="DW2471" s="2" t="n"/>
      <c r="DX2471" s="2" t="n"/>
      <c r="DY2471" s="2" t="n"/>
      <c r="DZ2471" s="2" t="n"/>
      <c r="EA2471" s="2" t="n"/>
      <c r="EB2471" s="2" t="n"/>
      <c r="EC2471" s="2" t="n"/>
    </row>
    <row r="2472" ht="6.75" customHeight="1" s="118">
      <c r="A2472" s="2" t="n"/>
      <c r="B2472" s="2" t="n"/>
      <c r="C2472" s="2" t="n"/>
      <c r="D2472" s="2" t="n"/>
      <c r="E2472" s="152" t="inlineStr">
        <is>
          <t>名　前</t>
        </is>
      </c>
      <c r="F2472" s="140" t="n"/>
      <c r="G2472" s="140" t="n"/>
      <c r="H2472" s="140" t="n"/>
      <c r="I2472" s="140" t="n"/>
      <c r="J2472" s="140" t="n"/>
      <c r="K2472" s="141" t="n"/>
      <c r="L2472" s="153">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43" t="n"/>
      <c r="CG2472" s="144" t="n"/>
      <c r="DU2472" s="144" t="n"/>
      <c r="DV2472" s="2" t="n"/>
      <c r="DW2472" s="2" t="n"/>
      <c r="DX2472" s="2" t="n"/>
      <c r="DY2472" s="2" t="n"/>
      <c r="DZ2472" s="2" t="n"/>
      <c r="EA2472" s="2" t="n"/>
      <c r="EB2472" s="2" t="n"/>
      <c r="EC2472" s="2" t="n"/>
    </row>
    <row r="2473" ht="6.7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43" t="n"/>
      <c r="CG2473" s="144" t="n"/>
      <c r="DU2473" s="144" t="n"/>
      <c r="DV2473" s="2" t="n"/>
      <c r="DW2473" s="2" t="n"/>
      <c r="DX2473" s="2" t="n"/>
      <c r="DY2473" s="2" t="n"/>
      <c r="DZ2473" s="2" t="n"/>
      <c r="EA2473" s="2" t="n"/>
      <c r="EB2473" s="2" t="n"/>
      <c r="EC2473" s="2" t="n"/>
    </row>
    <row r="2474" ht="6.7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49">
        <f>計算!$S$30</f>
        <v/>
      </c>
      <c r="CG2474" s="144" t="n"/>
      <c r="CH2474" s="150">
        <f>計算!$T$30</f>
        <v/>
      </c>
      <c r="DU2474" s="144" t="n"/>
      <c r="DV2474" s="2" t="n"/>
      <c r="DW2474" s="2" t="n"/>
      <c r="DX2474" s="2" t="n"/>
      <c r="DY2474" s="2" t="n"/>
      <c r="DZ2474" s="2" t="n"/>
      <c r="EA2474" s="2" t="n"/>
      <c r="EB2474" s="2" t="n"/>
      <c r="EC2474" s="2" t="n"/>
    </row>
    <row r="2475" ht="6.7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43" t="n"/>
      <c r="CG2475" s="144" t="n"/>
      <c r="DU2475" s="144" t="n"/>
      <c r="DV2475" s="2" t="n"/>
      <c r="DW2475" s="2" t="n"/>
      <c r="DX2475" s="2" t="n"/>
      <c r="DY2475" s="2" t="n"/>
      <c r="DZ2475" s="2" t="n"/>
      <c r="EA2475" s="2" t="n"/>
      <c r="EB2475" s="2" t="n"/>
      <c r="EC2475" s="2" t="n"/>
    </row>
    <row r="2476" ht="6.7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43" t="n"/>
      <c r="CG2476" s="144" t="n"/>
      <c r="DU2476" s="144" t="n"/>
      <c r="DV2476" s="2" t="n"/>
      <c r="DW2476" s="2" t="n"/>
      <c r="DX2476" s="2" t="n"/>
      <c r="DY2476" s="2" t="n"/>
      <c r="DZ2476" s="2" t="n"/>
      <c r="EA2476" s="2" t="n"/>
      <c r="EB2476" s="2" t="n"/>
      <c r="EC2476" s="2" t="n"/>
    </row>
    <row r="2477" ht="4.5" customHeight="1" s="118">
      <c r="A2477" s="2" t="n"/>
      <c r="B2477" s="2" t="n"/>
      <c r="C2477" s="2" t="n"/>
      <c r="D2477" s="2" t="n"/>
      <c r="E2477" s="146" t="n"/>
      <c r="F2477" s="147" t="n"/>
      <c r="G2477" s="147" t="n"/>
      <c r="H2477" s="147" t="n"/>
      <c r="I2477" s="147" t="n"/>
      <c r="J2477" s="147" t="n"/>
      <c r="K2477" s="148" t="n"/>
      <c r="L2477" s="146" t="n"/>
      <c r="M2477" s="147" t="n"/>
      <c r="N2477" s="147" t="n"/>
      <c r="O2477" s="147" t="n"/>
      <c r="P2477" s="147" t="n"/>
      <c r="Q2477" s="147" t="n"/>
      <c r="R2477" s="147" t="n"/>
      <c r="S2477" s="147" t="n"/>
      <c r="T2477" s="147" t="n"/>
      <c r="U2477" s="147" t="n"/>
      <c r="V2477" s="147" t="n"/>
      <c r="W2477" s="147" t="n"/>
      <c r="X2477" s="147" t="n"/>
      <c r="Y2477" s="147" t="n"/>
      <c r="Z2477" s="147" t="n"/>
      <c r="AA2477" s="147" t="n"/>
      <c r="AB2477" s="147" t="n"/>
      <c r="AC2477" s="147" t="n"/>
      <c r="AD2477" s="147" t="n"/>
      <c r="AE2477" s="147" t="n"/>
      <c r="AF2477" s="147" t="n"/>
      <c r="AG2477" s="147" t="n"/>
      <c r="AH2477" s="147" t="n"/>
      <c r="AI2477" s="147" t="n"/>
      <c r="AJ2477" s="147" t="n"/>
      <c r="AK2477" s="147" t="n"/>
      <c r="AL2477" s="147" t="n"/>
      <c r="AM2477" s="147" t="n"/>
      <c r="AN2477" s="147" t="n"/>
      <c r="AO2477" s="147" t="n"/>
      <c r="AP2477" s="147" t="n"/>
      <c r="AQ2477" s="147" t="n"/>
      <c r="AR2477" s="147" t="n"/>
      <c r="AS2477" s="147" t="n"/>
      <c r="AT2477" s="148"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43" t="n"/>
      <c r="CG2477" s="144" t="n"/>
      <c r="DU2477" s="144" t="n"/>
      <c r="DV2477" s="2" t="n"/>
      <c r="DW2477" s="2" t="n"/>
      <c r="DX2477" s="2" t="n"/>
      <c r="DY2477" s="2" t="n"/>
      <c r="DZ2477" s="2" t="n"/>
      <c r="EA2477" s="2" t="n"/>
      <c r="EB2477" s="2" t="n"/>
      <c r="EC2477" s="2" t="n"/>
    </row>
    <row r="2478" ht="6.75" customHeight="1" s="118">
      <c r="A2478" s="2" t="n"/>
      <c r="B2478" s="2" t="n"/>
      <c r="C2478" s="2" t="n"/>
      <c r="D2478" s="2" t="n"/>
      <c r="E2478" s="152" t="inlineStr">
        <is>
          <t>生年月日</t>
        </is>
      </c>
      <c r="F2478" s="140" t="n"/>
      <c r="G2478" s="140" t="n"/>
      <c r="H2478" s="140" t="n"/>
      <c r="I2478" s="140" t="n"/>
      <c r="J2478" s="140" t="n"/>
      <c r="K2478" s="141" t="n"/>
      <c r="L2478" s="154" t="inlineStr">
        <is>
          <t>昭和 ・ 平成</t>
        </is>
      </c>
      <c r="M2478" s="140" t="n"/>
      <c r="N2478" s="140" t="n"/>
      <c r="O2478" s="140" t="n"/>
      <c r="P2478" s="140" t="n"/>
      <c r="Q2478" s="140" t="n"/>
      <c r="R2478" s="140" t="n"/>
      <c r="S2478" s="140" t="n"/>
      <c r="T2478" s="140" t="n"/>
      <c r="U2478" s="140" t="n"/>
      <c r="V2478" s="155">
        <f>計算!$D$30</f>
        <v/>
      </c>
      <c r="W2478" s="140" t="n"/>
      <c r="X2478" s="156" t="inlineStr">
        <is>
          <t>年</t>
        </is>
      </c>
      <c r="Y2478" s="140" t="n"/>
      <c r="Z2478" s="155">
        <f>計算!$E$30</f>
        <v/>
      </c>
      <c r="AA2478" s="140" t="n"/>
      <c r="AB2478" s="140" t="n"/>
      <c r="AC2478" s="156" t="inlineStr">
        <is>
          <t>月</t>
        </is>
      </c>
      <c r="AD2478" s="140" t="n"/>
      <c r="AE2478" s="155">
        <f>計算!$F$30</f>
        <v/>
      </c>
      <c r="AF2478" s="140" t="n"/>
      <c r="AG2478" s="140" t="n"/>
      <c r="AH2478" s="156" t="inlineStr">
        <is>
          <t>日　生 （満</t>
        </is>
      </c>
      <c r="AI2478" s="140" t="n"/>
      <c r="AJ2478" s="140" t="n"/>
      <c r="AK2478" s="140" t="n"/>
      <c r="AL2478" s="140" t="n"/>
      <c r="AM2478" s="140" t="n"/>
      <c r="AN2478" s="140" t="n"/>
      <c r="AO2478" s="140" t="n"/>
      <c r="AP2478" s="157">
        <f>計算!$G$30</f>
        <v/>
      </c>
      <c r="AQ2478" s="140" t="n"/>
      <c r="AR2478" s="158"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49">
        <f>計算!$U$30</f>
        <v/>
      </c>
      <c r="CG2478" s="144" t="n"/>
      <c r="CH2478" s="150">
        <f>計算!$V$30</f>
        <v/>
      </c>
      <c r="DU2478" s="144" t="n"/>
      <c r="DV2478" s="2" t="n"/>
      <c r="DW2478" s="2" t="n"/>
      <c r="DX2478" s="2" t="n"/>
      <c r="DY2478" s="2" t="n"/>
      <c r="DZ2478" s="2" t="n"/>
      <c r="EA2478" s="2" t="n"/>
      <c r="EB2478" s="2" t="n"/>
      <c r="EC2478" s="2" t="n"/>
    </row>
    <row r="2479" ht="6.75"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143" t="n"/>
      <c r="CG2479" s="144" t="n"/>
      <c r="DU2479" s="144" t="n"/>
      <c r="DV2479" s="2" t="n"/>
      <c r="DW2479" s="2" t="n"/>
      <c r="DX2479" s="2" t="n"/>
      <c r="DY2479" s="2" t="n"/>
      <c r="DZ2479" s="2" t="n"/>
      <c r="EA2479" s="2" t="n"/>
      <c r="EB2479" s="2" t="n"/>
      <c r="EC2479" s="2" t="n"/>
    </row>
    <row r="2480" ht="6.75"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143" t="n"/>
      <c r="CG2480" s="144" t="n"/>
      <c r="DU2480" s="144" t="n"/>
      <c r="DV2480" s="2" t="n"/>
      <c r="DW2480" s="2" t="n"/>
      <c r="DX2480" s="2" t="n"/>
      <c r="DY2480" s="2" t="n"/>
      <c r="DZ2480" s="2" t="n"/>
      <c r="EA2480" s="2" t="n"/>
      <c r="EB2480" s="2" t="n"/>
      <c r="EC2480" s="2" t="n"/>
    </row>
    <row r="2481" ht="3.75" customHeight="1" s="118">
      <c r="A2481" s="2" t="n"/>
      <c r="B2481" s="2" t="n"/>
      <c r="C2481" s="2" t="n"/>
      <c r="D2481" s="2" t="n"/>
      <c r="E2481" s="146" t="n"/>
      <c r="F2481" s="147" t="n"/>
      <c r="G2481" s="147" t="n"/>
      <c r="H2481" s="147" t="n"/>
      <c r="I2481" s="147" t="n"/>
      <c r="J2481" s="147" t="n"/>
      <c r="K2481" s="148" t="n"/>
      <c r="L2481" s="146" t="n"/>
      <c r="M2481" s="147" t="n"/>
      <c r="N2481" s="147" t="n"/>
      <c r="O2481" s="147" t="n"/>
      <c r="P2481" s="147" t="n"/>
      <c r="Q2481" s="147" t="n"/>
      <c r="R2481" s="147" t="n"/>
      <c r="S2481" s="147" t="n"/>
      <c r="T2481" s="147" t="n"/>
      <c r="U2481" s="147" t="n"/>
      <c r="X2481" s="147" t="n"/>
      <c r="Y2481" s="147" t="n"/>
      <c r="AC2481" s="147" t="n"/>
      <c r="AD2481" s="147" t="n"/>
      <c r="AH2481" s="147" t="n"/>
      <c r="AI2481" s="147" t="n"/>
      <c r="AJ2481" s="147" t="n"/>
      <c r="AK2481" s="147" t="n"/>
      <c r="AL2481" s="147" t="n"/>
      <c r="AM2481" s="147" t="n"/>
      <c r="AN2481" s="147" t="n"/>
      <c r="AO2481" s="147" t="n"/>
      <c r="AP2481" s="147" t="n"/>
      <c r="AQ2481" s="147" t="n"/>
      <c r="AR2481" s="147" t="n"/>
      <c r="AS2481" s="147" t="n"/>
      <c r="AT2481" s="148"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143" t="n"/>
      <c r="CG2481" s="144" t="n"/>
      <c r="DU2481" s="144" t="n"/>
      <c r="DV2481" s="2" t="n"/>
      <c r="DW2481" s="2" t="n"/>
      <c r="DX2481" s="2" t="n"/>
      <c r="DY2481" s="2" t="n"/>
      <c r="DZ2481" s="2" t="n"/>
      <c r="EA2481" s="2" t="n"/>
      <c r="EB2481" s="2" t="n"/>
      <c r="EC2481" s="2" t="n"/>
    </row>
    <row r="2482" ht="6.75" customHeight="1" s="118">
      <c r="A2482" s="2" t="n"/>
      <c r="B2482" s="2" t="n"/>
      <c r="C2482" s="2" t="n"/>
      <c r="D2482" s="2" t="n"/>
      <c r="E2482" s="159" t="inlineStr">
        <is>
          <t>ふ り が な</t>
        </is>
      </c>
      <c r="F2482" s="140" t="n"/>
      <c r="G2482" s="140" t="n"/>
      <c r="H2482" s="140" t="n"/>
      <c r="I2482" s="140" t="n"/>
      <c r="J2482" s="140" t="n"/>
      <c r="K2482" s="141" t="n"/>
      <c r="L2482" s="160">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161">
        <f>計算!$W$30</f>
        <v/>
      </c>
      <c r="CG2482" s="144" t="n"/>
      <c r="CH2482" s="150">
        <f>計算!$X$30</f>
        <v/>
      </c>
      <c r="DU2482" s="144" t="n"/>
      <c r="DV2482" s="2" t="n"/>
      <c r="DW2482" s="2" t="n"/>
      <c r="DX2482" s="2" t="n"/>
      <c r="DY2482" s="2" t="n"/>
      <c r="DZ2482" s="2" t="n"/>
      <c r="EA2482" s="2" t="n"/>
      <c r="EB2482" s="2" t="n"/>
      <c r="EC2482" s="2" t="n"/>
    </row>
    <row r="2483" ht="6.75" customHeight="1" s="118">
      <c r="A2483" s="2" t="n"/>
      <c r="B2483" s="2" t="n"/>
      <c r="C2483" s="2" t="n"/>
      <c r="D2483" s="2" t="n"/>
      <c r="E2483" s="143" t="n"/>
      <c r="K2483" s="144" t="n"/>
      <c r="BI2483" s="144" t="n"/>
      <c r="BJ2483" s="2" t="n"/>
      <c r="BK2483" s="2" t="n"/>
      <c r="BL2483" s="2" t="n"/>
      <c r="BM2483" s="2" t="n"/>
      <c r="BN2483" s="2" t="n"/>
      <c r="BO2483" s="2" t="n"/>
      <c r="BP2483" s="143" t="n"/>
      <c r="BV2483" s="144" t="n"/>
      <c r="BW2483" s="143" t="n"/>
      <c r="CG2483" s="144" t="n"/>
      <c r="DU2483" s="144" t="n"/>
      <c r="DV2483" s="2" t="n"/>
      <c r="DW2483" s="2" t="n"/>
      <c r="DX2483" s="2" t="n"/>
      <c r="DY2483" s="2" t="n"/>
      <c r="DZ2483" s="2" t="n"/>
      <c r="EA2483" s="2" t="n"/>
      <c r="EB2483" s="2" t="n"/>
      <c r="EC2483" s="2" t="n"/>
    </row>
    <row r="2484" ht="6.75" customHeight="1" s="118">
      <c r="A2484" s="2" t="n"/>
      <c r="B2484" s="2" t="n"/>
      <c r="C2484" s="2" t="n"/>
      <c r="D2484" s="2" t="n"/>
      <c r="E2484" s="162" t="n"/>
      <c r="F2484" s="163" t="n"/>
      <c r="G2484" s="163" t="n"/>
      <c r="H2484" s="163" t="n"/>
      <c r="I2484" s="163" t="n"/>
      <c r="J2484" s="163" t="n"/>
      <c r="K2484" s="164" t="n"/>
      <c r="L2484" s="163" t="n"/>
      <c r="M2484" s="163" t="n"/>
      <c r="N2484" s="163" t="n"/>
      <c r="O2484" s="163" t="n"/>
      <c r="P2484" s="163" t="n"/>
      <c r="Q2484" s="163" t="n"/>
      <c r="R2484" s="163" t="n"/>
      <c r="S2484" s="163" t="n"/>
      <c r="T2484" s="163" t="n"/>
      <c r="U2484" s="163" t="n"/>
      <c r="V2484" s="163" t="n"/>
      <c r="W2484" s="163" t="n"/>
      <c r="X2484" s="163" t="n"/>
      <c r="Y2484" s="163" t="n"/>
      <c r="Z2484" s="163" t="n"/>
      <c r="AA2484" s="163" t="n"/>
      <c r="AB2484" s="163" t="n"/>
      <c r="AC2484" s="163" t="n"/>
      <c r="AD2484" s="163" t="n"/>
      <c r="AE2484" s="163" t="n"/>
      <c r="AF2484" s="163" t="n"/>
      <c r="AG2484" s="163" t="n"/>
      <c r="AH2484" s="163" t="n"/>
      <c r="AI2484" s="163" t="n"/>
      <c r="AJ2484" s="163" t="n"/>
      <c r="AK2484" s="163" t="n"/>
      <c r="AL2484" s="163" t="n"/>
      <c r="AM2484" s="163" t="n"/>
      <c r="AN2484" s="163" t="n"/>
      <c r="AO2484" s="163" t="n"/>
      <c r="AP2484" s="163" t="n"/>
      <c r="AQ2484" s="163" t="n"/>
      <c r="AR2484" s="163" t="n"/>
      <c r="AS2484" s="163" t="n"/>
      <c r="AT2484" s="163" t="n"/>
      <c r="AU2484" s="163" t="n"/>
      <c r="AV2484" s="163" t="n"/>
      <c r="AW2484" s="163" t="n"/>
      <c r="AX2484" s="163" t="n"/>
      <c r="AY2484" s="163" t="n"/>
      <c r="AZ2484" s="163" t="n"/>
      <c r="BA2484" s="163" t="n"/>
      <c r="BB2484" s="163" t="n"/>
      <c r="BC2484" s="163" t="n"/>
      <c r="BD2484" s="163" t="n"/>
      <c r="BE2484" s="163" t="n"/>
      <c r="BF2484" s="163" t="n"/>
      <c r="BG2484" s="163" t="n"/>
      <c r="BH2484" s="163" t="n"/>
      <c r="BI2484" s="164" t="n"/>
      <c r="BJ2484" s="2" t="n"/>
      <c r="BK2484" s="2" t="n"/>
      <c r="BL2484" s="2" t="n"/>
      <c r="BM2484" s="2" t="n"/>
      <c r="BN2484" s="2" t="n"/>
      <c r="BO2484" s="2" t="n"/>
      <c r="BP2484" s="143" t="n"/>
      <c r="BV2484" s="144" t="n"/>
      <c r="BW2484" s="143" t="n"/>
      <c r="CG2484" s="144" t="n"/>
      <c r="DU2484" s="144" t="n"/>
      <c r="DV2484" s="2" t="n"/>
      <c r="DW2484" s="2" t="n"/>
      <c r="DX2484" s="2" t="n"/>
      <c r="DY2484" s="2" t="n"/>
      <c r="DZ2484" s="2" t="n"/>
      <c r="EA2484" s="2" t="n"/>
      <c r="EB2484" s="2" t="n"/>
      <c r="EC2484" s="2" t="n"/>
    </row>
    <row r="2485" ht="6.75" customHeight="1" s="118">
      <c r="A2485" s="2" t="n"/>
      <c r="B2485" s="2" t="n"/>
      <c r="C2485" s="2" t="n"/>
      <c r="D2485" s="2" t="n"/>
      <c r="E2485" s="165" t="inlineStr">
        <is>
          <t>現住所</t>
        </is>
      </c>
      <c r="F2485" s="166" t="n"/>
      <c r="G2485" s="166" t="n"/>
      <c r="H2485" s="166" t="n"/>
      <c r="I2485" s="166" t="n"/>
      <c r="J2485" s="166" t="n"/>
      <c r="K2485" s="167" t="n"/>
      <c r="L2485" s="107" t="inlineStr">
        <is>
          <t>〒</t>
        </is>
      </c>
      <c r="M2485" s="166" t="n"/>
      <c r="N2485" s="166" t="n"/>
      <c r="O2485" s="166" t="n"/>
      <c r="P2485" s="168">
        <f>計算!$H$30</f>
        <v/>
      </c>
      <c r="Q2485" s="166" t="n"/>
      <c r="R2485" s="166" t="n"/>
      <c r="S2485" s="166" t="n"/>
      <c r="T2485" s="166" t="n"/>
      <c r="U2485" s="166" t="n"/>
      <c r="V2485" s="166" t="n"/>
      <c r="W2485" s="166" t="n"/>
      <c r="X2485" s="166" t="n"/>
      <c r="Y2485" s="166" t="n"/>
      <c r="Z2485" s="166" t="n"/>
      <c r="AA2485" s="166" t="n"/>
      <c r="AB2485" s="166" t="n"/>
      <c r="AC2485" s="166" t="n"/>
      <c r="AD2485" s="166" t="n"/>
      <c r="AE2485" s="166" t="n"/>
      <c r="AF2485" s="166" t="n"/>
      <c r="AG2485" s="166" t="n"/>
      <c r="AH2485" s="166" t="n"/>
      <c r="AI2485" s="166" t="n"/>
      <c r="AJ2485" s="166"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143" t="n"/>
      <c r="CG2485" s="144" t="n"/>
      <c r="DU2485" s="144" t="n"/>
      <c r="DV2485" s="2" t="n"/>
      <c r="DW2485" s="2" t="n"/>
      <c r="DX2485" s="2" t="n"/>
      <c r="DY2485" s="2" t="n"/>
      <c r="DZ2485" s="2" t="n"/>
      <c r="EA2485" s="2" t="n"/>
      <c r="EB2485" s="2" t="n"/>
      <c r="EC2485" s="2" t="n"/>
    </row>
    <row r="2486" ht="4.5"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6" t="n"/>
      <c r="BQ2486" s="147" t="n"/>
      <c r="BR2486" s="147" t="n"/>
      <c r="BS2486" s="147" t="n"/>
      <c r="BT2486" s="147" t="n"/>
      <c r="BU2486" s="147" t="n"/>
      <c r="BV2486" s="148" t="n"/>
      <c r="BW2486" s="146" t="n"/>
      <c r="BX2486" s="147" t="n"/>
      <c r="BY2486" s="147" t="n"/>
      <c r="BZ2486" s="147" t="n"/>
      <c r="CA2486" s="147" t="n"/>
      <c r="CB2486" s="147" t="n"/>
      <c r="CC2486" s="147" t="n"/>
      <c r="CD2486" s="147" t="n"/>
      <c r="CE2486" s="147" t="n"/>
      <c r="CF2486" s="147" t="n"/>
      <c r="CG2486" s="148" t="n"/>
      <c r="DU2486" s="144"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69" t="inlineStr">
        <is>
          <t>校内外の諸活動</t>
        </is>
      </c>
      <c r="BQ2487" s="140" t="n"/>
      <c r="BR2487" s="140" t="n"/>
      <c r="BS2487" s="140" t="n"/>
      <c r="BT2487" s="140" t="n"/>
      <c r="BU2487" s="140" t="n"/>
      <c r="BV2487" s="141" t="n"/>
      <c r="BW2487" s="170">
        <f>計算!$Y$30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1">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6" t="n"/>
      <c r="F2490" s="147" t="n"/>
      <c r="G2490" s="147" t="n"/>
      <c r="H2490" s="147" t="n"/>
      <c r="I2490" s="147" t="n"/>
      <c r="J2490" s="147" t="n"/>
      <c r="K2490" s="148" t="n"/>
      <c r="L2490" s="146" t="n"/>
      <c r="M2490" s="147" t="n"/>
      <c r="N2490" s="147" t="n"/>
      <c r="O2490" s="147" t="n"/>
      <c r="P2490" s="147" t="n"/>
      <c r="Q2490" s="147" t="n"/>
      <c r="R2490" s="147" t="n"/>
      <c r="S2490" s="147" t="n"/>
      <c r="T2490" s="147" t="n"/>
      <c r="U2490" s="147" t="n"/>
      <c r="V2490" s="147" t="n"/>
      <c r="W2490" s="147" t="n"/>
      <c r="X2490" s="147" t="n"/>
      <c r="Y2490" s="147" t="n"/>
      <c r="Z2490" s="147" t="n"/>
      <c r="AA2490" s="147" t="n"/>
      <c r="AB2490" s="147" t="n"/>
      <c r="AC2490" s="147" t="n"/>
      <c r="AD2490" s="147" t="n"/>
      <c r="AE2490" s="147" t="n"/>
      <c r="AF2490" s="147" t="n"/>
      <c r="AG2490" s="147" t="n"/>
      <c r="AH2490" s="147" t="n"/>
      <c r="AI2490" s="147" t="n"/>
      <c r="AJ2490" s="147" t="n"/>
      <c r="AK2490" s="147" t="n"/>
      <c r="AL2490" s="147" t="n"/>
      <c r="AM2490" s="147" t="n"/>
      <c r="AN2490" s="147" t="n"/>
      <c r="AO2490" s="147" t="n"/>
      <c r="AP2490" s="147" t="n"/>
      <c r="AQ2490" s="147" t="n"/>
      <c r="AR2490" s="147" t="n"/>
      <c r="AS2490" s="147" t="n"/>
      <c r="AT2490" s="147" t="n"/>
      <c r="AU2490" s="147" t="n"/>
      <c r="AV2490" s="147" t="n"/>
      <c r="AW2490" s="147" t="n"/>
      <c r="AX2490" s="147" t="n"/>
      <c r="AY2490" s="147" t="n"/>
      <c r="AZ2490" s="147" t="n"/>
      <c r="BA2490" s="147" t="n"/>
      <c r="BB2490" s="147" t="n"/>
      <c r="BC2490" s="147" t="n"/>
      <c r="BD2490" s="147" t="n"/>
      <c r="BE2490" s="147" t="n"/>
      <c r="BF2490" s="147" t="n"/>
      <c r="BG2490" s="147" t="n"/>
      <c r="BH2490" s="147" t="n"/>
      <c r="BI2490" s="148"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59" t="inlineStr">
        <is>
          <t>ふ り が な</t>
        </is>
      </c>
      <c r="F2491" s="140" t="n"/>
      <c r="G2491" s="140" t="n"/>
      <c r="H2491" s="140" t="n"/>
      <c r="I2491" s="140" t="n"/>
      <c r="J2491" s="140" t="n"/>
      <c r="K2491" s="141" t="n"/>
      <c r="L2491" s="160">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2" t="n"/>
      <c r="F2493" s="163" t="n"/>
      <c r="G2493" s="163" t="n"/>
      <c r="H2493" s="163" t="n"/>
      <c r="I2493" s="163" t="n"/>
      <c r="J2493" s="163" t="n"/>
      <c r="K2493" s="164" t="n"/>
      <c r="L2493" s="163" t="n"/>
      <c r="M2493" s="163" t="n"/>
      <c r="N2493" s="163" t="n"/>
      <c r="O2493" s="163" t="n"/>
      <c r="P2493" s="163" t="n"/>
      <c r="Q2493" s="163" t="n"/>
      <c r="R2493" s="163" t="n"/>
      <c r="S2493" s="163" t="n"/>
      <c r="T2493" s="163" t="n"/>
      <c r="U2493" s="163" t="n"/>
      <c r="V2493" s="163" t="n"/>
      <c r="W2493" s="163" t="n"/>
      <c r="X2493" s="163" t="n"/>
      <c r="Y2493" s="163" t="n"/>
      <c r="Z2493" s="163" t="n"/>
      <c r="AA2493" s="163" t="n"/>
      <c r="AB2493" s="163" t="n"/>
      <c r="AC2493" s="163" t="n"/>
      <c r="AD2493" s="163" t="n"/>
      <c r="AE2493" s="163" t="n"/>
      <c r="AF2493" s="163" t="n"/>
      <c r="AG2493" s="163" t="n"/>
      <c r="AH2493" s="163" t="n"/>
      <c r="AI2493" s="163" t="n"/>
      <c r="AJ2493" s="163" t="n"/>
      <c r="AK2493" s="163" t="n"/>
      <c r="AL2493" s="163" t="n"/>
      <c r="AM2493" s="163" t="n"/>
      <c r="AN2493" s="163" t="n"/>
      <c r="AO2493" s="163" t="n"/>
      <c r="AP2493" s="163" t="n"/>
      <c r="AQ2493" s="163" t="n"/>
      <c r="AR2493" s="163" t="n"/>
      <c r="AS2493" s="163" t="n"/>
      <c r="AT2493" s="163" t="n"/>
      <c r="AU2493" s="163" t="n"/>
      <c r="AV2493" s="163" t="n"/>
      <c r="AW2493" s="163" t="n"/>
      <c r="AX2493" s="163" t="n"/>
      <c r="AY2493" s="163" t="n"/>
      <c r="AZ2493" s="163" t="n"/>
      <c r="BA2493" s="163" t="n"/>
      <c r="BB2493" s="163" t="n"/>
      <c r="BC2493" s="163" t="n"/>
      <c r="BD2493" s="163" t="n"/>
      <c r="BE2493" s="163" t="n"/>
      <c r="BF2493" s="163" t="n"/>
      <c r="BG2493" s="163" t="n"/>
      <c r="BH2493" s="163" t="n"/>
      <c r="BI2493" s="164"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5" t="inlineStr">
        <is>
          <t>連絡先</t>
        </is>
      </c>
      <c r="F2494" s="166" t="n"/>
      <c r="G2494" s="166" t="n"/>
      <c r="H2494" s="166" t="n"/>
      <c r="I2494" s="166" t="n"/>
      <c r="J2494" s="166" t="n"/>
      <c r="K2494" s="167" t="n"/>
      <c r="L2494" s="107" t="inlineStr">
        <is>
          <t>〒</t>
        </is>
      </c>
      <c r="M2494" s="166" t="n"/>
      <c r="N2494" s="166" t="n"/>
      <c r="O2494" s="166" t="n"/>
      <c r="P2494" s="172">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3">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6" t="n"/>
      <c r="F2498" s="147" t="n"/>
      <c r="G2498" s="147" t="n"/>
      <c r="H2498" s="147" t="n"/>
      <c r="I2498" s="147" t="n"/>
      <c r="J2498" s="147" t="n"/>
      <c r="K2498" s="148" t="n"/>
      <c r="L2498" s="147" t="n"/>
      <c r="M2498" s="147" t="n"/>
      <c r="N2498" s="147" t="n"/>
      <c r="O2498" s="147" t="n"/>
      <c r="P2498" s="147" t="n"/>
      <c r="Q2498" s="147" t="n"/>
      <c r="R2498" s="147" t="n"/>
      <c r="S2498" s="147" t="n"/>
      <c r="T2498" s="147" t="n"/>
      <c r="U2498" s="147" t="n"/>
      <c r="V2498" s="147" t="n"/>
      <c r="W2498" s="147" t="n"/>
      <c r="X2498" s="147" t="n"/>
      <c r="Y2498" s="147" t="n"/>
      <c r="Z2498" s="147" t="n"/>
      <c r="AA2498" s="147" t="n"/>
      <c r="AB2498" s="147" t="n"/>
      <c r="AC2498" s="147" t="n"/>
      <c r="AD2498" s="147" t="n"/>
      <c r="AE2498" s="147" t="n"/>
      <c r="AF2498" s="147" t="n"/>
      <c r="AG2498" s="147" t="n"/>
      <c r="AH2498" s="147" t="n"/>
      <c r="AI2498" s="147" t="n"/>
      <c r="AJ2498" s="147" t="n"/>
      <c r="AK2498" s="147" t="n"/>
      <c r="AL2498" s="147" t="n"/>
      <c r="AM2498" s="147" t="n"/>
      <c r="AN2498" s="147" t="n"/>
      <c r="AO2498" s="147" t="n"/>
      <c r="AP2498" s="147" t="n"/>
      <c r="AQ2498" s="147" t="n"/>
      <c r="AR2498" s="147" t="n"/>
      <c r="AS2498" s="147" t="n"/>
      <c r="AT2498" s="147" t="n"/>
      <c r="AU2498" s="147" t="n"/>
      <c r="AV2498" s="147" t="n"/>
      <c r="AW2498" s="147" t="n"/>
      <c r="AX2498" s="147" t="n"/>
      <c r="AY2498" s="147" t="n"/>
      <c r="AZ2498" s="147" t="n"/>
      <c r="BA2498" s="147" t="n"/>
      <c r="BB2498" s="147" t="n"/>
      <c r="BC2498" s="147" t="n"/>
      <c r="BD2498" s="147" t="n"/>
      <c r="BE2498" s="147" t="n"/>
      <c r="BF2498" s="147" t="n"/>
      <c r="BG2498" s="147" t="n"/>
      <c r="BH2498" s="147" t="n"/>
      <c r="BI2498" s="148"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4" t="n"/>
      <c r="BQ2504" s="140" t="n"/>
      <c r="BR2504" s="175" t="n"/>
      <c r="BS2504" s="140" t="n"/>
      <c r="BT2504" s="140" t="n"/>
      <c r="BU2504" s="28" t="n"/>
      <c r="BV2504" s="29" t="n"/>
      <c r="BW2504" s="176">
        <f>計算!$Z$30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7"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78">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79">
        <f>設定!$B$6</f>
        <v/>
      </c>
      <c r="S2512" s="11" t="n"/>
      <c r="T2512" s="11" t="n"/>
      <c r="U2512" s="179">
        <f>設定!$B$7</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6" t="n"/>
      <c r="F2517" s="147" t="n"/>
      <c r="G2517" s="147" t="n"/>
      <c r="H2517" s="147" t="n"/>
      <c r="I2517" s="147" t="n"/>
      <c r="J2517" s="147" t="n"/>
      <c r="K2517" s="148"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7" t="n"/>
      <c r="AX2517" s="147" t="n"/>
      <c r="AY2517" s="147" t="n"/>
      <c r="AZ2517" s="147" t="n"/>
      <c r="BA2517" s="147" t="n"/>
      <c r="BB2517" s="147" t="n"/>
      <c r="BC2517" s="147" t="n"/>
      <c r="BD2517" s="147" t="n"/>
      <c r="BE2517" s="147" t="n"/>
      <c r="BF2517" s="147" t="n"/>
      <c r="BG2517" s="147" t="n"/>
      <c r="BH2517" s="147" t="n"/>
      <c r="BI2517" s="148"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0"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1">
        <f>計算!$AD$30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79">
        <f>計算!$AB$30</f>
        <v/>
      </c>
      <c r="S2523" s="52" t="inlineStr">
        <is>
          <t>年</t>
        </is>
      </c>
      <c r="U2523" s="179">
        <f>計算!$AC$30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6" t="n"/>
      <c r="M2526" s="147" t="n"/>
      <c r="N2526" s="147" t="n"/>
      <c r="O2526" s="147" t="n"/>
      <c r="P2526" s="20" t="n"/>
      <c r="Q2526" s="20" t="n"/>
      <c r="R2526" s="20" t="n"/>
      <c r="S2526" s="20" t="n"/>
      <c r="T2526" s="20" t="n"/>
      <c r="U2526" s="20" t="n"/>
      <c r="V2526" s="20" t="n"/>
      <c r="W2526" s="20" t="n"/>
      <c r="X2526" s="39" t="n"/>
      <c r="Y2526" s="146" t="n"/>
      <c r="Z2526" s="147" t="n"/>
      <c r="AA2526" s="147" t="n"/>
      <c r="AB2526" s="147" t="n"/>
      <c r="AC2526" s="147" t="n"/>
      <c r="AD2526" s="147" t="n"/>
      <c r="AE2526" s="147" t="n"/>
      <c r="AF2526" s="147" t="n"/>
      <c r="AG2526" s="147" t="n"/>
      <c r="AH2526" s="147" t="n"/>
      <c r="AI2526" s="147" t="n"/>
      <c r="AJ2526" s="147" t="n"/>
      <c r="AK2526" s="147" t="n"/>
      <c r="AL2526" s="147" t="n"/>
      <c r="AM2526" s="147" t="n"/>
      <c r="AN2526" s="147" t="n"/>
      <c r="AO2526" s="147" t="n"/>
      <c r="AP2526" s="147" t="n"/>
      <c r="AQ2526" s="147" t="n"/>
      <c r="AR2526" s="147" t="n"/>
      <c r="AS2526" s="147" t="n"/>
      <c r="AT2526" s="147" t="n"/>
      <c r="AU2526" s="147" t="n"/>
      <c r="AV2526" s="147" t="n"/>
      <c r="AW2526" s="147" t="n"/>
      <c r="AX2526" s="147" t="n"/>
      <c r="AY2526" s="147" t="n"/>
      <c r="AZ2526" s="147" t="n"/>
      <c r="BA2526" s="147" t="n"/>
      <c r="BB2526" s="147" t="n"/>
      <c r="BC2526" s="147" t="n"/>
      <c r="BD2526" s="147" t="n"/>
      <c r="BE2526" s="147" t="n"/>
      <c r="BF2526" s="147" t="n"/>
      <c r="BG2526" s="147" t="n"/>
      <c r="BH2526" s="147" t="n"/>
      <c r="BI2526" s="148"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1">
        <f>計算!$AG$30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79">
        <f>計算!$AE$30</f>
        <v/>
      </c>
      <c r="S2529" s="52" t="inlineStr">
        <is>
          <t>年</t>
        </is>
      </c>
      <c r="U2529" s="179">
        <f>計算!$AF$30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6" t="n"/>
      <c r="M2532" s="147" t="n"/>
      <c r="N2532" s="147" t="n"/>
      <c r="O2532" s="147" t="n"/>
      <c r="P2532" s="20" t="n"/>
      <c r="Q2532" s="20" t="n"/>
      <c r="R2532" s="20" t="n"/>
      <c r="S2532" s="20" t="n"/>
      <c r="T2532" s="20" t="n"/>
      <c r="U2532" s="20" t="n"/>
      <c r="V2532" s="20" t="n"/>
      <c r="W2532" s="20" t="n"/>
      <c r="X2532" s="39" t="n"/>
      <c r="Y2532" s="146" t="n"/>
      <c r="Z2532" s="147" t="n"/>
      <c r="AA2532" s="147" t="n"/>
      <c r="AB2532" s="147" t="n"/>
      <c r="AC2532" s="147" t="n"/>
      <c r="AD2532" s="147" t="n"/>
      <c r="AE2532" s="147" t="n"/>
      <c r="AF2532" s="147" t="n"/>
      <c r="AG2532" s="147" t="n"/>
      <c r="AH2532" s="147" t="n"/>
      <c r="AI2532" s="147" t="n"/>
      <c r="AJ2532" s="147" t="n"/>
      <c r="AK2532" s="147" t="n"/>
      <c r="AL2532" s="147" t="n"/>
      <c r="AM2532" s="147" t="n"/>
      <c r="AN2532" s="147" t="n"/>
      <c r="AO2532" s="147" t="n"/>
      <c r="AP2532" s="147" t="n"/>
      <c r="AQ2532" s="147" t="n"/>
      <c r="AR2532" s="147" t="n"/>
      <c r="AS2532" s="147" t="n"/>
      <c r="AT2532" s="147" t="n"/>
      <c r="AU2532" s="147" t="n"/>
      <c r="AV2532" s="147" t="n"/>
      <c r="AW2532" s="147" t="n"/>
      <c r="AX2532" s="147" t="n"/>
      <c r="AY2532" s="147" t="n"/>
      <c r="AZ2532" s="147" t="n"/>
      <c r="BA2532" s="147" t="n"/>
      <c r="BB2532" s="147" t="n"/>
      <c r="BC2532" s="147" t="n"/>
      <c r="BD2532" s="147" t="n"/>
      <c r="BE2532" s="147" t="n"/>
      <c r="BF2532" s="147" t="n"/>
      <c r="BG2532" s="147" t="n"/>
      <c r="BH2532" s="147" t="n"/>
      <c r="BI2532" s="148" t="n"/>
      <c r="BJ2532" s="2" t="n"/>
      <c r="BK2532" s="2" t="n"/>
      <c r="BL2532" s="2" t="n"/>
      <c r="BM2532" s="2" t="n"/>
      <c r="BN2532" s="2" t="n"/>
      <c r="BO2532" s="2" t="n"/>
      <c r="BP2532" s="146" t="n"/>
      <c r="BQ2532" s="147" t="n"/>
      <c r="BR2532" s="147" t="n"/>
      <c r="BS2532" s="147" t="n"/>
      <c r="BT2532" s="147" t="n"/>
      <c r="BU2532" s="42" t="n"/>
      <c r="BV2532" s="45" t="n"/>
      <c r="BW2532" s="147" t="n"/>
      <c r="BX2532" s="147" t="n"/>
      <c r="BY2532" s="147" t="n"/>
      <c r="BZ2532" s="147" t="n"/>
      <c r="CA2532" s="147" t="n"/>
      <c r="CB2532" s="147" t="n"/>
      <c r="CC2532" s="147" t="n"/>
      <c r="CD2532" s="147" t="n"/>
      <c r="CE2532" s="147" t="n"/>
      <c r="CF2532" s="147" t="n"/>
      <c r="CG2532" s="147" t="n"/>
      <c r="CH2532" s="147" t="n"/>
      <c r="CI2532" s="147" t="n"/>
      <c r="CJ2532" s="147" t="n"/>
      <c r="CK2532" s="147" t="n"/>
      <c r="CL2532" s="147" t="n"/>
      <c r="CM2532" s="147" t="n"/>
      <c r="CN2532" s="147" t="n"/>
      <c r="CO2532" s="147" t="n"/>
      <c r="CP2532" s="147" t="n"/>
      <c r="CQ2532" s="147" t="n"/>
      <c r="CR2532" s="147" t="n"/>
      <c r="CS2532" s="147" t="n"/>
      <c r="CT2532" s="147" t="n"/>
      <c r="CU2532" s="147" t="n"/>
      <c r="CV2532" s="147" t="n"/>
      <c r="CW2532" s="147" t="n"/>
      <c r="CX2532" s="147" t="n"/>
      <c r="CY2532" s="147" t="n"/>
      <c r="CZ2532" s="147" t="n"/>
      <c r="DA2532" s="147" t="n"/>
      <c r="DB2532" s="147" t="n"/>
      <c r="DC2532" s="147" t="n"/>
      <c r="DD2532" s="147" t="n"/>
      <c r="DE2532" s="147" t="n"/>
      <c r="DF2532" s="147" t="n"/>
      <c r="DG2532" s="147" t="n"/>
      <c r="DH2532" s="147" t="n"/>
      <c r="DI2532" s="147" t="n"/>
      <c r="DJ2532" s="147" t="n"/>
      <c r="DK2532" s="147" t="n"/>
      <c r="DL2532" s="147" t="n"/>
      <c r="DM2532" s="147" t="n"/>
      <c r="DN2532" s="147" t="n"/>
      <c r="DO2532" s="147" t="n"/>
      <c r="DP2532" s="147" t="n"/>
      <c r="DQ2532" s="147" t="n"/>
      <c r="DR2532" s="147" t="n"/>
      <c r="DS2532" s="147" t="n"/>
      <c r="DT2532" s="147" t="n"/>
      <c r="DU2532" s="148"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6">
        <f>計算!$AA$30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6" t="n"/>
      <c r="M2538" s="147" t="n"/>
      <c r="N2538" s="147" t="n"/>
      <c r="O2538" s="147"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6" t="n"/>
      <c r="F2544" s="147" t="n"/>
      <c r="G2544" s="147" t="n"/>
      <c r="H2544" s="147" t="n"/>
      <c r="I2544" s="147" t="n"/>
      <c r="J2544" s="147" t="n"/>
      <c r="K2544" s="148" t="n"/>
      <c r="L2544" s="146" t="n"/>
      <c r="M2544" s="147" t="n"/>
      <c r="N2544" s="147" t="n"/>
      <c r="O2544" s="147"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6" t="n"/>
      <c r="BQ2544" s="147" t="n"/>
      <c r="BR2544" s="147" t="n"/>
      <c r="BS2544" s="147" t="n"/>
      <c r="BT2544" s="147" t="n"/>
      <c r="BU2544" s="147" t="n"/>
      <c r="BV2544" s="148" t="n"/>
      <c r="BW2544" s="147" t="n"/>
      <c r="BX2544" s="147" t="n"/>
      <c r="BY2544" s="147" t="n"/>
      <c r="BZ2544" s="147" t="n"/>
      <c r="CA2544" s="147" t="n"/>
      <c r="CB2544" s="147" t="n"/>
      <c r="CC2544" s="147" t="n"/>
      <c r="CD2544" s="147" t="n"/>
      <c r="CE2544" s="147" t="n"/>
      <c r="CF2544" s="147" t="n"/>
      <c r="CG2544" s="147" t="n"/>
      <c r="CH2544" s="147" t="n"/>
      <c r="CI2544" s="147" t="n"/>
      <c r="CJ2544" s="147" t="n"/>
      <c r="CK2544" s="147" t="n"/>
      <c r="CL2544" s="147" t="n"/>
      <c r="CM2544" s="147" t="n"/>
      <c r="CN2544" s="147" t="n"/>
      <c r="CO2544" s="147" t="n"/>
      <c r="CP2544" s="147" t="n"/>
      <c r="CQ2544" s="147" t="n"/>
      <c r="CR2544" s="147" t="n"/>
      <c r="CS2544" s="147" t="n"/>
      <c r="CT2544" s="147" t="n"/>
      <c r="CU2544" s="147" t="n"/>
      <c r="CV2544" s="147" t="n"/>
      <c r="CW2544" s="147" t="n"/>
      <c r="CX2544" s="147" t="n"/>
      <c r="CY2544" s="147" t="n"/>
      <c r="CZ2544" s="147" t="n"/>
      <c r="DA2544" s="147" t="n"/>
      <c r="DB2544" s="147" t="n"/>
      <c r="DC2544" s="147" t="n"/>
      <c r="DD2544" s="147" t="n"/>
      <c r="DE2544" s="147" t="n"/>
      <c r="DF2544" s="147" t="n"/>
      <c r="DG2544" s="147" t="n"/>
      <c r="DH2544" s="147" t="n"/>
      <c r="DI2544" s="147" t="n"/>
      <c r="DJ2544" s="147" t="n"/>
      <c r="DK2544" s="147" t="n"/>
      <c r="DL2544" s="147" t="n"/>
      <c r="DM2544" s="147" t="n"/>
      <c r="DN2544" s="147" t="n"/>
      <c r="DO2544" s="147" t="n"/>
      <c r="DP2544" s="147" t="n"/>
      <c r="DQ2544" s="147" t="n"/>
      <c r="DR2544" s="147" t="n"/>
      <c r="DS2544" s="147" t="n"/>
      <c r="DT2544" s="147" t="n"/>
      <c r="DU2544" s="148"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IF(N(設定!$B$3)=0,"",YEAR(設定!$B$3)-2018)</f>
        <v/>
      </c>
      <c r="AG2556" s="95" t="inlineStr">
        <is>
          <t>年</t>
        </is>
      </c>
      <c r="AI2556" s="145">
        <f>IF(N(設定!$B$3)=0,"",MONTH(設定!$B$3))</f>
        <v/>
      </c>
      <c r="AL2556" s="95" t="inlineStr">
        <is>
          <t>月</t>
        </is>
      </c>
      <c r="AN2556" s="145">
        <f>IF(N(設定!$B$3)=0,"",DAY(設定!$B$3))</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6" t="n"/>
      <c r="BX2556" s="147" t="n"/>
      <c r="BY2556" s="147" t="n"/>
      <c r="BZ2556" s="147" t="n"/>
      <c r="CA2556" s="147" t="n"/>
      <c r="CB2556" s="147" t="n"/>
      <c r="CC2556" s="147" t="n"/>
      <c r="CD2556" s="147" t="n"/>
      <c r="CE2556" s="147" t="n"/>
      <c r="CF2556" s="147" t="n"/>
      <c r="CG2556" s="148" t="n"/>
      <c r="CH2556" s="146" t="n"/>
      <c r="CI2556" s="147" t="n"/>
      <c r="CJ2556" s="147" t="n"/>
      <c r="CK2556" s="147" t="n"/>
      <c r="CL2556" s="147" t="n"/>
      <c r="CM2556" s="147" t="n"/>
      <c r="CN2556" s="147" t="n"/>
      <c r="CO2556" s="147" t="n"/>
      <c r="CP2556" s="147" t="n"/>
      <c r="CQ2556" s="147" t="n"/>
      <c r="CR2556" s="147" t="n"/>
      <c r="CS2556" s="147" t="n"/>
      <c r="CT2556" s="147" t="n"/>
      <c r="CU2556" s="147" t="n"/>
      <c r="CV2556" s="147" t="n"/>
      <c r="CW2556" s="147" t="n"/>
      <c r="CX2556" s="147" t="n"/>
      <c r="CY2556" s="147" t="n"/>
      <c r="CZ2556" s="147" t="n"/>
      <c r="DA2556" s="147" t="n"/>
      <c r="DB2556" s="147" t="n"/>
      <c r="DC2556" s="147" t="n"/>
      <c r="DD2556" s="147" t="n"/>
      <c r="DE2556" s="147" t="n"/>
      <c r="DF2556" s="147" t="n"/>
      <c r="DG2556" s="147" t="n"/>
      <c r="DH2556" s="147" t="n"/>
      <c r="DI2556" s="147" t="n"/>
      <c r="DJ2556" s="147" t="n"/>
      <c r="DK2556" s="147" t="n"/>
      <c r="DL2556" s="147" t="n"/>
      <c r="DM2556" s="147" t="n"/>
      <c r="DN2556" s="147" t="n"/>
      <c r="DO2556" s="147" t="n"/>
      <c r="DP2556" s="147" t="n"/>
      <c r="DQ2556" s="147" t="n"/>
      <c r="DR2556" s="147" t="n"/>
      <c r="DS2556" s="147" t="n"/>
      <c r="DT2556" s="147" t="n"/>
      <c r="DU2556" s="148"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49">
        <f>計算!$O$31</f>
        <v/>
      </c>
      <c r="CG2557" s="144" t="n"/>
      <c r="CH2557" s="150">
        <f>計算!$P$31</f>
        <v/>
      </c>
      <c r="DU2557" s="144"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7" t="n"/>
      <c r="AA2558" s="147" t="n"/>
      <c r="AB2558" s="147" t="n"/>
      <c r="AC2558" s="147" t="n"/>
      <c r="AD2558" s="147" t="n"/>
      <c r="AE2558" s="147" t="n"/>
      <c r="AF2558" s="147" t="n"/>
      <c r="AG2558" s="147" t="n"/>
      <c r="AH2558" s="147" t="n"/>
      <c r="AI2558" s="147" t="n"/>
      <c r="AJ2558" s="147" t="n"/>
      <c r="AK2558" s="147" t="n"/>
      <c r="AL2558" s="147" t="n"/>
      <c r="AM2558" s="147" t="n"/>
      <c r="AN2558" s="147" t="n"/>
      <c r="AO2558" s="147" t="n"/>
      <c r="AP2558" s="147" t="n"/>
      <c r="AQ2558" s="147" t="n"/>
      <c r="AR2558" s="147" t="n"/>
      <c r="AS2558" s="147" t="n"/>
      <c r="AT2558" s="147" t="n"/>
      <c r="AU2558" s="12" t="n"/>
      <c r="AV2558" s="7" t="n"/>
      <c r="BI2558" s="8" t="n"/>
      <c r="BJ2558" s="7" t="n"/>
      <c r="BK2558" s="2" t="n"/>
      <c r="BL2558" s="2" t="n"/>
      <c r="BM2558" s="2" t="n"/>
      <c r="BN2558" s="2" t="n"/>
      <c r="BO2558" s="2" t="n"/>
      <c r="BP2558" s="143" t="n"/>
      <c r="BV2558" s="144" t="n"/>
      <c r="BW2558" s="143" t="n"/>
      <c r="CG2558" s="144" t="n"/>
      <c r="DU2558" s="144" t="n"/>
      <c r="DV2558" s="2" t="n"/>
      <c r="DW2558" s="2" t="n"/>
      <c r="DX2558" s="2" t="n"/>
      <c r="DY2558" s="2" t="n"/>
      <c r="DZ2558" s="2" t="n"/>
      <c r="EA2558" s="2" t="n"/>
      <c r="EB2558" s="2" t="n"/>
      <c r="EC2558" s="2" t="n"/>
    </row>
    <row r="2559" ht="6.75" customHeight="1" s="118">
      <c r="A2559" s="2" t="n"/>
      <c r="B2559" s="2" t="n"/>
      <c r="C2559" s="2" t="n"/>
      <c r="D2559" s="2" t="n"/>
      <c r="E2559" s="142" t="inlineStr">
        <is>
          <t>ふ り が な</t>
        </is>
      </c>
      <c r="F2559" s="140" t="n"/>
      <c r="G2559" s="140" t="n"/>
      <c r="H2559" s="140" t="n"/>
      <c r="I2559" s="140" t="n"/>
      <c r="J2559" s="140" t="n"/>
      <c r="K2559" s="141" t="n"/>
      <c r="L2559" s="151">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43" t="n"/>
      <c r="CG2559" s="144" t="n"/>
      <c r="DU2559" s="144" t="n"/>
      <c r="DV2559" s="2" t="n"/>
      <c r="DW2559" s="2" t="n"/>
      <c r="DX2559" s="2" t="n"/>
      <c r="DY2559" s="2" t="n"/>
      <c r="DZ2559" s="2" t="n"/>
      <c r="EA2559" s="2" t="n"/>
      <c r="EB2559" s="2" t="n"/>
      <c r="EC2559" s="2" t="n"/>
    </row>
    <row r="2560" ht="6.7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43" t="n"/>
      <c r="CG2560" s="144" t="n"/>
      <c r="DU2560" s="144" t="n"/>
      <c r="DV2560" s="2" t="n"/>
      <c r="DW2560" s="2" t="n"/>
      <c r="DX2560" s="2" t="n"/>
      <c r="DY2560" s="2" t="n"/>
      <c r="DZ2560" s="2" t="n"/>
      <c r="EA2560" s="2" t="n"/>
      <c r="EB2560" s="2" t="n"/>
      <c r="EC2560" s="2" t="n"/>
    </row>
    <row r="2561" ht="6.7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49">
        <f>計算!$Q$31</f>
        <v/>
      </c>
      <c r="CG2561" s="144" t="n"/>
      <c r="CH2561" s="150">
        <f>計算!$R$31</f>
        <v/>
      </c>
      <c r="DU2561" s="144" t="n"/>
      <c r="DV2561" s="2" t="n"/>
      <c r="DW2561" s="2" t="n"/>
      <c r="DX2561" s="2" t="n"/>
      <c r="DY2561" s="2" t="n"/>
      <c r="DZ2561" s="2" t="n"/>
      <c r="EA2561" s="2" t="n"/>
      <c r="EB2561" s="2" t="n"/>
      <c r="EC2561" s="2" t="n"/>
    </row>
    <row r="2562" ht="6.75" customHeight="1" s="118">
      <c r="A2562" s="2" t="n"/>
      <c r="B2562" s="2" t="n"/>
      <c r="C2562" s="2" t="n"/>
      <c r="D2562" s="2" t="n"/>
      <c r="E2562" s="146" t="n"/>
      <c r="F2562" s="147" t="n"/>
      <c r="G2562" s="147" t="n"/>
      <c r="H2562" s="147" t="n"/>
      <c r="I2562" s="147" t="n"/>
      <c r="J2562" s="147" t="n"/>
      <c r="K2562" s="148" t="n"/>
      <c r="L2562" s="147" t="n"/>
      <c r="M2562" s="147" t="n"/>
      <c r="N2562" s="147" t="n"/>
      <c r="O2562" s="147" t="n"/>
      <c r="P2562" s="147" t="n"/>
      <c r="Q2562" s="147" t="n"/>
      <c r="R2562" s="147" t="n"/>
      <c r="S2562" s="147" t="n"/>
      <c r="T2562" s="147" t="n"/>
      <c r="U2562" s="147" t="n"/>
      <c r="V2562" s="147" t="n"/>
      <c r="W2562" s="147" t="n"/>
      <c r="X2562" s="147" t="n"/>
      <c r="Y2562" s="147" t="n"/>
      <c r="Z2562" s="147" t="n"/>
      <c r="AA2562" s="147" t="n"/>
      <c r="AB2562" s="147" t="n"/>
      <c r="AC2562" s="147" t="n"/>
      <c r="AD2562" s="147" t="n"/>
      <c r="AE2562" s="147" t="n"/>
      <c r="AF2562" s="147" t="n"/>
      <c r="AG2562" s="147" t="n"/>
      <c r="AH2562" s="147" t="n"/>
      <c r="AI2562" s="147" t="n"/>
      <c r="AJ2562" s="147" t="n"/>
      <c r="AK2562" s="147" t="n"/>
      <c r="AL2562" s="147" t="n"/>
      <c r="AM2562" s="147" t="n"/>
      <c r="AN2562" s="147" t="n"/>
      <c r="AO2562" s="147" t="n"/>
      <c r="AP2562" s="147" t="n"/>
      <c r="AQ2562" s="147" t="n"/>
      <c r="AR2562" s="147" t="n"/>
      <c r="AS2562" s="147" t="n"/>
      <c r="AT2562" s="148"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43" t="n"/>
      <c r="CG2562" s="144" t="n"/>
      <c r="DU2562" s="144" t="n"/>
      <c r="DV2562" s="2" t="n"/>
      <c r="DW2562" s="2" t="n"/>
      <c r="DX2562" s="2" t="n"/>
      <c r="DY2562" s="2" t="n"/>
      <c r="DZ2562" s="2" t="n"/>
      <c r="EA2562" s="2" t="n"/>
      <c r="EB2562" s="2" t="n"/>
      <c r="EC2562" s="2" t="n"/>
    </row>
    <row r="2563" ht="6.75" customHeight="1" s="118">
      <c r="A2563" s="2" t="n"/>
      <c r="B2563" s="2" t="n"/>
      <c r="C2563" s="2" t="n"/>
      <c r="D2563" s="2" t="n"/>
      <c r="E2563" s="152" t="inlineStr">
        <is>
          <t>名　前</t>
        </is>
      </c>
      <c r="F2563" s="140" t="n"/>
      <c r="G2563" s="140" t="n"/>
      <c r="H2563" s="140" t="n"/>
      <c r="I2563" s="140" t="n"/>
      <c r="J2563" s="140" t="n"/>
      <c r="K2563" s="141" t="n"/>
      <c r="L2563" s="153">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43" t="n"/>
      <c r="CG2563" s="144" t="n"/>
      <c r="DU2563" s="144" t="n"/>
      <c r="DV2563" s="2" t="n"/>
      <c r="DW2563" s="2" t="n"/>
      <c r="DX2563" s="2" t="n"/>
      <c r="DY2563" s="2" t="n"/>
      <c r="DZ2563" s="2" t="n"/>
      <c r="EA2563" s="2" t="n"/>
      <c r="EB2563" s="2" t="n"/>
      <c r="EC2563" s="2" t="n"/>
    </row>
    <row r="2564" ht="6.7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43" t="n"/>
      <c r="CG2564" s="144" t="n"/>
      <c r="DU2564" s="144" t="n"/>
      <c r="DV2564" s="2" t="n"/>
      <c r="DW2564" s="2" t="n"/>
      <c r="DX2564" s="2" t="n"/>
      <c r="DY2564" s="2" t="n"/>
      <c r="DZ2564" s="2" t="n"/>
      <c r="EA2564" s="2" t="n"/>
      <c r="EB2564" s="2" t="n"/>
      <c r="EC2564" s="2" t="n"/>
    </row>
    <row r="2565" ht="6.7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49">
        <f>計算!$S$31</f>
        <v/>
      </c>
      <c r="CG2565" s="144" t="n"/>
      <c r="CH2565" s="150">
        <f>計算!$T$31</f>
        <v/>
      </c>
      <c r="DU2565" s="144" t="n"/>
      <c r="DV2565" s="2" t="n"/>
      <c r="DW2565" s="2" t="n"/>
      <c r="DX2565" s="2" t="n"/>
      <c r="DY2565" s="2" t="n"/>
      <c r="DZ2565" s="2" t="n"/>
      <c r="EA2565" s="2" t="n"/>
      <c r="EB2565" s="2" t="n"/>
      <c r="EC2565" s="2" t="n"/>
    </row>
    <row r="2566" ht="6.7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43" t="n"/>
      <c r="CG2566" s="144" t="n"/>
      <c r="DU2566" s="144" t="n"/>
      <c r="DV2566" s="2" t="n"/>
      <c r="DW2566" s="2" t="n"/>
      <c r="DX2566" s="2" t="n"/>
      <c r="DY2566" s="2" t="n"/>
      <c r="DZ2566" s="2" t="n"/>
      <c r="EA2566" s="2" t="n"/>
      <c r="EB2566" s="2" t="n"/>
      <c r="EC2566" s="2" t="n"/>
    </row>
    <row r="2567" ht="6.7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43" t="n"/>
      <c r="CG2567" s="144" t="n"/>
      <c r="DU2567" s="144" t="n"/>
      <c r="DV2567" s="2" t="n"/>
      <c r="DW2567" s="2" t="n"/>
      <c r="DX2567" s="2" t="n"/>
      <c r="DY2567" s="2" t="n"/>
      <c r="DZ2567" s="2" t="n"/>
      <c r="EA2567" s="2" t="n"/>
      <c r="EB2567" s="2" t="n"/>
      <c r="EC2567" s="2" t="n"/>
    </row>
    <row r="2568" ht="4.5" customHeight="1" s="118">
      <c r="A2568" s="2" t="n"/>
      <c r="B2568" s="2" t="n"/>
      <c r="C2568" s="2" t="n"/>
      <c r="D2568" s="2" t="n"/>
      <c r="E2568" s="146" t="n"/>
      <c r="F2568" s="147" t="n"/>
      <c r="G2568" s="147" t="n"/>
      <c r="H2568" s="147" t="n"/>
      <c r="I2568" s="147" t="n"/>
      <c r="J2568" s="147" t="n"/>
      <c r="K2568" s="148" t="n"/>
      <c r="L2568" s="146" t="n"/>
      <c r="M2568" s="147" t="n"/>
      <c r="N2568" s="147" t="n"/>
      <c r="O2568" s="147" t="n"/>
      <c r="P2568" s="147" t="n"/>
      <c r="Q2568" s="147" t="n"/>
      <c r="R2568" s="147" t="n"/>
      <c r="S2568" s="147" t="n"/>
      <c r="T2568" s="147" t="n"/>
      <c r="U2568" s="147" t="n"/>
      <c r="V2568" s="147" t="n"/>
      <c r="W2568" s="147" t="n"/>
      <c r="X2568" s="147" t="n"/>
      <c r="Y2568" s="147" t="n"/>
      <c r="Z2568" s="147" t="n"/>
      <c r="AA2568" s="147" t="n"/>
      <c r="AB2568" s="147" t="n"/>
      <c r="AC2568" s="147" t="n"/>
      <c r="AD2568" s="147" t="n"/>
      <c r="AE2568" s="147" t="n"/>
      <c r="AF2568" s="147" t="n"/>
      <c r="AG2568" s="147" t="n"/>
      <c r="AH2568" s="147" t="n"/>
      <c r="AI2568" s="147" t="n"/>
      <c r="AJ2568" s="147" t="n"/>
      <c r="AK2568" s="147" t="n"/>
      <c r="AL2568" s="147" t="n"/>
      <c r="AM2568" s="147" t="n"/>
      <c r="AN2568" s="147" t="n"/>
      <c r="AO2568" s="147" t="n"/>
      <c r="AP2568" s="147" t="n"/>
      <c r="AQ2568" s="147" t="n"/>
      <c r="AR2568" s="147" t="n"/>
      <c r="AS2568" s="147" t="n"/>
      <c r="AT2568" s="148"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43" t="n"/>
      <c r="CG2568" s="144" t="n"/>
      <c r="DU2568" s="144" t="n"/>
      <c r="DV2568" s="2" t="n"/>
      <c r="DW2568" s="2" t="n"/>
      <c r="DX2568" s="2" t="n"/>
      <c r="DY2568" s="2" t="n"/>
      <c r="DZ2568" s="2" t="n"/>
      <c r="EA2568" s="2" t="n"/>
      <c r="EB2568" s="2" t="n"/>
      <c r="EC2568" s="2" t="n"/>
    </row>
    <row r="2569" ht="6.75" customHeight="1" s="118">
      <c r="A2569" s="2" t="n"/>
      <c r="B2569" s="2" t="n"/>
      <c r="C2569" s="2" t="n"/>
      <c r="D2569" s="2" t="n"/>
      <c r="E2569" s="152" t="inlineStr">
        <is>
          <t>生年月日</t>
        </is>
      </c>
      <c r="F2569" s="140" t="n"/>
      <c r="G2569" s="140" t="n"/>
      <c r="H2569" s="140" t="n"/>
      <c r="I2569" s="140" t="n"/>
      <c r="J2569" s="140" t="n"/>
      <c r="K2569" s="141" t="n"/>
      <c r="L2569" s="154" t="inlineStr">
        <is>
          <t>昭和 ・ 平成</t>
        </is>
      </c>
      <c r="M2569" s="140" t="n"/>
      <c r="N2569" s="140" t="n"/>
      <c r="O2569" s="140" t="n"/>
      <c r="P2569" s="140" t="n"/>
      <c r="Q2569" s="140" t="n"/>
      <c r="R2569" s="140" t="n"/>
      <c r="S2569" s="140" t="n"/>
      <c r="T2569" s="140" t="n"/>
      <c r="U2569" s="140" t="n"/>
      <c r="V2569" s="155">
        <f>計算!$D$31</f>
        <v/>
      </c>
      <c r="W2569" s="140" t="n"/>
      <c r="X2569" s="156" t="inlineStr">
        <is>
          <t>年</t>
        </is>
      </c>
      <c r="Y2569" s="140" t="n"/>
      <c r="Z2569" s="155">
        <f>計算!$E$31</f>
        <v/>
      </c>
      <c r="AA2569" s="140" t="n"/>
      <c r="AB2569" s="140" t="n"/>
      <c r="AC2569" s="156" t="inlineStr">
        <is>
          <t>月</t>
        </is>
      </c>
      <c r="AD2569" s="140" t="n"/>
      <c r="AE2569" s="155">
        <f>計算!$F$31</f>
        <v/>
      </c>
      <c r="AF2569" s="140" t="n"/>
      <c r="AG2569" s="140" t="n"/>
      <c r="AH2569" s="156" t="inlineStr">
        <is>
          <t>日　生 （満</t>
        </is>
      </c>
      <c r="AI2569" s="140" t="n"/>
      <c r="AJ2569" s="140" t="n"/>
      <c r="AK2569" s="140" t="n"/>
      <c r="AL2569" s="140" t="n"/>
      <c r="AM2569" s="140" t="n"/>
      <c r="AN2569" s="140" t="n"/>
      <c r="AO2569" s="140" t="n"/>
      <c r="AP2569" s="157">
        <f>計算!$G$31</f>
        <v/>
      </c>
      <c r="AQ2569" s="140" t="n"/>
      <c r="AR2569" s="158"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49">
        <f>計算!$U$31</f>
        <v/>
      </c>
      <c r="CG2569" s="144" t="n"/>
      <c r="CH2569" s="150">
        <f>計算!$V$31</f>
        <v/>
      </c>
      <c r="DU2569" s="144" t="n"/>
      <c r="DV2569" s="2" t="n"/>
      <c r="DW2569" s="2" t="n"/>
      <c r="DX2569" s="2" t="n"/>
      <c r="DY2569" s="2" t="n"/>
      <c r="DZ2569" s="2" t="n"/>
      <c r="EA2569" s="2" t="n"/>
      <c r="EB2569" s="2" t="n"/>
      <c r="EC2569" s="2" t="n"/>
    </row>
    <row r="2570" ht="6.75"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143" t="n"/>
      <c r="CG2570" s="144" t="n"/>
      <c r="DU2570" s="144" t="n"/>
      <c r="DV2570" s="2" t="n"/>
      <c r="DW2570" s="2" t="n"/>
      <c r="DX2570" s="2" t="n"/>
      <c r="DY2570" s="2" t="n"/>
      <c r="DZ2570" s="2" t="n"/>
      <c r="EA2570" s="2" t="n"/>
      <c r="EB2570" s="2" t="n"/>
      <c r="EC2570" s="2" t="n"/>
    </row>
    <row r="2571" ht="6.75"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143" t="n"/>
      <c r="CG2571" s="144" t="n"/>
      <c r="DU2571" s="144" t="n"/>
      <c r="DV2571" s="2" t="n"/>
      <c r="DW2571" s="2" t="n"/>
      <c r="DX2571" s="2" t="n"/>
      <c r="DY2571" s="2" t="n"/>
      <c r="DZ2571" s="2" t="n"/>
      <c r="EA2571" s="2" t="n"/>
      <c r="EB2571" s="2" t="n"/>
      <c r="EC2571" s="2" t="n"/>
    </row>
    <row r="2572" ht="3.75" customHeight="1" s="118">
      <c r="A2572" s="2" t="n"/>
      <c r="B2572" s="2" t="n"/>
      <c r="C2572" s="2" t="n"/>
      <c r="D2572" s="2" t="n"/>
      <c r="E2572" s="146" t="n"/>
      <c r="F2572" s="147" t="n"/>
      <c r="G2572" s="147" t="n"/>
      <c r="H2572" s="147" t="n"/>
      <c r="I2572" s="147" t="n"/>
      <c r="J2572" s="147" t="n"/>
      <c r="K2572" s="148" t="n"/>
      <c r="L2572" s="146" t="n"/>
      <c r="M2572" s="147" t="n"/>
      <c r="N2572" s="147" t="n"/>
      <c r="O2572" s="147" t="n"/>
      <c r="P2572" s="147" t="n"/>
      <c r="Q2572" s="147" t="n"/>
      <c r="R2572" s="147" t="n"/>
      <c r="S2572" s="147" t="n"/>
      <c r="T2572" s="147" t="n"/>
      <c r="U2572" s="147" t="n"/>
      <c r="X2572" s="147" t="n"/>
      <c r="Y2572" s="147" t="n"/>
      <c r="AC2572" s="147" t="n"/>
      <c r="AD2572" s="147" t="n"/>
      <c r="AH2572" s="147" t="n"/>
      <c r="AI2572" s="147" t="n"/>
      <c r="AJ2572" s="147" t="n"/>
      <c r="AK2572" s="147" t="n"/>
      <c r="AL2572" s="147" t="n"/>
      <c r="AM2572" s="147" t="n"/>
      <c r="AN2572" s="147" t="n"/>
      <c r="AO2572" s="147" t="n"/>
      <c r="AP2572" s="147" t="n"/>
      <c r="AQ2572" s="147" t="n"/>
      <c r="AR2572" s="147" t="n"/>
      <c r="AS2572" s="147" t="n"/>
      <c r="AT2572" s="148"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143" t="n"/>
      <c r="CG2572" s="144" t="n"/>
      <c r="DU2572" s="144" t="n"/>
      <c r="DV2572" s="2" t="n"/>
      <c r="DW2572" s="2" t="n"/>
      <c r="DX2572" s="2" t="n"/>
      <c r="DY2572" s="2" t="n"/>
      <c r="DZ2572" s="2" t="n"/>
      <c r="EA2572" s="2" t="n"/>
      <c r="EB2572" s="2" t="n"/>
      <c r="EC2572" s="2" t="n"/>
    </row>
    <row r="2573" ht="6.75" customHeight="1" s="118">
      <c r="A2573" s="2" t="n"/>
      <c r="B2573" s="2" t="n"/>
      <c r="C2573" s="2" t="n"/>
      <c r="D2573" s="2" t="n"/>
      <c r="E2573" s="159" t="inlineStr">
        <is>
          <t>ふ り が な</t>
        </is>
      </c>
      <c r="F2573" s="140" t="n"/>
      <c r="G2573" s="140" t="n"/>
      <c r="H2573" s="140" t="n"/>
      <c r="I2573" s="140" t="n"/>
      <c r="J2573" s="140" t="n"/>
      <c r="K2573" s="141" t="n"/>
      <c r="L2573" s="160">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161">
        <f>計算!$W$31</f>
        <v/>
      </c>
      <c r="CG2573" s="144" t="n"/>
      <c r="CH2573" s="150">
        <f>計算!$X$31</f>
        <v/>
      </c>
      <c r="DU2573" s="144" t="n"/>
      <c r="DV2573" s="2" t="n"/>
      <c r="DW2573" s="2" t="n"/>
      <c r="DX2573" s="2" t="n"/>
      <c r="DY2573" s="2" t="n"/>
      <c r="DZ2573" s="2" t="n"/>
      <c r="EA2573" s="2" t="n"/>
      <c r="EB2573" s="2" t="n"/>
      <c r="EC2573" s="2" t="n"/>
    </row>
    <row r="2574" ht="6.75" customHeight="1" s="118">
      <c r="A2574" s="2" t="n"/>
      <c r="B2574" s="2" t="n"/>
      <c r="C2574" s="2" t="n"/>
      <c r="D2574" s="2" t="n"/>
      <c r="E2574" s="143" t="n"/>
      <c r="K2574" s="144" t="n"/>
      <c r="BI2574" s="144" t="n"/>
      <c r="BJ2574" s="2" t="n"/>
      <c r="BK2574" s="2" t="n"/>
      <c r="BL2574" s="2" t="n"/>
      <c r="BM2574" s="2" t="n"/>
      <c r="BN2574" s="2" t="n"/>
      <c r="BO2574" s="2" t="n"/>
      <c r="BP2574" s="143" t="n"/>
      <c r="BV2574" s="144" t="n"/>
      <c r="BW2574" s="143" t="n"/>
      <c r="CG2574" s="144" t="n"/>
      <c r="DU2574" s="144" t="n"/>
      <c r="DV2574" s="2" t="n"/>
      <c r="DW2574" s="2" t="n"/>
      <c r="DX2574" s="2" t="n"/>
      <c r="DY2574" s="2" t="n"/>
      <c r="DZ2574" s="2" t="n"/>
      <c r="EA2574" s="2" t="n"/>
      <c r="EB2574" s="2" t="n"/>
      <c r="EC2574" s="2" t="n"/>
    </row>
    <row r="2575" ht="6.75" customHeight="1" s="118">
      <c r="A2575" s="2" t="n"/>
      <c r="B2575" s="2" t="n"/>
      <c r="C2575" s="2" t="n"/>
      <c r="D2575" s="2" t="n"/>
      <c r="E2575" s="162" t="n"/>
      <c r="F2575" s="163" t="n"/>
      <c r="G2575" s="163" t="n"/>
      <c r="H2575" s="163" t="n"/>
      <c r="I2575" s="163" t="n"/>
      <c r="J2575" s="163" t="n"/>
      <c r="K2575" s="164" t="n"/>
      <c r="L2575" s="163" t="n"/>
      <c r="M2575" s="163" t="n"/>
      <c r="N2575" s="163" t="n"/>
      <c r="O2575" s="163" t="n"/>
      <c r="P2575" s="163" t="n"/>
      <c r="Q2575" s="163" t="n"/>
      <c r="R2575" s="163" t="n"/>
      <c r="S2575" s="163" t="n"/>
      <c r="T2575" s="163" t="n"/>
      <c r="U2575" s="163" t="n"/>
      <c r="V2575" s="163" t="n"/>
      <c r="W2575" s="163" t="n"/>
      <c r="X2575" s="163" t="n"/>
      <c r="Y2575" s="163" t="n"/>
      <c r="Z2575" s="163" t="n"/>
      <c r="AA2575" s="163" t="n"/>
      <c r="AB2575" s="163" t="n"/>
      <c r="AC2575" s="163" t="n"/>
      <c r="AD2575" s="163" t="n"/>
      <c r="AE2575" s="163" t="n"/>
      <c r="AF2575" s="163" t="n"/>
      <c r="AG2575" s="163" t="n"/>
      <c r="AH2575" s="163" t="n"/>
      <c r="AI2575" s="163" t="n"/>
      <c r="AJ2575" s="163" t="n"/>
      <c r="AK2575" s="163" t="n"/>
      <c r="AL2575" s="163" t="n"/>
      <c r="AM2575" s="163" t="n"/>
      <c r="AN2575" s="163" t="n"/>
      <c r="AO2575" s="163" t="n"/>
      <c r="AP2575" s="163" t="n"/>
      <c r="AQ2575" s="163" t="n"/>
      <c r="AR2575" s="163" t="n"/>
      <c r="AS2575" s="163" t="n"/>
      <c r="AT2575" s="163" t="n"/>
      <c r="AU2575" s="163" t="n"/>
      <c r="AV2575" s="163" t="n"/>
      <c r="AW2575" s="163" t="n"/>
      <c r="AX2575" s="163" t="n"/>
      <c r="AY2575" s="163" t="n"/>
      <c r="AZ2575" s="163" t="n"/>
      <c r="BA2575" s="163" t="n"/>
      <c r="BB2575" s="163" t="n"/>
      <c r="BC2575" s="163" t="n"/>
      <c r="BD2575" s="163" t="n"/>
      <c r="BE2575" s="163" t="n"/>
      <c r="BF2575" s="163" t="n"/>
      <c r="BG2575" s="163" t="n"/>
      <c r="BH2575" s="163" t="n"/>
      <c r="BI2575" s="164" t="n"/>
      <c r="BJ2575" s="2" t="n"/>
      <c r="BK2575" s="2" t="n"/>
      <c r="BL2575" s="2" t="n"/>
      <c r="BM2575" s="2" t="n"/>
      <c r="BN2575" s="2" t="n"/>
      <c r="BO2575" s="2" t="n"/>
      <c r="BP2575" s="143" t="n"/>
      <c r="BV2575" s="144" t="n"/>
      <c r="BW2575" s="143" t="n"/>
      <c r="CG2575" s="144" t="n"/>
      <c r="DU2575" s="144" t="n"/>
      <c r="DV2575" s="2" t="n"/>
      <c r="DW2575" s="2" t="n"/>
      <c r="DX2575" s="2" t="n"/>
      <c r="DY2575" s="2" t="n"/>
      <c r="DZ2575" s="2" t="n"/>
      <c r="EA2575" s="2" t="n"/>
      <c r="EB2575" s="2" t="n"/>
      <c r="EC2575" s="2" t="n"/>
    </row>
    <row r="2576" ht="6.75" customHeight="1" s="118">
      <c r="A2576" s="2" t="n"/>
      <c r="B2576" s="2" t="n"/>
      <c r="C2576" s="2" t="n"/>
      <c r="D2576" s="2" t="n"/>
      <c r="E2576" s="165" t="inlineStr">
        <is>
          <t>現住所</t>
        </is>
      </c>
      <c r="F2576" s="166" t="n"/>
      <c r="G2576" s="166" t="n"/>
      <c r="H2576" s="166" t="n"/>
      <c r="I2576" s="166" t="n"/>
      <c r="J2576" s="166" t="n"/>
      <c r="K2576" s="167" t="n"/>
      <c r="L2576" s="107" t="inlineStr">
        <is>
          <t>〒</t>
        </is>
      </c>
      <c r="M2576" s="166" t="n"/>
      <c r="N2576" s="166" t="n"/>
      <c r="O2576" s="166" t="n"/>
      <c r="P2576" s="168">
        <f>計算!$H$31</f>
        <v/>
      </c>
      <c r="Q2576" s="166" t="n"/>
      <c r="R2576" s="166" t="n"/>
      <c r="S2576" s="166" t="n"/>
      <c r="T2576" s="166" t="n"/>
      <c r="U2576" s="166" t="n"/>
      <c r="V2576" s="166" t="n"/>
      <c r="W2576" s="166" t="n"/>
      <c r="X2576" s="166" t="n"/>
      <c r="Y2576" s="166" t="n"/>
      <c r="Z2576" s="166" t="n"/>
      <c r="AA2576" s="166" t="n"/>
      <c r="AB2576" s="166" t="n"/>
      <c r="AC2576" s="166" t="n"/>
      <c r="AD2576" s="166" t="n"/>
      <c r="AE2576" s="166" t="n"/>
      <c r="AF2576" s="166" t="n"/>
      <c r="AG2576" s="166" t="n"/>
      <c r="AH2576" s="166" t="n"/>
      <c r="AI2576" s="166" t="n"/>
      <c r="AJ2576" s="166"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143" t="n"/>
      <c r="CG2576" s="144" t="n"/>
      <c r="DU2576" s="144" t="n"/>
      <c r="DV2576" s="2" t="n"/>
      <c r="DW2576" s="2" t="n"/>
      <c r="DX2576" s="2" t="n"/>
      <c r="DY2576" s="2" t="n"/>
      <c r="DZ2576" s="2" t="n"/>
      <c r="EA2576" s="2" t="n"/>
      <c r="EB2576" s="2" t="n"/>
      <c r="EC2576" s="2" t="n"/>
    </row>
    <row r="2577" ht="4.5"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6" t="n"/>
      <c r="BQ2577" s="147" t="n"/>
      <c r="BR2577" s="147" t="n"/>
      <c r="BS2577" s="147" t="n"/>
      <c r="BT2577" s="147" t="n"/>
      <c r="BU2577" s="147" t="n"/>
      <c r="BV2577" s="148" t="n"/>
      <c r="BW2577" s="146" t="n"/>
      <c r="BX2577" s="147" t="n"/>
      <c r="BY2577" s="147" t="n"/>
      <c r="BZ2577" s="147" t="n"/>
      <c r="CA2577" s="147" t="n"/>
      <c r="CB2577" s="147" t="n"/>
      <c r="CC2577" s="147" t="n"/>
      <c r="CD2577" s="147" t="n"/>
      <c r="CE2577" s="147" t="n"/>
      <c r="CF2577" s="147" t="n"/>
      <c r="CG2577" s="148" t="n"/>
      <c r="DU2577" s="144"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69" t="inlineStr">
        <is>
          <t>校内外の諸活動</t>
        </is>
      </c>
      <c r="BQ2578" s="140" t="n"/>
      <c r="BR2578" s="140" t="n"/>
      <c r="BS2578" s="140" t="n"/>
      <c r="BT2578" s="140" t="n"/>
      <c r="BU2578" s="140" t="n"/>
      <c r="BV2578" s="141" t="n"/>
      <c r="BW2578" s="170">
        <f>計算!$Y$31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1">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6" t="n"/>
      <c r="F2581" s="147" t="n"/>
      <c r="G2581" s="147" t="n"/>
      <c r="H2581" s="147" t="n"/>
      <c r="I2581" s="147" t="n"/>
      <c r="J2581" s="147" t="n"/>
      <c r="K2581" s="148" t="n"/>
      <c r="L2581" s="146" t="n"/>
      <c r="M2581" s="147" t="n"/>
      <c r="N2581" s="147" t="n"/>
      <c r="O2581" s="147" t="n"/>
      <c r="P2581" s="147" t="n"/>
      <c r="Q2581" s="147" t="n"/>
      <c r="R2581" s="147" t="n"/>
      <c r="S2581" s="147" t="n"/>
      <c r="T2581" s="147" t="n"/>
      <c r="U2581" s="147" t="n"/>
      <c r="V2581" s="147" t="n"/>
      <c r="W2581" s="147" t="n"/>
      <c r="X2581" s="147" t="n"/>
      <c r="Y2581" s="147" t="n"/>
      <c r="Z2581" s="147" t="n"/>
      <c r="AA2581" s="147" t="n"/>
      <c r="AB2581" s="147" t="n"/>
      <c r="AC2581" s="147" t="n"/>
      <c r="AD2581" s="147" t="n"/>
      <c r="AE2581" s="147" t="n"/>
      <c r="AF2581" s="147" t="n"/>
      <c r="AG2581" s="147" t="n"/>
      <c r="AH2581" s="147" t="n"/>
      <c r="AI2581" s="147" t="n"/>
      <c r="AJ2581" s="147" t="n"/>
      <c r="AK2581" s="147" t="n"/>
      <c r="AL2581" s="147" t="n"/>
      <c r="AM2581" s="147" t="n"/>
      <c r="AN2581" s="147" t="n"/>
      <c r="AO2581" s="147" t="n"/>
      <c r="AP2581" s="147" t="n"/>
      <c r="AQ2581" s="147" t="n"/>
      <c r="AR2581" s="147" t="n"/>
      <c r="AS2581" s="147" t="n"/>
      <c r="AT2581" s="147" t="n"/>
      <c r="AU2581" s="147" t="n"/>
      <c r="AV2581" s="147" t="n"/>
      <c r="AW2581" s="147" t="n"/>
      <c r="AX2581" s="147" t="n"/>
      <c r="AY2581" s="147" t="n"/>
      <c r="AZ2581" s="147" t="n"/>
      <c r="BA2581" s="147" t="n"/>
      <c r="BB2581" s="147" t="n"/>
      <c r="BC2581" s="147" t="n"/>
      <c r="BD2581" s="147" t="n"/>
      <c r="BE2581" s="147" t="n"/>
      <c r="BF2581" s="147" t="n"/>
      <c r="BG2581" s="147" t="n"/>
      <c r="BH2581" s="147" t="n"/>
      <c r="BI2581" s="148"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59" t="inlineStr">
        <is>
          <t>ふ り が な</t>
        </is>
      </c>
      <c r="F2582" s="140" t="n"/>
      <c r="G2582" s="140" t="n"/>
      <c r="H2582" s="140" t="n"/>
      <c r="I2582" s="140" t="n"/>
      <c r="J2582" s="140" t="n"/>
      <c r="K2582" s="141" t="n"/>
      <c r="L2582" s="160">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2" t="n"/>
      <c r="F2584" s="163" t="n"/>
      <c r="G2584" s="163" t="n"/>
      <c r="H2584" s="163" t="n"/>
      <c r="I2584" s="163" t="n"/>
      <c r="J2584" s="163" t="n"/>
      <c r="K2584" s="164" t="n"/>
      <c r="L2584" s="163" t="n"/>
      <c r="M2584" s="163" t="n"/>
      <c r="N2584" s="163" t="n"/>
      <c r="O2584" s="163" t="n"/>
      <c r="P2584" s="163" t="n"/>
      <c r="Q2584" s="163" t="n"/>
      <c r="R2584" s="163" t="n"/>
      <c r="S2584" s="163" t="n"/>
      <c r="T2584" s="163" t="n"/>
      <c r="U2584" s="163" t="n"/>
      <c r="V2584" s="163" t="n"/>
      <c r="W2584" s="163" t="n"/>
      <c r="X2584" s="163" t="n"/>
      <c r="Y2584" s="163" t="n"/>
      <c r="Z2584" s="163" t="n"/>
      <c r="AA2584" s="163" t="n"/>
      <c r="AB2584" s="163" t="n"/>
      <c r="AC2584" s="163" t="n"/>
      <c r="AD2584" s="163" t="n"/>
      <c r="AE2584" s="163" t="n"/>
      <c r="AF2584" s="163" t="n"/>
      <c r="AG2584" s="163" t="n"/>
      <c r="AH2584" s="163" t="n"/>
      <c r="AI2584" s="163" t="n"/>
      <c r="AJ2584" s="163" t="n"/>
      <c r="AK2584" s="163" t="n"/>
      <c r="AL2584" s="163" t="n"/>
      <c r="AM2584" s="163" t="n"/>
      <c r="AN2584" s="163" t="n"/>
      <c r="AO2584" s="163" t="n"/>
      <c r="AP2584" s="163" t="n"/>
      <c r="AQ2584" s="163" t="n"/>
      <c r="AR2584" s="163" t="n"/>
      <c r="AS2584" s="163" t="n"/>
      <c r="AT2584" s="163" t="n"/>
      <c r="AU2584" s="163" t="n"/>
      <c r="AV2584" s="163" t="n"/>
      <c r="AW2584" s="163" t="n"/>
      <c r="AX2584" s="163" t="n"/>
      <c r="AY2584" s="163" t="n"/>
      <c r="AZ2584" s="163" t="n"/>
      <c r="BA2584" s="163" t="n"/>
      <c r="BB2584" s="163" t="n"/>
      <c r="BC2584" s="163" t="n"/>
      <c r="BD2584" s="163" t="n"/>
      <c r="BE2584" s="163" t="n"/>
      <c r="BF2584" s="163" t="n"/>
      <c r="BG2584" s="163" t="n"/>
      <c r="BH2584" s="163" t="n"/>
      <c r="BI2584" s="164"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5" t="inlineStr">
        <is>
          <t>連絡先</t>
        </is>
      </c>
      <c r="F2585" s="166" t="n"/>
      <c r="G2585" s="166" t="n"/>
      <c r="H2585" s="166" t="n"/>
      <c r="I2585" s="166" t="n"/>
      <c r="J2585" s="166" t="n"/>
      <c r="K2585" s="167" t="n"/>
      <c r="L2585" s="107" t="inlineStr">
        <is>
          <t>〒</t>
        </is>
      </c>
      <c r="M2585" s="166" t="n"/>
      <c r="N2585" s="166" t="n"/>
      <c r="O2585" s="166" t="n"/>
      <c r="P2585" s="172">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3">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6" t="n"/>
      <c r="F2589" s="147" t="n"/>
      <c r="G2589" s="147" t="n"/>
      <c r="H2589" s="147" t="n"/>
      <c r="I2589" s="147" t="n"/>
      <c r="J2589" s="147" t="n"/>
      <c r="K2589" s="148" t="n"/>
      <c r="L2589" s="147" t="n"/>
      <c r="M2589" s="147" t="n"/>
      <c r="N2589" s="147" t="n"/>
      <c r="O2589" s="147" t="n"/>
      <c r="P2589" s="147" t="n"/>
      <c r="Q2589" s="147" t="n"/>
      <c r="R2589" s="147" t="n"/>
      <c r="S2589" s="147" t="n"/>
      <c r="T2589" s="147" t="n"/>
      <c r="U2589" s="147" t="n"/>
      <c r="V2589" s="147" t="n"/>
      <c r="W2589" s="147" t="n"/>
      <c r="X2589" s="147" t="n"/>
      <c r="Y2589" s="147" t="n"/>
      <c r="Z2589" s="147" t="n"/>
      <c r="AA2589" s="147" t="n"/>
      <c r="AB2589" s="147" t="n"/>
      <c r="AC2589" s="147" t="n"/>
      <c r="AD2589" s="147" t="n"/>
      <c r="AE2589" s="147" t="n"/>
      <c r="AF2589" s="147" t="n"/>
      <c r="AG2589" s="147" t="n"/>
      <c r="AH2589" s="147" t="n"/>
      <c r="AI2589" s="147" t="n"/>
      <c r="AJ2589" s="147" t="n"/>
      <c r="AK2589" s="147" t="n"/>
      <c r="AL2589" s="147" t="n"/>
      <c r="AM2589" s="147" t="n"/>
      <c r="AN2589" s="147" t="n"/>
      <c r="AO2589" s="147" t="n"/>
      <c r="AP2589" s="147" t="n"/>
      <c r="AQ2589" s="147" t="n"/>
      <c r="AR2589" s="147" t="n"/>
      <c r="AS2589" s="147" t="n"/>
      <c r="AT2589" s="147" t="n"/>
      <c r="AU2589" s="147" t="n"/>
      <c r="AV2589" s="147" t="n"/>
      <c r="AW2589" s="147" t="n"/>
      <c r="AX2589" s="147" t="n"/>
      <c r="AY2589" s="147" t="n"/>
      <c r="AZ2589" s="147" t="n"/>
      <c r="BA2589" s="147" t="n"/>
      <c r="BB2589" s="147" t="n"/>
      <c r="BC2589" s="147" t="n"/>
      <c r="BD2589" s="147" t="n"/>
      <c r="BE2589" s="147" t="n"/>
      <c r="BF2589" s="147" t="n"/>
      <c r="BG2589" s="147" t="n"/>
      <c r="BH2589" s="147" t="n"/>
      <c r="BI2589" s="148"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4" t="n"/>
      <c r="BQ2595" s="140" t="n"/>
      <c r="BR2595" s="175" t="n"/>
      <c r="BS2595" s="140" t="n"/>
      <c r="BT2595" s="140" t="n"/>
      <c r="BU2595" s="28" t="n"/>
      <c r="BV2595" s="29" t="n"/>
      <c r="BW2595" s="176">
        <f>計算!$Z$31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7"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78">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79">
        <f>設定!$B$6</f>
        <v/>
      </c>
      <c r="S2603" s="11" t="n"/>
      <c r="T2603" s="11" t="n"/>
      <c r="U2603" s="179">
        <f>設定!$B$7</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6" t="n"/>
      <c r="F2608" s="147" t="n"/>
      <c r="G2608" s="147" t="n"/>
      <c r="H2608" s="147" t="n"/>
      <c r="I2608" s="147" t="n"/>
      <c r="J2608" s="147" t="n"/>
      <c r="K2608" s="148"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7" t="n"/>
      <c r="AX2608" s="147" t="n"/>
      <c r="AY2608" s="147" t="n"/>
      <c r="AZ2608" s="147" t="n"/>
      <c r="BA2608" s="147" t="n"/>
      <c r="BB2608" s="147" t="n"/>
      <c r="BC2608" s="147" t="n"/>
      <c r="BD2608" s="147" t="n"/>
      <c r="BE2608" s="147" t="n"/>
      <c r="BF2608" s="147" t="n"/>
      <c r="BG2608" s="147" t="n"/>
      <c r="BH2608" s="147" t="n"/>
      <c r="BI2608" s="148"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0"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1">
        <f>計算!$AD$31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79">
        <f>計算!$AB$31</f>
        <v/>
      </c>
      <c r="S2614" s="52" t="inlineStr">
        <is>
          <t>年</t>
        </is>
      </c>
      <c r="U2614" s="179">
        <f>計算!$AC$31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6" t="n"/>
      <c r="M2617" s="147" t="n"/>
      <c r="N2617" s="147" t="n"/>
      <c r="O2617" s="147" t="n"/>
      <c r="P2617" s="20" t="n"/>
      <c r="Q2617" s="20" t="n"/>
      <c r="R2617" s="20" t="n"/>
      <c r="S2617" s="20" t="n"/>
      <c r="T2617" s="20" t="n"/>
      <c r="U2617" s="20" t="n"/>
      <c r="V2617" s="20" t="n"/>
      <c r="W2617" s="20" t="n"/>
      <c r="X2617" s="39" t="n"/>
      <c r="Y2617" s="146" t="n"/>
      <c r="Z2617" s="147" t="n"/>
      <c r="AA2617" s="147" t="n"/>
      <c r="AB2617" s="147" t="n"/>
      <c r="AC2617" s="147" t="n"/>
      <c r="AD2617" s="147" t="n"/>
      <c r="AE2617" s="147" t="n"/>
      <c r="AF2617" s="147" t="n"/>
      <c r="AG2617" s="147" t="n"/>
      <c r="AH2617" s="147" t="n"/>
      <c r="AI2617" s="147" t="n"/>
      <c r="AJ2617" s="147" t="n"/>
      <c r="AK2617" s="147" t="n"/>
      <c r="AL2617" s="147" t="n"/>
      <c r="AM2617" s="147" t="n"/>
      <c r="AN2617" s="147" t="n"/>
      <c r="AO2617" s="147" t="n"/>
      <c r="AP2617" s="147" t="n"/>
      <c r="AQ2617" s="147" t="n"/>
      <c r="AR2617" s="147" t="n"/>
      <c r="AS2617" s="147" t="n"/>
      <c r="AT2617" s="147" t="n"/>
      <c r="AU2617" s="147" t="n"/>
      <c r="AV2617" s="147" t="n"/>
      <c r="AW2617" s="147" t="n"/>
      <c r="AX2617" s="147" t="n"/>
      <c r="AY2617" s="147" t="n"/>
      <c r="AZ2617" s="147" t="n"/>
      <c r="BA2617" s="147" t="n"/>
      <c r="BB2617" s="147" t="n"/>
      <c r="BC2617" s="147" t="n"/>
      <c r="BD2617" s="147" t="n"/>
      <c r="BE2617" s="147" t="n"/>
      <c r="BF2617" s="147" t="n"/>
      <c r="BG2617" s="147" t="n"/>
      <c r="BH2617" s="147" t="n"/>
      <c r="BI2617" s="148"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1">
        <f>計算!$AG$31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79">
        <f>計算!$AE$31</f>
        <v/>
      </c>
      <c r="S2620" s="52" t="inlineStr">
        <is>
          <t>年</t>
        </is>
      </c>
      <c r="U2620" s="179">
        <f>計算!$AF$31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6" t="n"/>
      <c r="M2623" s="147" t="n"/>
      <c r="N2623" s="147" t="n"/>
      <c r="O2623" s="147" t="n"/>
      <c r="P2623" s="20" t="n"/>
      <c r="Q2623" s="20" t="n"/>
      <c r="R2623" s="20" t="n"/>
      <c r="S2623" s="20" t="n"/>
      <c r="T2623" s="20" t="n"/>
      <c r="U2623" s="20" t="n"/>
      <c r="V2623" s="20" t="n"/>
      <c r="W2623" s="20" t="n"/>
      <c r="X2623" s="39" t="n"/>
      <c r="Y2623" s="146" t="n"/>
      <c r="Z2623" s="147" t="n"/>
      <c r="AA2623" s="147" t="n"/>
      <c r="AB2623" s="147" t="n"/>
      <c r="AC2623" s="147" t="n"/>
      <c r="AD2623" s="147" t="n"/>
      <c r="AE2623" s="147" t="n"/>
      <c r="AF2623" s="147" t="n"/>
      <c r="AG2623" s="147" t="n"/>
      <c r="AH2623" s="147" t="n"/>
      <c r="AI2623" s="147" t="n"/>
      <c r="AJ2623" s="147" t="n"/>
      <c r="AK2623" s="147" t="n"/>
      <c r="AL2623" s="147" t="n"/>
      <c r="AM2623" s="147" t="n"/>
      <c r="AN2623" s="147" t="n"/>
      <c r="AO2623" s="147" t="n"/>
      <c r="AP2623" s="147" t="n"/>
      <c r="AQ2623" s="147" t="n"/>
      <c r="AR2623" s="147" t="n"/>
      <c r="AS2623" s="147" t="n"/>
      <c r="AT2623" s="147" t="n"/>
      <c r="AU2623" s="147" t="n"/>
      <c r="AV2623" s="147" t="n"/>
      <c r="AW2623" s="147" t="n"/>
      <c r="AX2623" s="147" t="n"/>
      <c r="AY2623" s="147" t="n"/>
      <c r="AZ2623" s="147" t="n"/>
      <c r="BA2623" s="147" t="n"/>
      <c r="BB2623" s="147" t="n"/>
      <c r="BC2623" s="147" t="n"/>
      <c r="BD2623" s="147" t="n"/>
      <c r="BE2623" s="147" t="n"/>
      <c r="BF2623" s="147" t="n"/>
      <c r="BG2623" s="147" t="n"/>
      <c r="BH2623" s="147" t="n"/>
      <c r="BI2623" s="148" t="n"/>
      <c r="BJ2623" s="2" t="n"/>
      <c r="BK2623" s="2" t="n"/>
      <c r="BL2623" s="2" t="n"/>
      <c r="BM2623" s="2" t="n"/>
      <c r="BN2623" s="2" t="n"/>
      <c r="BO2623" s="2" t="n"/>
      <c r="BP2623" s="146" t="n"/>
      <c r="BQ2623" s="147" t="n"/>
      <c r="BR2623" s="147" t="n"/>
      <c r="BS2623" s="147" t="n"/>
      <c r="BT2623" s="147" t="n"/>
      <c r="BU2623" s="42" t="n"/>
      <c r="BV2623" s="45" t="n"/>
      <c r="BW2623" s="147" t="n"/>
      <c r="BX2623" s="147" t="n"/>
      <c r="BY2623" s="147" t="n"/>
      <c r="BZ2623" s="147" t="n"/>
      <c r="CA2623" s="147" t="n"/>
      <c r="CB2623" s="147" t="n"/>
      <c r="CC2623" s="147" t="n"/>
      <c r="CD2623" s="147" t="n"/>
      <c r="CE2623" s="147" t="n"/>
      <c r="CF2623" s="147" t="n"/>
      <c r="CG2623" s="147" t="n"/>
      <c r="CH2623" s="147" t="n"/>
      <c r="CI2623" s="147" t="n"/>
      <c r="CJ2623" s="147" t="n"/>
      <c r="CK2623" s="147" t="n"/>
      <c r="CL2623" s="147" t="n"/>
      <c r="CM2623" s="147" t="n"/>
      <c r="CN2623" s="147" t="n"/>
      <c r="CO2623" s="147" t="n"/>
      <c r="CP2623" s="147" t="n"/>
      <c r="CQ2623" s="147" t="n"/>
      <c r="CR2623" s="147" t="n"/>
      <c r="CS2623" s="147" t="n"/>
      <c r="CT2623" s="147" t="n"/>
      <c r="CU2623" s="147" t="n"/>
      <c r="CV2623" s="147" t="n"/>
      <c r="CW2623" s="147" t="n"/>
      <c r="CX2623" s="147" t="n"/>
      <c r="CY2623" s="147" t="n"/>
      <c r="CZ2623" s="147" t="n"/>
      <c r="DA2623" s="147" t="n"/>
      <c r="DB2623" s="147" t="n"/>
      <c r="DC2623" s="147" t="n"/>
      <c r="DD2623" s="147" t="n"/>
      <c r="DE2623" s="147" t="n"/>
      <c r="DF2623" s="147" t="n"/>
      <c r="DG2623" s="147" t="n"/>
      <c r="DH2623" s="147" t="n"/>
      <c r="DI2623" s="147" t="n"/>
      <c r="DJ2623" s="147" t="n"/>
      <c r="DK2623" s="147" t="n"/>
      <c r="DL2623" s="147" t="n"/>
      <c r="DM2623" s="147" t="n"/>
      <c r="DN2623" s="147" t="n"/>
      <c r="DO2623" s="147" t="n"/>
      <c r="DP2623" s="147" t="n"/>
      <c r="DQ2623" s="147" t="n"/>
      <c r="DR2623" s="147" t="n"/>
      <c r="DS2623" s="147" t="n"/>
      <c r="DT2623" s="147" t="n"/>
      <c r="DU2623" s="148"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6">
        <f>計算!$AA$31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6" t="n"/>
      <c r="M2629" s="147" t="n"/>
      <c r="N2629" s="147" t="n"/>
      <c r="O2629" s="147"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6" t="n"/>
      <c r="F2635" s="147" t="n"/>
      <c r="G2635" s="147" t="n"/>
      <c r="H2635" s="147" t="n"/>
      <c r="I2635" s="147" t="n"/>
      <c r="J2635" s="147" t="n"/>
      <c r="K2635" s="148" t="n"/>
      <c r="L2635" s="146" t="n"/>
      <c r="M2635" s="147" t="n"/>
      <c r="N2635" s="147" t="n"/>
      <c r="O2635" s="147"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6" t="n"/>
      <c r="BQ2635" s="147" t="n"/>
      <c r="BR2635" s="147" t="n"/>
      <c r="BS2635" s="147" t="n"/>
      <c r="BT2635" s="147" t="n"/>
      <c r="BU2635" s="147" t="n"/>
      <c r="BV2635" s="148" t="n"/>
      <c r="BW2635" s="147" t="n"/>
      <c r="BX2635" s="147" t="n"/>
      <c r="BY2635" s="147" t="n"/>
      <c r="BZ2635" s="147" t="n"/>
      <c r="CA2635" s="147" t="n"/>
      <c r="CB2635" s="147" t="n"/>
      <c r="CC2635" s="147" t="n"/>
      <c r="CD2635" s="147" t="n"/>
      <c r="CE2635" s="147" t="n"/>
      <c r="CF2635" s="147" t="n"/>
      <c r="CG2635" s="147" t="n"/>
      <c r="CH2635" s="147" t="n"/>
      <c r="CI2635" s="147" t="n"/>
      <c r="CJ2635" s="147" t="n"/>
      <c r="CK2635" s="147" t="n"/>
      <c r="CL2635" s="147" t="n"/>
      <c r="CM2635" s="147" t="n"/>
      <c r="CN2635" s="147" t="n"/>
      <c r="CO2635" s="147" t="n"/>
      <c r="CP2635" s="147" t="n"/>
      <c r="CQ2635" s="147" t="n"/>
      <c r="CR2635" s="147" t="n"/>
      <c r="CS2635" s="147" t="n"/>
      <c r="CT2635" s="147" t="n"/>
      <c r="CU2635" s="147" t="n"/>
      <c r="CV2635" s="147" t="n"/>
      <c r="CW2635" s="147" t="n"/>
      <c r="CX2635" s="147" t="n"/>
      <c r="CY2635" s="147" t="n"/>
      <c r="CZ2635" s="147" t="n"/>
      <c r="DA2635" s="147" t="n"/>
      <c r="DB2635" s="147" t="n"/>
      <c r="DC2635" s="147" t="n"/>
      <c r="DD2635" s="147" t="n"/>
      <c r="DE2635" s="147" t="n"/>
      <c r="DF2635" s="147" t="n"/>
      <c r="DG2635" s="147" t="n"/>
      <c r="DH2635" s="147" t="n"/>
      <c r="DI2635" s="147" t="n"/>
      <c r="DJ2635" s="147" t="n"/>
      <c r="DK2635" s="147" t="n"/>
      <c r="DL2635" s="147" t="n"/>
      <c r="DM2635" s="147" t="n"/>
      <c r="DN2635" s="147" t="n"/>
      <c r="DO2635" s="147" t="n"/>
      <c r="DP2635" s="147" t="n"/>
      <c r="DQ2635" s="147" t="n"/>
      <c r="DR2635" s="147" t="n"/>
      <c r="DS2635" s="147" t="n"/>
      <c r="DT2635" s="147" t="n"/>
      <c r="DU2635" s="148"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IF(N(設定!$B$3)=0,"",YEAR(設定!$B$3)-2018)</f>
        <v/>
      </c>
      <c r="AG2647" s="95" t="inlineStr">
        <is>
          <t>年</t>
        </is>
      </c>
      <c r="AI2647" s="145">
        <f>IF(N(設定!$B$3)=0,"",MONTH(設定!$B$3))</f>
        <v/>
      </c>
      <c r="AL2647" s="95" t="inlineStr">
        <is>
          <t>月</t>
        </is>
      </c>
      <c r="AN2647" s="145">
        <f>IF(N(設定!$B$3)=0,"",DAY(設定!$B$3))</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6" t="n"/>
      <c r="BX2647" s="147" t="n"/>
      <c r="BY2647" s="147" t="n"/>
      <c r="BZ2647" s="147" t="n"/>
      <c r="CA2647" s="147" t="n"/>
      <c r="CB2647" s="147" t="n"/>
      <c r="CC2647" s="147" t="n"/>
      <c r="CD2647" s="147" t="n"/>
      <c r="CE2647" s="147" t="n"/>
      <c r="CF2647" s="147" t="n"/>
      <c r="CG2647" s="148" t="n"/>
      <c r="CH2647" s="146" t="n"/>
      <c r="CI2647" s="147" t="n"/>
      <c r="CJ2647" s="147" t="n"/>
      <c r="CK2647" s="147" t="n"/>
      <c r="CL2647" s="147" t="n"/>
      <c r="CM2647" s="147" t="n"/>
      <c r="CN2647" s="147" t="n"/>
      <c r="CO2647" s="147" t="n"/>
      <c r="CP2647" s="147" t="n"/>
      <c r="CQ2647" s="147" t="n"/>
      <c r="CR2647" s="147" t="n"/>
      <c r="CS2647" s="147" t="n"/>
      <c r="CT2647" s="147" t="n"/>
      <c r="CU2647" s="147" t="n"/>
      <c r="CV2647" s="147" t="n"/>
      <c r="CW2647" s="147" t="n"/>
      <c r="CX2647" s="147" t="n"/>
      <c r="CY2647" s="147" t="n"/>
      <c r="CZ2647" s="147" t="n"/>
      <c r="DA2647" s="147" t="n"/>
      <c r="DB2647" s="147" t="n"/>
      <c r="DC2647" s="147" t="n"/>
      <c r="DD2647" s="147" t="n"/>
      <c r="DE2647" s="147" t="n"/>
      <c r="DF2647" s="147" t="n"/>
      <c r="DG2647" s="147" t="n"/>
      <c r="DH2647" s="147" t="n"/>
      <c r="DI2647" s="147" t="n"/>
      <c r="DJ2647" s="147" t="n"/>
      <c r="DK2647" s="147" t="n"/>
      <c r="DL2647" s="147" t="n"/>
      <c r="DM2647" s="147" t="n"/>
      <c r="DN2647" s="147" t="n"/>
      <c r="DO2647" s="147" t="n"/>
      <c r="DP2647" s="147" t="n"/>
      <c r="DQ2647" s="147" t="n"/>
      <c r="DR2647" s="147" t="n"/>
      <c r="DS2647" s="147" t="n"/>
      <c r="DT2647" s="147" t="n"/>
      <c r="DU2647" s="148"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49">
        <f>計算!$O$32</f>
        <v/>
      </c>
      <c r="CG2648" s="144" t="n"/>
      <c r="CH2648" s="150">
        <f>計算!$P$32</f>
        <v/>
      </c>
      <c r="DU2648" s="144"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7" t="n"/>
      <c r="AA2649" s="147" t="n"/>
      <c r="AB2649" s="147" t="n"/>
      <c r="AC2649" s="147" t="n"/>
      <c r="AD2649" s="147" t="n"/>
      <c r="AE2649" s="147" t="n"/>
      <c r="AF2649" s="147" t="n"/>
      <c r="AG2649" s="147" t="n"/>
      <c r="AH2649" s="147" t="n"/>
      <c r="AI2649" s="147" t="n"/>
      <c r="AJ2649" s="147" t="n"/>
      <c r="AK2649" s="147" t="n"/>
      <c r="AL2649" s="147" t="n"/>
      <c r="AM2649" s="147" t="n"/>
      <c r="AN2649" s="147" t="n"/>
      <c r="AO2649" s="147" t="n"/>
      <c r="AP2649" s="147" t="n"/>
      <c r="AQ2649" s="147" t="n"/>
      <c r="AR2649" s="147" t="n"/>
      <c r="AS2649" s="147" t="n"/>
      <c r="AT2649" s="147" t="n"/>
      <c r="AU2649" s="12" t="n"/>
      <c r="AV2649" s="7" t="n"/>
      <c r="BI2649" s="8" t="n"/>
      <c r="BJ2649" s="7" t="n"/>
      <c r="BK2649" s="2" t="n"/>
      <c r="BL2649" s="2" t="n"/>
      <c r="BM2649" s="2" t="n"/>
      <c r="BN2649" s="2" t="n"/>
      <c r="BO2649" s="2" t="n"/>
      <c r="BP2649" s="143" t="n"/>
      <c r="BV2649" s="144" t="n"/>
      <c r="BW2649" s="143" t="n"/>
      <c r="CG2649" s="144" t="n"/>
      <c r="DU2649" s="144" t="n"/>
      <c r="DV2649" s="2" t="n"/>
      <c r="DW2649" s="2" t="n"/>
      <c r="DX2649" s="2" t="n"/>
      <c r="DY2649" s="2" t="n"/>
      <c r="DZ2649" s="2" t="n"/>
      <c r="EA2649" s="2" t="n"/>
      <c r="EB2649" s="2" t="n"/>
      <c r="EC2649" s="2" t="n"/>
    </row>
    <row r="2650" ht="6.75" customHeight="1" s="118">
      <c r="A2650" s="2" t="n"/>
      <c r="B2650" s="2" t="n"/>
      <c r="C2650" s="2" t="n"/>
      <c r="D2650" s="2" t="n"/>
      <c r="E2650" s="142" t="inlineStr">
        <is>
          <t>ふ り が な</t>
        </is>
      </c>
      <c r="F2650" s="140" t="n"/>
      <c r="G2650" s="140" t="n"/>
      <c r="H2650" s="140" t="n"/>
      <c r="I2650" s="140" t="n"/>
      <c r="J2650" s="140" t="n"/>
      <c r="K2650" s="141" t="n"/>
      <c r="L2650" s="151">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43" t="n"/>
      <c r="CG2650" s="144" t="n"/>
      <c r="DU2650" s="144" t="n"/>
      <c r="DV2650" s="2" t="n"/>
      <c r="DW2650" s="2" t="n"/>
      <c r="DX2650" s="2" t="n"/>
      <c r="DY2650" s="2" t="n"/>
      <c r="DZ2650" s="2" t="n"/>
      <c r="EA2650" s="2" t="n"/>
      <c r="EB2650" s="2" t="n"/>
      <c r="EC2650" s="2" t="n"/>
    </row>
    <row r="2651" ht="6.7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43" t="n"/>
      <c r="CG2651" s="144" t="n"/>
      <c r="DU2651" s="144" t="n"/>
      <c r="DV2651" s="2" t="n"/>
      <c r="DW2651" s="2" t="n"/>
      <c r="DX2651" s="2" t="n"/>
      <c r="DY2651" s="2" t="n"/>
      <c r="DZ2651" s="2" t="n"/>
      <c r="EA2651" s="2" t="n"/>
      <c r="EB2651" s="2" t="n"/>
      <c r="EC2651" s="2" t="n"/>
    </row>
    <row r="2652" ht="6.7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49">
        <f>計算!$Q$32</f>
        <v/>
      </c>
      <c r="CG2652" s="144" t="n"/>
      <c r="CH2652" s="150">
        <f>計算!$R$32</f>
        <v/>
      </c>
      <c r="DU2652" s="144" t="n"/>
      <c r="DV2652" s="2" t="n"/>
      <c r="DW2652" s="2" t="n"/>
      <c r="DX2652" s="2" t="n"/>
      <c r="DY2652" s="2" t="n"/>
      <c r="DZ2652" s="2" t="n"/>
      <c r="EA2652" s="2" t="n"/>
      <c r="EB2652" s="2" t="n"/>
      <c r="EC2652" s="2" t="n"/>
    </row>
    <row r="2653" ht="6.75" customHeight="1" s="118">
      <c r="A2653" s="2" t="n"/>
      <c r="B2653" s="2" t="n"/>
      <c r="C2653" s="2" t="n"/>
      <c r="D2653" s="2" t="n"/>
      <c r="E2653" s="146" t="n"/>
      <c r="F2653" s="147" t="n"/>
      <c r="G2653" s="147" t="n"/>
      <c r="H2653" s="147" t="n"/>
      <c r="I2653" s="147" t="n"/>
      <c r="J2653" s="147" t="n"/>
      <c r="K2653" s="148" t="n"/>
      <c r="L2653" s="147" t="n"/>
      <c r="M2653" s="147" t="n"/>
      <c r="N2653" s="147" t="n"/>
      <c r="O2653" s="147" t="n"/>
      <c r="P2653" s="147" t="n"/>
      <c r="Q2653" s="147" t="n"/>
      <c r="R2653" s="147" t="n"/>
      <c r="S2653" s="147" t="n"/>
      <c r="T2653" s="147" t="n"/>
      <c r="U2653" s="147" t="n"/>
      <c r="V2653" s="147" t="n"/>
      <c r="W2653" s="147" t="n"/>
      <c r="X2653" s="147" t="n"/>
      <c r="Y2653" s="147" t="n"/>
      <c r="Z2653" s="147" t="n"/>
      <c r="AA2653" s="147" t="n"/>
      <c r="AB2653" s="147" t="n"/>
      <c r="AC2653" s="147" t="n"/>
      <c r="AD2653" s="147" t="n"/>
      <c r="AE2653" s="147" t="n"/>
      <c r="AF2653" s="147" t="n"/>
      <c r="AG2653" s="147" t="n"/>
      <c r="AH2653" s="147" t="n"/>
      <c r="AI2653" s="147" t="n"/>
      <c r="AJ2653" s="147" t="n"/>
      <c r="AK2653" s="147" t="n"/>
      <c r="AL2653" s="147" t="n"/>
      <c r="AM2653" s="147" t="n"/>
      <c r="AN2653" s="147" t="n"/>
      <c r="AO2653" s="147" t="n"/>
      <c r="AP2653" s="147" t="n"/>
      <c r="AQ2653" s="147" t="n"/>
      <c r="AR2653" s="147" t="n"/>
      <c r="AS2653" s="147" t="n"/>
      <c r="AT2653" s="148"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43" t="n"/>
      <c r="CG2653" s="144" t="n"/>
      <c r="DU2653" s="144" t="n"/>
      <c r="DV2653" s="2" t="n"/>
      <c r="DW2653" s="2" t="n"/>
      <c r="DX2653" s="2" t="n"/>
      <c r="DY2653" s="2" t="n"/>
      <c r="DZ2653" s="2" t="n"/>
      <c r="EA2653" s="2" t="n"/>
      <c r="EB2653" s="2" t="n"/>
      <c r="EC2653" s="2" t="n"/>
    </row>
    <row r="2654" ht="6.75" customHeight="1" s="118">
      <c r="A2654" s="2" t="n"/>
      <c r="B2654" s="2" t="n"/>
      <c r="C2654" s="2" t="n"/>
      <c r="D2654" s="2" t="n"/>
      <c r="E2654" s="152" t="inlineStr">
        <is>
          <t>名　前</t>
        </is>
      </c>
      <c r="F2654" s="140" t="n"/>
      <c r="G2654" s="140" t="n"/>
      <c r="H2654" s="140" t="n"/>
      <c r="I2654" s="140" t="n"/>
      <c r="J2654" s="140" t="n"/>
      <c r="K2654" s="141" t="n"/>
      <c r="L2654" s="153">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43" t="n"/>
      <c r="CG2654" s="144" t="n"/>
      <c r="DU2654" s="144" t="n"/>
      <c r="DV2654" s="2" t="n"/>
      <c r="DW2654" s="2" t="n"/>
      <c r="DX2654" s="2" t="n"/>
      <c r="DY2654" s="2" t="n"/>
      <c r="DZ2654" s="2" t="n"/>
      <c r="EA2654" s="2" t="n"/>
      <c r="EB2654" s="2" t="n"/>
      <c r="EC2654" s="2" t="n"/>
    </row>
    <row r="2655" ht="6.7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43" t="n"/>
      <c r="CG2655" s="144" t="n"/>
      <c r="DU2655" s="144" t="n"/>
      <c r="DV2655" s="2" t="n"/>
      <c r="DW2655" s="2" t="n"/>
      <c r="DX2655" s="2" t="n"/>
      <c r="DY2655" s="2" t="n"/>
      <c r="DZ2655" s="2" t="n"/>
      <c r="EA2655" s="2" t="n"/>
      <c r="EB2655" s="2" t="n"/>
      <c r="EC2655" s="2" t="n"/>
    </row>
    <row r="2656" ht="6.7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49">
        <f>計算!$S$32</f>
        <v/>
      </c>
      <c r="CG2656" s="144" t="n"/>
      <c r="CH2656" s="150">
        <f>計算!$T$32</f>
        <v/>
      </c>
      <c r="DU2656" s="144" t="n"/>
      <c r="DV2656" s="2" t="n"/>
      <c r="DW2656" s="2" t="n"/>
      <c r="DX2656" s="2" t="n"/>
      <c r="DY2656" s="2" t="n"/>
      <c r="DZ2656" s="2" t="n"/>
      <c r="EA2656" s="2" t="n"/>
      <c r="EB2656" s="2" t="n"/>
      <c r="EC2656" s="2" t="n"/>
    </row>
    <row r="2657" ht="6.7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43" t="n"/>
      <c r="CG2657" s="144" t="n"/>
      <c r="DU2657" s="144" t="n"/>
      <c r="DV2657" s="2" t="n"/>
      <c r="DW2657" s="2" t="n"/>
      <c r="DX2657" s="2" t="n"/>
      <c r="DY2657" s="2" t="n"/>
      <c r="DZ2657" s="2" t="n"/>
      <c r="EA2657" s="2" t="n"/>
      <c r="EB2657" s="2" t="n"/>
      <c r="EC2657" s="2" t="n"/>
    </row>
    <row r="2658" ht="6.7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43" t="n"/>
      <c r="CG2658" s="144" t="n"/>
      <c r="DU2658" s="144" t="n"/>
      <c r="DV2658" s="2" t="n"/>
      <c r="DW2658" s="2" t="n"/>
      <c r="DX2658" s="2" t="n"/>
      <c r="DY2658" s="2" t="n"/>
      <c r="DZ2658" s="2" t="n"/>
      <c r="EA2658" s="2" t="n"/>
      <c r="EB2658" s="2" t="n"/>
      <c r="EC2658" s="2" t="n"/>
    </row>
    <row r="2659" ht="4.5" customHeight="1" s="118">
      <c r="A2659" s="2" t="n"/>
      <c r="B2659" s="2" t="n"/>
      <c r="C2659" s="2" t="n"/>
      <c r="D2659" s="2" t="n"/>
      <c r="E2659" s="146" t="n"/>
      <c r="F2659" s="147" t="n"/>
      <c r="G2659" s="147" t="n"/>
      <c r="H2659" s="147" t="n"/>
      <c r="I2659" s="147" t="n"/>
      <c r="J2659" s="147" t="n"/>
      <c r="K2659" s="148" t="n"/>
      <c r="L2659" s="146" t="n"/>
      <c r="M2659" s="147" t="n"/>
      <c r="N2659" s="147" t="n"/>
      <c r="O2659" s="147" t="n"/>
      <c r="P2659" s="147" t="n"/>
      <c r="Q2659" s="147" t="n"/>
      <c r="R2659" s="147" t="n"/>
      <c r="S2659" s="147" t="n"/>
      <c r="T2659" s="147" t="n"/>
      <c r="U2659" s="147" t="n"/>
      <c r="V2659" s="147" t="n"/>
      <c r="W2659" s="147" t="n"/>
      <c r="X2659" s="147" t="n"/>
      <c r="Y2659" s="147" t="n"/>
      <c r="Z2659" s="147" t="n"/>
      <c r="AA2659" s="147" t="n"/>
      <c r="AB2659" s="147" t="n"/>
      <c r="AC2659" s="147" t="n"/>
      <c r="AD2659" s="147" t="n"/>
      <c r="AE2659" s="147" t="n"/>
      <c r="AF2659" s="147" t="n"/>
      <c r="AG2659" s="147" t="n"/>
      <c r="AH2659" s="147" t="n"/>
      <c r="AI2659" s="147" t="n"/>
      <c r="AJ2659" s="147" t="n"/>
      <c r="AK2659" s="147" t="n"/>
      <c r="AL2659" s="147" t="n"/>
      <c r="AM2659" s="147" t="n"/>
      <c r="AN2659" s="147" t="n"/>
      <c r="AO2659" s="147" t="n"/>
      <c r="AP2659" s="147" t="n"/>
      <c r="AQ2659" s="147" t="n"/>
      <c r="AR2659" s="147" t="n"/>
      <c r="AS2659" s="147" t="n"/>
      <c r="AT2659" s="148"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43" t="n"/>
      <c r="CG2659" s="144" t="n"/>
      <c r="DU2659" s="144" t="n"/>
      <c r="DV2659" s="2" t="n"/>
      <c r="DW2659" s="2" t="n"/>
      <c r="DX2659" s="2" t="n"/>
      <c r="DY2659" s="2" t="n"/>
      <c r="DZ2659" s="2" t="n"/>
      <c r="EA2659" s="2" t="n"/>
      <c r="EB2659" s="2" t="n"/>
      <c r="EC2659" s="2" t="n"/>
    </row>
    <row r="2660" ht="6.75" customHeight="1" s="118">
      <c r="A2660" s="2" t="n"/>
      <c r="B2660" s="2" t="n"/>
      <c r="C2660" s="2" t="n"/>
      <c r="D2660" s="2" t="n"/>
      <c r="E2660" s="152" t="inlineStr">
        <is>
          <t>生年月日</t>
        </is>
      </c>
      <c r="F2660" s="140" t="n"/>
      <c r="G2660" s="140" t="n"/>
      <c r="H2660" s="140" t="n"/>
      <c r="I2660" s="140" t="n"/>
      <c r="J2660" s="140" t="n"/>
      <c r="K2660" s="141" t="n"/>
      <c r="L2660" s="154" t="inlineStr">
        <is>
          <t>昭和 ・ 平成</t>
        </is>
      </c>
      <c r="M2660" s="140" t="n"/>
      <c r="N2660" s="140" t="n"/>
      <c r="O2660" s="140" t="n"/>
      <c r="P2660" s="140" t="n"/>
      <c r="Q2660" s="140" t="n"/>
      <c r="R2660" s="140" t="n"/>
      <c r="S2660" s="140" t="n"/>
      <c r="T2660" s="140" t="n"/>
      <c r="U2660" s="140" t="n"/>
      <c r="V2660" s="155">
        <f>計算!$D$32</f>
        <v/>
      </c>
      <c r="W2660" s="140" t="n"/>
      <c r="X2660" s="156" t="inlineStr">
        <is>
          <t>年</t>
        </is>
      </c>
      <c r="Y2660" s="140" t="n"/>
      <c r="Z2660" s="155">
        <f>計算!$E$32</f>
        <v/>
      </c>
      <c r="AA2660" s="140" t="n"/>
      <c r="AB2660" s="140" t="n"/>
      <c r="AC2660" s="156" t="inlineStr">
        <is>
          <t>月</t>
        </is>
      </c>
      <c r="AD2660" s="140" t="n"/>
      <c r="AE2660" s="155">
        <f>計算!$F$32</f>
        <v/>
      </c>
      <c r="AF2660" s="140" t="n"/>
      <c r="AG2660" s="140" t="n"/>
      <c r="AH2660" s="156" t="inlineStr">
        <is>
          <t>日　生 （満</t>
        </is>
      </c>
      <c r="AI2660" s="140" t="n"/>
      <c r="AJ2660" s="140" t="n"/>
      <c r="AK2660" s="140" t="n"/>
      <c r="AL2660" s="140" t="n"/>
      <c r="AM2660" s="140" t="n"/>
      <c r="AN2660" s="140" t="n"/>
      <c r="AO2660" s="140" t="n"/>
      <c r="AP2660" s="157">
        <f>計算!$G$32</f>
        <v/>
      </c>
      <c r="AQ2660" s="140" t="n"/>
      <c r="AR2660" s="158"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49">
        <f>計算!$U$32</f>
        <v/>
      </c>
      <c r="CG2660" s="144" t="n"/>
      <c r="CH2660" s="150">
        <f>計算!$V$32</f>
        <v/>
      </c>
      <c r="DU2660" s="144" t="n"/>
      <c r="DV2660" s="2" t="n"/>
      <c r="DW2660" s="2" t="n"/>
      <c r="DX2660" s="2" t="n"/>
      <c r="DY2660" s="2" t="n"/>
      <c r="DZ2660" s="2" t="n"/>
      <c r="EA2660" s="2" t="n"/>
      <c r="EB2660" s="2" t="n"/>
      <c r="EC2660" s="2" t="n"/>
    </row>
    <row r="2661" ht="6.75"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143" t="n"/>
      <c r="CG2661" s="144" t="n"/>
      <c r="DU2661" s="144" t="n"/>
      <c r="DV2661" s="2" t="n"/>
      <c r="DW2661" s="2" t="n"/>
      <c r="DX2661" s="2" t="n"/>
      <c r="DY2661" s="2" t="n"/>
      <c r="DZ2661" s="2" t="n"/>
      <c r="EA2661" s="2" t="n"/>
      <c r="EB2661" s="2" t="n"/>
      <c r="EC2661" s="2" t="n"/>
    </row>
    <row r="2662" ht="6.75"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143" t="n"/>
      <c r="CG2662" s="144" t="n"/>
      <c r="DU2662" s="144" t="n"/>
      <c r="DV2662" s="2" t="n"/>
      <c r="DW2662" s="2" t="n"/>
      <c r="DX2662" s="2" t="n"/>
      <c r="DY2662" s="2" t="n"/>
      <c r="DZ2662" s="2" t="n"/>
      <c r="EA2662" s="2" t="n"/>
      <c r="EB2662" s="2" t="n"/>
      <c r="EC2662" s="2" t="n"/>
    </row>
    <row r="2663" ht="3.75" customHeight="1" s="118">
      <c r="A2663" s="2" t="n"/>
      <c r="B2663" s="2" t="n"/>
      <c r="C2663" s="2" t="n"/>
      <c r="D2663" s="2" t="n"/>
      <c r="E2663" s="146" t="n"/>
      <c r="F2663" s="147" t="n"/>
      <c r="G2663" s="147" t="n"/>
      <c r="H2663" s="147" t="n"/>
      <c r="I2663" s="147" t="n"/>
      <c r="J2663" s="147" t="n"/>
      <c r="K2663" s="148" t="n"/>
      <c r="L2663" s="146" t="n"/>
      <c r="M2663" s="147" t="n"/>
      <c r="N2663" s="147" t="n"/>
      <c r="O2663" s="147" t="n"/>
      <c r="P2663" s="147" t="n"/>
      <c r="Q2663" s="147" t="n"/>
      <c r="R2663" s="147" t="n"/>
      <c r="S2663" s="147" t="n"/>
      <c r="T2663" s="147" t="n"/>
      <c r="U2663" s="147" t="n"/>
      <c r="X2663" s="147" t="n"/>
      <c r="Y2663" s="147" t="n"/>
      <c r="AC2663" s="147" t="n"/>
      <c r="AD2663" s="147" t="n"/>
      <c r="AH2663" s="147" t="n"/>
      <c r="AI2663" s="147" t="n"/>
      <c r="AJ2663" s="147" t="n"/>
      <c r="AK2663" s="147" t="n"/>
      <c r="AL2663" s="147" t="n"/>
      <c r="AM2663" s="147" t="n"/>
      <c r="AN2663" s="147" t="n"/>
      <c r="AO2663" s="147" t="n"/>
      <c r="AP2663" s="147" t="n"/>
      <c r="AQ2663" s="147" t="n"/>
      <c r="AR2663" s="147" t="n"/>
      <c r="AS2663" s="147" t="n"/>
      <c r="AT2663" s="148"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143" t="n"/>
      <c r="CG2663" s="144" t="n"/>
      <c r="DU2663" s="144" t="n"/>
      <c r="DV2663" s="2" t="n"/>
      <c r="DW2663" s="2" t="n"/>
      <c r="DX2663" s="2" t="n"/>
      <c r="DY2663" s="2" t="n"/>
      <c r="DZ2663" s="2" t="n"/>
      <c r="EA2663" s="2" t="n"/>
      <c r="EB2663" s="2" t="n"/>
      <c r="EC2663" s="2" t="n"/>
    </row>
    <row r="2664" ht="6.75" customHeight="1" s="118">
      <c r="A2664" s="2" t="n"/>
      <c r="B2664" s="2" t="n"/>
      <c r="C2664" s="2" t="n"/>
      <c r="D2664" s="2" t="n"/>
      <c r="E2664" s="159" t="inlineStr">
        <is>
          <t>ふ り が な</t>
        </is>
      </c>
      <c r="F2664" s="140" t="n"/>
      <c r="G2664" s="140" t="n"/>
      <c r="H2664" s="140" t="n"/>
      <c r="I2664" s="140" t="n"/>
      <c r="J2664" s="140" t="n"/>
      <c r="K2664" s="141" t="n"/>
      <c r="L2664" s="160">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161">
        <f>計算!$W$32</f>
        <v/>
      </c>
      <c r="CG2664" s="144" t="n"/>
      <c r="CH2664" s="150">
        <f>計算!$X$32</f>
        <v/>
      </c>
      <c r="DU2664" s="144" t="n"/>
      <c r="DV2664" s="2" t="n"/>
      <c r="DW2664" s="2" t="n"/>
      <c r="DX2664" s="2" t="n"/>
      <c r="DY2664" s="2" t="n"/>
      <c r="DZ2664" s="2" t="n"/>
      <c r="EA2664" s="2" t="n"/>
      <c r="EB2664" s="2" t="n"/>
      <c r="EC2664" s="2" t="n"/>
    </row>
    <row r="2665" ht="6.75" customHeight="1" s="118">
      <c r="A2665" s="2" t="n"/>
      <c r="B2665" s="2" t="n"/>
      <c r="C2665" s="2" t="n"/>
      <c r="D2665" s="2" t="n"/>
      <c r="E2665" s="143" t="n"/>
      <c r="K2665" s="144" t="n"/>
      <c r="BI2665" s="144" t="n"/>
      <c r="BJ2665" s="2" t="n"/>
      <c r="BK2665" s="2" t="n"/>
      <c r="BL2665" s="2" t="n"/>
      <c r="BM2665" s="2" t="n"/>
      <c r="BN2665" s="2" t="n"/>
      <c r="BO2665" s="2" t="n"/>
      <c r="BP2665" s="143" t="n"/>
      <c r="BV2665" s="144" t="n"/>
      <c r="BW2665" s="143" t="n"/>
      <c r="CG2665" s="144" t="n"/>
      <c r="DU2665" s="144" t="n"/>
      <c r="DV2665" s="2" t="n"/>
      <c r="DW2665" s="2" t="n"/>
      <c r="DX2665" s="2" t="n"/>
      <c r="DY2665" s="2" t="n"/>
      <c r="DZ2665" s="2" t="n"/>
      <c r="EA2665" s="2" t="n"/>
      <c r="EB2665" s="2" t="n"/>
      <c r="EC2665" s="2" t="n"/>
    </row>
    <row r="2666" ht="6.75" customHeight="1" s="118">
      <c r="A2666" s="2" t="n"/>
      <c r="B2666" s="2" t="n"/>
      <c r="C2666" s="2" t="n"/>
      <c r="D2666" s="2" t="n"/>
      <c r="E2666" s="162" t="n"/>
      <c r="F2666" s="163" t="n"/>
      <c r="G2666" s="163" t="n"/>
      <c r="H2666" s="163" t="n"/>
      <c r="I2666" s="163" t="n"/>
      <c r="J2666" s="163" t="n"/>
      <c r="K2666" s="164" t="n"/>
      <c r="L2666" s="163" t="n"/>
      <c r="M2666" s="163" t="n"/>
      <c r="N2666" s="163" t="n"/>
      <c r="O2666" s="163" t="n"/>
      <c r="P2666" s="163" t="n"/>
      <c r="Q2666" s="163" t="n"/>
      <c r="R2666" s="163" t="n"/>
      <c r="S2666" s="163" t="n"/>
      <c r="T2666" s="163" t="n"/>
      <c r="U2666" s="163" t="n"/>
      <c r="V2666" s="163" t="n"/>
      <c r="W2666" s="163" t="n"/>
      <c r="X2666" s="163" t="n"/>
      <c r="Y2666" s="163" t="n"/>
      <c r="Z2666" s="163" t="n"/>
      <c r="AA2666" s="163" t="n"/>
      <c r="AB2666" s="163" t="n"/>
      <c r="AC2666" s="163" t="n"/>
      <c r="AD2666" s="163" t="n"/>
      <c r="AE2666" s="163" t="n"/>
      <c r="AF2666" s="163" t="n"/>
      <c r="AG2666" s="163" t="n"/>
      <c r="AH2666" s="163" t="n"/>
      <c r="AI2666" s="163" t="n"/>
      <c r="AJ2666" s="163" t="n"/>
      <c r="AK2666" s="163" t="n"/>
      <c r="AL2666" s="163" t="n"/>
      <c r="AM2666" s="163" t="n"/>
      <c r="AN2666" s="163" t="n"/>
      <c r="AO2666" s="163" t="n"/>
      <c r="AP2666" s="163" t="n"/>
      <c r="AQ2666" s="163" t="n"/>
      <c r="AR2666" s="163" t="n"/>
      <c r="AS2666" s="163" t="n"/>
      <c r="AT2666" s="163" t="n"/>
      <c r="AU2666" s="163" t="n"/>
      <c r="AV2666" s="163" t="n"/>
      <c r="AW2666" s="163" t="n"/>
      <c r="AX2666" s="163" t="n"/>
      <c r="AY2666" s="163" t="n"/>
      <c r="AZ2666" s="163" t="n"/>
      <c r="BA2666" s="163" t="n"/>
      <c r="BB2666" s="163" t="n"/>
      <c r="BC2666" s="163" t="n"/>
      <c r="BD2666" s="163" t="n"/>
      <c r="BE2666" s="163" t="n"/>
      <c r="BF2666" s="163" t="n"/>
      <c r="BG2666" s="163" t="n"/>
      <c r="BH2666" s="163" t="n"/>
      <c r="BI2666" s="164" t="n"/>
      <c r="BJ2666" s="2" t="n"/>
      <c r="BK2666" s="2" t="n"/>
      <c r="BL2666" s="2" t="n"/>
      <c r="BM2666" s="2" t="n"/>
      <c r="BN2666" s="2" t="n"/>
      <c r="BO2666" s="2" t="n"/>
      <c r="BP2666" s="143" t="n"/>
      <c r="BV2666" s="144" t="n"/>
      <c r="BW2666" s="143" t="n"/>
      <c r="CG2666" s="144" t="n"/>
      <c r="DU2666" s="144" t="n"/>
      <c r="DV2666" s="2" t="n"/>
      <c r="DW2666" s="2" t="n"/>
      <c r="DX2666" s="2" t="n"/>
      <c r="DY2666" s="2" t="n"/>
      <c r="DZ2666" s="2" t="n"/>
      <c r="EA2666" s="2" t="n"/>
      <c r="EB2666" s="2" t="n"/>
      <c r="EC2666" s="2" t="n"/>
    </row>
    <row r="2667" ht="6.75" customHeight="1" s="118">
      <c r="A2667" s="2" t="n"/>
      <c r="B2667" s="2" t="n"/>
      <c r="C2667" s="2" t="n"/>
      <c r="D2667" s="2" t="n"/>
      <c r="E2667" s="165" t="inlineStr">
        <is>
          <t>現住所</t>
        </is>
      </c>
      <c r="F2667" s="166" t="n"/>
      <c r="G2667" s="166" t="n"/>
      <c r="H2667" s="166" t="n"/>
      <c r="I2667" s="166" t="n"/>
      <c r="J2667" s="166" t="n"/>
      <c r="K2667" s="167" t="n"/>
      <c r="L2667" s="107" t="inlineStr">
        <is>
          <t>〒</t>
        </is>
      </c>
      <c r="M2667" s="166" t="n"/>
      <c r="N2667" s="166" t="n"/>
      <c r="O2667" s="166" t="n"/>
      <c r="P2667" s="168">
        <f>計算!$H$32</f>
        <v/>
      </c>
      <c r="Q2667" s="166" t="n"/>
      <c r="R2667" s="166" t="n"/>
      <c r="S2667" s="166" t="n"/>
      <c r="T2667" s="166" t="n"/>
      <c r="U2667" s="166" t="n"/>
      <c r="V2667" s="166" t="n"/>
      <c r="W2667" s="166" t="n"/>
      <c r="X2667" s="166" t="n"/>
      <c r="Y2667" s="166" t="n"/>
      <c r="Z2667" s="166" t="n"/>
      <c r="AA2667" s="166" t="n"/>
      <c r="AB2667" s="166" t="n"/>
      <c r="AC2667" s="166" t="n"/>
      <c r="AD2667" s="166" t="n"/>
      <c r="AE2667" s="166" t="n"/>
      <c r="AF2667" s="166" t="n"/>
      <c r="AG2667" s="166" t="n"/>
      <c r="AH2667" s="166" t="n"/>
      <c r="AI2667" s="166" t="n"/>
      <c r="AJ2667" s="166"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143" t="n"/>
      <c r="CG2667" s="144" t="n"/>
      <c r="DU2667" s="144" t="n"/>
      <c r="DV2667" s="2" t="n"/>
      <c r="DW2667" s="2" t="n"/>
      <c r="DX2667" s="2" t="n"/>
      <c r="DY2667" s="2" t="n"/>
      <c r="DZ2667" s="2" t="n"/>
      <c r="EA2667" s="2" t="n"/>
      <c r="EB2667" s="2" t="n"/>
      <c r="EC2667" s="2" t="n"/>
    </row>
    <row r="2668" ht="4.5"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6" t="n"/>
      <c r="BQ2668" s="147" t="n"/>
      <c r="BR2668" s="147" t="n"/>
      <c r="BS2668" s="147" t="n"/>
      <c r="BT2668" s="147" t="n"/>
      <c r="BU2668" s="147" t="n"/>
      <c r="BV2668" s="148" t="n"/>
      <c r="BW2668" s="146" t="n"/>
      <c r="BX2668" s="147" t="n"/>
      <c r="BY2668" s="147" t="n"/>
      <c r="BZ2668" s="147" t="n"/>
      <c r="CA2668" s="147" t="n"/>
      <c r="CB2668" s="147" t="n"/>
      <c r="CC2668" s="147" t="n"/>
      <c r="CD2668" s="147" t="n"/>
      <c r="CE2668" s="147" t="n"/>
      <c r="CF2668" s="147" t="n"/>
      <c r="CG2668" s="148" t="n"/>
      <c r="DU2668" s="144"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69" t="inlineStr">
        <is>
          <t>校内外の諸活動</t>
        </is>
      </c>
      <c r="BQ2669" s="140" t="n"/>
      <c r="BR2669" s="140" t="n"/>
      <c r="BS2669" s="140" t="n"/>
      <c r="BT2669" s="140" t="n"/>
      <c r="BU2669" s="140" t="n"/>
      <c r="BV2669" s="141" t="n"/>
      <c r="BW2669" s="170">
        <f>計算!$Y$32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1">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6" t="n"/>
      <c r="F2672" s="147" t="n"/>
      <c r="G2672" s="147" t="n"/>
      <c r="H2672" s="147" t="n"/>
      <c r="I2672" s="147" t="n"/>
      <c r="J2672" s="147" t="n"/>
      <c r="K2672" s="148" t="n"/>
      <c r="L2672" s="146" t="n"/>
      <c r="M2672" s="147" t="n"/>
      <c r="N2672" s="147" t="n"/>
      <c r="O2672" s="147" t="n"/>
      <c r="P2672" s="147" t="n"/>
      <c r="Q2672" s="147" t="n"/>
      <c r="R2672" s="147" t="n"/>
      <c r="S2672" s="147" t="n"/>
      <c r="T2672" s="147" t="n"/>
      <c r="U2672" s="147" t="n"/>
      <c r="V2672" s="147" t="n"/>
      <c r="W2672" s="147" t="n"/>
      <c r="X2672" s="147" t="n"/>
      <c r="Y2672" s="147" t="n"/>
      <c r="Z2672" s="147" t="n"/>
      <c r="AA2672" s="147" t="n"/>
      <c r="AB2672" s="147" t="n"/>
      <c r="AC2672" s="147" t="n"/>
      <c r="AD2672" s="147" t="n"/>
      <c r="AE2672" s="147" t="n"/>
      <c r="AF2672" s="147" t="n"/>
      <c r="AG2672" s="147" t="n"/>
      <c r="AH2672" s="147" t="n"/>
      <c r="AI2672" s="147" t="n"/>
      <c r="AJ2672" s="147" t="n"/>
      <c r="AK2672" s="147" t="n"/>
      <c r="AL2672" s="147" t="n"/>
      <c r="AM2672" s="147" t="n"/>
      <c r="AN2672" s="147" t="n"/>
      <c r="AO2672" s="147" t="n"/>
      <c r="AP2672" s="147" t="n"/>
      <c r="AQ2672" s="147" t="n"/>
      <c r="AR2672" s="147" t="n"/>
      <c r="AS2672" s="147" t="n"/>
      <c r="AT2672" s="147" t="n"/>
      <c r="AU2672" s="147" t="n"/>
      <c r="AV2672" s="147" t="n"/>
      <c r="AW2672" s="147" t="n"/>
      <c r="AX2672" s="147" t="n"/>
      <c r="AY2672" s="147" t="n"/>
      <c r="AZ2672" s="147" t="n"/>
      <c r="BA2672" s="147" t="n"/>
      <c r="BB2672" s="147" t="n"/>
      <c r="BC2672" s="147" t="n"/>
      <c r="BD2672" s="147" t="n"/>
      <c r="BE2672" s="147" t="n"/>
      <c r="BF2672" s="147" t="n"/>
      <c r="BG2672" s="147" t="n"/>
      <c r="BH2672" s="147" t="n"/>
      <c r="BI2672" s="148"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59" t="inlineStr">
        <is>
          <t>ふ り が な</t>
        </is>
      </c>
      <c r="F2673" s="140" t="n"/>
      <c r="G2673" s="140" t="n"/>
      <c r="H2673" s="140" t="n"/>
      <c r="I2673" s="140" t="n"/>
      <c r="J2673" s="140" t="n"/>
      <c r="K2673" s="141" t="n"/>
      <c r="L2673" s="160">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2" t="n"/>
      <c r="F2675" s="163" t="n"/>
      <c r="G2675" s="163" t="n"/>
      <c r="H2675" s="163" t="n"/>
      <c r="I2675" s="163" t="n"/>
      <c r="J2675" s="163" t="n"/>
      <c r="K2675" s="164" t="n"/>
      <c r="L2675" s="163" t="n"/>
      <c r="M2675" s="163" t="n"/>
      <c r="N2675" s="163" t="n"/>
      <c r="O2675" s="163" t="n"/>
      <c r="P2675" s="163" t="n"/>
      <c r="Q2675" s="163" t="n"/>
      <c r="R2675" s="163" t="n"/>
      <c r="S2675" s="163" t="n"/>
      <c r="T2675" s="163" t="n"/>
      <c r="U2675" s="163" t="n"/>
      <c r="V2675" s="163" t="n"/>
      <c r="W2675" s="163" t="n"/>
      <c r="X2675" s="163" t="n"/>
      <c r="Y2675" s="163" t="n"/>
      <c r="Z2675" s="163" t="n"/>
      <c r="AA2675" s="163" t="n"/>
      <c r="AB2675" s="163" t="n"/>
      <c r="AC2675" s="163" t="n"/>
      <c r="AD2675" s="163" t="n"/>
      <c r="AE2675" s="163" t="n"/>
      <c r="AF2675" s="163" t="n"/>
      <c r="AG2675" s="163" t="n"/>
      <c r="AH2675" s="163" t="n"/>
      <c r="AI2675" s="163" t="n"/>
      <c r="AJ2675" s="163" t="n"/>
      <c r="AK2675" s="163" t="n"/>
      <c r="AL2675" s="163" t="n"/>
      <c r="AM2675" s="163" t="n"/>
      <c r="AN2675" s="163" t="n"/>
      <c r="AO2675" s="163" t="n"/>
      <c r="AP2675" s="163" t="n"/>
      <c r="AQ2675" s="163" t="n"/>
      <c r="AR2675" s="163" t="n"/>
      <c r="AS2675" s="163" t="n"/>
      <c r="AT2675" s="163" t="n"/>
      <c r="AU2675" s="163" t="n"/>
      <c r="AV2675" s="163" t="n"/>
      <c r="AW2675" s="163" t="n"/>
      <c r="AX2675" s="163" t="n"/>
      <c r="AY2675" s="163" t="n"/>
      <c r="AZ2675" s="163" t="n"/>
      <c r="BA2675" s="163" t="n"/>
      <c r="BB2675" s="163" t="n"/>
      <c r="BC2675" s="163" t="n"/>
      <c r="BD2675" s="163" t="n"/>
      <c r="BE2675" s="163" t="n"/>
      <c r="BF2675" s="163" t="n"/>
      <c r="BG2675" s="163" t="n"/>
      <c r="BH2675" s="163" t="n"/>
      <c r="BI2675" s="164"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5" t="inlineStr">
        <is>
          <t>連絡先</t>
        </is>
      </c>
      <c r="F2676" s="166" t="n"/>
      <c r="G2676" s="166" t="n"/>
      <c r="H2676" s="166" t="n"/>
      <c r="I2676" s="166" t="n"/>
      <c r="J2676" s="166" t="n"/>
      <c r="K2676" s="167" t="n"/>
      <c r="L2676" s="107" t="inlineStr">
        <is>
          <t>〒</t>
        </is>
      </c>
      <c r="M2676" s="166" t="n"/>
      <c r="N2676" s="166" t="n"/>
      <c r="O2676" s="166" t="n"/>
      <c r="P2676" s="172">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3">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6" t="n"/>
      <c r="F2680" s="147" t="n"/>
      <c r="G2680" s="147" t="n"/>
      <c r="H2680" s="147" t="n"/>
      <c r="I2680" s="147" t="n"/>
      <c r="J2680" s="147" t="n"/>
      <c r="K2680" s="148" t="n"/>
      <c r="L2680" s="147" t="n"/>
      <c r="M2680" s="147" t="n"/>
      <c r="N2680" s="147" t="n"/>
      <c r="O2680" s="147" t="n"/>
      <c r="P2680" s="147" t="n"/>
      <c r="Q2680" s="147" t="n"/>
      <c r="R2680" s="147" t="n"/>
      <c r="S2680" s="147" t="n"/>
      <c r="T2680" s="147" t="n"/>
      <c r="U2680" s="147" t="n"/>
      <c r="V2680" s="147" t="n"/>
      <c r="W2680" s="147" t="n"/>
      <c r="X2680" s="147" t="n"/>
      <c r="Y2680" s="147" t="n"/>
      <c r="Z2680" s="147" t="n"/>
      <c r="AA2680" s="147" t="n"/>
      <c r="AB2680" s="147" t="n"/>
      <c r="AC2680" s="147" t="n"/>
      <c r="AD2680" s="147" t="n"/>
      <c r="AE2680" s="147" t="n"/>
      <c r="AF2680" s="147" t="n"/>
      <c r="AG2680" s="147" t="n"/>
      <c r="AH2680" s="147" t="n"/>
      <c r="AI2680" s="147" t="n"/>
      <c r="AJ2680" s="147" t="n"/>
      <c r="AK2680" s="147" t="n"/>
      <c r="AL2680" s="147" t="n"/>
      <c r="AM2680" s="147" t="n"/>
      <c r="AN2680" s="147" t="n"/>
      <c r="AO2680" s="147" t="n"/>
      <c r="AP2680" s="147" t="n"/>
      <c r="AQ2680" s="147" t="n"/>
      <c r="AR2680" s="147" t="n"/>
      <c r="AS2680" s="147" t="n"/>
      <c r="AT2680" s="147" t="n"/>
      <c r="AU2680" s="147" t="n"/>
      <c r="AV2680" s="147" t="n"/>
      <c r="AW2680" s="147" t="n"/>
      <c r="AX2680" s="147" t="n"/>
      <c r="AY2680" s="147" t="n"/>
      <c r="AZ2680" s="147" t="n"/>
      <c r="BA2680" s="147" t="n"/>
      <c r="BB2680" s="147" t="n"/>
      <c r="BC2680" s="147" t="n"/>
      <c r="BD2680" s="147" t="n"/>
      <c r="BE2680" s="147" t="n"/>
      <c r="BF2680" s="147" t="n"/>
      <c r="BG2680" s="147" t="n"/>
      <c r="BH2680" s="147" t="n"/>
      <c r="BI2680" s="148"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4" t="n"/>
      <c r="BQ2686" s="140" t="n"/>
      <c r="BR2686" s="175" t="n"/>
      <c r="BS2686" s="140" t="n"/>
      <c r="BT2686" s="140" t="n"/>
      <c r="BU2686" s="28" t="n"/>
      <c r="BV2686" s="29" t="n"/>
      <c r="BW2686" s="176">
        <f>計算!$Z$32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7"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78">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79">
        <f>設定!$B$6</f>
        <v/>
      </c>
      <c r="S2694" s="11" t="n"/>
      <c r="T2694" s="11" t="n"/>
      <c r="U2694" s="179">
        <f>設定!$B$7</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6" t="n"/>
      <c r="F2699" s="147" t="n"/>
      <c r="G2699" s="147" t="n"/>
      <c r="H2699" s="147" t="n"/>
      <c r="I2699" s="147" t="n"/>
      <c r="J2699" s="147" t="n"/>
      <c r="K2699" s="148"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7" t="n"/>
      <c r="AX2699" s="147" t="n"/>
      <c r="AY2699" s="147" t="n"/>
      <c r="AZ2699" s="147" t="n"/>
      <c r="BA2699" s="147" t="n"/>
      <c r="BB2699" s="147" t="n"/>
      <c r="BC2699" s="147" t="n"/>
      <c r="BD2699" s="147" t="n"/>
      <c r="BE2699" s="147" t="n"/>
      <c r="BF2699" s="147" t="n"/>
      <c r="BG2699" s="147" t="n"/>
      <c r="BH2699" s="147" t="n"/>
      <c r="BI2699" s="148"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0"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1">
        <f>計算!$AD$32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79">
        <f>計算!$AB$32</f>
        <v/>
      </c>
      <c r="S2705" s="52" t="inlineStr">
        <is>
          <t>年</t>
        </is>
      </c>
      <c r="U2705" s="179">
        <f>計算!$AC$32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6" t="n"/>
      <c r="M2708" s="147" t="n"/>
      <c r="N2708" s="147" t="n"/>
      <c r="O2708" s="147" t="n"/>
      <c r="P2708" s="20" t="n"/>
      <c r="Q2708" s="20" t="n"/>
      <c r="R2708" s="20" t="n"/>
      <c r="S2708" s="20" t="n"/>
      <c r="T2708" s="20" t="n"/>
      <c r="U2708" s="20" t="n"/>
      <c r="V2708" s="20" t="n"/>
      <c r="W2708" s="20" t="n"/>
      <c r="X2708" s="39" t="n"/>
      <c r="Y2708" s="146" t="n"/>
      <c r="Z2708" s="147" t="n"/>
      <c r="AA2708" s="147" t="n"/>
      <c r="AB2708" s="147" t="n"/>
      <c r="AC2708" s="147" t="n"/>
      <c r="AD2708" s="147" t="n"/>
      <c r="AE2708" s="147" t="n"/>
      <c r="AF2708" s="147" t="n"/>
      <c r="AG2708" s="147" t="n"/>
      <c r="AH2708" s="147" t="n"/>
      <c r="AI2708" s="147" t="n"/>
      <c r="AJ2708" s="147" t="n"/>
      <c r="AK2708" s="147" t="n"/>
      <c r="AL2708" s="147" t="n"/>
      <c r="AM2708" s="147" t="n"/>
      <c r="AN2708" s="147" t="n"/>
      <c r="AO2708" s="147" t="n"/>
      <c r="AP2708" s="147" t="n"/>
      <c r="AQ2708" s="147" t="n"/>
      <c r="AR2708" s="147" t="n"/>
      <c r="AS2708" s="147" t="n"/>
      <c r="AT2708" s="147" t="n"/>
      <c r="AU2708" s="147" t="n"/>
      <c r="AV2708" s="147" t="n"/>
      <c r="AW2708" s="147" t="n"/>
      <c r="AX2708" s="147" t="n"/>
      <c r="AY2708" s="147" t="n"/>
      <c r="AZ2708" s="147" t="n"/>
      <c r="BA2708" s="147" t="n"/>
      <c r="BB2708" s="147" t="n"/>
      <c r="BC2708" s="147" t="n"/>
      <c r="BD2708" s="147" t="n"/>
      <c r="BE2708" s="147" t="n"/>
      <c r="BF2708" s="147" t="n"/>
      <c r="BG2708" s="147" t="n"/>
      <c r="BH2708" s="147" t="n"/>
      <c r="BI2708" s="148"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1">
        <f>計算!$AG$32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79">
        <f>計算!$AE$32</f>
        <v/>
      </c>
      <c r="S2711" s="52" t="inlineStr">
        <is>
          <t>年</t>
        </is>
      </c>
      <c r="U2711" s="179">
        <f>計算!$AF$32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6" t="n"/>
      <c r="M2714" s="147" t="n"/>
      <c r="N2714" s="147" t="n"/>
      <c r="O2714" s="147" t="n"/>
      <c r="P2714" s="20" t="n"/>
      <c r="Q2714" s="20" t="n"/>
      <c r="R2714" s="20" t="n"/>
      <c r="S2714" s="20" t="n"/>
      <c r="T2714" s="20" t="n"/>
      <c r="U2714" s="20" t="n"/>
      <c r="V2714" s="20" t="n"/>
      <c r="W2714" s="20" t="n"/>
      <c r="X2714" s="39" t="n"/>
      <c r="Y2714" s="146" t="n"/>
      <c r="Z2714" s="147" t="n"/>
      <c r="AA2714" s="147" t="n"/>
      <c r="AB2714" s="147" t="n"/>
      <c r="AC2714" s="147" t="n"/>
      <c r="AD2714" s="147" t="n"/>
      <c r="AE2714" s="147" t="n"/>
      <c r="AF2714" s="147" t="n"/>
      <c r="AG2714" s="147" t="n"/>
      <c r="AH2714" s="147" t="n"/>
      <c r="AI2714" s="147" t="n"/>
      <c r="AJ2714" s="147" t="n"/>
      <c r="AK2714" s="147" t="n"/>
      <c r="AL2714" s="147" t="n"/>
      <c r="AM2714" s="147" t="n"/>
      <c r="AN2714" s="147" t="n"/>
      <c r="AO2714" s="147" t="n"/>
      <c r="AP2714" s="147" t="n"/>
      <c r="AQ2714" s="147" t="n"/>
      <c r="AR2714" s="147" t="n"/>
      <c r="AS2714" s="147" t="n"/>
      <c r="AT2714" s="147" t="n"/>
      <c r="AU2714" s="147" t="n"/>
      <c r="AV2714" s="147" t="n"/>
      <c r="AW2714" s="147" t="n"/>
      <c r="AX2714" s="147" t="n"/>
      <c r="AY2714" s="147" t="n"/>
      <c r="AZ2714" s="147" t="n"/>
      <c r="BA2714" s="147" t="n"/>
      <c r="BB2714" s="147" t="n"/>
      <c r="BC2714" s="147" t="n"/>
      <c r="BD2714" s="147" t="n"/>
      <c r="BE2714" s="147" t="n"/>
      <c r="BF2714" s="147" t="n"/>
      <c r="BG2714" s="147" t="n"/>
      <c r="BH2714" s="147" t="n"/>
      <c r="BI2714" s="148" t="n"/>
      <c r="BJ2714" s="2" t="n"/>
      <c r="BK2714" s="2" t="n"/>
      <c r="BL2714" s="2" t="n"/>
      <c r="BM2714" s="2" t="n"/>
      <c r="BN2714" s="2" t="n"/>
      <c r="BO2714" s="2" t="n"/>
      <c r="BP2714" s="146" t="n"/>
      <c r="BQ2714" s="147" t="n"/>
      <c r="BR2714" s="147" t="n"/>
      <c r="BS2714" s="147" t="n"/>
      <c r="BT2714" s="147" t="n"/>
      <c r="BU2714" s="42" t="n"/>
      <c r="BV2714" s="45" t="n"/>
      <c r="BW2714" s="147" t="n"/>
      <c r="BX2714" s="147" t="n"/>
      <c r="BY2714" s="147" t="n"/>
      <c r="BZ2714" s="147" t="n"/>
      <c r="CA2714" s="147" t="n"/>
      <c r="CB2714" s="147" t="n"/>
      <c r="CC2714" s="147" t="n"/>
      <c r="CD2714" s="147" t="n"/>
      <c r="CE2714" s="147" t="n"/>
      <c r="CF2714" s="147" t="n"/>
      <c r="CG2714" s="147" t="n"/>
      <c r="CH2714" s="147" t="n"/>
      <c r="CI2714" s="147" t="n"/>
      <c r="CJ2714" s="147" t="n"/>
      <c r="CK2714" s="147" t="n"/>
      <c r="CL2714" s="147" t="n"/>
      <c r="CM2714" s="147" t="n"/>
      <c r="CN2714" s="147" t="n"/>
      <c r="CO2714" s="147" t="n"/>
      <c r="CP2714" s="147" t="n"/>
      <c r="CQ2714" s="147" t="n"/>
      <c r="CR2714" s="147" t="n"/>
      <c r="CS2714" s="147" t="n"/>
      <c r="CT2714" s="147" t="n"/>
      <c r="CU2714" s="147" t="n"/>
      <c r="CV2714" s="147" t="n"/>
      <c r="CW2714" s="147" t="n"/>
      <c r="CX2714" s="147" t="n"/>
      <c r="CY2714" s="147" t="n"/>
      <c r="CZ2714" s="147" t="n"/>
      <c r="DA2714" s="147" t="n"/>
      <c r="DB2714" s="147" t="n"/>
      <c r="DC2714" s="147" t="n"/>
      <c r="DD2714" s="147" t="n"/>
      <c r="DE2714" s="147" t="n"/>
      <c r="DF2714" s="147" t="n"/>
      <c r="DG2714" s="147" t="n"/>
      <c r="DH2714" s="147" t="n"/>
      <c r="DI2714" s="147" t="n"/>
      <c r="DJ2714" s="147" t="n"/>
      <c r="DK2714" s="147" t="n"/>
      <c r="DL2714" s="147" t="n"/>
      <c r="DM2714" s="147" t="n"/>
      <c r="DN2714" s="147" t="n"/>
      <c r="DO2714" s="147" t="n"/>
      <c r="DP2714" s="147" t="n"/>
      <c r="DQ2714" s="147" t="n"/>
      <c r="DR2714" s="147" t="n"/>
      <c r="DS2714" s="147" t="n"/>
      <c r="DT2714" s="147" t="n"/>
      <c r="DU2714" s="148"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6">
        <f>計算!$AA$32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6" t="n"/>
      <c r="M2720" s="147" t="n"/>
      <c r="N2720" s="147" t="n"/>
      <c r="O2720" s="147"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6" t="n"/>
      <c r="F2726" s="147" t="n"/>
      <c r="G2726" s="147" t="n"/>
      <c r="H2726" s="147" t="n"/>
      <c r="I2726" s="147" t="n"/>
      <c r="J2726" s="147" t="n"/>
      <c r="K2726" s="148" t="n"/>
      <c r="L2726" s="146" t="n"/>
      <c r="M2726" s="147" t="n"/>
      <c r="N2726" s="147" t="n"/>
      <c r="O2726" s="147"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6" t="n"/>
      <c r="BQ2726" s="147" t="n"/>
      <c r="BR2726" s="147" t="n"/>
      <c r="BS2726" s="147" t="n"/>
      <c r="BT2726" s="147" t="n"/>
      <c r="BU2726" s="147" t="n"/>
      <c r="BV2726" s="148" t="n"/>
      <c r="BW2726" s="147" t="n"/>
      <c r="BX2726" s="147" t="n"/>
      <c r="BY2726" s="147" t="n"/>
      <c r="BZ2726" s="147" t="n"/>
      <c r="CA2726" s="147" t="n"/>
      <c r="CB2726" s="147" t="n"/>
      <c r="CC2726" s="147" t="n"/>
      <c r="CD2726" s="147" t="n"/>
      <c r="CE2726" s="147" t="n"/>
      <c r="CF2726" s="147" t="n"/>
      <c r="CG2726" s="147" t="n"/>
      <c r="CH2726" s="147" t="n"/>
      <c r="CI2726" s="147" t="n"/>
      <c r="CJ2726" s="147" t="n"/>
      <c r="CK2726" s="147" t="n"/>
      <c r="CL2726" s="147" t="n"/>
      <c r="CM2726" s="147" t="n"/>
      <c r="CN2726" s="147" t="n"/>
      <c r="CO2726" s="147" t="n"/>
      <c r="CP2726" s="147" t="n"/>
      <c r="CQ2726" s="147" t="n"/>
      <c r="CR2726" s="147" t="n"/>
      <c r="CS2726" s="147" t="n"/>
      <c r="CT2726" s="147" t="n"/>
      <c r="CU2726" s="147" t="n"/>
      <c r="CV2726" s="147" t="n"/>
      <c r="CW2726" s="147" t="n"/>
      <c r="CX2726" s="147" t="n"/>
      <c r="CY2726" s="147" t="n"/>
      <c r="CZ2726" s="147" t="n"/>
      <c r="DA2726" s="147" t="n"/>
      <c r="DB2726" s="147" t="n"/>
      <c r="DC2726" s="147" t="n"/>
      <c r="DD2726" s="147" t="n"/>
      <c r="DE2726" s="147" t="n"/>
      <c r="DF2726" s="147" t="n"/>
      <c r="DG2726" s="147" t="n"/>
      <c r="DH2726" s="147" t="n"/>
      <c r="DI2726" s="147" t="n"/>
      <c r="DJ2726" s="147" t="n"/>
      <c r="DK2726" s="147" t="n"/>
      <c r="DL2726" s="147" t="n"/>
      <c r="DM2726" s="147" t="n"/>
      <c r="DN2726" s="147" t="n"/>
      <c r="DO2726" s="147" t="n"/>
      <c r="DP2726" s="147" t="n"/>
      <c r="DQ2726" s="147" t="n"/>
      <c r="DR2726" s="147" t="n"/>
      <c r="DS2726" s="147" t="n"/>
      <c r="DT2726" s="147" t="n"/>
      <c r="DU2726" s="148"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IF(N(設定!$B$3)=0,"",YEAR(設定!$B$3)-2018)</f>
        <v/>
      </c>
      <c r="AG2738" s="95" t="inlineStr">
        <is>
          <t>年</t>
        </is>
      </c>
      <c r="AI2738" s="145">
        <f>IF(N(設定!$B$3)=0,"",MONTH(設定!$B$3))</f>
        <v/>
      </c>
      <c r="AL2738" s="95" t="inlineStr">
        <is>
          <t>月</t>
        </is>
      </c>
      <c r="AN2738" s="145">
        <f>IF(N(設定!$B$3)=0,"",DAY(設定!$B$3))</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6" t="n"/>
      <c r="BX2738" s="147" t="n"/>
      <c r="BY2738" s="147" t="n"/>
      <c r="BZ2738" s="147" t="n"/>
      <c r="CA2738" s="147" t="n"/>
      <c r="CB2738" s="147" t="n"/>
      <c r="CC2738" s="147" t="n"/>
      <c r="CD2738" s="147" t="n"/>
      <c r="CE2738" s="147" t="n"/>
      <c r="CF2738" s="147" t="n"/>
      <c r="CG2738" s="148" t="n"/>
      <c r="CH2738" s="146" t="n"/>
      <c r="CI2738" s="147" t="n"/>
      <c r="CJ2738" s="147" t="n"/>
      <c r="CK2738" s="147" t="n"/>
      <c r="CL2738" s="147" t="n"/>
      <c r="CM2738" s="147" t="n"/>
      <c r="CN2738" s="147" t="n"/>
      <c r="CO2738" s="147" t="n"/>
      <c r="CP2738" s="147" t="n"/>
      <c r="CQ2738" s="147" t="n"/>
      <c r="CR2738" s="147" t="n"/>
      <c r="CS2738" s="147" t="n"/>
      <c r="CT2738" s="147" t="n"/>
      <c r="CU2738" s="147" t="n"/>
      <c r="CV2738" s="147" t="n"/>
      <c r="CW2738" s="147" t="n"/>
      <c r="CX2738" s="147" t="n"/>
      <c r="CY2738" s="147" t="n"/>
      <c r="CZ2738" s="147" t="n"/>
      <c r="DA2738" s="147" t="n"/>
      <c r="DB2738" s="147" t="n"/>
      <c r="DC2738" s="147" t="n"/>
      <c r="DD2738" s="147" t="n"/>
      <c r="DE2738" s="147" t="n"/>
      <c r="DF2738" s="147" t="n"/>
      <c r="DG2738" s="147" t="n"/>
      <c r="DH2738" s="147" t="n"/>
      <c r="DI2738" s="147" t="n"/>
      <c r="DJ2738" s="147" t="n"/>
      <c r="DK2738" s="147" t="n"/>
      <c r="DL2738" s="147" t="n"/>
      <c r="DM2738" s="147" t="n"/>
      <c r="DN2738" s="147" t="n"/>
      <c r="DO2738" s="147" t="n"/>
      <c r="DP2738" s="147" t="n"/>
      <c r="DQ2738" s="147" t="n"/>
      <c r="DR2738" s="147" t="n"/>
      <c r="DS2738" s="147" t="n"/>
      <c r="DT2738" s="147" t="n"/>
      <c r="DU2738" s="148"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49">
        <f>計算!$O$33</f>
        <v/>
      </c>
      <c r="CG2739" s="144" t="n"/>
      <c r="CH2739" s="150">
        <f>計算!$P$33</f>
        <v/>
      </c>
      <c r="DU2739" s="144"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7" t="n"/>
      <c r="AA2740" s="147" t="n"/>
      <c r="AB2740" s="147" t="n"/>
      <c r="AC2740" s="147" t="n"/>
      <c r="AD2740" s="147" t="n"/>
      <c r="AE2740" s="147" t="n"/>
      <c r="AF2740" s="147" t="n"/>
      <c r="AG2740" s="147" t="n"/>
      <c r="AH2740" s="147" t="n"/>
      <c r="AI2740" s="147" t="n"/>
      <c r="AJ2740" s="147" t="n"/>
      <c r="AK2740" s="147" t="n"/>
      <c r="AL2740" s="147" t="n"/>
      <c r="AM2740" s="147" t="n"/>
      <c r="AN2740" s="147" t="n"/>
      <c r="AO2740" s="147" t="n"/>
      <c r="AP2740" s="147" t="n"/>
      <c r="AQ2740" s="147" t="n"/>
      <c r="AR2740" s="147" t="n"/>
      <c r="AS2740" s="147" t="n"/>
      <c r="AT2740" s="147" t="n"/>
      <c r="AU2740" s="12" t="n"/>
      <c r="AV2740" s="7" t="n"/>
      <c r="BI2740" s="8" t="n"/>
      <c r="BJ2740" s="7" t="n"/>
      <c r="BK2740" s="2" t="n"/>
      <c r="BL2740" s="2" t="n"/>
      <c r="BM2740" s="2" t="n"/>
      <c r="BN2740" s="2" t="n"/>
      <c r="BO2740" s="2" t="n"/>
      <c r="BP2740" s="143" t="n"/>
      <c r="BV2740" s="144" t="n"/>
      <c r="BW2740" s="143" t="n"/>
      <c r="CG2740" s="144" t="n"/>
      <c r="DU2740" s="144" t="n"/>
      <c r="DV2740" s="2" t="n"/>
      <c r="DW2740" s="2" t="n"/>
      <c r="DX2740" s="2" t="n"/>
      <c r="DY2740" s="2" t="n"/>
      <c r="DZ2740" s="2" t="n"/>
      <c r="EA2740" s="2" t="n"/>
      <c r="EB2740" s="2" t="n"/>
      <c r="EC2740" s="2" t="n"/>
    </row>
    <row r="2741" ht="6.75" customHeight="1" s="118">
      <c r="A2741" s="2" t="n"/>
      <c r="B2741" s="2" t="n"/>
      <c r="C2741" s="2" t="n"/>
      <c r="D2741" s="2" t="n"/>
      <c r="E2741" s="142" t="inlineStr">
        <is>
          <t>ふ り が な</t>
        </is>
      </c>
      <c r="F2741" s="140" t="n"/>
      <c r="G2741" s="140" t="n"/>
      <c r="H2741" s="140" t="n"/>
      <c r="I2741" s="140" t="n"/>
      <c r="J2741" s="140" t="n"/>
      <c r="K2741" s="141" t="n"/>
      <c r="L2741" s="151">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43" t="n"/>
      <c r="CG2741" s="144" t="n"/>
      <c r="DU2741" s="144" t="n"/>
      <c r="DV2741" s="2" t="n"/>
      <c r="DW2741" s="2" t="n"/>
      <c r="DX2741" s="2" t="n"/>
      <c r="DY2741" s="2" t="n"/>
      <c r="DZ2741" s="2" t="n"/>
      <c r="EA2741" s="2" t="n"/>
      <c r="EB2741" s="2" t="n"/>
      <c r="EC2741" s="2" t="n"/>
    </row>
    <row r="2742" ht="6.7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43" t="n"/>
      <c r="CG2742" s="144" t="n"/>
      <c r="DU2742" s="144" t="n"/>
      <c r="DV2742" s="2" t="n"/>
      <c r="DW2742" s="2" t="n"/>
      <c r="DX2742" s="2" t="n"/>
      <c r="DY2742" s="2" t="n"/>
      <c r="DZ2742" s="2" t="n"/>
      <c r="EA2742" s="2" t="n"/>
      <c r="EB2742" s="2" t="n"/>
      <c r="EC2742" s="2" t="n"/>
    </row>
    <row r="2743" ht="6.7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49">
        <f>計算!$Q$33</f>
        <v/>
      </c>
      <c r="CG2743" s="144" t="n"/>
      <c r="CH2743" s="150">
        <f>計算!$R$33</f>
        <v/>
      </c>
      <c r="DU2743" s="144" t="n"/>
      <c r="DV2743" s="2" t="n"/>
      <c r="DW2743" s="2" t="n"/>
      <c r="DX2743" s="2" t="n"/>
      <c r="DY2743" s="2" t="n"/>
      <c r="DZ2743" s="2" t="n"/>
      <c r="EA2743" s="2" t="n"/>
      <c r="EB2743" s="2" t="n"/>
      <c r="EC2743" s="2" t="n"/>
    </row>
    <row r="2744" ht="6.75" customHeight="1" s="118">
      <c r="A2744" s="2" t="n"/>
      <c r="B2744" s="2" t="n"/>
      <c r="C2744" s="2" t="n"/>
      <c r="D2744" s="2" t="n"/>
      <c r="E2744" s="146" t="n"/>
      <c r="F2744" s="147" t="n"/>
      <c r="G2744" s="147" t="n"/>
      <c r="H2744" s="147" t="n"/>
      <c r="I2744" s="147" t="n"/>
      <c r="J2744" s="147" t="n"/>
      <c r="K2744" s="148" t="n"/>
      <c r="L2744" s="147" t="n"/>
      <c r="M2744" s="147" t="n"/>
      <c r="N2744" s="147" t="n"/>
      <c r="O2744" s="147" t="n"/>
      <c r="P2744" s="147" t="n"/>
      <c r="Q2744" s="147" t="n"/>
      <c r="R2744" s="147" t="n"/>
      <c r="S2744" s="147" t="n"/>
      <c r="T2744" s="147" t="n"/>
      <c r="U2744" s="147" t="n"/>
      <c r="V2744" s="147" t="n"/>
      <c r="W2744" s="147" t="n"/>
      <c r="X2744" s="147" t="n"/>
      <c r="Y2744" s="147" t="n"/>
      <c r="Z2744" s="147" t="n"/>
      <c r="AA2744" s="147" t="n"/>
      <c r="AB2744" s="147" t="n"/>
      <c r="AC2744" s="147" t="n"/>
      <c r="AD2744" s="147" t="n"/>
      <c r="AE2744" s="147" t="n"/>
      <c r="AF2744" s="147" t="n"/>
      <c r="AG2744" s="147" t="n"/>
      <c r="AH2744" s="147" t="n"/>
      <c r="AI2744" s="147" t="n"/>
      <c r="AJ2744" s="147" t="n"/>
      <c r="AK2744" s="147" t="n"/>
      <c r="AL2744" s="147" t="n"/>
      <c r="AM2744" s="147" t="n"/>
      <c r="AN2744" s="147" t="n"/>
      <c r="AO2744" s="147" t="n"/>
      <c r="AP2744" s="147" t="n"/>
      <c r="AQ2744" s="147" t="n"/>
      <c r="AR2744" s="147" t="n"/>
      <c r="AS2744" s="147" t="n"/>
      <c r="AT2744" s="148"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43" t="n"/>
      <c r="CG2744" s="144" t="n"/>
      <c r="DU2744" s="144" t="n"/>
      <c r="DV2744" s="2" t="n"/>
      <c r="DW2744" s="2" t="n"/>
      <c r="DX2744" s="2" t="n"/>
      <c r="DY2744" s="2" t="n"/>
      <c r="DZ2744" s="2" t="n"/>
      <c r="EA2744" s="2" t="n"/>
      <c r="EB2744" s="2" t="n"/>
      <c r="EC2744" s="2" t="n"/>
    </row>
    <row r="2745" ht="6.75" customHeight="1" s="118">
      <c r="A2745" s="2" t="n"/>
      <c r="B2745" s="2" t="n"/>
      <c r="C2745" s="2" t="n"/>
      <c r="D2745" s="2" t="n"/>
      <c r="E2745" s="152" t="inlineStr">
        <is>
          <t>名　前</t>
        </is>
      </c>
      <c r="F2745" s="140" t="n"/>
      <c r="G2745" s="140" t="n"/>
      <c r="H2745" s="140" t="n"/>
      <c r="I2745" s="140" t="n"/>
      <c r="J2745" s="140" t="n"/>
      <c r="K2745" s="141" t="n"/>
      <c r="L2745" s="153">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43" t="n"/>
      <c r="CG2745" s="144" t="n"/>
      <c r="DU2745" s="144" t="n"/>
      <c r="DV2745" s="2" t="n"/>
      <c r="DW2745" s="2" t="n"/>
      <c r="DX2745" s="2" t="n"/>
      <c r="DY2745" s="2" t="n"/>
      <c r="DZ2745" s="2" t="n"/>
      <c r="EA2745" s="2" t="n"/>
      <c r="EB2745" s="2" t="n"/>
      <c r="EC2745" s="2" t="n"/>
    </row>
    <row r="2746" ht="6.7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43" t="n"/>
      <c r="CG2746" s="144" t="n"/>
      <c r="DU2746" s="144" t="n"/>
      <c r="DV2746" s="2" t="n"/>
      <c r="DW2746" s="2" t="n"/>
      <c r="DX2746" s="2" t="n"/>
      <c r="DY2746" s="2" t="n"/>
      <c r="DZ2746" s="2" t="n"/>
      <c r="EA2746" s="2" t="n"/>
      <c r="EB2746" s="2" t="n"/>
      <c r="EC2746" s="2" t="n"/>
    </row>
    <row r="2747" ht="6.7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49">
        <f>計算!$S$33</f>
        <v/>
      </c>
      <c r="CG2747" s="144" t="n"/>
      <c r="CH2747" s="150">
        <f>計算!$T$33</f>
        <v/>
      </c>
      <c r="DU2747" s="144" t="n"/>
      <c r="DV2747" s="2" t="n"/>
      <c r="DW2747" s="2" t="n"/>
      <c r="DX2747" s="2" t="n"/>
      <c r="DY2747" s="2" t="n"/>
      <c r="DZ2747" s="2" t="n"/>
      <c r="EA2747" s="2" t="n"/>
      <c r="EB2747" s="2" t="n"/>
      <c r="EC2747" s="2" t="n"/>
    </row>
    <row r="2748" ht="6.7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43" t="n"/>
      <c r="CG2748" s="144" t="n"/>
      <c r="DU2748" s="144" t="n"/>
      <c r="DV2748" s="2" t="n"/>
      <c r="DW2748" s="2" t="n"/>
      <c r="DX2748" s="2" t="n"/>
      <c r="DY2748" s="2" t="n"/>
      <c r="DZ2748" s="2" t="n"/>
      <c r="EA2748" s="2" t="n"/>
      <c r="EB2748" s="2" t="n"/>
      <c r="EC2748" s="2" t="n"/>
    </row>
    <row r="2749" ht="6.7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43" t="n"/>
      <c r="CG2749" s="144" t="n"/>
      <c r="DU2749" s="144" t="n"/>
      <c r="DV2749" s="2" t="n"/>
      <c r="DW2749" s="2" t="n"/>
      <c r="DX2749" s="2" t="n"/>
      <c r="DY2749" s="2" t="n"/>
      <c r="DZ2749" s="2" t="n"/>
      <c r="EA2749" s="2" t="n"/>
      <c r="EB2749" s="2" t="n"/>
      <c r="EC2749" s="2" t="n"/>
    </row>
    <row r="2750" ht="4.5" customHeight="1" s="118">
      <c r="A2750" s="2" t="n"/>
      <c r="B2750" s="2" t="n"/>
      <c r="C2750" s="2" t="n"/>
      <c r="D2750" s="2" t="n"/>
      <c r="E2750" s="146" t="n"/>
      <c r="F2750" s="147" t="n"/>
      <c r="G2750" s="147" t="n"/>
      <c r="H2750" s="147" t="n"/>
      <c r="I2750" s="147" t="n"/>
      <c r="J2750" s="147" t="n"/>
      <c r="K2750" s="148" t="n"/>
      <c r="L2750" s="146" t="n"/>
      <c r="M2750" s="147" t="n"/>
      <c r="N2750" s="147" t="n"/>
      <c r="O2750" s="147" t="n"/>
      <c r="P2750" s="147" t="n"/>
      <c r="Q2750" s="147" t="n"/>
      <c r="R2750" s="147" t="n"/>
      <c r="S2750" s="147" t="n"/>
      <c r="T2750" s="147" t="n"/>
      <c r="U2750" s="147" t="n"/>
      <c r="V2750" s="147" t="n"/>
      <c r="W2750" s="147" t="n"/>
      <c r="X2750" s="147" t="n"/>
      <c r="Y2750" s="147" t="n"/>
      <c r="Z2750" s="147" t="n"/>
      <c r="AA2750" s="147" t="n"/>
      <c r="AB2750" s="147" t="n"/>
      <c r="AC2750" s="147" t="n"/>
      <c r="AD2750" s="147" t="n"/>
      <c r="AE2750" s="147" t="n"/>
      <c r="AF2750" s="147" t="n"/>
      <c r="AG2750" s="147" t="n"/>
      <c r="AH2750" s="147" t="n"/>
      <c r="AI2750" s="147" t="n"/>
      <c r="AJ2750" s="147" t="n"/>
      <c r="AK2750" s="147" t="n"/>
      <c r="AL2750" s="147" t="n"/>
      <c r="AM2750" s="147" t="n"/>
      <c r="AN2750" s="147" t="n"/>
      <c r="AO2750" s="147" t="n"/>
      <c r="AP2750" s="147" t="n"/>
      <c r="AQ2750" s="147" t="n"/>
      <c r="AR2750" s="147" t="n"/>
      <c r="AS2750" s="147" t="n"/>
      <c r="AT2750" s="148"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43" t="n"/>
      <c r="CG2750" s="144" t="n"/>
      <c r="DU2750" s="144" t="n"/>
      <c r="DV2750" s="2" t="n"/>
      <c r="DW2750" s="2" t="n"/>
      <c r="DX2750" s="2" t="n"/>
      <c r="DY2750" s="2" t="n"/>
      <c r="DZ2750" s="2" t="n"/>
      <c r="EA2750" s="2" t="n"/>
      <c r="EB2750" s="2" t="n"/>
      <c r="EC2750" s="2" t="n"/>
    </row>
    <row r="2751" ht="6.75" customHeight="1" s="118">
      <c r="A2751" s="2" t="n"/>
      <c r="B2751" s="2" t="n"/>
      <c r="C2751" s="2" t="n"/>
      <c r="D2751" s="2" t="n"/>
      <c r="E2751" s="152" t="inlineStr">
        <is>
          <t>生年月日</t>
        </is>
      </c>
      <c r="F2751" s="140" t="n"/>
      <c r="G2751" s="140" t="n"/>
      <c r="H2751" s="140" t="n"/>
      <c r="I2751" s="140" t="n"/>
      <c r="J2751" s="140" t="n"/>
      <c r="K2751" s="141" t="n"/>
      <c r="L2751" s="154" t="inlineStr">
        <is>
          <t>昭和 ・ 平成</t>
        </is>
      </c>
      <c r="M2751" s="140" t="n"/>
      <c r="N2751" s="140" t="n"/>
      <c r="O2751" s="140" t="n"/>
      <c r="P2751" s="140" t="n"/>
      <c r="Q2751" s="140" t="n"/>
      <c r="R2751" s="140" t="n"/>
      <c r="S2751" s="140" t="n"/>
      <c r="T2751" s="140" t="n"/>
      <c r="U2751" s="140" t="n"/>
      <c r="V2751" s="155">
        <f>計算!$D$33</f>
        <v/>
      </c>
      <c r="W2751" s="140" t="n"/>
      <c r="X2751" s="156" t="inlineStr">
        <is>
          <t>年</t>
        </is>
      </c>
      <c r="Y2751" s="140" t="n"/>
      <c r="Z2751" s="155">
        <f>計算!$E$33</f>
        <v/>
      </c>
      <c r="AA2751" s="140" t="n"/>
      <c r="AB2751" s="140" t="n"/>
      <c r="AC2751" s="156" t="inlineStr">
        <is>
          <t>月</t>
        </is>
      </c>
      <c r="AD2751" s="140" t="n"/>
      <c r="AE2751" s="155">
        <f>計算!$F$33</f>
        <v/>
      </c>
      <c r="AF2751" s="140" t="n"/>
      <c r="AG2751" s="140" t="n"/>
      <c r="AH2751" s="156" t="inlineStr">
        <is>
          <t>日　生 （満</t>
        </is>
      </c>
      <c r="AI2751" s="140" t="n"/>
      <c r="AJ2751" s="140" t="n"/>
      <c r="AK2751" s="140" t="n"/>
      <c r="AL2751" s="140" t="n"/>
      <c r="AM2751" s="140" t="n"/>
      <c r="AN2751" s="140" t="n"/>
      <c r="AO2751" s="140" t="n"/>
      <c r="AP2751" s="157">
        <f>計算!$G$33</f>
        <v/>
      </c>
      <c r="AQ2751" s="140" t="n"/>
      <c r="AR2751" s="158"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49">
        <f>計算!$U$33</f>
        <v/>
      </c>
      <c r="CG2751" s="144" t="n"/>
      <c r="CH2751" s="150">
        <f>計算!$V$33</f>
        <v/>
      </c>
      <c r="DU2751" s="144" t="n"/>
      <c r="DV2751" s="2" t="n"/>
      <c r="DW2751" s="2" t="n"/>
      <c r="DX2751" s="2" t="n"/>
      <c r="DY2751" s="2" t="n"/>
      <c r="DZ2751" s="2" t="n"/>
      <c r="EA2751" s="2" t="n"/>
      <c r="EB2751" s="2" t="n"/>
      <c r="EC2751" s="2" t="n"/>
    </row>
    <row r="2752" ht="6.75"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143" t="n"/>
      <c r="CG2752" s="144" t="n"/>
      <c r="DU2752" s="144" t="n"/>
      <c r="DV2752" s="2" t="n"/>
      <c r="DW2752" s="2" t="n"/>
      <c r="DX2752" s="2" t="n"/>
      <c r="DY2752" s="2" t="n"/>
      <c r="DZ2752" s="2" t="n"/>
      <c r="EA2752" s="2" t="n"/>
      <c r="EB2752" s="2" t="n"/>
      <c r="EC2752" s="2" t="n"/>
    </row>
    <row r="2753" ht="6.75"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143" t="n"/>
      <c r="CG2753" s="144" t="n"/>
      <c r="DU2753" s="144" t="n"/>
      <c r="DV2753" s="2" t="n"/>
      <c r="DW2753" s="2" t="n"/>
      <c r="DX2753" s="2" t="n"/>
      <c r="DY2753" s="2" t="n"/>
      <c r="DZ2753" s="2" t="n"/>
      <c r="EA2753" s="2" t="n"/>
      <c r="EB2753" s="2" t="n"/>
      <c r="EC2753" s="2" t="n"/>
    </row>
    <row r="2754" ht="3.75" customHeight="1" s="118">
      <c r="A2754" s="2" t="n"/>
      <c r="B2754" s="2" t="n"/>
      <c r="C2754" s="2" t="n"/>
      <c r="D2754" s="2" t="n"/>
      <c r="E2754" s="146" t="n"/>
      <c r="F2754" s="147" t="n"/>
      <c r="G2754" s="147" t="n"/>
      <c r="H2754" s="147" t="n"/>
      <c r="I2754" s="147" t="n"/>
      <c r="J2754" s="147" t="n"/>
      <c r="K2754" s="148" t="n"/>
      <c r="L2754" s="146" t="n"/>
      <c r="M2754" s="147" t="n"/>
      <c r="N2754" s="147" t="n"/>
      <c r="O2754" s="147" t="n"/>
      <c r="P2754" s="147" t="n"/>
      <c r="Q2754" s="147" t="n"/>
      <c r="R2754" s="147" t="n"/>
      <c r="S2754" s="147" t="n"/>
      <c r="T2754" s="147" t="n"/>
      <c r="U2754" s="147" t="n"/>
      <c r="X2754" s="147" t="n"/>
      <c r="Y2754" s="147" t="n"/>
      <c r="AC2754" s="147" t="n"/>
      <c r="AD2754" s="147" t="n"/>
      <c r="AH2754" s="147" t="n"/>
      <c r="AI2754" s="147" t="n"/>
      <c r="AJ2754" s="147" t="n"/>
      <c r="AK2754" s="147" t="n"/>
      <c r="AL2754" s="147" t="n"/>
      <c r="AM2754" s="147" t="n"/>
      <c r="AN2754" s="147" t="n"/>
      <c r="AO2754" s="147" t="n"/>
      <c r="AP2754" s="147" t="n"/>
      <c r="AQ2754" s="147" t="n"/>
      <c r="AR2754" s="147" t="n"/>
      <c r="AS2754" s="147" t="n"/>
      <c r="AT2754" s="148"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143" t="n"/>
      <c r="CG2754" s="144" t="n"/>
      <c r="DU2754" s="144" t="n"/>
      <c r="DV2754" s="2" t="n"/>
      <c r="DW2754" s="2" t="n"/>
      <c r="DX2754" s="2" t="n"/>
      <c r="DY2754" s="2" t="n"/>
      <c r="DZ2754" s="2" t="n"/>
      <c r="EA2754" s="2" t="n"/>
      <c r="EB2754" s="2" t="n"/>
      <c r="EC2754" s="2" t="n"/>
    </row>
    <row r="2755" ht="6.75" customHeight="1" s="118">
      <c r="A2755" s="2" t="n"/>
      <c r="B2755" s="2" t="n"/>
      <c r="C2755" s="2" t="n"/>
      <c r="D2755" s="2" t="n"/>
      <c r="E2755" s="159" t="inlineStr">
        <is>
          <t>ふ り が な</t>
        </is>
      </c>
      <c r="F2755" s="140" t="n"/>
      <c r="G2755" s="140" t="n"/>
      <c r="H2755" s="140" t="n"/>
      <c r="I2755" s="140" t="n"/>
      <c r="J2755" s="140" t="n"/>
      <c r="K2755" s="141" t="n"/>
      <c r="L2755" s="160">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161">
        <f>計算!$W$33</f>
        <v/>
      </c>
      <c r="CG2755" s="144" t="n"/>
      <c r="CH2755" s="150">
        <f>計算!$X$33</f>
        <v/>
      </c>
      <c r="DU2755" s="144" t="n"/>
      <c r="DV2755" s="2" t="n"/>
      <c r="DW2755" s="2" t="n"/>
      <c r="DX2755" s="2" t="n"/>
      <c r="DY2755" s="2" t="n"/>
      <c r="DZ2755" s="2" t="n"/>
      <c r="EA2755" s="2" t="n"/>
      <c r="EB2755" s="2" t="n"/>
      <c r="EC2755" s="2" t="n"/>
    </row>
    <row r="2756" ht="6.75" customHeight="1" s="118">
      <c r="A2756" s="2" t="n"/>
      <c r="B2756" s="2" t="n"/>
      <c r="C2756" s="2" t="n"/>
      <c r="D2756" s="2" t="n"/>
      <c r="E2756" s="143" t="n"/>
      <c r="K2756" s="144" t="n"/>
      <c r="BI2756" s="144" t="n"/>
      <c r="BJ2756" s="2" t="n"/>
      <c r="BK2756" s="2" t="n"/>
      <c r="BL2756" s="2" t="n"/>
      <c r="BM2756" s="2" t="n"/>
      <c r="BN2756" s="2" t="n"/>
      <c r="BO2756" s="2" t="n"/>
      <c r="BP2756" s="143" t="n"/>
      <c r="BV2756" s="144" t="n"/>
      <c r="BW2756" s="143" t="n"/>
      <c r="CG2756" s="144" t="n"/>
      <c r="DU2756" s="144" t="n"/>
      <c r="DV2756" s="2" t="n"/>
      <c r="DW2756" s="2" t="n"/>
      <c r="DX2756" s="2" t="n"/>
      <c r="DY2756" s="2" t="n"/>
      <c r="DZ2756" s="2" t="n"/>
      <c r="EA2756" s="2" t="n"/>
      <c r="EB2756" s="2" t="n"/>
      <c r="EC2756" s="2" t="n"/>
    </row>
    <row r="2757" ht="6.75" customHeight="1" s="118">
      <c r="A2757" s="2" t="n"/>
      <c r="B2757" s="2" t="n"/>
      <c r="C2757" s="2" t="n"/>
      <c r="D2757" s="2" t="n"/>
      <c r="E2757" s="162" t="n"/>
      <c r="F2757" s="163" t="n"/>
      <c r="G2757" s="163" t="n"/>
      <c r="H2757" s="163" t="n"/>
      <c r="I2757" s="163" t="n"/>
      <c r="J2757" s="163" t="n"/>
      <c r="K2757" s="164" t="n"/>
      <c r="L2757" s="163" t="n"/>
      <c r="M2757" s="163" t="n"/>
      <c r="N2757" s="163" t="n"/>
      <c r="O2757" s="163" t="n"/>
      <c r="P2757" s="163" t="n"/>
      <c r="Q2757" s="163" t="n"/>
      <c r="R2757" s="163" t="n"/>
      <c r="S2757" s="163" t="n"/>
      <c r="T2757" s="163" t="n"/>
      <c r="U2757" s="163" t="n"/>
      <c r="V2757" s="163" t="n"/>
      <c r="W2757" s="163" t="n"/>
      <c r="X2757" s="163" t="n"/>
      <c r="Y2757" s="163" t="n"/>
      <c r="Z2757" s="163" t="n"/>
      <c r="AA2757" s="163" t="n"/>
      <c r="AB2757" s="163" t="n"/>
      <c r="AC2757" s="163" t="n"/>
      <c r="AD2757" s="163" t="n"/>
      <c r="AE2757" s="163" t="n"/>
      <c r="AF2757" s="163" t="n"/>
      <c r="AG2757" s="163" t="n"/>
      <c r="AH2757" s="163" t="n"/>
      <c r="AI2757" s="163" t="n"/>
      <c r="AJ2757" s="163" t="n"/>
      <c r="AK2757" s="163" t="n"/>
      <c r="AL2757" s="163" t="n"/>
      <c r="AM2757" s="163" t="n"/>
      <c r="AN2757" s="163" t="n"/>
      <c r="AO2757" s="163" t="n"/>
      <c r="AP2757" s="163" t="n"/>
      <c r="AQ2757" s="163" t="n"/>
      <c r="AR2757" s="163" t="n"/>
      <c r="AS2757" s="163" t="n"/>
      <c r="AT2757" s="163" t="n"/>
      <c r="AU2757" s="163" t="n"/>
      <c r="AV2757" s="163" t="n"/>
      <c r="AW2757" s="163" t="n"/>
      <c r="AX2757" s="163" t="n"/>
      <c r="AY2757" s="163" t="n"/>
      <c r="AZ2757" s="163" t="n"/>
      <c r="BA2757" s="163" t="n"/>
      <c r="BB2757" s="163" t="n"/>
      <c r="BC2757" s="163" t="n"/>
      <c r="BD2757" s="163" t="n"/>
      <c r="BE2757" s="163" t="n"/>
      <c r="BF2757" s="163" t="n"/>
      <c r="BG2757" s="163" t="n"/>
      <c r="BH2757" s="163" t="n"/>
      <c r="BI2757" s="164" t="n"/>
      <c r="BJ2757" s="2" t="n"/>
      <c r="BK2757" s="2" t="n"/>
      <c r="BL2757" s="2" t="n"/>
      <c r="BM2757" s="2" t="n"/>
      <c r="BN2757" s="2" t="n"/>
      <c r="BO2757" s="2" t="n"/>
      <c r="BP2757" s="143" t="n"/>
      <c r="BV2757" s="144" t="n"/>
      <c r="BW2757" s="143" t="n"/>
      <c r="CG2757" s="144" t="n"/>
      <c r="DU2757" s="144" t="n"/>
      <c r="DV2757" s="2" t="n"/>
      <c r="DW2757" s="2" t="n"/>
      <c r="DX2757" s="2" t="n"/>
      <c r="DY2757" s="2" t="n"/>
      <c r="DZ2757" s="2" t="n"/>
      <c r="EA2757" s="2" t="n"/>
      <c r="EB2757" s="2" t="n"/>
      <c r="EC2757" s="2" t="n"/>
    </row>
    <row r="2758" ht="6.75" customHeight="1" s="118">
      <c r="A2758" s="2" t="n"/>
      <c r="B2758" s="2" t="n"/>
      <c r="C2758" s="2" t="n"/>
      <c r="D2758" s="2" t="n"/>
      <c r="E2758" s="165" t="inlineStr">
        <is>
          <t>現住所</t>
        </is>
      </c>
      <c r="F2758" s="166" t="n"/>
      <c r="G2758" s="166" t="n"/>
      <c r="H2758" s="166" t="n"/>
      <c r="I2758" s="166" t="n"/>
      <c r="J2758" s="166" t="n"/>
      <c r="K2758" s="167" t="n"/>
      <c r="L2758" s="107" t="inlineStr">
        <is>
          <t>〒</t>
        </is>
      </c>
      <c r="M2758" s="166" t="n"/>
      <c r="N2758" s="166" t="n"/>
      <c r="O2758" s="166" t="n"/>
      <c r="P2758" s="168">
        <f>計算!$H$33</f>
        <v/>
      </c>
      <c r="Q2758" s="166" t="n"/>
      <c r="R2758" s="166" t="n"/>
      <c r="S2758" s="166" t="n"/>
      <c r="T2758" s="166" t="n"/>
      <c r="U2758" s="166" t="n"/>
      <c r="V2758" s="166" t="n"/>
      <c r="W2758" s="166" t="n"/>
      <c r="X2758" s="166" t="n"/>
      <c r="Y2758" s="166" t="n"/>
      <c r="Z2758" s="166" t="n"/>
      <c r="AA2758" s="166" t="n"/>
      <c r="AB2758" s="166" t="n"/>
      <c r="AC2758" s="166" t="n"/>
      <c r="AD2758" s="166" t="n"/>
      <c r="AE2758" s="166" t="n"/>
      <c r="AF2758" s="166" t="n"/>
      <c r="AG2758" s="166" t="n"/>
      <c r="AH2758" s="166" t="n"/>
      <c r="AI2758" s="166" t="n"/>
      <c r="AJ2758" s="166"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143" t="n"/>
      <c r="CG2758" s="144" t="n"/>
      <c r="DU2758" s="144" t="n"/>
      <c r="DV2758" s="2" t="n"/>
      <c r="DW2758" s="2" t="n"/>
      <c r="DX2758" s="2" t="n"/>
      <c r="DY2758" s="2" t="n"/>
      <c r="DZ2758" s="2" t="n"/>
      <c r="EA2758" s="2" t="n"/>
      <c r="EB2758" s="2" t="n"/>
      <c r="EC2758" s="2" t="n"/>
    </row>
    <row r="2759" ht="4.5"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6" t="n"/>
      <c r="BQ2759" s="147" t="n"/>
      <c r="BR2759" s="147" t="n"/>
      <c r="BS2759" s="147" t="n"/>
      <c r="BT2759" s="147" t="n"/>
      <c r="BU2759" s="147" t="n"/>
      <c r="BV2759" s="148" t="n"/>
      <c r="BW2759" s="146" t="n"/>
      <c r="BX2759" s="147" t="n"/>
      <c r="BY2759" s="147" t="n"/>
      <c r="BZ2759" s="147" t="n"/>
      <c r="CA2759" s="147" t="n"/>
      <c r="CB2759" s="147" t="n"/>
      <c r="CC2759" s="147" t="n"/>
      <c r="CD2759" s="147" t="n"/>
      <c r="CE2759" s="147" t="n"/>
      <c r="CF2759" s="147" t="n"/>
      <c r="CG2759" s="148" t="n"/>
      <c r="DU2759" s="144"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69" t="inlineStr">
        <is>
          <t>校内外の諸活動</t>
        </is>
      </c>
      <c r="BQ2760" s="140" t="n"/>
      <c r="BR2760" s="140" t="n"/>
      <c r="BS2760" s="140" t="n"/>
      <c r="BT2760" s="140" t="n"/>
      <c r="BU2760" s="140" t="n"/>
      <c r="BV2760" s="141" t="n"/>
      <c r="BW2760" s="170">
        <f>計算!$Y$33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1">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6" t="n"/>
      <c r="F2763" s="147" t="n"/>
      <c r="G2763" s="147" t="n"/>
      <c r="H2763" s="147" t="n"/>
      <c r="I2763" s="147" t="n"/>
      <c r="J2763" s="147" t="n"/>
      <c r="K2763" s="148" t="n"/>
      <c r="L2763" s="146" t="n"/>
      <c r="M2763" s="147" t="n"/>
      <c r="N2763" s="147" t="n"/>
      <c r="O2763" s="147" t="n"/>
      <c r="P2763" s="147" t="n"/>
      <c r="Q2763" s="147" t="n"/>
      <c r="R2763" s="147" t="n"/>
      <c r="S2763" s="147" t="n"/>
      <c r="T2763" s="147" t="n"/>
      <c r="U2763" s="147" t="n"/>
      <c r="V2763" s="147" t="n"/>
      <c r="W2763" s="147" t="n"/>
      <c r="X2763" s="147" t="n"/>
      <c r="Y2763" s="147" t="n"/>
      <c r="Z2763" s="147" t="n"/>
      <c r="AA2763" s="147" t="n"/>
      <c r="AB2763" s="147" t="n"/>
      <c r="AC2763" s="147" t="n"/>
      <c r="AD2763" s="147" t="n"/>
      <c r="AE2763" s="147" t="n"/>
      <c r="AF2763" s="147" t="n"/>
      <c r="AG2763" s="147" t="n"/>
      <c r="AH2763" s="147" t="n"/>
      <c r="AI2763" s="147" t="n"/>
      <c r="AJ2763" s="147" t="n"/>
      <c r="AK2763" s="147" t="n"/>
      <c r="AL2763" s="147" t="n"/>
      <c r="AM2763" s="147" t="n"/>
      <c r="AN2763" s="147" t="n"/>
      <c r="AO2763" s="147" t="n"/>
      <c r="AP2763" s="147" t="n"/>
      <c r="AQ2763" s="147" t="n"/>
      <c r="AR2763" s="147" t="n"/>
      <c r="AS2763" s="147" t="n"/>
      <c r="AT2763" s="147" t="n"/>
      <c r="AU2763" s="147" t="n"/>
      <c r="AV2763" s="147" t="n"/>
      <c r="AW2763" s="147" t="n"/>
      <c r="AX2763" s="147" t="n"/>
      <c r="AY2763" s="147" t="n"/>
      <c r="AZ2763" s="147" t="n"/>
      <c r="BA2763" s="147" t="n"/>
      <c r="BB2763" s="147" t="n"/>
      <c r="BC2763" s="147" t="n"/>
      <c r="BD2763" s="147" t="n"/>
      <c r="BE2763" s="147" t="n"/>
      <c r="BF2763" s="147" t="n"/>
      <c r="BG2763" s="147" t="n"/>
      <c r="BH2763" s="147" t="n"/>
      <c r="BI2763" s="148"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59" t="inlineStr">
        <is>
          <t>ふ り が な</t>
        </is>
      </c>
      <c r="F2764" s="140" t="n"/>
      <c r="G2764" s="140" t="n"/>
      <c r="H2764" s="140" t="n"/>
      <c r="I2764" s="140" t="n"/>
      <c r="J2764" s="140" t="n"/>
      <c r="K2764" s="141" t="n"/>
      <c r="L2764" s="160">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2" t="n"/>
      <c r="F2766" s="163" t="n"/>
      <c r="G2766" s="163" t="n"/>
      <c r="H2766" s="163" t="n"/>
      <c r="I2766" s="163" t="n"/>
      <c r="J2766" s="163" t="n"/>
      <c r="K2766" s="164" t="n"/>
      <c r="L2766" s="163" t="n"/>
      <c r="M2766" s="163" t="n"/>
      <c r="N2766" s="163" t="n"/>
      <c r="O2766" s="163" t="n"/>
      <c r="P2766" s="163" t="n"/>
      <c r="Q2766" s="163" t="n"/>
      <c r="R2766" s="163" t="n"/>
      <c r="S2766" s="163" t="n"/>
      <c r="T2766" s="163" t="n"/>
      <c r="U2766" s="163" t="n"/>
      <c r="V2766" s="163" t="n"/>
      <c r="W2766" s="163" t="n"/>
      <c r="X2766" s="163" t="n"/>
      <c r="Y2766" s="163" t="n"/>
      <c r="Z2766" s="163" t="n"/>
      <c r="AA2766" s="163" t="n"/>
      <c r="AB2766" s="163" t="n"/>
      <c r="AC2766" s="163" t="n"/>
      <c r="AD2766" s="163" t="n"/>
      <c r="AE2766" s="163" t="n"/>
      <c r="AF2766" s="163" t="n"/>
      <c r="AG2766" s="163" t="n"/>
      <c r="AH2766" s="163" t="n"/>
      <c r="AI2766" s="163" t="n"/>
      <c r="AJ2766" s="163" t="n"/>
      <c r="AK2766" s="163" t="n"/>
      <c r="AL2766" s="163" t="n"/>
      <c r="AM2766" s="163" t="n"/>
      <c r="AN2766" s="163" t="n"/>
      <c r="AO2766" s="163" t="n"/>
      <c r="AP2766" s="163" t="n"/>
      <c r="AQ2766" s="163" t="n"/>
      <c r="AR2766" s="163" t="n"/>
      <c r="AS2766" s="163" t="n"/>
      <c r="AT2766" s="163" t="n"/>
      <c r="AU2766" s="163" t="n"/>
      <c r="AV2766" s="163" t="n"/>
      <c r="AW2766" s="163" t="n"/>
      <c r="AX2766" s="163" t="n"/>
      <c r="AY2766" s="163" t="n"/>
      <c r="AZ2766" s="163" t="n"/>
      <c r="BA2766" s="163" t="n"/>
      <c r="BB2766" s="163" t="n"/>
      <c r="BC2766" s="163" t="n"/>
      <c r="BD2766" s="163" t="n"/>
      <c r="BE2766" s="163" t="n"/>
      <c r="BF2766" s="163" t="n"/>
      <c r="BG2766" s="163" t="n"/>
      <c r="BH2766" s="163" t="n"/>
      <c r="BI2766" s="164"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5" t="inlineStr">
        <is>
          <t>連絡先</t>
        </is>
      </c>
      <c r="F2767" s="166" t="n"/>
      <c r="G2767" s="166" t="n"/>
      <c r="H2767" s="166" t="n"/>
      <c r="I2767" s="166" t="n"/>
      <c r="J2767" s="166" t="n"/>
      <c r="K2767" s="167" t="n"/>
      <c r="L2767" s="107" t="inlineStr">
        <is>
          <t>〒</t>
        </is>
      </c>
      <c r="M2767" s="166" t="n"/>
      <c r="N2767" s="166" t="n"/>
      <c r="O2767" s="166" t="n"/>
      <c r="P2767" s="172">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3">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6" t="n"/>
      <c r="F2771" s="147" t="n"/>
      <c r="G2771" s="147" t="n"/>
      <c r="H2771" s="147" t="n"/>
      <c r="I2771" s="147" t="n"/>
      <c r="J2771" s="147" t="n"/>
      <c r="K2771" s="148" t="n"/>
      <c r="L2771" s="147" t="n"/>
      <c r="M2771" s="147" t="n"/>
      <c r="N2771" s="147" t="n"/>
      <c r="O2771" s="147" t="n"/>
      <c r="P2771" s="147" t="n"/>
      <c r="Q2771" s="147" t="n"/>
      <c r="R2771" s="147" t="n"/>
      <c r="S2771" s="147" t="n"/>
      <c r="T2771" s="147" t="n"/>
      <c r="U2771" s="147" t="n"/>
      <c r="V2771" s="147" t="n"/>
      <c r="W2771" s="147" t="n"/>
      <c r="X2771" s="147" t="n"/>
      <c r="Y2771" s="147" t="n"/>
      <c r="Z2771" s="147" t="n"/>
      <c r="AA2771" s="147" t="n"/>
      <c r="AB2771" s="147" t="n"/>
      <c r="AC2771" s="147" t="n"/>
      <c r="AD2771" s="147" t="n"/>
      <c r="AE2771" s="147" t="n"/>
      <c r="AF2771" s="147" t="n"/>
      <c r="AG2771" s="147" t="n"/>
      <c r="AH2771" s="147" t="n"/>
      <c r="AI2771" s="147" t="n"/>
      <c r="AJ2771" s="147" t="n"/>
      <c r="AK2771" s="147" t="n"/>
      <c r="AL2771" s="147" t="n"/>
      <c r="AM2771" s="147" t="n"/>
      <c r="AN2771" s="147" t="n"/>
      <c r="AO2771" s="147" t="n"/>
      <c r="AP2771" s="147" t="n"/>
      <c r="AQ2771" s="147" t="n"/>
      <c r="AR2771" s="147" t="n"/>
      <c r="AS2771" s="147" t="n"/>
      <c r="AT2771" s="147" t="n"/>
      <c r="AU2771" s="147" t="n"/>
      <c r="AV2771" s="147" t="n"/>
      <c r="AW2771" s="147" t="n"/>
      <c r="AX2771" s="147" t="n"/>
      <c r="AY2771" s="147" t="n"/>
      <c r="AZ2771" s="147" t="n"/>
      <c r="BA2771" s="147" t="n"/>
      <c r="BB2771" s="147" t="n"/>
      <c r="BC2771" s="147" t="n"/>
      <c r="BD2771" s="147" t="n"/>
      <c r="BE2771" s="147" t="n"/>
      <c r="BF2771" s="147" t="n"/>
      <c r="BG2771" s="147" t="n"/>
      <c r="BH2771" s="147" t="n"/>
      <c r="BI2771" s="148"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4" t="n"/>
      <c r="BQ2777" s="140" t="n"/>
      <c r="BR2777" s="175" t="n"/>
      <c r="BS2777" s="140" t="n"/>
      <c r="BT2777" s="140" t="n"/>
      <c r="BU2777" s="28" t="n"/>
      <c r="BV2777" s="29" t="n"/>
      <c r="BW2777" s="176">
        <f>計算!$Z$33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7"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78">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79">
        <f>設定!$B$6</f>
        <v/>
      </c>
      <c r="S2785" s="11" t="n"/>
      <c r="T2785" s="11" t="n"/>
      <c r="U2785" s="179">
        <f>設定!$B$7</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6" t="n"/>
      <c r="F2790" s="147" t="n"/>
      <c r="G2790" s="147" t="n"/>
      <c r="H2790" s="147" t="n"/>
      <c r="I2790" s="147" t="n"/>
      <c r="J2790" s="147" t="n"/>
      <c r="K2790" s="148"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7" t="n"/>
      <c r="AX2790" s="147" t="n"/>
      <c r="AY2790" s="147" t="n"/>
      <c r="AZ2790" s="147" t="n"/>
      <c r="BA2790" s="147" t="n"/>
      <c r="BB2790" s="147" t="n"/>
      <c r="BC2790" s="147" t="n"/>
      <c r="BD2790" s="147" t="n"/>
      <c r="BE2790" s="147" t="n"/>
      <c r="BF2790" s="147" t="n"/>
      <c r="BG2790" s="147" t="n"/>
      <c r="BH2790" s="147" t="n"/>
      <c r="BI2790" s="148"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0"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1">
        <f>計算!$AD$33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79">
        <f>計算!$AB$33</f>
        <v/>
      </c>
      <c r="S2796" s="52" t="inlineStr">
        <is>
          <t>年</t>
        </is>
      </c>
      <c r="U2796" s="179">
        <f>計算!$AC$33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6" t="n"/>
      <c r="M2799" s="147" t="n"/>
      <c r="N2799" s="147" t="n"/>
      <c r="O2799" s="147" t="n"/>
      <c r="P2799" s="20" t="n"/>
      <c r="Q2799" s="20" t="n"/>
      <c r="R2799" s="20" t="n"/>
      <c r="S2799" s="20" t="n"/>
      <c r="T2799" s="20" t="n"/>
      <c r="U2799" s="20" t="n"/>
      <c r="V2799" s="20" t="n"/>
      <c r="W2799" s="20" t="n"/>
      <c r="X2799" s="39" t="n"/>
      <c r="Y2799" s="146" t="n"/>
      <c r="Z2799" s="147" t="n"/>
      <c r="AA2799" s="147" t="n"/>
      <c r="AB2799" s="147" t="n"/>
      <c r="AC2799" s="147" t="n"/>
      <c r="AD2799" s="147" t="n"/>
      <c r="AE2799" s="147" t="n"/>
      <c r="AF2799" s="147" t="n"/>
      <c r="AG2799" s="147" t="n"/>
      <c r="AH2799" s="147" t="n"/>
      <c r="AI2799" s="147" t="n"/>
      <c r="AJ2799" s="147" t="n"/>
      <c r="AK2799" s="147" t="n"/>
      <c r="AL2799" s="147" t="n"/>
      <c r="AM2799" s="147" t="n"/>
      <c r="AN2799" s="147" t="n"/>
      <c r="AO2799" s="147" t="n"/>
      <c r="AP2799" s="147" t="n"/>
      <c r="AQ2799" s="147" t="n"/>
      <c r="AR2799" s="147" t="n"/>
      <c r="AS2799" s="147" t="n"/>
      <c r="AT2799" s="147" t="n"/>
      <c r="AU2799" s="147" t="n"/>
      <c r="AV2799" s="147" t="n"/>
      <c r="AW2799" s="147" t="n"/>
      <c r="AX2799" s="147" t="n"/>
      <c r="AY2799" s="147" t="n"/>
      <c r="AZ2799" s="147" t="n"/>
      <c r="BA2799" s="147" t="n"/>
      <c r="BB2799" s="147" t="n"/>
      <c r="BC2799" s="147" t="n"/>
      <c r="BD2799" s="147" t="n"/>
      <c r="BE2799" s="147" t="n"/>
      <c r="BF2799" s="147" t="n"/>
      <c r="BG2799" s="147" t="n"/>
      <c r="BH2799" s="147" t="n"/>
      <c r="BI2799" s="148"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1">
        <f>計算!$AG$33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79">
        <f>計算!$AE$33</f>
        <v/>
      </c>
      <c r="S2802" s="52" t="inlineStr">
        <is>
          <t>年</t>
        </is>
      </c>
      <c r="U2802" s="179">
        <f>計算!$AF$33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6" t="n"/>
      <c r="M2805" s="147" t="n"/>
      <c r="N2805" s="147" t="n"/>
      <c r="O2805" s="147" t="n"/>
      <c r="P2805" s="20" t="n"/>
      <c r="Q2805" s="20" t="n"/>
      <c r="R2805" s="20" t="n"/>
      <c r="S2805" s="20" t="n"/>
      <c r="T2805" s="20" t="n"/>
      <c r="U2805" s="20" t="n"/>
      <c r="V2805" s="20" t="n"/>
      <c r="W2805" s="20" t="n"/>
      <c r="X2805" s="39" t="n"/>
      <c r="Y2805" s="146" t="n"/>
      <c r="Z2805" s="147" t="n"/>
      <c r="AA2805" s="147" t="n"/>
      <c r="AB2805" s="147" t="n"/>
      <c r="AC2805" s="147" t="n"/>
      <c r="AD2805" s="147" t="n"/>
      <c r="AE2805" s="147" t="n"/>
      <c r="AF2805" s="147" t="n"/>
      <c r="AG2805" s="147" t="n"/>
      <c r="AH2805" s="147" t="n"/>
      <c r="AI2805" s="147" t="n"/>
      <c r="AJ2805" s="147" t="n"/>
      <c r="AK2805" s="147" t="n"/>
      <c r="AL2805" s="147" t="n"/>
      <c r="AM2805" s="147" t="n"/>
      <c r="AN2805" s="147" t="n"/>
      <c r="AO2805" s="147" t="n"/>
      <c r="AP2805" s="147" t="n"/>
      <c r="AQ2805" s="147" t="n"/>
      <c r="AR2805" s="147" t="n"/>
      <c r="AS2805" s="147" t="n"/>
      <c r="AT2805" s="147" t="n"/>
      <c r="AU2805" s="147" t="n"/>
      <c r="AV2805" s="147" t="n"/>
      <c r="AW2805" s="147" t="n"/>
      <c r="AX2805" s="147" t="n"/>
      <c r="AY2805" s="147" t="n"/>
      <c r="AZ2805" s="147" t="n"/>
      <c r="BA2805" s="147" t="n"/>
      <c r="BB2805" s="147" t="n"/>
      <c r="BC2805" s="147" t="n"/>
      <c r="BD2805" s="147" t="n"/>
      <c r="BE2805" s="147" t="n"/>
      <c r="BF2805" s="147" t="n"/>
      <c r="BG2805" s="147" t="n"/>
      <c r="BH2805" s="147" t="n"/>
      <c r="BI2805" s="148" t="n"/>
      <c r="BJ2805" s="2" t="n"/>
      <c r="BK2805" s="2" t="n"/>
      <c r="BL2805" s="2" t="n"/>
      <c r="BM2805" s="2" t="n"/>
      <c r="BN2805" s="2" t="n"/>
      <c r="BO2805" s="2" t="n"/>
      <c r="BP2805" s="146" t="n"/>
      <c r="BQ2805" s="147" t="n"/>
      <c r="BR2805" s="147" t="n"/>
      <c r="BS2805" s="147" t="n"/>
      <c r="BT2805" s="147" t="n"/>
      <c r="BU2805" s="42" t="n"/>
      <c r="BV2805" s="45" t="n"/>
      <c r="BW2805" s="147" t="n"/>
      <c r="BX2805" s="147" t="n"/>
      <c r="BY2805" s="147" t="n"/>
      <c r="BZ2805" s="147" t="n"/>
      <c r="CA2805" s="147" t="n"/>
      <c r="CB2805" s="147" t="n"/>
      <c r="CC2805" s="147" t="n"/>
      <c r="CD2805" s="147" t="n"/>
      <c r="CE2805" s="147" t="n"/>
      <c r="CF2805" s="147" t="n"/>
      <c r="CG2805" s="147" t="n"/>
      <c r="CH2805" s="147" t="n"/>
      <c r="CI2805" s="147" t="n"/>
      <c r="CJ2805" s="147" t="n"/>
      <c r="CK2805" s="147" t="n"/>
      <c r="CL2805" s="147" t="n"/>
      <c r="CM2805" s="147" t="n"/>
      <c r="CN2805" s="147" t="n"/>
      <c r="CO2805" s="147" t="n"/>
      <c r="CP2805" s="147" t="n"/>
      <c r="CQ2805" s="147" t="n"/>
      <c r="CR2805" s="147" t="n"/>
      <c r="CS2805" s="147" t="n"/>
      <c r="CT2805" s="147" t="n"/>
      <c r="CU2805" s="147" t="n"/>
      <c r="CV2805" s="147" t="n"/>
      <c r="CW2805" s="147" t="n"/>
      <c r="CX2805" s="147" t="n"/>
      <c r="CY2805" s="147" t="n"/>
      <c r="CZ2805" s="147" t="n"/>
      <c r="DA2805" s="147" t="n"/>
      <c r="DB2805" s="147" t="n"/>
      <c r="DC2805" s="147" t="n"/>
      <c r="DD2805" s="147" t="n"/>
      <c r="DE2805" s="147" t="n"/>
      <c r="DF2805" s="147" t="n"/>
      <c r="DG2805" s="147" t="n"/>
      <c r="DH2805" s="147" t="n"/>
      <c r="DI2805" s="147" t="n"/>
      <c r="DJ2805" s="147" t="n"/>
      <c r="DK2805" s="147" t="n"/>
      <c r="DL2805" s="147" t="n"/>
      <c r="DM2805" s="147" t="n"/>
      <c r="DN2805" s="147" t="n"/>
      <c r="DO2805" s="147" t="n"/>
      <c r="DP2805" s="147" t="n"/>
      <c r="DQ2805" s="147" t="n"/>
      <c r="DR2805" s="147" t="n"/>
      <c r="DS2805" s="147" t="n"/>
      <c r="DT2805" s="147" t="n"/>
      <c r="DU2805" s="148"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6">
        <f>計算!$AA$33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6" t="n"/>
      <c r="M2811" s="147" t="n"/>
      <c r="N2811" s="147" t="n"/>
      <c r="O2811" s="147"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6" t="n"/>
      <c r="F2817" s="147" t="n"/>
      <c r="G2817" s="147" t="n"/>
      <c r="H2817" s="147" t="n"/>
      <c r="I2817" s="147" t="n"/>
      <c r="J2817" s="147" t="n"/>
      <c r="K2817" s="148" t="n"/>
      <c r="L2817" s="146" t="n"/>
      <c r="M2817" s="147" t="n"/>
      <c r="N2817" s="147" t="n"/>
      <c r="O2817" s="147"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6" t="n"/>
      <c r="BQ2817" s="147" t="n"/>
      <c r="BR2817" s="147" t="n"/>
      <c r="BS2817" s="147" t="n"/>
      <c r="BT2817" s="147" t="n"/>
      <c r="BU2817" s="147" t="n"/>
      <c r="BV2817" s="148" t="n"/>
      <c r="BW2817" s="147" t="n"/>
      <c r="BX2817" s="147" t="n"/>
      <c r="BY2817" s="147" t="n"/>
      <c r="BZ2817" s="147" t="n"/>
      <c r="CA2817" s="147" t="n"/>
      <c r="CB2817" s="147" t="n"/>
      <c r="CC2817" s="147" t="n"/>
      <c r="CD2817" s="147" t="n"/>
      <c r="CE2817" s="147" t="n"/>
      <c r="CF2817" s="147" t="n"/>
      <c r="CG2817" s="147" t="n"/>
      <c r="CH2817" s="147" t="n"/>
      <c r="CI2817" s="147" t="n"/>
      <c r="CJ2817" s="147" t="n"/>
      <c r="CK2817" s="147" t="n"/>
      <c r="CL2817" s="147" t="n"/>
      <c r="CM2817" s="147" t="n"/>
      <c r="CN2817" s="147" t="n"/>
      <c r="CO2817" s="147" t="n"/>
      <c r="CP2817" s="147" t="n"/>
      <c r="CQ2817" s="147" t="n"/>
      <c r="CR2817" s="147" t="n"/>
      <c r="CS2817" s="147" t="n"/>
      <c r="CT2817" s="147" t="n"/>
      <c r="CU2817" s="147" t="n"/>
      <c r="CV2817" s="147" t="n"/>
      <c r="CW2817" s="147" t="n"/>
      <c r="CX2817" s="147" t="n"/>
      <c r="CY2817" s="147" t="n"/>
      <c r="CZ2817" s="147" t="n"/>
      <c r="DA2817" s="147" t="n"/>
      <c r="DB2817" s="147" t="n"/>
      <c r="DC2817" s="147" t="n"/>
      <c r="DD2817" s="147" t="n"/>
      <c r="DE2817" s="147" t="n"/>
      <c r="DF2817" s="147" t="n"/>
      <c r="DG2817" s="147" t="n"/>
      <c r="DH2817" s="147" t="n"/>
      <c r="DI2817" s="147" t="n"/>
      <c r="DJ2817" s="147" t="n"/>
      <c r="DK2817" s="147" t="n"/>
      <c r="DL2817" s="147" t="n"/>
      <c r="DM2817" s="147" t="n"/>
      <c r="DN2817" s="147" t="n"/>
      <c r="DO2817" s="147" t="n"/>
      <c r="DP2817" s="147" t="n"/>
      <c r="DQ2817" s="147" t="n"/>
      <c r="DR2817" s="147" t="n"/>
      <c r="DS2817" s="147" t="n"/>
      <c r="DT2817" s="147" t="n"/>
      <c r="DU2817" s="148"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IF(N(設定!$B$3)=0,"",YEAR(設定!$B$3)-2018)</f>
        <v/>
      </c>
      <c r="AG2829" s="95" t="inlineStr">
        <is>
          <t>年</t>
        </is>
      </c>
      <c r="AI2829" s="145">
        <f>IF(N(設定!$B$3)=0,"",MONTH(設定!$B$3))</f>
        <v/>
      </c>
      <c r="AL2829" s="95" t="inlineStr">
        <is>
          <t>月</t>
        </is>
      </c>
      <c r="AN2829" s="145">
        <f>IF(N(設定!$B$3)=0,"",DAY(設定!$B$3))</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6" t="n"/>
      <c r="BX2829" s="147" t="n"/>
      <c r="BY2829" s="147" t="n"/>
      <c r="BZ2829" s="147" t="n"/>
      <c r="CA2829" s="147" t="n"/>
      <c r="CB2829" s="147" t="n"/>
      <c r="CC2829" s="147" t="n"/>
      <c r="CD2829" s="147" t="n"/>
      <c r="CE2829" s="147" t="n"/>
      <c r="CF2829" s="147" t="n"/>
      <c r="CG2829" s="148" t="n"/>
      <c r="CH2829" s="146" t="n"/>
      <c r="CI2829" s="147" t="n"/>
      <c r="CJ2829" s="147" t="n"/>
      <c r="CK2829" s="147" t="n"/>
      <c r="CL2829" s="147" t="n"/>
      <c r="CM2829" s="147" t="n"/>
      <c r="CN2829" s="147" t="n"/>
      <c r="CO2829" s="147" t="n"/>
      <c r="CP2829" s="147" t="n"/>
      <c r="CQ2829" s="147" t="n"/>
      <c r="CR2829" s="147" t="n"/>
      <c r="CS2829" s="147" t="n"/>
      <c r="CT2829" s="147" t="n"/>
      <c r="CU2829" s="147" t="n"/>
      <c r="CV2829" s="147" t="n"/>
      <c r="CW2829" s="147" t="n"/>
      <c r="CX2829" s="147" t="n"/>
      <c r="CY2829" s="147" t="n"/>
      <c r="CZ2829" s="147" t="n"/>
      <c r="DA2829" s="147" t="n"/>
      <c r="DB2829" s="147" t="n"/>
      <c r="DC2829" s="147" t="n"/>
      <c r="DD2829" s="147" t="n"/>
      <c r="DE2829" s="147" t="n"/>
      <c r="DF2829" s="147" t="n"/>
      <c r="DG2829" s="147" t="n"/>
      <c r="DH2829" s="147" t="n"/>
      <c r="DI2829" s="147" t="n"/>
      <c r="DJ2829" s="147" t="n"/>
      <c r="DK2829" s="147" t="n"/>
      <c r="DL2829" s="147" t="n"/>
      <c r="DM2829" s="147" t="n"/>
      <c r="DN2829" s="147" t="n"/>
      <c r="DO2829" s="147" t="n"/>
      <c r="DP2829" s="147" t="n"/>
      <c r="DQ2829" s="147" t="n"/>
      <c r="DR2829" s="147" t="n"/>
      <c r="DS2829" s="147" t="n"/>
      <c r="DT2829" s="147" t="n"/>
      <c r="DU2829" s="148"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49">
        <f>計算!$O$34</f>
        <v/>
      </c>
      <c r="CG2830" s="144" t="n"/>
      <c r="CH2830" s="150">
        <f>計算!$P$34</f>
        <v/>
      </c>
      <c r="DU2830" s="144"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7" t="n"/>
      <c r="AA2831" s="147" t="n"/>
      <c r="AB2831" s="147" t="n"/>
      <c r="AC2831" s="147" t="n"/>
      <c r="AD2831" s="147" t="n"/>
      <c r="AE2831" s="147" t="n"/>
      <c r="AF2831" s="147" t="n"/>
      <c r="AG2831" s="147" t="n"/>
      <c r="AH2831" s="147" t="n"/>
      <c r="AI2831" s="147" t="n"/>
      <c r="AJ2831" s="147" t="n"/>
      <c r="AK2831" s="147" t="n"/>
      <c r="AL2831" s="147" t="n"/>
      <c r="AM2831" s="147" t="n"/>
      <c r="AN2831" s="147" t="n"/>
      <c r="AO2831" s="147" t="n"/>
      <c r="AP2831" s="147" t="n"/>
      <c r="AQ2831" s="147" t="n"/>
      <c r="AR2831" s="147" t="n"/>
      <c r="AS2831" s="147" t="n"/>
      <c r="AT2831" s="147" t="n"/>
      <c r="AU2831" s="12" t="n"/>
      <c r="AV2831" s="7" t="n"/>
      <c r="BI2831" s="8" t="n"/>
      <c r="BJ2831" s="7" t="n"/>
      <c r="BK2831" s="2" t="n"/>
      <c r="BL2831" s="2" t="n"/>
      <c r="BM2831" s="2" t="n"/>
      <c r="BN2831" s="2" t="n"/>
      <c r="BO2831" s="2" t="n"/>
      <c r="BP2831" s="143" t="n"/>
      <c r="BV2831" s="144" t="n"/>
      <c r="BW2831" s="143" t="n"/>
      <c r="CG2831" s="144" t="n"/>
      <c r="DU2831" s="144" t="n"/>
      <c r="DV2831" s="2" t="n"/>
      <c r="DW2831" s="2" t="n"/>
      <c r="DX2831" s="2" t="n"/>
      <c r="DY2831" s="2" t="n"/>
      <c r="DZ2831" s="2" t="n"/>
      <c r="EA2831" s="2" t="n"/>
      <c r="EB2831" s="2" t="n"/>
      <c r="EC2831" s="2" t="n"/>
    </row>
    <row r="2832" ht="6.75" customHeight="1" s="118">
      <c r="A2832" s="2" t="n"/>
      <c r="B2832" s="2" t="n"/>
      <c r="C2832" s="2" t="n"/>
      <c r="D2832" s="2" t="n"/>
      <c r="E2832" s="142" t="inlineStr">
        <is>
          <t>ふ り が な</t>
        </is>
      </c>
      <c r="F2832" s="140" t="n"/>
      <c r="G2832" s="140" t="n"/>
      <c r="H2832" s="140" t="n"/>
      <c r="I2832" s="140" t="n"/>
      <c r="J2832" s="140" t="n"/>
      <c r="K2832" s="141" t="n"/>
      <c r="L2832" s="151">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43" t="n"/>
      <c r="CG2832" s="144" t="n"/>
      <c r="DU2832" s="144" t="n"/>
      <c r="DV2832" s="2" t="n"/>
      <c r="DW2832" s="2" t="n"/>
      <c r="DX2832" s="2" t="n"/>
      <c r="DY2832" s="2" t="n"/>
      <c r="DZ2832" s="2" t="n"/>
      <c r="EA2832" s="2" t="n"/>
      <c r="EB2832" s="2" t="n"/>
      <c r="EC2832" s="2" t="n"/>
    </row>
    <row r="2833" ht="6.7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43" t="n"/>
      <c r="CG2833" s="144" t="n"/>
      <c r="DU2833" s="144" t="n"/>
      <c r="DV2833" s="2" t="n"/>
      <c r="DW2833" s="2" t="n"/>
      <c r="DX2833" s="2" t="n"/>
      <c r="DY2833" s="2" t="n"/>
      <c r="DZ2833" s="2" t="n"/>
      <c r="EA2833" s="2" t="n"/>
      <c r="EB2833" s="2" t="n"/>
      <c r="EC2833" s="2" t="n"/>
    </row>
    <row r="2834" ht="6.7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49">
        <f>計算!$Q$34</f>
        <v/>
      </c>
      <c r="CG2834" s="144" t="n"/>
      <c r="CH2834" s="150">
        <f>計算!$R$34</f>
        <v/>
      </c>
      <c r="DU2834" s="144" t="n"/>
      <c r="DV2834" s="2" t="n"/>
      <c r="DW2834" s="2" t="n"/>
      <c r="DX2834" s="2" t="n"/>
      <c r="DY2834" s="2" t="n"/>
      <c r="DZ2834" s="2" t="n"/>
      <c r="EA2834" s="2" t="n"/>
      <c r="EB2834" s="2" t="n"/>
      <c r="EC2834" s="2" t="n"/>
    </row>
    <row r="2835" ht="6.75" customHeight="1" s="118">
      <c r="A2835" s="2" t="n"/>
      <c r="B2835" s="2" t="n"/>
      <c r="C2835" s="2" t="n"/>
      <c r="D2835" s="2" t="n"/>
      <c r="E2835" s="146" t="n"/>
      <c r="F2835" s="147" t="n"/>
      <c r="G2835" s="147" t="n"/>
      <c r="H2835" s="147" t="n"/>
      <c r="I2835" s="147" t="n"/>
      <c r="J2835" s="147" t="n"/>
      <c r="K2835" s="148" t="n"/>
      <c r="L2835" s="147" t="n"/>
      <c r="M2835" s="147" t="n"/>
      <c r="N2835" s="147" t="n"/>
      <c r="O2835" s="147" t="n"/>
      <c r="P2835" s="147" t="n"/>
      <c r="Q2835" s="147" t="n"/>
      <c r="R2835" s="147" t="n"/>
      <c r="S2835" s="147" t="n"/>
      <c r="T2835" s="147" t="n"/>
      <c r="U2835" s="147" t="n"/>
      <c r="V2835" s="147" t="n"/>
      <c r="W2835" s="147" t="n"/>
      <c r="X2835" s="147" t="n"/>
      <c r="Y2835" s="147" t="n"/>
      <c r="Z2835" s="147" t="n"/>
      <c r="AA2835" s="147" t="n"/>
      <c r="AB2835" s="147" t="n"/>
      <c r="AC2835" s="147" t="n"/>
      <c r="AD2835" s="147" t="n"/>
      <c r="AE2835" s="147" t="n"/>
      <c r="AF2835" s="147" t="n"/>
      <c r="AG2835" s="147" t="n"/>
      <c r="AH2835" s="147" t="n"/>
      <c r="AI2835" s="147" t="n"/>
      <c r="AJ2835" s="147" t="n"/>
      <c r="AK2835" s="147" t="n"/>
      <c r="AL2835" s="147" t="n"/>
      <c r="AM2835" s="147" t="n"/>
      <c r="AN2835" s="147" t="n"/>
      <c r="AO2835" s="147" t="n"/>
      <c r="AP2835" s="147" t="n"/>
      <c r="AQ2835" s="147" t="n"/>
      <c r="AR2835" s="147" t="n"/>
      <c r="AS2835" s="147" t="n"/>
      <c r="AT2835" s="148"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43" t="n"/>
      <c r="CG2835" s="144" t="n"/>
      <c r="DU2835" s="144" t="n"/>
      <c r="DV2835" s="2" t="n"/>
      <c r="DW2835" s="2" t="n"/>
      <c r="DX2835" s="2" t="n"/>
      <c r="DY2835" s="2" t="n"/>
      <c r="DZ2835" s="2" t="n"/>
      <c r="EA2835" s="2" t="n"/>
      <c r="EB2835" s="2" t="n"/>
      <c r="EC2835" s="2" t="n"/>
    </row>
    <row r="2836" ht="6.75" customHeight="1" s="118">
      <c r="A2836" s="2" t="n"/>
      <c r="B2836" s="2" t="n"/>
      <c r="C2836" s="2" t="n"/>
      <c r="D2836" s="2" t="n"/>
      <c r="E2836" s="152" t="inlineStr">
        <is>
          <t>名　前</t>
        </is>
      </c>
      <c r="F2836" s="140" t="n"/>
      <c r="G2836" s="140" t="n"/>
      <c r="H2836" s="140" t="n"/>
      <c r="I2836" s="140" t="n"/>
      <c r="J2836" s="140" t="n"/>
      <c r="K2836" s="141" t="n"/>
      <c r="L2836" s="153">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43" t="n"/>
      <c r="CG2836" s="144" t="n"/>
      <c r="DU2836" s="144" t="n"/>
      <c r="DV2836" s="2" t="n"/>
      <c r="DW2836" s="2" t="n"/>
      <c r="DX2836" s="2" t="n"/>
      <c r="DY2836" s="2" t="n"/>
      <c r="DZ2836" s="2" t="n"/>
      <c r="EA2836" s="2" t="n"/>
      <c r="EB2836" s="2" t="n"/>
      <c r="EC2836" s="2" t="n"/>
    </row>
    <row r="2837" ht="6.7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43" t="n"/>
      <c r="CG2837" s="144" t="n"/>
      <c r="DU2837" s="144" t="n"/>
      <c r="DV2837" s="2" t="n"/>
      <c r="DW2837" s="2" t="n"/>
      <c r="DX2837" s="2" t="n"/>
      <c r="DY2837" s="2" t="n"/>
      <c r="DZ2837" s="2" t="n"/>
      <c r="EA2837" s="2" t="n"/>
      <c r="EB2837" s="2" t="n"/>
      <c r="EC2837" s="2" t="n"/>
    </row>
    <row r="2838" ht="6.7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49">
        <f>計算!$S$34</f>
        <v/>
      </c>
      <c r="CG2838" s="144" t="n"/>
      <c r="CH2838" s="150">
        <f>計算!$T$34</f>
        <v/>
      </c>
      <c r="DU2838" s="144" t="n"/>
      <c r="DV2838" s="2" t="n"/>
      <c r="DW2838" s="2" t="n"/>
      <c r="DX2838" s="2" t="n"/>
      <c r="DY2838" s="2" t="n"/>
      <c r="DZ2838" s="2" t="n"/>
      <c r="EA2838" s="2" t="n"/>
      <c r="EB2838" s="2" t="n"/>
      <c r="EC2838" s="2" t="n"/>
    </row>
    <row r="2839" ht="6.7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43" t="n"/>
      <c r="CG2839" s="144" t="n"/>
      <c r="DU2839" s="144" t="n"/>
      <c r="DV2839" s="2" t="n"/>
      <c r="DW2839" s="2" t="n"/>
      <c r="DX2839" s="2" t="n"/>
      <c r="DY2839" s="2" t="n"/>
      <c r="DZ2839" s="2" t="n"/>
      <c r="EA2839" s="2" t="n"/>
      <c r="EB2839" s="2" t="n"/>
      <c r="EC2839" s="2" t="n"/>
    </row>
    <row r="2840" ht="6.7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43" t="n"/>
      <c r="CG2840" s="144" t="n"/>
      <c r="DU2840" s="144" t="n"/>
      <c r="DV2840" s="2" t="n"/>
      <c r="DW2840" s="2" t="n"/>
      <c r="DX2840" s="2" t="n"/>
      <c r="DY2840" s="2" t="n"/>
      <c r="DZ2840" s="2" t="n"/>
      <c r="EA2840" s="2" t="n"/>
      <c r="EB2840" s="2" t="n"/>
      <c r="EC2840" s="2" t="n"/>
    </row>
    <row r="2841" ht="4.5" customHeight="1" s="118">
      <c r="A2841" s="2" t="n"/>
      <c r="B2841" s="2" t="n"/>
      <c r="C2841" s="2" t="n"/>
      <c r="D2841" s="2" t="n"/>
      <c r="E2841" s="146" t="n"/>
      <c r="F2841" s="147" t="n"/>
      <c r="G2841" s="147" t="n"/>
      <c r="H2841" s="147" t="n"/>
      <c r="I2841" s="147" t="n"/>
      <c r="J2841" s="147" t="n"/>
      <c r="K2841" s="148" t="n"/>
      <c r="L2841" s="146" t="n"/>
      <c r="M2841" s="147" t="n"/>
      <c r="N2841" s="147" t="n"/>
      <c r="O2841" s="147" t="n"/>
      <c r="P2841" s="147" t="n"/>
      <c r="Q2841" s="147" t="n"/>
      <c r="R2841" s="147" t="n"/>
      <c r="S2841" s="147" t="n"/>
      <c r="T2841" s="147" t="n"/>
      <c r="U2841" s="147" t="n"/>
      <c r="V2841" s="147" t="n"/>
      <c r="W2841" s="147" t="n"/>
      <c r="X2841" s="147" t="n"/>
      <c r="Y2841" s="147" t="n"/>
      <c r="Z2841" s="147" t="n"/>
      <c r="AA2841" s="147" t="n"/>
      <c r="AB2841" s="147" t="n"/>
      <c r="AC2841" s="147" t="n"/>
      <c r="AD2841" s="147" t="n"/>
      <c r="AE2841" s="147" t="n"/>
      <c r="AF2841" s="147" t="n"/>
      <c r="AG2841" s="147" t="n"/>
      <c r="AH2841" s="147" t="n"/>
      <c r="AI2841" s="147" t="n"/>
      <c r="AJ2841" s="147" t="n"/>
      <c r="AK2841" s="147" t="n"/>
      <c r="AL2841" s="147" t="n"/>
      <c r="AM2841" s="147" t="n"/>
      <c r="AN2841" s="147" t="n"/>
      <c r="AO2841" s="147" t="n"/>
      <c r="AP2841" s="147" t="n"/>
      <c r="AQ2841" s="147" t="n"/>
      <c r="AR2841" s="147" t="n"/>
      <c r="AS2841" s="147" t="n"/>
      <c r="AT2841" s="148"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43" t="n"/>
      <c r="CG2841" s="144" t="n"/>
      <c r="DU2841" s="144" t="n"/>
      <c r="DV2841" s="2" t="n"/>
      <c r="DW2841" s="2" t="n"/>
      <c r="DX2841" s="2" t="n"/>
      <c r="DY2841" s="2" t="n"/>
      <c r="DZ2841" s="2" t="n"/>
      <c r="EA2841" s="2" t="n"/>
      <c r="EB2841" s="2" t="n"/>
      <c r="EC2841" s="2" t="n"/>
    </row>
    <row r="2842" ht="6.75" customHeight="1" s="118">
      <c r="A2842" s="2" t="n"/>
      <c r="B2842" s="2" t="n"/>
      <c r="C2842" s="2" t="n"/>
      <c r="D2842" s="2" t="n"/>
      <c r="E2842" s="152" t="inlineStr">
        <is>
          <t>生年月日</t>
        </is>
      </c>
      <c r="F2842" s="140" t="n"/>
      <c r="G2842" s="140" t="n"/>
      <c r="H2842" s="140" t="n"/>
      <c r="I2842" s="140" t="n"/>
      <c r="J2842" s="140" t="n"/>
      <c r="K2842" s="141" t="n"/>
      <c r="L2842" s="154" t="inlineStr">
        <is>
          <t>昭和 ・ 平成</t>
        </is>
      </c>
      <c r="M2842" s="140" t="n"/>
      <c r="N2842" s="140" t="n"/>
      <c r="O2842" s="140" t="n"/>
      <c r="P2842" s="140" t="n"/>
      <c r="Q2842" s="140" t="n"/>
      <c r="R2842" s="140" t="n"/>
      <c r="S2842" s="140" t="n"/>
      <c r="T2842" s="140" t="n"/>
      <c r="U2842" s="140" t="n"/>
      <c r="V2842" s="155">
        <f>計算!$D$34</f>
        <v/>
      </c>
      <c r="W2842" s="140" t="n"/>
      <c r="X2842" s="156" t="inlineStr">
        <is>
          <t>年</t>
        </is>
      </c>
      <c r="Y2842" s="140" t="n"/>
      <c r="Z2842" s="155">
        <f>計算!$E$34</f>
        <v/>
      </c>
      <c r="AA2842" s="140" t="n"/>
      <c r="AB2842" s="140" t="n"/>
      <c r="AC2842" s="156" t="inlineStr">
        <is>
          <t>月</t>
        </is>
      </c>
      <c r="AD2842" s="140" t="n"/>
      <c r="AE2842" s="155">
        <f>計算!$F$34</f>
        <v/>
      </c>
      <c r="AF2842" s="140" t="n"/>
      <c r="AG2842" s="140" t="n"/>
      <c r="AH2842" s="156" t="inlineStr">
        <is>
          <t>日　生 （満</t>
        </is>
      </c>
      <c r="AI2842" s="140" t="n"/>
      <c r="AJ2842" s="140" t="n"/>
      <c r="AK2842" s="140" t="n"/>
      <c r="AL2842" s="140" t="n"/>
      <c r="AM2842" s="140" t="n"/>
      <c r="AN2842" s="140" t="n"/>
      <c r="AO2842" s="140" t="n"/>
      <c r="AP2842" s="157">
        <f>計算!$G$34</f>
        <v/>
      </c>
      <c r="AQ2842" s="140" t="n"/>
      <c r="AR2842" s="158"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49">
        <f>計算!$U$34</f>
        <v/>
      </c>
      <c r="CG2842" s="144" t="n"/>
      <c r="CH2842" s="150">
        <f>計算!$V$34</f>
        <v/>
      </c>
      <c r="DU2842" s="144" t="n"/>
      <c r="DV2842" s="2" t="n"/>
      <c r="DW2842" s="2" t="n"/>
      <c r="DX2842" s="2" t="n"/>
      <c r="DY2842" s="2" t="n"/>
      <c r="DZ2842" s="2" t="n"/>
      <c r="EA2842" s="2" t="n"/>
      <c r="EB2842" s="2" t="n"/>
      <c r="EC2842" s="2" t="n"/>
    </row>
    <row r="2843" ht="6.75"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143" t="n"/>
      <c r="CG2843" s="144" t="n"/>
      <c r="DU2843" s="144" t="n"/>
      <c r="DV2843" s="2" t="n"/>
      <c r="DW2843" s="2" t="n"/>
      <c r="DX2843" s="2" t="n"/>
      <c r="DY2843" s="2" t="n"/>
      <c r="DZ2843" s="2" t="n"/>
      <c r="EA2843" s="2" t="n"/>
      <c r="EB2843" s="2" t="n"/>
      <c r="EC2843" s="2" t="n"/>
    </row>
    <row r="2844" ht="6.75"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143" t="n"/>
      <c r="CG2844" s="144" t="n"/>
      <c r="DU2844" s="144" t="n"/>
      <c r="DV2844" s="2" t="n"/>
      <c r="DW2844" s="2" t="n"/>
      <c r="DX2844" s="2" t="n"/>
      <c r="DY2844" s="2" t="n"/>
      <c r="DZ2844" s="2" t="n"/>
      <c r="EA2844" s="2" t="n"/>
      <c r="EB2844" s="2" t="n"/>
      <c r="EC2844" s="2" t="n"/>
    </row>
    <row r="2845" ht="3.75" customHeight="1" s="118">
      <c r="A2845" s="2" t="n"/>
      <c r="B2845" s="2" t="n"/>
      <c r="C2845" s="2" t="n"/>
      <c r="D2845" s="2" t="n"/>
      <c r="E2845" s="146" t="n"/>
      <c r="F2845" s="147" t="n"/>
      <c r="G2845" s="147" t="n"/>
      <c r="H2845" s="147" t="n"/>
      <c r="I2845" s="147" t="n"/>
      <c r="J2845" s="147" t="n"/>
      <c r="K2845" s="148" t="n"/>
      <c r="L2845" s="146" t="n"/>
      <c r="M2845" s="147" t="n"/>
      <c r="N2845" s="147" t="n"/>
      <c r="O2845" s="147" t="n"/>
      <c r="P2845" s="147" t="n"/>
      <c r="Q2845" s="147" t="n"/>
      <c r="R2845" s="147" t="n"/>
      <c r="S2845" s="147" t="n"/>
      <c r="T2845" s="147" t="n"/>
      <c r="U2845" s="147" t="n"/>
      <c r="X2845" s="147" t="n"/>
      <c r="Y2845" s="147" t="n"/>
      <c r="AC2845" s="147" t="n"/>
      <c r="AD2845" s="147" t="n"/>
      <c r="AH2845" s="147" t="n"/>
      <c r="AI2845" s="147" t="n"/>
      <c r="AJ2845" s="147" t="n"/>
      <c r="AK2845" s="147" t="n"/>
      <c r="AL2845" s="147" t="n"/>
      <c r="AM2845" s="147" t="n"/>
      <c r="AN2845" s="147" t="n"/>
      <c r="AO2845" s="147" t="n"/>
      <c r="AP2845" s="147" t="n"/>
      <c r="AQ2845" s="147" t="n"/>
      <c r="AR2845" s="147" t="n"/>
      <c r="AS2845" s="147" t="n"/>
      <c r="AT2845" s="148"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143" t="n"/>
      <c r="CG2845" s="144" t="n"/>
      <c r="DU2845" s="144" t="n"/>
      <c r="DV2845" s="2" t="n"/>
      <c r="DW2845" s="2" t="n"/>
      <c r="DX2845" s="2" t="n"/>
      <c r="DY2845" s="2" t="n"/>
      <c r="DZ2845" s="2" t="n"/>
      <c r="EA2845" s="2" t="n"/>
      <c r="EB2845" s="2" t="n"/>
      <c r="EC2845" s="2" t="n"/>
    </row>
    <row r="2846" ht="6.75" customHeight="1" s="118">
      <c r="A2846" s="2" t="n"/>
      <c r="B2846" s="2" t="n"/>
      <c r="C2846" s="2" t="n"/>
      <c r="D2846" s="2" t="n"/>
      <c r="E2846" s="159" t="inlineStr">
        <is>
          <t>ふ り が な</t>
        </is>
      </c>
      <c r="F2846" s="140" t="n"/>
      <c r="G2846" s="140" t="n"/>
      <c r="H2846" s="140" t="n"/>
      <c r="I2846" s="140" t="n"/>
      <c r="J2846" s="140" t="n"/>
      <c r="K2846" s="141" t="n"/>
      <c r="L2846" s="160">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161">
        <f>計算!$W$34</f>
        <v/>
      </c>
      <c r="CG2846" s="144" t="n"/>
      <c r="CH2846" s="150">
        <f>計算!$X$34</f>
        <v/>
      </c>
      <c r="DU2846" s="144" t="n"/>
      <c r="DV2846" s="2" t="n"/>
      <c r="DW2846" s="2" t="n"/>
      <c r="DX2846" s="2" t="n"/>
      <c r="DY2846" s="2" t="n"/>
      <c r="DZ2846" s="2" t="n"/>
      <c r="EA2846" s="2" t="n"/>
      <c r="EB2846" s="2" t="n"/>
      <c r="EC2846" s="2" t="n"/>
    </row>
    <row r="2847" ht="6.75" customHeight="1" s="118">
      <c r="A2847" s="2" t="n"/>
      <c r="B2847" s="2" t="n"/>
      <c r="C2847" s="2" t="n"/>
      <c r="D2847" s="2" t="n"/>
      <c r="E2847" s="143" t="n"/>
      <c r="K2847" s="144" t="n"/>
      <c r="BI2847" s="144" t="n"/>
      <c r="BJ2847" s="2" t="n"/>
      <c r="BK2847" s="2" t="n"/>
      <c r="BL2847" s="2" t="n"/>
      <c r="BM2847" s="2" t="n"/>
      <c r="BN2847" s="2" t="n"/>
      <c r="BO2847" s="2" t="n"/>
      <c r="BP2847" s="143" t="n"/>
      <c r="BV2847" s="144" t="n"/>
      <c r="BW2847" s="143" t="n"/>
      <c r="CG2847" s="144" t="n"/>
      <c r="DU2847" s="144" t="n"/>
      <c r="DV2847" s="2" t="n"/>
      <c r="DW2847" s="2" t="n"/>
      <c r="DX2847" s="2" t="n"/>
      <c r="DY2847" s="2" t="n"/>
      <c r="DZ2847" s="2" t="n"/>
      <c r="EA2847" s="2" t="n"/>
      <c r="EB2847" s="2" t="n"/>
      <c r="EC2847" s="2" t="n"/>
    </row>
    <row r="2848" ht="6.75" customHeight="1" s="118">
      <c r="A2848" s="2" t="n"/>
      <c r="B2848" s="2" t="n"/>
      <c r="C2848" s="2" t="n"/>
      <c r="D2848" s="2" t="n"/>
      <c r="E2848" s="162" t="n"/>
      <c r="F2848" s="163" t="n"/>
      <c r="G2848" s="163" t="n"/>
      <c r="H2848" s="163" t="n"/>
      <c r="I2848" s="163" t="n"/>
      <c r="J2848" s="163" t="n"/>
      <c r="K2848" s="164" t="n"/>
      <c r="L2848" s="163" t="n"/>
      <c r="M2848" s="163" t="n"/>
      <c r="N2848" s="163" t="n"/>
      <c r="O2848" s="163" t="n"/>
      <c r="P2848" s="163" t="n"/>
      <c r="Q2848" s="163" t="n"/>
      <c r="R2848" s="163" t="n"/>
      <c r="S2848" s="163" t="n"/>
      <c r="T2848" s="163" t="n"/>
      <c r="U2848" s="163" t="n"/>
      <c r="V2848" s="163" t="n"/>
      <c r="W2848" s="163" t="n"/>
      <c r="X2848" s="163" t="n"/>
      <c r="Y2848" s="163" t="n"/>
      <c r="Z2848" s="163" t="n"/>
      <c r="AA2848" s="163" t="n"/>
      <c r="AB2848" s="163" t="n"/>
      <c r="AC2848" s="163" t="n"/>
      <c r="AD2848" s="163" t="n"/>
      <c r="AE2848" s="163" t="n"/>
      <c r="AF2848" s="163" t="n"/>
      <c r="AG2848" s="163" t="n"/>
      <c r="AH2848" s="163" t="n"/>
      <c r="AI2848" s="163" t="n"/>
      <c r="AJ2848" s="163" t="n"/>
      <c r="AK2848" s="163" t="n"/>
      <c r="AL2848" s="163" t="n"/>
      <c r="AM2848" s="163" t="n"/>
      <c r="AN2848" s="163" t="n"/>
      <c r="AO2848" s="163" t="n"/>
      <c r="AP2848" s="163" t="n"/>
      <c r="AQ2848" s="163" t="n"/>
      <c r="AR2848" s="163" t="n"/>
      <c r="AS2848" s="163" t="n"/>
      <c r="AT2848" s="163" t="n"/>
      <c r="AU2848" s="163" t="n"/>
      <c r="AV2848" s="163" t="n"/>
      <c r="AW2848" s="163" t="n"/>
      <c r="AX2848" s="163" t="n"/>
      <c r="AY2848" s="163" t="n"/>
      <c r="AZ2848" s="163" t="n"/>
      <c r="BA2848" s="163" t="n"/>
      <c r="BB2848" s="163" t="n"/>
      <c r="BC2848" s="163" t="n"/>
      <c r="BD2848" s="163" t="n"/>
      <c r="BE2848" s="163" t="n"/>
      <c r="BF2848" s="163" t="n"/>
      <c r="BG2848" s="163" t="n"/>
      <c r="BH2848" s="163" t="n"/>
      <c r="BI2848" s="164" t="n"/>
      <c r="BJ2848" s="2" t="n"/>
      <c r="BK2848" s="2" t="n"/>
      <c r="BL2848" s="2" t="n"/>
      <c r="BM2848" s="2" t="n"/>
      <c r="BN2848" s="2" t="n"/>
      <c r="BO2848" s="2" t="n"/>
      <c r="BP2848" s="143" t="n"/>
      <c r="BV2848" s="144" t="n"/>
      <c r="BW2848" s="143" t="n"/>
      <c r="CG2848" s="144" t="n"/>
      <c r="DU2848" s="144" t="n"/>
      <c r="DV2848" s="2" t="n"/>
      <c r="DW2848" s="2" t="n"/>
      <c r="DX2848" s="2" t="n"/>
      <c r="DY2848" s="2" t="n"/>
      <c r="DZ2848" s="2" t="n"/>
      <c r="EA2848" s="2" t="n"/>
      <c r="EB2848" s="2" t="n"/>
      <c r="EC2848" s="2" t="n"/>
    </row>
    <row r="2849" ht="6.75" customHeight="1" s="118">
      <c r="A2849" s="2" t="n"/>
      <c r="B2849" s="2" t="n"/>
      <c r="C2849" s="2" t="n"/>
      <c r="D2849" s="2" t="n"/>
      <c r="E2849" s="165" t="inlineStr">
        <is>
          <t>現住所</t>
        </is>
      </c>
      <c r="F2849" s="166" t="n"/>
      <c r="G2849" s="166" t="n"/>
      <c r="H2849" s="166" t="n"/>
      <c r="I2849" s="166" t="n"/>
      <c r="J2849" s="166" t="n"/>
      <c r="K2849" s="167" t="n"/>
      <c r="L2849" s="107" t="inlineStr">
        <is>
          <t>〒</t>
        </is>
      </c>
      <c r="M2849" s="166" t="n"/>
      <c r="N2849" s="166" t="n"/>
      <c r="O2849" s="166" t="n"/>
      <c r="P2849" s="168">
        <f>計算!$H$34</f>
        <v/>
      </c>
      <c r="Q2849" s="166" t="n"/>
      <c r="R2849" s="166" t="n"/>
      <c r="S2849" s="166" t="n"/>
      <c r="T2849" s="166" t="n"/>
      <c r="U2849" s="166" t="n"/>
      <c r="V2849" s="166" t="n"/>
      <c r="W2849" s="166" t="n"/>
      <c r="X2849" s="166" t="n"/>
      <c r="Y2849" s="166" t="n"/>
      <c r="Z2849" s="166" t="n"/>
      <c r="AA2849" s="166" t="n"/>
      <c r="AB2849" s="166" t="n"/>
      <c r="AC2849" s="166" t="n"/>
      <c r="AD2849" s="166" t="n"/>
      <c r="AE2849" s="166" t="n"/>
      <c r="AF2849" s="166" t="n"/>
      <c r="AG2849" s="166" t="n"/>
      <c r="AH2849" s="166" t="n"/>
      <c r="AI2849" s="166" t="n"/>
      <c r="AJ2849" s="166"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143" t="n"/>
      <c r="CG2849" s="144" t="n"/>
      <c r="DU2849" s="144" t="n"/>
      <c r="DV2849" s="2" t="n"/>
      <c r="DW2849" s="2" t="n"/>
      <c r="DX2849" s="2" t="n"/>
      <c r="DY2849" s="2" t="n"/>
      <c r="DZ2849" s="2" t="n"/>
      <c r="EA2849" s="2" t="n"/>
      <c r="EB2849" s="2" t="n"/>
      <c r="EC2849" s="2" t="n"/>
    </row>
    <row r="2850" ht="4.5"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6" t="n"/>
      <c r="BQ2850" s="147" t="n"/>
      <c r="BR2850" s="147" t="n"/>
      <c r="BS2850" s="147" t="n"/>
      <c r="BT2850" s="147" t="n"/>
      <c r="BU2850" s="147" t="n"/>
      <c r="BV2850" s="148" t="n"/>
      <c r="BW2850" s="146" t="n"/>
      <c r="BX2850" s="147" t="n"/>
      <c r="BY2850" s="147" t="n"/>
      <c r="BZ2850" s="147" t="n"/>
      <c r="CA2850" s="147" t="n"/>
      <c r="CB2850" s="147" t="n"/>
      <c r="CC2850" s="147" t="n"/>
      <c r="CD2850" s="147" t="n"/>
      <c r="CE2850" s="147" t="n"/>
      <c r="CF2850" s="147" t="n"/>
      <c r="CG2850" s="148" t="n"/>
      <c r="DU2850" s="144"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69" t="inlineStr">
        <is>
          <t>校内外の諸活動</t>
        </is>
      </c>
      <c r="BQ2851" s="140" t="n"/>
      <c r="BR2851" s="140" t="n"/>
      <c r="BS2851" s="140" t="n"/>
      <c r="BT2851" s="140" t="n"/>
      <c r="BU2851" s="140" t="n"/>
      <c r="BV2851" s="141" t="n"/>
      <c r="BW2851" s="170">
        <f>計算!$Y$34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1">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6" t="n"/>
      <c r="F2854" s="147" t="n"/>
      <c r="G2854" s="147" t="n"/>
      <c r="H2854" s="147" t="n"/>
      <c r="I2854" s="147" t="n"/>
      <c r="J2854" s="147" t="n"/>
      <c r="K2854" s="148" t="n"/>
      <c r="L2854" s="146" t="n"/>
      <c r="M2854" s="147" t="n"/>
      <c r="N2854" s="147" t="n"/>
      <c r="O2854" s="147" t="n"/>
      <c r="P2854" s="147" t="n"/>
      <c r="Q2854" s="147" t="n"/>
      <c r="R2854" s="147" t="n"/>
      <c r="S2854" s="147" t="n"/>
      <c r="T2854" s="147" t="n"/>
      <c r="U2854" s="147" t="n"/>
      <c r="V2854" s="147" t="n"/>
      <c r="W2854" s="147" t="n"/>
      <c r="X2854" s="147" t="n"/>
      <c r="Y2854" s="147" t="n"/>
      <c r="Z2854" s="147" t="n"/>
      <c r="AA2854" s="147" t="n"/>
      <c r="AB2854" s="147" t="n"/>
      <c r="AC2854" s="147" t="n"/>
      <c r="AD2854" s="147" t="n"/>
      <c r="AE2854" s="147" t="n"/>
      <c r="AF2854" s="147" t="n"/>
      <c r="AG2854" s="147" t="n"/>
      <c r="AH2854" s="147" t="n"/>
      <c r="AI2854" s="147" t="n"/>
      <c r="AJ2854" s="147" t="n"/>
      <c r="AK2854" s="147" t="n"/>
      <c r="AL2854" s="147" t="n"/>
      <c r="AM2854" s="147" t="n"/>
      <c r="AN2854" s="147" t="n"/>
      <c r="AO2854" s="147" t="n"/>
      <c r="AP2854" s="147" t="n"/>
      <c r="AQ2854" s="147" t="n"/>
      <c r="AR2854" s="147" t="n"/>
      <c r="AS2854" s="147" t="n"/>
      <c r="AT2854" s="147" t="n"/>
      <c r="AU2854" s="147" t="n"/>
      <c r="AV2854" s="147" t="n"/>
      <c r="AW2854" s="147" t="n"/>
      <c r="AX2854" s="147" t="n"/>
      <c r="AY2854" s="147" t="n"/>
      <c r="AZ2854" s="147" t="n"/>
      <c r="BA2854" s="147" t="n"/>
      <c r="BB2854" s="147" t="n"/>
      <c r="BC2854" s="147" t="n"/>
      <c r="BD2854" s="147" t="n"/>
      <c r="BE2854" s="147" t="n"/>
      <c r="BF2854" s="147" t="n"/>
      <c r="BG2854" s="147" t="n"/>
      <c r="BH2854" s="147" t="n"/>
      <c r="BI2854" s="148"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59" t="inlineStr">
        <is>
          <t>ふ り が な</t>
        </is>
      </c>
      <c r="F2855" s="140" t="n"/>
      <c r="G2855" s="140" t="n"/>
      <c r="H2855" s="140" t="n"/>
      <c r="I2855" s="140" t="n"/>
      <c r="J2855" s="140" t="n"/>
      <c r="K2855" s="141" t="n"/>
      <c r="L2855" s="160">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2" t="n"/>
      <c r="F2857" s="163" t="n"/>
      <c r="G2857" s="163" t="n"/>
      <c r="H2857" s="163" t="n"/>
      <c r="I2857" s="163" t="n"/>
      <c r="J2857" s="163" t="n"/>
      <c r="K2857" s="164" t="n"/>
      <c r="L2857" s="163" t="n"/>
      <c r="M2857" s="163" t="n"/>
      <c r="N2857" s="163" t="n"/>
      <c r="O2857" s="163" t="n"/>
      <c r="P2857" s="163" t="n"/>
      <c r="Q2857" s="163" t="n"/>
      <c r="R2857" s="163" t="n"/>
      <c r="S2857" s="163" t="n"/>
      <c r="T2857" s="163" t="n"/>
      <c r="U2857" s="163" t="n"/>
      <c r="V2857" s="163" t="n"/>
      <c r="W2857" s="163" t="n"/>
      <c r="X2857" s="163" t="n"/>
      <c r="Y2857" s="163" t="n"/>
      <c r="Z2857" s="163" t="n"/>
      <c r="AA2857" s="163" t="n"/>
      <c r="AB2857" s="163" t="n"/>
      <c r="AC2857" s="163" t="n"/>
      <c r="AD2857" s="163" t="n"/>
      <c r="AE2857" s="163" t="n"/>
      <c r="AF2857" s="163" t="n"/>
      <c r="AG2857" s="163" t="n"/>
      <c r="AH2857" s="163" t="n"/>
      <c r="AI2857" s="163" t="n"/>
      <c r="AJ2857" s="163" t="n"/>
      <c r="AK2857" s="163" t="n"/>
      <c r="AL2857" s="163" t="n"/>
      <c r="AM2857" s="163" t="n"/>
      <c r="AN2857" s="163" t="n"/>
      <c r="AO2857" s="163" t="n"/>
      <c r="AP2857" s="163" t="n"/>
      <c r="AQ2857" s="163" t="n"/>
      <c r="AR2857" s="163" t="n"/>
      <c r="AS2857" s="163" t="n"/>
      <c r="AT2857" s="163" t="n"/>
      <c r="AU2857" s="163" t="n"/>
      <c r="AV2857" s="163" t="n"/>
      <c r="AW2857" s="163" t="n"/>
      <c r="AX2857" s="163" t="n"/>
      <c r="AY2857" s="163" t="n"/>
      <c r="AZ2857" s="163" t="n"/>
      <c r="BA2857" s="163" t="n"/>
      <c r="BB2857" s="163" t="n"/>
      <c r="BC2857" s="163" t="n"/>
      <c r="BD2857" s="163" t="n"/>
      <c r="BE2857" s="163" t="n"/>
      <c r="BF2857" s="163" t="n"/>
      <c r="BG2857" s="163" t="n"/>
      <c r="BH2857" s="163" t="n"/>
      <c r="BI2857" s="164"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5" t="inlineStr">
        <is>
          <t>連絡先</t>
        </is>
      </c>
      <c r="F2858" s="166" t="n"/>
      <c r="G2858" s="166" t="n"/>
      <c r="H2858" s="166" t="n"/>
      <c r="I2858" s="166" t="n"/>
      <c r="J2858" s="166" t="n"/>
      <c r="K2858" s="167" t="n"/>
      <c r="L2858" s="107" t="inlineStr">
        <is>
          <t>〒</t>
        </is>
      </c>
      <c r="M2858" s="166" t="n"/>
      <c r="N2858" s="166" t="n"/>
      <c r="O2858" s="166" t="n"/>
      <c r="P2858" s="172">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3">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6" t="n"/>
      <c r="F2862" s="147" t="n"/>
      <c r="G2862" s="147" t="n"/>
      <c r="H2862" s="147" t="n"/>
      <c r="I2862" s="147" t="n"/>
      <c r="J2862" s="147" t="n"/>
      <c r="K2862" s="148" t="n"/>
      <c r="L2862" s="147" t="n"/>
      <c r="M2862" s="147" t="n"/>
      <c r="N2862" s="147" t="n"/>
      <c r="O2862" s="147" t="n"/>
      <c r="P2862" s="147" t="n"/>
      <c r="Q2862" s="147" t="n"/>
      <c r="R2862" s="147" t="n"/>
      <c r="S2862" s="147" t="n"/>
      <c r="T2862" s="147" t="n"/>
      <c r="U2862" s="147" t="n"/>
      <c r="V2862" s="147" t="n"/>
      <c r="W2862" s="147" t="n"/>
      <c r="X2862" s="147" t="n"/>
      <c r="Y2862" s="147" t="n"/>
      <c r="Z2862" s="147" t="n"/>
      <c r="AA2862" s="147" t="n"/>
      <c r="AB2862" s="147" t="n"/>
      <c r="AC2862" s="147" t="n"/>
      <c r="AD2862" s="147" t="n"/>
      <c r="AE2862" s="147" t="n"/>
      <c r="AF2862" s="147" t="n"/>
      <c r="AG2862" s="147" t="n"/>
      <c r="AH2862" s="147" t="n"/>
      <c r="AI2862" s="147" t="n"/>
      <c r="AJ2862" s="147" t="n"/>
      <c r="AK2862" s="147" t="n"/>
      <c r="AL2862" s="147" t="n"/>
      <c r="AM2862" s="147" t="n"/>
      <c r="AN2862" s="147" t="n"/>
      <c r="AO2862" s="147" t="n"/>
      <c r="AP2862" s="147" t="n"/>
      <c r="AQ2862" s="147" t="n"/>
      <c r="AR2862" s="147" t="n"/>
      <c r="AS2862" s="147" t="n"/>
      <c r="AT2862" s="147" t="n"/>
      <c r="AU2862" s="147" t="n"/>
      <c r="AV2862" s="147" t="n"/>
      <c r="AW2862" s="147" t="n"/>
      <c r="AX2862" s="147" t="n"/>
      <c r="AY2862" s="147" t="n"/>
      <c r="AZ2862" s="147" t="n"/>
      <c r="BA2862" s="147" t="n"/>
      <c r="BB2862" s="147" t="n"/>
      <c r="BC2862" s="147" t="n"/>
      <c r="BD2862" s="147" t="n"/>
      <c r="BE2862" s="147" t="n"/>
      <c r="BF2862" s="147" t="n"/>
      <c r="BG2862" s="147" t="n"/>
      <c r="BH2862" s="147" t="n"/>
      <c r="BI2862" s="148"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4" t="n"/>
      <c r="BQ2868" s="140" t="n"/>
      <c r="BR2868" s="175" t="n"/>
      <c r="BS2868" s="140" t="n"/>
      <c r="BT2868" s="140" t="n"/>
      <c r="BU2868" s="28" t="n"/>
      <c r="BV2868" s="29" t="n"/>
      <c r="BW2868" s="176">
        <f>計算!$Z$34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7"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78">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79">
        <f>設定!$B$6</f>
        <v/>
      </c>
      <c r="S2876" s="11" t="n"/>
      <c r="T2876" s="11" t="n"/>
      <c r="U2876" s="179">
        <f>設定!$B$7</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6" t="n"/>
      <c r="F2881" s="147" t="n"/>
      <c r="G2881" s="147" t="n"/>
      <c r="H2881" s="147" t="n"/>
      <c r="I2881" s="147" t="n"/>
      <c r="J2881" s="147" t="n"/>
      <c r="K2881" s="148"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7" t="n"/>
      <c r="AX2881" s="147" t="n"/>
      <c r="AY2881" s="147" t="n"/>
      <c r="AZ2881" s="147" t="n"/>
      <c r="BA2881" s="147" t="n"/>
      <c r="BB2881" s="147" t="n"/>
      <c r="BC2881" s="147" t="n"/>
      <c r="BD2881" s="147" t="n"/>
      <c r="BE2881" s="147" t="n"/>
      <c r="BF2881" s="147" t="n"/>
      <c r="BG2881" s="147" t="n"/>
      <c r="BH2881" s="147" t="n"/>
      <c r="BI2881" s="148"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0"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1">
        <f>計算!$AD$34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79">
        <f>計算!$AB$34</f>
        <v/>
      </c>
      <c r="S2887" s="52" t="inlineStr">
        <is>
          <t>年</t>
        </is>
      </c>
      <c r="U2887" s="179">
        <f>計算!$AC$34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6" t="n"/>
      <c r="M2890" s="147" t="n"/>
      <c r="N2890" s="147" t="n"/>
      <c r="O2890" s="147" t="n"/>
      <c r="P2890" s="20" t="n"/>
      <c r="Q2890" s="20" t="n"/>
      <c r="R2890" s="20" t="n"/>
      <c r="S2890" s="20" t="n"/>
      <c r="T2890" s="20" t="n"/>
      <c r="U2890" s="20" t="n"/>
      <c r="V2890" s="20" t="n"/>
      <c r="W2890" s="20" t="n"/>
      <c r="X2890" s="39" t="n"/>
      <c r="Y2890" s="146" t="n"/>
      <c r="Z2890" s="147" t="n"/>
      <c r="AA2890" s="147" t="n"/>
      <c r="AB2890" s="147" t="n"/>
      <c r="AC2890" s="147" t="n"/>
      <c r="AD2890" s="147" t="n"/>
      <c r="AE2890" s="147" t="n"/>
      <c r="AF2890" s="147" t="n"/>
      <c r="AG2890" s="147" t="n"/>
      <c r="AH2890" s="147" t="n"/>
      <c r="AI2890" s="147" t="n"/>
      <c r="AJ2890" s="147" t="n"/>
      <c r="AK2890" s="147" t="n"/>
      <c r="AL2890" s="147" t="n"/>
      <c r="AM2890" s="147" t="n"/>
      <c r="AN2890" s="147" t="n"/>
      <c r="AO2890" s="147" t="n"/>
      <c r="AP2890" s="147" t="n"/>
      <c r="AQ2890" s="147" t="n"/>
      <c r="AR2890" s="147" t="n"/>
      <c r="AS2890" s="147" t="n"/>
      <c r="AT2890" s="147" t="n"/>
      <c r="AU2890" s="147" t="n"/>
      <c r="AV2890" s="147" t="n"/>
      <c r="AW2890" s="147" t="n"/>
      <c r="AX2890" s="147" t="n"/>
      <c r="AY2890" s="147" t="n"/>
      <c r="AZ2890" s="147" t="n"/>
      <c r="BA2890" s="147" t="n"/>
      <c r="BB2890" s="147" t="n"/>
      <c r="BC2890" s="147" t="n"/>
      <c r="BD2890" s="147" t="n"/>
      <c r="BE2890" s="147" t="n"/>
      <c r="BF2890" s="147" t="n"/>
      <c r="BG2890" s="147" t="n"/>
      <c r="BH2890" s="147" t="n"/>
      <c r="BI2890" s="148"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1">
        <f>計算!$AG$34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79">
        <f>計算!$AE$34</f>
        <v/>
      </c>
      <c r="S2893" s="52" t="inlineStr">
        <is>
          <t>年</t>
        </is>
      </c>
      <c r="U2893" s="179">
        <f>計算!$AF$34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6" t="n"/>
      <c r="M2896" s="147" t="n"/>
      <c r="N2896" s="147" t="n"/>
      <c r="O2896" s="147" t="n"/>
      <c r="P2896" s="20" t="n"/>
      <c r="Q2896" s="20" t="n"/>
      <c r="R2896" s="20" t="n"/>
      <c r="S2896" s="20" t="n"/>
      <c r="T2896" s="20" t="n"/>
      <c r="U2896" s="20" t="n"/>
      <c r="V2896" s="20" t="n"/>
      <c r="W2896" s="20" t="n"/>
      <c r="X2896" s="39" t="n"/>
      <c r="Y2896" s="146" t="n"/>
      <c r="Z2896" s="147" t="n"/>
      <c r="AA2896" s="147" t="n"/>
      <c r="AB2896" s="147" t="n"/>
      <c r="AC2896" s="147" t="n"/>
      <c r="AD2896" s="147" t="n"/>
      <c r="AE2896" s="147" t="n"/>
      <c r="AF2896" s="147" t="n"/>
      <c r="AG2896" s="147" t="n"/>
      <c r="AH2896" s="147" t="n"/>
      <c r="AI2896" s="147" t="n"/>
      <c r="AJ2896" s="147" t="n"/>
      <c r="AK2896" s="147" t="n"/>
      <c r="AL2896" s="147" t="n"/>
      <c r="AM2896" s="147" t="n"/>
      <c r="AN2896" s="147" t="n"/>
      <c r="AO2896" s="147" t="n"/>
      <c r="AP2896" s="147" t="n"/>
      <c r="AQ2896" s="147" t="n"/>
      <c r="AR2896" s="147" t="n"/>
      <c r="AS2896" s="147" t="n"/>
      <c r="AT2896" s="147" t="n"/>
      <c r="AU2896" s="147" t="n"/>
      <c r="AV2896" s="147" t="n"/>
      <c r="AW2896" s="147" t="n"/>
      <c r="AX2896" s="147" t="n"/>
      <c r="AY2896" s="147" t="n"/>
      <c r="AZ2896" s="147" t="n"/>
      <c r="BA2896" s="147" t="n"/>
      <c r="BB2896" s="147" t="n"/>
      <c r="BC2896" s="147" t="n"/>
      <c r="BD2896" s="147" t="n"/>
      <c r="BE2896" s="147" t="n"/>
      <c r="BF2896" s="147" t="n"/>
      <c r="BG2896" s="147" t="n"/>
      <c r="BH2896" s="147" t="n"/>
      <c r="BI2896" s="148" t="n"/>
      <c r="BJ2896" s="2" t="n"/>
      <c r="BK2896" s="2" t="n"/>
      <c r="BL2896" s="2" t="n"/>
      <c r="BM2896" s="2" t="n"/>
      <c r="BN2896" s="2" t="n"/>
      <c r="BO2896" s="2" t="n"/>
      <c r="BP2896" s="146" t="n"/>
      <c r="BQ2896" s="147" t="n"/>
      <c r="BR2896" s="147" t="n"/>
      <c r="BS2896" s="147" t="n"/>
      <c r="BT2896" s="147" t="n"/>
      <c r="BU2896" s="42" t="n"/>
      <c r="BV2896" s="45" t="n"/>
      <c r="BW2896" s="147" t="n"/>
      <c r="BX2896" s="147" t="n"/>
      <c r="BY2896" s="147" t="n"/>
      <c r="BZ2896" s="147" t="n"/>
      <c r="CA2896" s="147" t="n"/>
      <c r="CB2896" s="147" t="n"/>
      <c r="CC2896" s="147" t="n"/>
      <c r="CD2896" s="147" t="n"/>
      <c r="CE2896" s="147" t="n"/>
      <c r="CF2896" s="147" t="n"/>
      <c r="CG2896" s="147" t="n"/>
      <c r="CH2896" s="147" t="n"/>
      <c r="CI2896" s="147" t="n"/>
      <c r="CJ2896" s="147" t="n"/>
      <c r="CK2896" s="147" t="n"/>
      <c r="CL2896" s="147" t="n"/>
      <c r="CM2896" s="147" t="n"/>
      <c r="CN2896" s="147" t="n"/>
      <c r="CO2896" s="147" t="n"/>
      <c r="CP2896" s="147" t="n"/>
      <c r="CQ2896" s="147" t="n"/>
      <c r="CR2896" s="147" t="n"/>
      <c r="CS2896" s="147" t="n"/>
      <c r="CT2896" s="147" t="n"/>
      <c r="CU2896" s="147" t="n"/>
      <c r="CV2896" s="147" t="n"/>
      <c r="CW2896" s="147" t="n"/>
      <c r="CX2896" s="147" t="n"/>
      <c r="CY2896" s="147" t="n"/>
      <c r="CZ2896" s="147" t="n"/>
      <c r="DA2896" s="147" t="n"/>
      <c r="DB2896" s="147" t="n"/>
      <c r="DC2896" s="147" t="n"/>
      <c r="DD2896" s="147" t="n"/>
      <c r="DE2896" s="147" t="n"/>
      <c r="DF2896" s="147" t="n"/>
      <c r="DG2896" s="147" t="n"/>
      <c r="DH2896" s="147" t="n"/>
      <c r="DI2896" s="147" t="n"/>
      <c r="DJ2896" s="147" t="n"/>
      <c r="DK2896" s="147" t="n"/>
      <c r="DL2896" s="147" t="n"/>
      <c r="DM2896" s="147" t="n"/>
      <c r="DN2896" s="147" t="n"/>
      <c r="DO2896" s="147" t="n"/>
      <c r="DP2896" s="147" t="n"/>
      <c r="DQ2896" s="147" t="n"/>
      <c r="DR2896" s="147" t="n"/>
      <c r="DS2896" s="147" t="n"/>
      <c r="DT2896" s="147" t="n"/>
      <c r="DU2896" s="148"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6">
        <f>計算!$AA$34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6" t="n"/>
      <c r="M2902" s="147" t="n"/>
      <c r="N2902" s="147" t="n"/>
      <c r="O2902" s="147"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6" t="n"/>
      <c r="F2908" s="147" t="n"/>
      <c r="G2908" s="147" t="n"/>
      <c r="H2908" s="147" t="n"/>
      <c r="I2908" s="147" t="n"/>
      <c r="J2908" s="147" t="n"/>
      <c r="K2908" s="148" t="n"/>
      <c r="L2908" s="146" t="n"/>
      <c r="M2908" s="147" t="n"/>
      <c r="N2908" s="147" t="n"/>
      <c r="O2908" s="147"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6" t="n"/>
      <c r="BQ2908" s="147" t="n"/>
      <c r="BR2908" s="147" t="n"/>
      <c r="BS2908" s="147" t="n"/>
      <c r="BT2908" s="147" t="n"/>
      <c r="BU2908" s="147" t="n"/>
      <c r="BV2908" s="148" t="n"/>
      <c r="BW2908" s="147" t="n"/>
      <c r="BX2908" s="147" t="n"/>
      <c r="BY2908" s="147" t="n"/>
      <c r="BZ2908" s="147" t="n"/>
      <c r="CA2908" s="147" t="n"/>
      <c r="CB2908" s="147" t="n"/>
      <c r="CC2908" s="147" t="n"/>
      <c r="CD2908" s="147" t="n"/>
      <c r="CE2908" s="147" t="n"/>
      <c r="CF2908" s="147" t="n"/>
      <c r="CG2908" s="147" t="n"/>
      <c r="CH2908" s="147" t="n"/>
      <c r="CI2908" s="147" t="n"/>
      <c r="CJ2908" s="147" t="n"/>
      <c r="CK2908" s="147" t="n"/>
      <c r="CL2908" s="147" t="n"/>
      <c r="CM2908" s="147" t="n"/>
      <c r="CN2908" s="147" t="n"/>
      <c r="CO2908" s="147" t="n"/>
      <c r="CP2908" s="147" t="n"/>
      <c r="CQ2908" s="147" t="n"/>
      <c r="CR2908" s="147" t="n"/>
      <c r="CS2908" s="147" t="n"/>
      <c r="CT2908" s="147" t="n"/>
      <c r="CU2908" s="147" t="n"/>
      <c r="CV2908" s="147" t="n"/>
      <c r="CW2908" s="147" t="n"/>
      <c r="CX2908" s="147" t="n"/>
      <c r="CY2908" s="147" t="n"/>
      <c r="CZ2908" s="147" t="n"/>
      <c r="DA2908" s="147" t="n"/>
      <c r="DB2908" s="147" t="n"/>
      <c r="DC2908" s="147" t="n"/>
      <c r="DD2908" s="147" t="n"/>
      <c r="DE2908" s="147" t="n"/>
      <c r="DF2908" s="147" t="n"/>
      <c r="DG2908" s="147" t="n"/>
      <c r="DH2908" s="147" t="n"/>
      <c r="DI2908" s="147" t="n"/>
      <c r="DJ2908" s="147" t="n"/>
      <c r="DK2908" s="147" t="n"/>
      <c r="DL2908" s="147" t="n"/>
      <c r="DM2908" s="147" t="n"/>
      <c r="DN2908" s="147" t="n"/>
      <c r="DO2908" s="147" t="n"/>
      <c r="DP2908" s="147" t="n"/>
      <c r="DQ2908" s="147" t="n"/>
      <c r="DR2908" s="147" t="n"/>
      <c r="DS2908" s="147" t="n"/>
      <c r="DT2908" s="147" t="n"/>
      <c r="DU2908" s="148"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IF(N(設定!$B$3)=0,"",YEAR(設定!$B$3)-2018)</f>
        <v/>
      </c>
      <c r="AG2920" s="95" t="inlineStr">
        <is>
          <t>年</t>
        </is>
      </c>
      <c r="AI2920" s="145">
        <f>IF(N(設定!$B$3)=0,"",MONTH(設定!$B$3))</f>
        <v/>
      </c>
      <c r="AL2920" s="95" t="inlineStr">
        <is>
          <t>月</t>
        </is>
      </c>
      <c r="AN2920" s="145">
        <f>IF(N(設定!$B$3)=0,"",DAY(設定!$B$3))</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6" t="n"/>
      <c r="BX2920" s="147" t="n"/>
      <c r="BY2920" s="147" t="n"/>
      <c r="BZ2920" s="147" t="n"/>
      <c r="CA2920" s="147" t="n"/>
      <c r="CB2920" s="147" t="n"/>
      <c r="CC2920" s="147" t="n"/>
      <c r="CD2920" s="147" t="n"/>
      <c r="CE2920" s="147" t="n"/>
      <c r="CF2920" s="147" t="n"/>
      <c r="CG2920" s="148" t="n"/>
      <c r="CH2920" s="146" t="n"/>
      <c r="CI2920" s="147" t="n"/>
      <c r="CJ2920" s="147" t="n"/>
      <c r="CK2920" s="147" t="n"/>
      <c r="CL2920" s="147" t="n"/>
      <c r="CM2920" s="147" t="n"/>
      <c r="CN2920" s="147" t="n"/>
      <c r="CO2920" s="147" t="n"/>
      <c r="CP2920" s="147" t="n"/>
      <c r="CQ2920" s="147" t="n"/>
      <c r="CR2920" s="147" t="n"/>
      <c r="CS2920" s="147" t="n"/>
      <c r="CT2920" s="147" t="n"/>
      <c r="CU2920" s="147" t="n"/>
      <c r="CV2920" s="147" t="n"/>
      <c r="CW2920" s="147" t="n"/>
      <c r="CX2920" s="147" t="n"/>
      <c r="CY2920" s="147" t="n"/>
      <c r="CZ2920" s="147" t="n"/>
      <c r="DA2920" s="147" t="n"/>
      <c r="DB2920" s="147" t="n"/>
      <c r="DC2920" s="147" t="n"/>
      <c r="DD2920" s="147" t="n"/>
      <c r="DE2920" s="147" t="n"/>
      <c r="DF2920" s="147" t="n"/>
      <c r="DG2920" s="147" t="n"/>
      <c r="DH2920" s="147" t="n"/>
      <c r="DI2920" s="147" t="n"/>
      <c r="DJ2920" s="147" t="n"/>
      <c r="DK2920" s="147" t="n"/>
      <c r="DL2920" s="147" t="n"/>
      <c r="DM2920" s="147" t="n"/>
      <c r="DN2920" s="147" t="n"/>
      <c r="DO2920" s="147" t="n"/>
      <c r="DP2920" s="147" t="n"/>
      <c r="DQ2920" s="147" t="n"/>
      <c r="DR2920" s="147" t="n"/>
      <c r="DS2920" s="147" t="n"/>
      <c r="DT2920" s="147" t="n"/>
      <c r="DU2920" s="148"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49">
        <f>計算!$O$35</f>
        <v/>
      </c>
      <c r="CG2921" s="144" t="n"/>
      <c r="CH2921" s="150">
        <f>計算!$P$35</f>
        <v/>
      </c>
      <c r="DU2921" s="144"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7" t="n"/>
      <c r="AA2922" s="147" t="n"/>
      <c r="AB2922" s="147" t="n"/>
      <c r="AC2922" s="147" t="n"/>
      <c r="AD2922" s="147" t="n"/>
      <c r="AE2922" s="147" t="n"/>
      <c r="AF2922" s="147" t="n"/>
      <c r="AG2922" s="147" t="n"/>
      <c r="AH2922" s="147" t="n"/>
      <c r="AI2922" s="147" t="n"/>
      <c r="AJ2922" s="147" t="n"/>
      <c r="AK2922" s="147" t="n"/>
      <c r="AL2922" s="147" t="n"/>
      <c r="AM2922" s="147" t="n"/>
      <c r="AN2922" s="147" t="n"/>
      <c r="AO2922" s="147" t="n"/>
      <c r="AP2922" s="147" t="n"/>
      <c r="AQ2922" s="147" t="n"/>
      <c r="AR2922" s="147" t="n"/>
      <c r="AS2922" s="147" t="n"/>
      <c r="AT2922" s="147" t="n"/>
      <c r="AU2922" s="12" t="n"/>
      <c r="AV2922" s="7" t="n"/>
      <c r="BI2922" s="8" t="n"/>
      <c r="BJ2922" s="7" t="n"/>
      <c r="BK2922" s="2" t="n"/>
      <c r="BL2922" s="2" t="n"/>
      <c r="BM2922" s="2" t="n"/>
      <c r="BN2922" s="2" t="n"/>
      <c r="BO2922" s="2" t="n"/>
      <c r="BP2922" s="143" t="n"/>
      <c r="BV2922" s="144" t="n"/>
      <c r="BW2922" s="143" t="n"/>
      <c r="CG2922" s="144" t="n"/>
      <c r="DU2922" s="144" t="n"/>
      <c r="DV2922" s="2" t="n"/>
      <c r="DW2922" s="2" t="n"/>
      <c r="DX2922" s="2" t="n"/>
      <c r="DY2922" s="2" t="n"/>
      <c r="DZ2922" s="2" t="n"/>
      <c r="EA2922" s="2" t="n"/>
      <c r="EB2922" s="2" t="n"/>
      <c r="EC2922" s="2" t="n"/>
    </row>
    <row r="2923" ht="6.75" customHeight="1" s="118">
      <c r="A2923" s="2" t="n"/>
      <c r="B2923" s="2" t="n"/>
      <c r="C2923" s="2" t="n"/>
      <c r="D2923" s="2" t="n"/>
      <c r="E2923" s="142" t="inlineStr">
        <is>
          <t>ふ り が な</t>
        </is>
      </c>
      <c r="F2923" s="140" t="n"/>
      <c r="G2923" s="140" t="n"/>
      <c r="H2923" s="140" t="n"/>
      <c r="I2923" s="140" t="n"/>
      <c r="J2923" s="140" t="n"/>
      <c r="K2923" s="141" t="n"/>
      <c r="L2923" s="151">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43" t="n"/>
      <c r="CG2923" s="144" t="n"/>
      <c r="DU2923" s="144" t="n"/>
      <c r="DV2923" s="2" t="n"/>
      <c r="DW2923" s="2" t="n"/>
      <c r="DX2923" s="2" t="n"/>
      <c r="DY2923" s="2" t="n"/>
      <c r="DZ2923" s="2" t="n"/>
      <c r="EA2923" s="2" t="n"/>
      <c r="EB2923" s="2" t="n"/>
      <c r="EC2923" s="2" t="n"/>
    </row>
    <row r="2924" ht="6.7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43" t="n"/>
      <c r="CG2924" s="144" t="n"/>
      <c r="DU2924" s="144" t="n"/>
      <c r="DV2924" s="2" t="n"/>
      <c r="DW2924" s="2" t="n"/>
      <c r="DX2924" s="2" t="n"/>
      <c r="DY2924" s="2" t="n"/>
      <c r="DZ2924" s="2" t="n"/>
      <c r="EA2924" s="2" t="n"/>
      <c r="EB2924" s="2" t="n"/>
      <c r="EC2924" s="2" t="n"/>
    </row>
    <row r="2925" ht="6.7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49">
        <f>計算!$Q$35</f>
        <v/>
      </c>
      <c r="CG2925" s="144" t="n"/>
      <c r="CH2925" s="150">
        <f>計算!$R$35</f>
        <v/>
      </c>
      <c r="DU2925" s="144" t="n"/>
      <c r="DV2925" s="2" t="n"/>
      <c r="DW2925" s="2" t="n"/>
      <c r="DX2925" s="2" t="n"/>
      <c r="DY2925" s="2" t="n"/>
      <c r="DZ2925" s="2" t="n"/>
      <c r="EA2925" s="2" t="n"/>
      <c r="EB2925" s="2" t="n"/>
      <c r="EC2925" s="2" t="n"/>
    </row>
    <row r="2926" ht="6.75" customHeight="1" s="118">
      <c r="A2926" s="2" t="n"/>
      <c r="B2926" s="2" t="n"/>
      <c r="C2926" s="2" t="n"/>
      <c r="D2926" s="2" t="n"/>
      <c r="E2926" s="146" t="n"/>
      <c r="F2926" s="147" t="n"/>
      <c r="G2926" s="147" t="n"/>
      <c r="H2926" s="147" t="n"/>
      <c r="I2926" s="147" t="n"/>
      <c r="J2926" s="147" t="n"/>
      <c r="K2926" s="148" t="n"/>
      <c r="L2926" s="147" t="n"/>
      <c r="M2926" s="147" t="n"/>
      <c r="N2926" s="147" t="n"/>
      <c r="O2926" s="147" t="n"/>
      <c r="P2926" s="147" t="n"/>
      <c r="Q2926" s="147" t="n"/>
      <c r="R2926" s="147" t="n"/>
      <c r="S2926" s="147" t="n"/>
      <c r="T2926" s="147" t="n"/>
      <c r="U2926" s="147" t="n"/>
      <c r="V2926" s="147" t="n"/>
      <c r="W2926" s="147" t="n"/>
      <c r="X2926" s="147" t="n"/>
      <c r="Y2926" s="147" t="n"/>
      <c r="Z2926" s="147" t="n"/>
      <c r="AA2926" s="147" t="n"/>
      <c r="AB2926" s="147" t="n"/>
      <c r="AC2926" s="147" t="n"/>
      <c r="AD2926" s="147" t="n"/>
      <c r="AE2926" s="147" t="n"/>
      <c r="AF2926" s="147" t="n"/>
      <c r="AG2926" s="147" t="n"/>
      <c r="AH2926" s="147" t="n"/>
      <c r="AI2926" s="147" t="n"/>
      <c r="AJ2926" s="147" t="n"/>
      <c r="AK2926" s="147" t="n"/>
      <c r="AL2926" s="147" t="n"/>
      <c r="AM2926" s="147" t="n"/>
      <c r="AN2926" s="147" t="n"/>
      <c r="AO2926" s="147" t="n"/>
      <c r="AP2926" s="147" t="n"/>
      <c r="AQ2926" s="147" t="n"/>
      <c r="AR2926" s="147" t="n"/>
      <c r="AS2926" s="147" t="n"/>
      <c r="AT2926" s="148"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43" t="n"/>
      <c r="CG2926" s="144" t="n"/>
      <c r="DU2926" s="144" t="n"/>
      <c r="DV2926" s="2" t="n"/>
      <c r="DW2926" s="2" t="n"/>
      <c r="DX2926" s="2" t="n"/>
      <c r="DY2926" s="2" t="n"/>
      <c r="DZ2926" s="2" t="n"/>
      <c r="EA2926" s="2" t="n"/>
      <c r="EB2926" s="2" t="n"/>
      <c r="EC2926" s="2" t="n"/>
    </row>
    <row r="2927" ht="6.75" customHeight="1" s="118">
      <c r="A2927" s="2" t="n"/>
      <c r="B2927" s="2" t="n"/>
      <c r="C2927" s="2" t="n"/>
      <c r="D2927" s="2" t="n"/>
      <c r="E2927" s="152" t="inlineStr">
        <is>
          <t>名　前</t>
        </is>
      </c>
      <c r="F2927" s="140" t="n"/>
      <c r="G2927" s="140" t="n"/>
      <c r="H2927" s="140" t="n"/>
      <c r="I2927" s="140" t="n"/>
      <c r="J2927" s="140" t="n"/>
      <c r="K2927" s="141" t="n"/>
      <c r="L2927" s="153">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43" t="n"/>
      <c r="CG2927" s="144" t="n"/>
      <c r="DU2927" s="144" t="n"/>
      <c r="DV2927" s="2" t="n"/>
      <c r="DW2927" s="2" t="n"/>
      <c r="DX2927" s="2" t="n"/>
      <c r="DY2927" s="2" t="n"/>
      <c r="DZ2927" s="2" t="n"/>
      <c r="EA2927" s="2" t="n"/>
      <c r="EB2927" s="2" t="n"/>
      <c r="EC2927" s="2" t="n"/>
    </row>
    <row r="2928" ht="6.7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43" t="n"/>
      <c r="CG2928" s="144" t="n"/>
      <c r="DU2928" s="144" t="n"/>
      <c r="DV2928" s="2" t="n"/>
      <c r="DW2928" s="2" t="n"/>
      <c r="DX2928" s="2" t="n"/>
      <c r="DY2928" s="2" t="n"/>
      <c r="DZ2928" s="2" t="n"/>
      <c r="EA2928" s="2" t="n"/>
      <c r="EB2928" s="2" t="n"/>
      <c r="EC2928" s="2" t="n"/>
    </row>
    <row r="2929" ht="6.7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49">
        <f>計算!$S$35</f>
        <v/>
      </c>
      <c r="CG2929" s="144" t="n"/>
      <c r="CH2929" s="150">
        <f>計算!$T$35</f>
        <v/>
      </c>
      <c r="DU2929" s="144" t="n"/>
      <c r="DV2929" s="2" t="n"/>
      <c r="DW2929" s="2" t="n"/>
      <c r="DX2929" s="2" t="n"/>
      <c r="DY2929" s="2" t="n"/>
      <c r="DZ2929" s="2" t="n"/>
      <c r="EA2929" s="2" t="n"/>
      <c r="EB2929" s="2" t="n"/>
      <c r="EC2929" s="2" t="n"/>
    </row>
    <row r="2930" ht="6.7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43" t="n"/>
      <c r="CG2930" s="144" t="n"/>
      <c r="DU2930" s="144" t="n"/>
      <c r="DV2930" s="2" t="n"/>
      <c r="DW2930" s="2" t="n"/>
      <c r="DX2930" s="2" t="n"/>
      <c r="DY2930" s="2" t="n"/>
      <c r="DZ2930" s="2" t="n"/>
      <c r="EA2930" s="2" t="n"/>
      <c r="EB2930" s="2" t="n"/>
      <c r="EC2930" s="2" t="n"/>
    </row>
    <row r="2931" ht="6.7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43" t="n"/>
      <c r="CG2931" s="144" t="n"/>
      <c r="DU2931" s="144" t="n"/>
      <c r="DV2931" s="2" t="n"/>
      <c r="DW2931" s="2" t="n"/>
      <c r="DX2931" s="2" t="n"/>
      <c r="DY2931" s="2" t="n"/>
      <c r="DZ2931" s="2" t="n"/>
      <c r="EA2931" s="2" t="n"/>
      <c r="EB2931" s="2" t="n"/>
      <c r="EC2931" s="2" t="n"/>
    </row>
    <row r="2932" ht="4.5" customHeight="1" s="118">
      <c r="A2932" s="2" t="n"/>
      <c r="B2932" s="2" t="n"/>
      <c r="C2932" s="2" t="n"/>
      <c r="D2932" s="2" t="n"/>
      <c r="E2932" s="146" t="n"/>
      <c r="F2932" s="147" t="n"/>
      <c r="G2932" s="147" t="n"/>
      <c r="H2932" s="147" t="n"/>
      <c r="I2932" s="147" t="n"/>
      <c r="J2932" s="147" t="n"/>
      <c r="K2932" s="148" t="n"/>
      <c r="L2932" s="146" t="n"/>
      <c r="M2932" s="147" t="n"/>
      <c r="N2932" s="147" t="n"/>
      <c r="O2932" s="147" t="n"/>
      <c r="P2932" s="147" t="n"/>
      <c r="Q2932" s="147" t="n"/>
      <c r="R2932" s="147" t="n"/>
      <c r="S2932" s="147" t="n"/>
      <c r="T2932" s="147" t="n"/>
      <c r="U2932" s="147" t="n"/>
      <c r="V2932" s="147" t="n"/>
      <c r="W2932" s="147" t="n"/>
      <c r="X2932" s="147" t="n"/>
      <c r="Y2932" s="147" t="n"/>
      <c r="Z2932" s="147" t="n"/>
      <c r="AA2932" s="147" t="n"/>
      <c r="AB2932" s="147" t="n"/>
      <c r="AC2932" s="147" t="n"/>
      <c r="AD2932" s="147" t="n"/>
      <c r="AE2932" s="147" t="n"/>
      <c r="AF2932" s="147" t="n"/>
      <c r="AG2932" s="147" t="n"/>
      <c r="AH2932" s="147" t="n"/>
      <c r="AI2932" s="147" t="n"/>
      <c r="AJ2932" s="147" t="n"/>
      <c r="AK2932" s="147" t="n"/>
      <c r="AL2932" s="147" t="n"/>
      <c r="AM2932" s="147" t="n"/>
      <c r="AN2932" s="147" t="n"/>
      <c r="AO2932" s="147" t="n"/>
      <c r="AP2932" s="147" t="n"/>
      <c r="AQ2932" s="147" t="n"/>
      <c r="AR2932" s="147" t="n"/>
      <c r="AS2932" s="147" t="n"/>
      <c r="AT2932" s="148"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43" t="n"/>
      <c r="CG2932" s="144" t="n"/>
      <c r="DU2932" s="144" t="n"/>
      <c r="DV2932" s="2" t="n"/>
      <c r="DW2932" s="2" t="n"/>
      <c r="DX2932" s="2" t="n"/>
      <c r="DY2932" s="2" t="n"/>
      <c r="DZ2932" s="2" t="n"/>
      <c r="EA2932" s="2" t="n"/>
      <c r="EB2932" s="2" t="n"/>
      <c r="EC2932" s="2" t="n"/>
    </row>
    <row r="2933" ht="6.75" customHeight="1" s="118">
      <c r="A2933" s="2" t="n"/>
      <c r="B2933" s="2" t="n"/>
      <c r="C2933" s="2" t="n"/>
      <c r="D2933" s="2" t="n"/>
      <c r="E2933" s="152" t="inlineStr">
        <is>
          <t>生年月日</t>
        </is>
      </c>
      <c r="F2933" s="140" t="n"/>
      <c r="G2933" s="140" t="n"/>
      <c r="H2933" s="140" t="n"/>
      <c r="I2933" s="140" t="n"/>
      <c r="J2933" s="140" t="n"/>
      <c r="K2933" s="141" t="n"/>
      <c r="L2933" s="154" t="inlineStr">
        <is>
          <t>昭和 ・ 平成</t>
        </is>
      </c>
      <c r="M2933" s="140" t="n"/>
      <c r="N2933" s="140" t="n"/>
      <c r="O2933" s="140" t="n"/>
      <c r="P2933" s="140" t="n"/>
      <c r="Q2933" s="140" t="n"/>
      <c r="R2933" s="140" t="n"/>
      <c r="S2933" s="140" t="n"/>
      <c r="T2933" s="140" t="n"/>
      <c r="U2933" s="140" t="n"/>
      <c r="V2933" s="155">
        <f>計算!$D$35</f>
        <v/>
      </c>
      <c r="W2933" s="140" t="n"/>
      <c r="X2933" s="156" t="inlineStr">
        <is>
          <t>年</t>
        </is>
      </c>
      <c r="Y2933" s="140" t="n"/>
      <c r="Z2933" s="155">
        <f>計算!$E$35</f>
        <v/>
      </c>
      <c r="AA2933" s="140" t="n"/>
      <c r="AB2933" s="140" t="n"/>
      <c r="AC2933" s="156" t="inlineStr">
        <is>
          <t>月</t>
        </is>
      </c>
      <c r="AD2933" s="140" t="n"/>
      <c r="AE2933" s="155">
        <f>計算!$F$35</f>
        <v/>
      </c>
      <c r="AF2933" s="140" t="n"/>
      <c r="AG2933" s="140" t="n"/>
      <c r="AH2933" s="156" t="inlineStr">
        <is>
          <t>日　生 （満</t>
        </is>
      </c>
      <c r="AI2933" s="140" t="n"/>
      <c r="AJ2933" s="140" t="n"/>
      <c r="AK2933" s="140" t="n"/>
      <c r="AL2933" s="140" t="n"/>
      <c r="AM2933" s="140" t="n"/>
      <c r="AN2933" s="140" t="n"/>
      <c r="AO2933" s="140" t="n"/>
      <c r="AP2933" s="157">
        <f>計算!$G$35</f>
        <v/>
      </c>
      <c r="AQ2933" s="140" t="n"/>
      <c r="AR2933" s="158"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49">
        <f>計算!$U$35</f>
        <v/>
      </c>
      <c r="CG2933" s="144" t="n"/>
      <c r="CH2933" s="150">
        <f>計算!$V$35</f>
        <v/>
      </c>
      <c r="DU2933" s="144" t="n"/>
      <c r="DV2933" s="2" t="n"/>
      <c r="DW2933" s="2" t="n"/>
      <c r="DX2933" s="2" t="n"/>
      <c r="DY2933" s="2" t="n"/>
      <c r="DZ2933" s="2" t="n"/>
      <c r="EA2933" s="2" t="n"/>
      <c r="EB2933" s="2" t="n"/>
      <c r="EC2933" s="2" t="n"/>
    </row>
    <row r="2934" ht="6.75"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143" t="n"/>
      <c r="CG2934" s="144" t="n"/>
      <c r="DU2934" s="144" t="n"/>
      <c r="DV2934" s="2" t="n"/>
      <c r="DW2934" s="2" t="n"/>
      <c r="DX2934" s="2" t="n"/>
      <c r="DY2934" s="2" t="n"/>
      <c r="DZ2934" s="2" t="n"/>
      <c r="EA2934" s="2" t="n"/>
      <c r="EB2934" s="2" t="n"/>
      <c r="EC2934" s="2" t="n"/>
    </row>
    <row r="2935" ht="6.7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143" t="n"/>
      <c r="CG2935" s="144" t="n"/>
      <c r="DU2935" s="144" t="n"/>
      <c r="DV2935" s="2" t="n"/>
      <c r="DW2935" s="2" t="n"/>
      <c r="DX2935" s="2" t="n"/>
      <c r="DY2935" s="2" t="n"/>
      <c r="DZ2935" s="2" t="n"/>
      <c r="EA2935" s="2" t="n"/>
      <c r="EB2935" s="2" t="n"/>
      <c r="EC2935" s="2" t="n"/>
    </row>
    <row r="2936" ht="3.75" customHeight="1" s="118">
      <c r="A2936" s="2" t="n"/>
      <c r="B2936" s="2" t="n"/>
      <c r="C2936" s="2" t="n"/>
      <c r="D2936" s="2" t="n"/>
      <c r="E2936" s="146" t="n"/>
      <c r="F2936" s="147" t="n"/>
      <c r="G2936" s="147" t="n"/>
      <c r="H2936" s="147" t="n"/>
      <c r="I2936" s="147" t="n"/>
      <c r="J2936" s="147" t="n"/>
      <c r="K2936" s="148" t="n"/>
      <c r="L2936" s="146" t="n"/>
      <c r="M2936" s="147" t="n"/>
      <c r="N2936" s="147" t="n"/>
      <c r="O2936" s="147" t="n"/>
      <c r="P2936" s="147" t="n"/>
      <c r="Q2936" s="147" t="n"/>
      <c r="R2936" s="147" t="n"/>
      <c r="S2936" s="147" t="n"/>
      <c r="T2936" s="147" t="n"/>
      <c r="U2936" s="147" t="n"/>
      <c r="X2936" s="147" t="n"/>
      <c r="Y2936" s="147" t="n"/>
      <c r="AC2936" s="147" t="n"/>
      <c r="AD2936" s="147" t="n"/>
      <c r="AH2936" s="147" t="n"/>
      <c r="AI2936" s="147" t="n"/>
      <c r="AJ2936" s="147" t="n"/>
      <c r="AK2936" s="147" t="n"/>
      <c r="AL2936" s="147" t="n"/>
      <c r="AM2936" s="147" t="n"/>
      <c r="AN2936" s="147" t="n"/>
      <c r="AO2936" s="147" t="n"/>
      <c r="AP2936" s="147" t="n"/>
      <c r="AQ2936" s="147" t="n"/>
      <c r="AR2936" s="147" t="n"/>
      <c r="AS2936" s="147" t="n"/>
      <c r="AT2936" s="148"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143" t="n"/>
      <c r="CG2936" s="144" t="n"/>
      <c r="DU2936" s="144" t="n"/>
      <c r="DV2936" s="2" t="n"/>
      <c r="DW2936" s="2" t="n"/>
      <c r="DX2936" s="2" t="n"/>
      <c r="DY2936" s="2" t="n"/>
      <c r="DZ2936" s="2" t="n"/>
      <c r="EA2936" s="2" t="n"/>
      <c r="EB2936" s="2" t="n"/>
      <c r="EC2936" s="2" t="n"/>
    </row>
    <row r="2937" ht="6.75" customHeight="1" s="118">
      <c r="A2937" s="2" t="n"/>
      <c r="B2937" s="2" t="n"/>
      <c r="C2937" s="2" t="n"/>
      <c r="D2937" s="2" t="n"/>
      <c r="E2937" s="159" t="inlineStr">
        <is>
          <t>ふ り が な</t>
        </is>
      </c>
      <c r="F2937" s="140" t="n"/>
      <c r="G2937" s="140" t="n"/>
      <c r="H2937" s="140" t="n"/>
      <c r="I2937" s="140" t="n"/>
      <c r="J2937" s="140" t="n"/>
      <c r="K2937" s="141" t="n"/>
      <c r="L2937" s="160">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161">
        <f>計算!$W$35</f>
        <v/>
      </c>
      <c r="CG2937" s="144" t="n"/>
      <c r="CH2937" s="150">
        <f>計算!$X$35</f>
        <v/>
      </c>
      <c r="DU2937" s="144" t="n"/>
      <c r="DV2937" s="2" t="n"/>
      <c r="DW2937" s="2" t="n"/>
      <c r="DX2937" s="2" t="n"/>
      <c r="DY2937" s="2" t="n"/>
      <c r="DZ2937" s="2" t="n"/>
      <c r="EA2937" s="2" t="n"/>
      <c r="EB2937" s="2" t="n"/>
      <c r="EC2937" s="2" t="n"/>
    </row>
    <row r="2938" ht="6.75" customHeight="1" s="118">
      <c r="A2938" s="2" t="n"/>
      <c r="B2938" s="2" t="n"/>
      <c r="C2938" s="2" t="n"/>
      <c r="D2938" s="2" t="n"/>
      <c r="E2938" s="143" t="n"/>
      <c r="K2938" s="144" t="n"/>
      <c r="BI2938" s="144" t="n"/>
      <c r="BJ2938" s="2" t="n"/>
      <c r="BK2938" s="2" t="n"/>
      <c r="BL2938" s="2" t="n"/>
      <c r="BM2938" s="2" t="n"/>
      <c r="BN2938" s="2" t="n"/>
      <c r="BO2938" s="2" t="n"/>
      <c r="BP2938" s="143" t="n"/>
      <c r="BV2938" s="144" t="n"/>
      <c r="BW2938" s="143" t="n"/>
      <c r="CG2938" s="144" t="n"/>
      <c r="DU2938" s="144" t="n"/>
      <c r="DV2938" s="2" t="n"/>
      <c r="DW2938" s="2" t="n"/>
      <c r="DX2938" s="2" t="n"/>
      <c r="DY2938" s="2" t="n"/>
      <c r="DZ2938" s="2" t="n"/>
      <c r="EA2938" s="2" t="n"/>
      <c r="EB2938" s="2" t="n"/>
      <c r="EC2938" s="2" t="n"/>
    </row>
    <row r="2939" ht="6.75" customHeight="1" s="118">
      <c r="A2939" s="2" t="n"/>
      <c r="B2939" s="2" t="n"/>
      <c r="C2939" s="2" t="n"/>
      <c r="D2939" s="2" t="n"/>
      <c r="E2939" s="162" t="n"/>
      <c r="F2939" s="163" t="n"/>
      <c r="G2939" s="163" t="n"/>
      <c r="H2939" s="163" t="n"/>
      <c r="I2939" s="163" t="n"/>
      <c r="J2939" s="163" t="n"/>
      <c r="K2939" s="164" t="n"/>
      <c r="L2939" s="163" t="n"/>
      <c r="M2939" s="163" t="n"/>
      <c r="N2939" s="163" t="n"/>
      <c r="O2939" s="163" t="n"/>
      <c r="P2939" s="163" t="n"/>
      <c r="Q2939" s="163" t="n"/>
      <c r="R2939" s="163" t="n"/>
      <c r="S2939" s="163" t="n"/>
      <c r="T2939" s="163" t="n"/>
      <c r="U2939" s="163" t="n"/>
      <c r="V2939" s="163" t="n"/>
      <c r="W2939" s="163" t="n"/>
      <c r="X2939" s="163" t="n"/>
      <c r="Y2939" s="163" t="n"/>
      <c r="Z2939" s="163" t="n"/>
      <c r="AA2939" s="163" t="n"/>
      <c r="AB2939" s="163" t="n"/>
      <c r="AC2939" s="163" t="n"/>
      <c r="AD2939" s="163" t="n"/>
      <c r="AE2939" s="163" t="n"/>
      <c r="AF2939" s="163" t="n"/>
      <c r="AG2939" s="163" t="n"/>
      <c r="AH2939" s="163" t="n"/>
      <c r="AI2939" s="163" t="n"/>
      <c r="AJ2939" s="163" t="n"/>
      <c r="AK2939" s="163" t="n"/>
      <c r="AL2939" s="163" t="n"/>
      <c r="AM2939" s="163" t="n"/>
      <c r="AN2939" s="163" t="n"/>
      <c r="AO2939" s="163" t="n"/>
      <c r="AP2939" s="163" t="n"/>
      <c r="AQ2939" s="163" t="n"/>
      <c r="AR2939" s="163" t="n"/>
      <c r="AS2939" s="163" t="n"/>
      <c r="AT2939" s="163" t="n"/>
      <c r="AU2939" s="163" t="n"/>
      <c r="AV2939" s="163" t="n"/>
      <c r="AW2939" s="163" t="n"/>
      <c r="AX2939" s="163" t="n"/>
      <c r="AY2939" s="163" t="n"/>
      <c r="AZ2939" s="163" t="n"/>
      <c r="BA2939" s="163" t="n"/>
      <c r="BB2939" s="163" t="n"/>
      <c r="BC2939" s="163" t="n"/>
      <c r="BD2939" s="163" t="n"/>
      <c r="BE2939" s="163" t="n"/>
      <c r="BF2939" s="163" t="n"/>
      <c r="BG2939" s="163" t="n"/>
      <c r="BH2939" s="163" t="n"/>
      <c r="BI2939" s="164" t="n"/>
      <c r="BJ2939" s="2" t="n"/>
      <c r="BK2939" s="2" t="n"/>
      <c r="BL2939" s="2" t="n"/>
      <c r="BM2939" s="2" t="n"/>
      <c r="BN2939" s="2" t="n"/>
      <c r="BO2939" s="2" t="n"/>
      <c r="BP2939" s="143" t="n"/>
      <c r="BV2939" s="144" t="n"/>
      <c r="BW2939" s="143" t="n"/>
      <c r="CG2939" s="144" t="n"/>
      <c r="DU2939" s="144" t="n"/>
      <c r="DV2939" s="2" t="n"/>
      <c r="DW2939" s="2" t="n"/>
      <c r="DX2939" s="2" t="n"/>
      <c r="DY2939" s="2" t="n"/>
      <c r="DZ2939" s="2" t="n"/>
      <c r="EA2939" s="2" t="n"/>
      <c r="EB2939" s="2" t="n"/>
      <c r="EC2939" s="2" t="n"/>
    </row>
    <row r="2940" ht="6.75" customHeight="1" s="118">
      <c r="A2940" s="2" t="n"/>
      <c r="B2940" s="2" t="n"/>
      <c r="C2940" s="2" t="n"/>
      <c r="D2940" s="2" t="n"/>
      <c r="E2940" s="165" t="inlineStr">
        <is>
          <t>現住所</t>
        </is>
      </c>
      <c r="F2940" s="166" t="n"/>
      <c r="G2940" s="166" t="n"/>
      <c r="H2940" s="166" t="n"/>
      <c r="I2940" s="166" t="n"/>
      <c r="J2940" s="166" t="n"/>
      <c r="K2940" s="167" t="n"/>
      <c r="L2940" s="107" t="inlineStr">
        <is>
          <t>〒</t>
        </is>
      </c>
      <c r="M2940" s="166" t="n"/>
      <c r="N2940" s="166" t="n"/>
      <c r="O2940" s="166" t="n"/>
      <c r="P2940" s="168">
        <f>計算!$H$35</f>
        <v/>
      </c>
      <c r="Q2940" s="166" t="n"/>
      <c r="R2940" s="166" t="n"/>
      <c r="S2940" s="166" t="n"/>
      <c r="T2940" s="166" t="n"/>
      <c r="U2940" s="166" t="n"/>
      <c r="V2940" s="166" t="n"/>
      <c r="W2940" s="166" t="n"/>
      <c r="X2940" s="166" t="n"/>
      <c r="Y2940" s="166" t="n"/>
      <c r="Z2940" s="166" t="n"/>
      <c r="AA2940" s="166" t="n"/>
      <c r="AB2940" s="166" t="n"/>
      <c r="AC2940" s="166" t="n"/>
      <c r="AD2940" s="166" t="n"/>
      <c r="AE2940" s="166" t="n"/>
      <c r="AF2940" s="166" t="n"/>
      <c r="AG2940" s="166" t="n"/>
      <c r="AH2940" s="166" t="n"/>
      <c r="AI2940" s="166" t="n"/>
      <c r="AJ2940" s="166"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143" t="n"/>
      <c r="CG2940" s="144" t="n"/>
      <c r="DU2940" s="144" t="n"/>
      <c r="DV2940" s="2" t="n"/>
      <c r="DW2940" s="2" t="n"/>
      <c r="DX2940" s="2" t="n"/>
      <c r="DY2940" s="2" t="n"/>
      <c r="DZ2940" s="2" t="n"/>
      <c r="EA2940" s="2" t="n"/>
      <c r="EB2940" s="2" t="n"/>
      <c r="EC2940" s="2" t="n"/>
    </row>
    <row r="2941" ht="4.5"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6" t="n"/>
      <c r="BQ2941" s="147" t="n"/>
      <c r="BR2941" s="147" t="n"/>
      <c r="BS2941" s="147" t="n"/>
      <c r="BT2941" s="147" t="n"/>
      <c r="BU2941" s="147" t="n"/>
      <c r="BV2941" s="148" t="n"/>
      <c r="BW2941" s="146" t="n"/>
      <c r="BX2941" s="147" t="n"/>
      <c r="BY2941" s="147" t="n"/>
      <c r="BZ2941" s="147" t="n"/>
      <c r="CA2941" s="147" t="n"/>
      <c r="CB2941" s="147" t="n"/>
      <c r="CC2941" s="147" t="n"/>
      <c r="CD2941" s="147" t="n"/>
      <c r="CE2941" s="147" t="n"/>
      <c r="CF2941" s="147" t="n"/>
      <c r="CG2941" s="148" t="n"/>
      <c r="DU2941" s="144"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69" t="inlineStr">
        <is>
          <t>校内外の諸活動</t>
        </is>
      </c>
      <c r="BQ2942" s="140" t="n"/>
      <c r="BR2942" s="140" t="n"/>
      <c r="BS2942" s="140" t="n"/>
      <c r="BT2942" s="140" t="n"/>
      <c r="BU2942" s="140" t="n"/>
      <c r="BV2942" s="141" t="n"/>
      <c r="BW2942" s="170">
        <f>計算!$Y$35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1">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6" t="n"/>
      <c r="F2945" s="147" t="n"/>
      <c r="G2945" s="147" t="n"/>
      <c r="H2945" s="147" t="n"/>
      <c r="I2945" s="147" t="n"/>
      <c r="J2945" s="147" t="n"/>
      <c r="K2945" s="148" t="n"/>
      <c r="L2945" s="146" t="n"/>
      <c r="M2945" s="147" t="n"/>
      <c r="N2945" s="147" t="n"/>
      <c r="O2945" s="147" t="n"/>
      <c r="P2945" s="147" t="n"/>
      <c r="Q2945" s="147" t="n"/>
      <c r="R2945" s="147" t="n"/>
      <c r="S2945" s="147" t="n"/>
      <c r="T2945" s="147" t="n"/>
      <c r="U2945" s="147" t="n"/>
      <c r="V2945" s="147" t="n"/>
      <c r="W2945" s="147" t="n"/>
      <c r="X2945" s="147" t="n"/>
      <c r="Y2945" s="147" t="n"/>
      <c r="Z2945" s="147" t="n"/>
      <c r="AA2945" s="147" t="n"/>
      <c r="AB2945" s="147" t="n"/>
      <c r="AC2945" s="147" t="n"/>
      <c r="AD2945" s="147" t="n"/>
      <c r="AE2945" s="147" t="n"/>
      <c r="AF2945" s="147" t="n"/>
      <c r="AG2945" s="147" t="n"/>
      <c r="AH2945" s="147" t="n"/>
      <c r="AI2945" s="147" t="n"/>
      <c r="AJ2945" s="147" t="n"/>
      <c r="AK2945" s="147" t="n"/>
      <c r="AL2945" s="147" t="n"/>
      <c r="AM2945" s="147" t="n"/>
      <c r="AN2945" s="147" t="n"/>
      <c r="AO2945" s="147" t="n"/>
      <c r="AP2945" s="147" t="n"/>
      <c r="AQ2945" s="147" t="n"/>
      <c r="AR2945" s="147" t="n"/>
      <c r="AS2945" s="147" t="n"/>
      <c r="AT2945" s="147" t="n"/>
      <c r="AU2945" s="147" t="n"/>
      <c r="AV2945" s="147" t="n"/>
      <c r="AW2945" s="147" t="n"/>
      <c r="AX2945" s="147" t="n"/>
      <c r="AY2945" s="147" t="n"/>
      <c r="AZ2945" s="147" t="n"/>
      <c r="BA2945" s="147" t="n"/>
      <c r="BB2945" s="147" t="n"/>
      <c r="BC2945" s="147" t="n"/>
      <c r="BD2945" s="147" t="n"/>
      <c r="BE2945" s="147" t="n"/>
      <c r="BF2945" s="147" t="n"/>
      <c r="BG2945" s="147" t="n"/>
      <c r="BH2945" s="147" t="n"/>
      <c r="BI2945" s="148"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59" t="inlineStr">
        <is>
          <t>ふ り が な</t>
        </is>
      </c>
      <c r="F2946" s="140" t="n"/>
      <c r="G2946" s="140" t="n"/>
      <c r="H2946" s="140" t="n"/>
      <c r="I2946" s="140" t="n"/>
      <c r="J2946" s="140" t="n"/>
      <c r="K2946" s="141" t="n"/>
      <c r="L2946" s="160">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2" t="n"/>
      <c r="F2948" s="163" t="n"/>
      <c r="G2948" s="163" t="n"/>
      <c r="H2948" s="163" t="n"/>
      <c r="I2948" s="163" t="n"/>
      <c r="J2948" s="163" t="n"/>
      <c r="K2948" s="164" t="n"/>
      <c r="L2948" s="163" t="n"/>
      <c r="M2948" s="163" t="n"/>
      <c r="N2948" s="163" t="n"/>
      <c r="O2948" s="163" t="n"/>
      <c r="P2948" s="163" t="n"/>
      <c r="Q2948" s="163" t="n"/>
      <c r="R2948" s="163" t="n"/>
      <c r="S2948" s="163" t="n"/>
      <c r="T2948" s="163" t="n"/>
      <c r="U2948" s="163" t="n"/>
      <c r="V2948" s="163" t="n"/>
      <c r="W2948" s="163" t="n"/>
      <c r="X2948" s="163" t="n"/>
      <c r="Y2948" s="163" t="n"/>
      <c r="Z2948" s="163" t="n"/>
      <c r="AA2948" s="163" t="n"/>
      <c r="AB2948" s="163" t="n"/>
      <c r="AC2948" s="163" t="n"/>
      <c r="AD2948" s="163" t="n"/>
      <c r="AE2948" s="163" t="n"/>
      <c r="AF2948" s="163" t="n"/>
      <c r="AG2948" s="163" t="n"/>
      <c r="AH2948" s="163" t="n"/>
      <c r="AI2948" s="163" t="n"/>
      <c r="AJ2948" s="163" t="n"/>
      <c r="AK2948" s="163" t="n"/>
      <c r="AL2948" s="163" t="n"/>
      <c r="AM2948" s="163" t="n"/>
      <c r="AN2948" s="163" t="n"/>
      <c r="AO2948" s="163" t="n"/>
      <c r="AP2948" s="163" t="n"/>
      <c r="AQ2948" s="163" t="n"/>
      <c r="AR2948" s="163" t="n"/>
      <c r="AS2948" s="163" t="n"/>
      <c r="AT2948" s="163" t="n"/>
      <c r="AU2948" s="163" t="n"/>
      <c r="AV2948" s="163" t="n"/>
      <c r="AW2948" s="163" t="n"/>
      <c r="AX2948" s="163" t="n"/>
      <c r="AY2948" s="163" t="n"/>
      <c r="AZ2948" s="163" t="n"/>
      <c r="BA2948" s="163" t="n"/>
      <c r="BB2948" s="163" t="n"/>
      <c r="BC2948" s="163" t="n"/>
      <c r="BD2948" s="163" t="n"/>
      <c r="BE2948" s="163" t="n"/>
      <c r="BF2948" s="163" t="n"/>
      <c r="BG2948" s="163" t="n"/>
      <c r="BH2948" s="163" t="n"/>
      <c r="BI2948" s="164"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5" t="inlineStr">
        <is>
          <t>連絡先</t>
        </is>
      </c>
      <c r="F2949" s="166" t="n"/>
      <c r="G2949" s="166" t="n"/>
      <c r="H2949" s="166" t="n"/>
      <c r="I2949" s="166" t="n"/>
      <c r="J2949" s="166" t="n"/>
      <c r="K2949" s="167" t="n"/>
      <c r="L2949" s="107" t="inlineStr">
        <is>
          <t>〒</t>
        </is>
      </c>
      <c r="M2949" s="166" t="n"/>
      <c r="N2949" s="166" t="n"/>
      <c r="O2949" s="166" t="n"/>
      <c r="P2949" s="172">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3">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6" t="n"/>
      <c r="F2953" s="147" t="n"/>
      <c r="G2953" s="147" t="n"/>
      <c r="H2953" s="147" t="n"/>
      <c r="I2953" s="147" t="n"/>
      <c r="J2953" s="147" t="n"/>
      <c r="K2953" s="148" t="n"/>
      <c r="L2953" s="147" t="n"/>
      <c r="M2953" s="147" t="n"/>
      <c r="N2953" s="147" t="n"/>
      <c r="O2953" s="147" t="n"/>
      <c r="P2953" s="147" t="n"/>
      <c r="Q2953" s="147" t="n"/>
      <c r="R2953" s="147" t="n"/>
      <c r="S2953" s="147" t="n"/>
      <c r="T2953" s="147" t="n"/>
      <c r="U2953" s="147" t="n"/>
      <c r="V2953" s="147" t="n"/>
      <c r="W2953" s="147" t="n"/>
      <c r="X2953" s="147" t="n"/>
      <c r="Y2953" s="147" t="n"/>
      <c r="Z2953" s="147" t="n"/>
      <c r="AA2953" s="147" t="n"/>
      <c r="AB2953" s="147" t="n"/>
      <c r="AC2953" s="147" t="n"/>
      <c r="AD2953" s="147" t="n"/>
      <c r="AE2953" s="147" t="n"/>
      <c r="AF2953" s="147" t="n"/>
      <c r="AG2953" s="147" t="n"/>
      <c r="AH2953" s="147" t="n"/>
      <c r="AI2953" s="147" t="n"/>
      <c r="AJ2953" s="147" t="n"/>
      <c r="AK2953" s="147" t="n"/>
      <c r="AL2953" s="147" t="n"/>
      <c r="AM2953" s="147" t="n"/>
      <c r="AN2953" s="147" t="n"/>
      <c r="AO2953" s="147" t="n"/>
      <c r="AP2953" s="147" t="n"/>
      <c r="AQ2953" s="147" t="n"/>
      <c r="AR2953" s="147" t="n"/>
      <c r="AS2953" s="147" t="n"/>
      <c r="AT2953" s="147" t="n"/>
      <c r="AU2953" s="147" t="n"/>
      <c r="AV2953" s="147" t="n"/>
      <c r="AW2953" s="147" t="n"/>
      <c r="AX2953" s="147" t="n"/>
      <c r="AY2953" s="147" t="n"/>
      <c r="AZ2953" s="147" t="n"/>
      <c r="BA2953" s="147" t="n"/>
      <c r="BB2953" s="147" t="n"/>
      <c r="BC2953" s="147" t="n"/>
      <c r="BD2953" s="147" t="n"/>
      <c r="BE2953" s="147" t="n"/>
      <c r="BF2953" s="147" t="n"/>
      <c r="BG2953" s="147" t="n"/>
      <c r="BH2953" s="147" t="n"/>
      <c r="BI2953" s="148"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4" t="n"/>
      <c r="BQ2959" s="140" t="n"/>
      <c r="BR2959" s="175" t="n"/>
      <c r="BS2959" s="140" t="n"/>
      <c r="BT2959" s="140" t="n"/>
      <c r="BU2959" s="28" t="n"/>
      <c r="BV2959" s="29" t="n"/>
      <c r="BW2959" s="176">
        <f>計算!$Z$35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7"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78">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79">
        <f>設定!$B$6</f>
        <v/>
      </c>
      <c r="S2967" s="11" t="n"/>
      <c r="T2967" s="11" t="n"/>
      <c r="U2967" s="179">
        <f>設定!$B$7</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6" t="n"/>
      <c r="F2972" s="147" t="n"/>
      <c r="G2972" s="147" t="n"/>
      <c r="H2972" s="147" t="n"/>
      <c r="I2972" s="147" t="n"/>
      <c r="J2972" s="147" t="n"/>
      <c r="K2972" s="148"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7" t="n"/>
      <c r="AX2972" s="147" t="n"/>
      <c r="AY2972" s="147" t="n"/>
      <c r="AZ2972" s="147" t="n"/>
      <c r="BA2972" s="147" t="n"/>
      <c r="BB2972" s="147" t="n"/>
      <c r="BC2972" s="147" t="n"/>
      <c r="BD2972" s="147" t="n"/>
      <c r="BE2972" s="147" t="n"/>
      <c r="BF2972" s="147" t="n"/>
      <c r="BG2972" s="147" t="n"/>
      <c r="BH2972" s="147" t="n"/>
      <c r="BI2972" s="148"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0"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1">
        <f>計算!$AD$35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79">
        <f>計算!$AB$35</f>
        <v/>
      </c>
      <c r="S2978" s="52" t="inlineStr">
        <is>
          <t>年</t>
        </is>
      </c>
      <c r="U2978" s="179">
        <f>計算!$AC$35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6" t="n"/>
      <c r="M2981" s="147" t="n"/>
      <c r="N2981" s="147" t="n"/>
      <c r="O2981" s="147" t="n"/>
      <c r="P2981" s="20" t="n"/>
      <c r="Q2981" s="20" t="n"/>
      <c r="R2981" s="20" t="n"/>
      <c r="S2981" s="20" t="n"/>
      <c r="T2981" s="20" t="n"/>
      <c r="U2981" s="20" t="n"/>
      <c r="V2981" s="20" t="n"/>
      <c r="W2981" s="20" t="n"/>
      <c r="X2981" s="39" t="n"/>
      <c r="Y2981" s="146" t="n"/>
      <c r="Z2981" s="147" t="n"/>
      <c r="AA2981" s="147" t="n"/>
      <c r="AB2981" s="147" t="n"/>
      <c r="AC2981" s="147" t="n"/>
      <c r="AD2981" s="147" t="n"/>
      <c r="AE2981" s="147" t="n"/>
      <c r="AF2981" s="147" t="n"/>
      <c r="AG2981" s="147" t="n"/>
      <c r="AH2981" s="147" t="n"/>
      <c r="AI2981" s="147" t="n"/>
      <c r="AJ2981" s="147" t="n"/>
      <c r="AK2981" s="147" t="n"/>
      <c r="AL2981" s="147" t="n"/>
      <c r="AM2981" s="147" t="n"/>
      <c r="AN2981" s="147" t="n"/>
      <c r="AO2981" s="147" t="n"/>
      <c r="AP2981" s="147" t="n"/>
      <c r="AQ2981" s="147" t="n"/>
      <c r="AR2981" s="147" t="n"/>
      <c r="AS2981" s="147" t="n"/>
      <c r="AT2981" s="147" t="n"/>
      <c r="AU2981" s="147" t="n"/>
      <c r="AV2981" s="147" t="n"/>
      <c r="AW2981" s="147" t="n"/>
      <c r="AX2981" s="147" t="n"/>
      <c r="AY2981" s="147" t="n"/>
      <c r="AZ2981" s="147" t="n"/>
      <c r="BA2981" s="147" t="n"/>
      <c r="BB2981" s="147" t="n"/>
      <c r="BC2981" s="147" t="n"/>
      <c r="BD2981" s="147" t="n"/>
      <c r="BE2981" s="147" t="n"/>
      <c r="BF2981" s="147" t="n"/>
      <c r="BG2981" s="147" t="n"/>
      <c r="BH2981" s="147" t="n"/>
      <c r="BI2981" s="148"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1">
        <f>計算!$AG$35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79">
        <f>計算!$AE$35</f>
        <v/>
      </c>
      <c r="S2984" s="52" t="inlineStr">
        <is>
          <t>年</t>
        </is>
      </c>
      <c r="U2984" s="179">
        <f>計算!$AF$35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6" t="n"/>
      <c r="M2987" s="147" t="n"/>
      <c r="N2987" s="147" t="n"/>
      <c r="O2987" s="147" t="n"/>
      <c r="P2987" s="20" t="n"/>
      <c r="Q2987" s="20" t="n"/>
      <c r="R2987" s="20" t="n"/>
      <c r="S2987" s="20" t="n"/>
      <c r="T2987" s="20" t="n"/>
      <c r="U2987" s="20" t="n"/>
      <c r="V2987" s="20" t="n"/>
      <c r="W2987" s="20" t="n"/>
      <c r="X2987" s="39" t="n"/>
      <c r="Y2987" s="146" t="n"/>
      <c r="Z2987" s="147" t="n"/>
      <c r="AA2987" s="147" t="n"/>
      <c r="AB2987" s="147" t="n"/>
      <c r="AC2987" s="147" t="n"/>
      <c r="AD2987" s="147" t="n"/>
      <c r="AE2987" s="147" t="n"/>
      <c r="AF2987" s="147" t="n"/>
      <c r="AG2987" s="147" t="n"/>
      <c r="AH2987" s="147" t="n"/>
      <c r="AI2987" s="147" t="n"/>
      <c r="AJ2987" s="147" t="n"/>
      <c r="AK2987" s="147" t="n"/>
      <c r="AL2987" s="147" t="n"/>
      <c r="AM2987" s="147" t="n"/>
      <c r="AN2987" s="147" t="n"/>
      <c r="AO2987" s="147" t="n"/>
      <c r="AP2987" s="147" t="n"/>
      <c r="AQ2987" s="147" t="n"/>
      <c r="AR2987" s="147" t="n"/>
      <c r="AS2987" s="147" t="n"/>
      <c r="AT2987" s="147" t="n"/>
      <c r="AU2987" s="147" t="n"/>
      <c r="AV2987" s="147" t="n"/>
      <c r="AW2987" s="147" t="n"/>
      <c r="AX2987" s="147" t="n"/>
      <c r="AY2987" s="147" t="n"/>
      <c r="AZ2987" s="147" t="n"/>
      <c r="BA2987" s="147" t="n"/>
      <c r="BB2987" s="147" t="n"/>
      <c r="BC2987" s="147" t="n"/>
      <c r="BD2987" s="147" t="n"/>
      <c r="BE2987" s="147" t="n"/>
      <c r="BF2987" s="147" t="n"/>
      <c r="BG2987" s="147" t="n"/>
      <c r="BH2987" s="147" t="n"/>
      <c r="BI2987" s="148" t="n"/>
      <c r="BJ2987" s="2" t="n"/>
      <c r="BK2987" s="2" t="n"/>
      <c r="BL2987" s="2" t="n"/>
      <c r="BM2987" s="2" t="n"/>
      <c r="BN2987" s="2" t="n"/>
      <c r="BO2987" s="2" t="n"/>
      <c r="BP2987" s="146" t="n"/>
      <c r="BQ2987" s="147" t="n"/>
      <c r="BR2987" s="147" t="n"/>
      <c r="BS2987" s="147" t="n"/>
      <c r="BT2987" s="147" t="n"/>
      <c r="BU2987" s="42" t="n"/>
      <c r="BV2987" s="45" t="n"/>
      <c r="BW2987" s="147" t="n"/>
      <c r="BX2987" s="147" t="n"/>
      <c r="BY2987" s="147" t="n"/>
      <c r="BZ2987" s="147" t="n"/>
      <c r="CA2987" s="147" t="n"/>
      <c r="CB2987" s="147" t="n"/>
      <c r="CC2987" s="147" t="n"/>
      <c r="CD2987" s="147" t="n"/>
      <c r="CE2987" s="147" t="n"/>
      <c r="CF2987" s="147" t="n"/>
      <c r="CG2987" s="147" t="n"/>
      <c r="CH2987" s="147" t="n"/>
      <c r="CI2987" s="147" t="n"/>
      <c r="CJ2987" s="147" t="n"/>
      <c r="CK2987" s="147" t="n"/>
      <c r="CL2987" s="147" t="n"/>
      <c r="CM2987" s="147" t="n"/>
      <c r="CN2987" s="147" t="n"/>
      <c r="CO2987" s="147" t="n"/>
      <c r="CP2987" s="147" t="n"/>
      <c r="CQ2987" s="147" t="n"/>
      <c r="CR2987" s="147" t="n"/>
      <c r="CS2987" s="147" t="n"/>
      <c r="CT2987" s="147" t="n"/>
      <c r="CU2987" s="147" t="n"/>
      <c r="CV2987" s="147" t="n"/>
      <c r="CW2987" s="147" t="n"/>
      <c r="CX2987" s="147" t="n"/>
      <c r="CY2987" s="147" t="n"/>
      <c r="CZ2987" s="147" t="n"/>
      <c r="DA2987" s="147" t="n"/>
      <c r="DB2987" s="147" t="n"/>
      <c r="DC2987" s="147" t="n"/>
      <c r="DD2987" s="147" t="n"/>
      <c r="DE2987" s="147" t="n"/>
      <c r="DF2987" s="147" t="n"/>
      <c r="DG2987" s="147" t="n"/>
      <c r="DH2987" s="147" t="n"/>
      <c r="DI2987" s="147" t="n"/>
      <c r="DJ2987" s="147" t="n"/>
      <c r="DK2987" s="147" t="n"/>
      <c r="DL2987" s="147" t="n"/>
      <c r="DM2987" s="147" t="n"/>
      <c r="DN2987" s="147" t="n"/>
      <c r="DO2987" s="147" t="n"/>
      <c r="DP2987" s="147" t="n"/>
      <c r="DQ2987" s="147" t="n"/>
      <c r="DR2987" s="147" t="n"/>
      <c r="DS2987" s="147" t="n"/>
      <c r="DT2987" s="147" t="n"/>
      <c r="DU2987" s="148"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6">
        <f>計算!$AA$35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6" t="n"/>
      <c r="M2993" s="147" t="n"/>
      <c r="N2993" s="147" t="n"/>
      <c r="O2993" s="147"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6" t="n"/>
      <c r="F2999" s="147" t="n"/>
      <c r="G2999" s="147" t="n"/>
      <c r="H2999" s="147" t="n"/>
      <c r="I2999" s="147" t="n"/>
      <c r="J2999" s="147" t="n"/>
      <c r="K2999" s="148" t="n"/>
      <c r="L2999" s="146" t="n"/>
      <c r="M2999" s="147" t="n"/>
      <c r="N2999" s="147" t="n"/>
      <c r="O2999" s="147"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6" t="n"/>
      <c r="BQ2999" s="147" t="n"/>
      <c r="BR2999" s="147" t="n"/>
      <c r="BS2999" s="147" t="n"/>
      <c r="BT2999" s="147" t="n"/>
      <c r="BU2999" s="147" t="n"/>
      <c r="BV2999" s="148" t="n"/>
      <c r="BW2999" s="147" t="n"/>
      <c r="BX2999" s="147" t="n"/>
      <c r="BY2999" s="147" t="n"/>
      <c r="BZ2999" s="147" t="n"/>
      <c r="CA2999" s="147" t="n"/>
      <c r="CB2999" s="147" t="n"/>
      <c r="CC2999" s="147" t="n"/>
      <c r="CD2999" s="147" t="n"/>
      <c r="CE2999" s="147" t="n"/>
      <c r="CF2999" s="147" t="n"/>
      <c r="CG2999" s="147" t="n"/>
      <c r="CH2999" s="147" t="n"/>
      <c r="CI2999" s="147" t="n"/>
      <c r="CJ2999" s="147" t="n"/>
      <c r="CK2999" s="147" t="n"/>
      <c r="CL2999" s="147" t="n"/>
      <c r="CM2999" s="147" t="n"/>
      <c r="CN2999" s="147" t="n"/>
      <c r="CO2999" s="147" t="n"/>
      <c r="CP2999" s="147" t="n"/>
      <c r="CQ2999" s="147" t="n"/>
      <c r="CR2999" s="147" t="n"/>
      <c r="CS2999" s="147" t="n"/>
      <c r="CT2999" s="147" t="n"/>
      <c r="CU2999" s="147" t="n"/>
      <c r="CV2999" s="147" t="n"/>
      <c r="CW2999" s="147" t="n"/>
      <c r="CX2999" s="147" t="n"/>
      <c r="CY2999" s="147" t="n"/>
      <c r="CZ2999" s="147" t="n"/>
      <c r="DA2999" s="147" t="n"/>
      <c r="DB2999" s="147" t="n"/>
      <c r="DC2999" s="147" t="n"/>
      <c r="DD2999" s="147" t="n"/>
      <c r="DE2999" s="147" t="n"/>
      <c r="DF2999" s="147" t="n"/>
      <c r="DG2999" s="147" t="n"/>
      <c r="DH2999" s="147" t="n"/>
      <c r="DI2999" s="147" t="n"/>
      <c r="DJ2999" s="147" t="n"/>
      <c r="DK2999" s="147" t="n"/>
      <c r="DL2999" s="147" t="n"/>
      <c r="DM2999" s="147" t="n"/>
      <c r="DN2999" s="147" t="n"/>
      <c r="DO2999" s="147" t="n"/>
      <c r="DP2999" s="147" t="n"/>
      <c r="DQ2999" s="147" t="n"/>
      <c r="DR2999" s="147" t="n"/>
      <c r="DS2999" s="147" t="n"/>
      <c r="DT2999" s="147" t="n"/>
      <c r="DU2999" s="148"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IF(N(設定!$B$3)=0,"",YEAR(設定!$B$3)-2018)</f>
        <v/>
      </c>
      <c r="AG3011" s="95" t="inlineStr">
        <is>
          <t>年</t>
        </is>
      </c>
      <c r="AI3011" s="145">
        <f>IF(N(設定!$B$3)=0,"",MONTH(設定!$B$3))</f>
        <v/>
      </c>
      <c r="AL3011" s="95" t="inlineStr">
        <is>
          <t>月</t>
        </is>
      </c>
      <c r="AN3011" s="145">
        <f>IF(N(設定!$B$3)=0,"",DAY(設定!$B$3))</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6" t="n"/>
      <c r="BX3011" s="147" t="n"/>
      <c r="BY3011" s="147" t="n"/>
      <c r="BZ3011" s="147" t="n"/>
      <c r="CA3011" s="147" t="n"/>
      <c r="CB3011" s="147" t="n"/>
      <c r="CC3011" s="147" t="n"/>
      <c r="CD3011" s="147" t="n"/>
      <c r="CE3011" s="147" t="n"/>
      <c r="CF3011" s="147" t="n"/>
      <c r="CG3011" s="148" t="n"/>
      <c r="CH3011" s="146" t="n"/>
      <c r="CI3011" s="147" t="n"/>
      <c r="CJ3011" s="147" t="n"/>
      <c r="CK3011" s="147" t="n"/>
      <c r="CL3011" s="147" t="n"/>
      <c r="CM3011" s="147" t="n"/>
      <c r="CN3011" s="147" t="n"/>
      <c r="CO3011" s="147" t="n"/>
      <c r="CP3011" s="147" t="n"/>
      <c r="CQ3011" s="147" t="n"/>
      <c r="CR3011" s="147" t="n"/>
      <c r="CS3011" s="147" t="n"/>
      <c r="CT3011" s="147" t="n"/>
      <c r="CU3011" s="147" t="n"/>
      <c r="CV3011" s="147" t="n"/>
      <c r="CW3011" s="147" t="n"/>
      <c r="CX3011" s="147" t="n"/>
      <c r="CY3011" s="147" t="n"/>
      <c r="CZ3011" s="147" t="n"/>
      <c r="DA3011" s="147" t="n"/>
      <c r="DB3011" s="147" t="n"/>
      <c r="DC3011" s="147" t="n"/>
      <c r="DD3011" s="147" t="n"/>
      <c r="DE3011" s="147" t="n"/>
      <c r="DF3011" s="147" t="n"/>
      <c r="DG3011" s="147" t="n"/>
      <c r="DH3011" s="147" t="n"/>
      <c r="DI3011" s="147" t="n"/>
      <c r="DJ3011" s="147" t="n"/>
      <c r="DK3011" s="147" t="n"/>
      <c r="DL3011" s="147" t="n"/>
      <c r="DM3011" s="147" t="n"/>
      <c r="DN3011" s="147" t="n"/>
      <c r="DO3011" s="147" t="n"/>
      <c r="DP3011" s="147" t="n"/>
      <c r="DQ3011" s="147" t="n"/>
      <c r="DR3011" s="147" t="n"/>
      <c r="DS3011" s="147" t="n"/>
      <c r="DT3011" s="147" t="n"/>
      <c r="DU3011" s="148"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49">
        <f>計算!$O$36</f>
        <v/>
      </c>
      <c r="CG3012" s="144" t="n"/>
      <c r="CH3012" s="150">
        <f>計算!$P$36</f>
        <v/>
      </c>
      <c r="DU3012" s="144"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7" t="n"/>
      <c r="AA3013" s="147" t="n"/>
      <c r="AB3013" s="147" t="n"/>
      <c r="AC3013" s="147" t="n"/>
      <c r="AD3013" s="147" t="n"/>
      <c r="AE3013" s="147" t="n"/>
      <c r="AF3013" s="147" t="n"/>
      <c r="AG3013" s="147" t="n"/>
      <c r="AH3013" s="147" t="n"/>
      <c r="AI3013" s="147" t="n"/>
      <c r="AJ3013" s="147" t="n"/>
      <c r="AK3013" s="147" t="n"/>
      <c r="AL3013" s="147" t="n"/>
      <c r="AM3013" s="147" t="n"/>
      <c r="AN3013" s="147" t="n"/>
      <c r="AO3013" s="147" t="n"/>
      <c r="AP3013" s="147" t="n"/>
      <c r="AQ3013" s="147" t="n"/>
      <c r="AR3013" s="147" t="n"/>
      <c r="AS3013" s="147" t="n"/>
      <c r="AT3013" s="147" t="n"/>
      <c r="AU3013" s="12" t="n"/>
      <c r="AV3013" s="7" t="n"/>
      <c r="BI3013" s="8" t="n"/>
      <c r="BJ3013" s="7" t="n"/>
      <c r="BK3013" s="2" t="n"/>
      <c r="BL3013" s="2" t="n"/>
      <c r="BM3013" s="2" t="n"/>
      <c r="BN3013" s="2" t="n"/>
      <c r="BO3013" s="2" t="n"/>
      <c r="BP3013" s="143" t="n"/>
      <c r="BV3013" s="144" t="n"/>
      <c r="BW3013" s="143" t="n"/>
      <c r="CG3013" s="144" t="n"/>
      <c r="DU3013" s="144" t="n"/>
      <c r="DV3013" s="2" t="n"/>
      <c r="DW3013" s="2" t="n"/>
      <c r="DX3013" s="2" t="n"/>
      <c r="DY3013" s="2" t="n"/>
      <c r="DZ3013" s="2" t="n"/>
      <c r="EA3013" s="2" t="n"/>
      <c r="EB3013" s="2" t="n"/>
      <c r="EC3013" s="2" t="n"/>
    </row>
    <row r="3014" ht="6.75" customHeight="1" s="118">
      <c r="A3014" s="2" t="n"/>
      <c r="B3014" s="2" t="n"/>
      <c r="C3014" s="2" t="n"/>
      <c r="D3014" s="2" t="n"/>
      <c r="E3014" s="142" t="inlineStr">
        <is>
          <t>ふ り が な</t>
        </is>
      </c>
      <c r="F3014" s="140" t="n"/>
      <c r="G3014" s="140" t="n"/>
      <c r="H3014" s="140" t="n"/>
      <c r="I3014" s="140" t="n"/>
      <c r="J3014" s="140" t="n"/>
      <c r="K3014" s="141" t="n"/>
      <c r="L3014" s="151">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43" t="n"/>
      <c r="CG3014" s="144" t="n"/>
      <c r="DU3014" s="144" t="n"/>
      <c r="DV3014" s="2" t="n"/>
      <c r="DW3014" s="2" t="n"/>
      <c r="DX3014" s="2" t="n"/>
      <c r="DY3014" s="2" t="n"/>
      <c r="DZ3014" s="2" t="n"/>
      <c r="EA3014" s="2" t="n"/>
      <c r="EB3014" s="2" t="n"/>
      <c r="EC3014" s="2" t="n"/>
    </row>
    <row r="3015" ht="6.7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43" t="n"/>
      <c r="CG3015" s="144" t="n"/>
      <c r="DU3015" s="144" t="n"/>
      <c r="DV3015" s="2" t="n"/>
      <c r="DW3015" s="2" t="n"/>
      <c r="DX3015" s="2" t="n"/>
      <c r="DY3015" s="2" t="n"/>
      <c r="DZ3015" s="2" t="n"/>
      <c r="EA3015" s="2" t="n"/>
      <c r="EB3015" s="2" t="n"/>
      <c r="EC3015" s="2" t="n"/>
    </row>
    <row r="3016" ht="6.7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49">
        <f>計算!$Q$36</f>
        <v/>
      </c>
      <c r="CG3016" s="144" t="n"/>
      <c r="CH3016" s="150">
        <f>計算!$R$36</f>
        <v/>
      </c>
      <c r="DU3016" s="144" t="n"/>
      <c r="DV3016" s="2" t="n"/>
      <c r="DW3016" s="2" t="n"/>
      <c r="DX3016" s="2" t="n"/>
      <c r="DY3016" s="2" t="n"/>
      <c r="DZ3016" s="2" t="n"/>
      <c r="EA3016" s="2" t="n"/>
      <c r="EB3016" s="2" t="n"/>
      <c r="EC3016" s="2" t="n"/>
    </row>
    <row r="3017" ht="6.75" customHeight="1" s="118">
      <c r="A3017" s="2" t="n"/>
      <c r="B3017" s="2" t="n"/>
      <c r="C3017" s="2" t="n"/>
      <c r="D3017" s="2" t="n"/>
      <c r="E3017" s="146" t="n"/>
      <c r="F3017" s="147" t="n"/>
      <c r="G3017" s="147" t="n"/>
      <c r="H3017" s="147" t="n"/>
      <c r="I3017" s="147" t="n"/>
      <c r="J3017" s="147" t="n"/>
      <c r="K3017" s="148" t="n"/>
      <c r="L3017" s="147" t="n"/>
      <c r="M3017" s="147" t="n"/>
      <c r="N3017" s="147" t="n"/>
      <c r="O3017" s="147" t="n"/>
      <c r="P3017" s="147" t="n"/>
      <c r="Q3017" s="147" t="n"/>
      <c r="R3017" s="147" t="n"/>
      <c r="S3017" s="147" t="n"/>
      <c r="T3017" s="147" t="n"/>
      <c r="U3017" s="147" t="n"/>
      <c r="V3017" s="147" t="n"/>
      <c r="W3017" s="147" t="n"/>
      <c r="X3017" s="147" t="n"/>
      <c r="Y3017" s="147" t="n"/>
      <c r="Z3017" s="147" t="n"/>
      <c r="AA3017" s="147" t="n"/>
      <c r="AB3017" s="147" t="n"/>
      <c r="AC3017" s="147" t="n"/>
      <c r="AD3017" s="147" t="n"/>
      <c r="AE3017" s="147" t="n"/>
      <c r="AF3017" s="147" t="n"/>
      <c r="AG3017" s="147" t="n"/>
      <c r="AH3017" s="147" t="n"/>
      <c r="AI3017" s="147" t="n"/>
      <c r="AJ3017" s="147" t="n"/>
      <c r="AK3017" s="147" t="n"/>
      <c r="AL3017" s="147" t="n"/>
      <c r="AM3017" s="147" t="n"/>
      <c r="AN3017" s="147" t="n"/>
      <c r="AO3017" s="147" t="n"/>
      <c r="AP3017" s="147" t="n"/>
      <c r="AQ3017" s="147" t="n"/>
      <c r="AR3017" s="147" t="n"/>
      <c r="AS3017" s="147" t="n"/>
      <c r="AT3017" s="148"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43" t="n"/>
      <c r="CG3017" s="144" t="n"/>
      <c r="DU3017" s="144" t="n"/>
      <c r="DV3017" s="2" t="n"/>
      <c r="DW3017" s="2" t="n"/>
      <c r="DX3017" s="2" t="n"/>
      <c r="DY3017" s="2" t="n"/>
      <c r="DZ3017" s="2" t="n"/>
      <c r="EA3017" s="2" t="n"/>
      <c r="EB3017" s="2" t="n"/>
      <c r="EC3017" s="2" t="n"/>
    </row>
    <row r="3018" ht="6.75" customHeight="1" s="118">
      <c r="A3018" s="2" t="n"/>
      <c r="B3018" s="2" t="n"/>
      <c r="C3018" s="2" t="n"/>
      <c r="D3018" s="2" t="n"/>
      <c r="E3018" s="152" t="inlineStr">
        <is>
          <t>名　前</t>
        </is>
      </c>
      <c r="F3018" s="140" t="n"/>
      <c r="G3018" s="140" t="n"/>
      <c r="H3018" s="140" t="n"/>
      <c r="I3018" s="140" t="n"/>
      <c r="J3018" s="140" t="n"/>
      <c r="K3018" s="141" t="n"/>
      <c r="L3018" s="153">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43" t="n"/>
      <c r="CG3018" s="144" t="n"/>
      <c r="DU3018" s="144" t="n"/>
      <c r="DV3018" s="2" t="n"/>
      <c r="DW3018" s="2" t="n"/>
      <c r="DX3018" s="2" t="n"/>
      <c r="DY3018" s="2" t="n"/>
      <c r="DZ3018" s="2" t="n"/>
      <c r="EA3018" s="2" t="n"/>
      <c r="EB3018" s="2" t="n"/>
      <c r="EC3018" s="2" t="n"/>
    </row>
    <row r="3019" ht="6.7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43" t="n"/>
      <c r="CG3019" s="144" t="n"/>
      <c r="DU3019" s="144" t="n"/>
      <c r="DV3019" s="2" t="n"/>
      <c r="DW3019" s="2" t="n"/>
      <c r="DX3019" s="2" t="n"/>
      <c r="DY3019" s="2" t="n"/>
      <c r="DZ3019" s="2" t="n"/>
      <c r="EA3019" s="2" t="n"/>
      <c r="EB3019" s="2" t="n"/>
      <c r="EC3019" s="2" t="n"/>
    </row>
    <row r="3020" ht="6.7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49">
        <f>計算!$S$36</f>
        <v/>
      </c>
      <c r="CG3020" s="144" t="n"/>
      <c r="CH3020" s="150">
        <f>計算!$T$36</f>
        <v/>
      </c>
      <c r="DU3020" s="144" t="n"/>
      <c r="DV3020" s="2" t="n"/>
      <c r="DW3020" s="2" t="n"/>
      <c r="DX3020" s="2" t="n"/>
      <c r="DY3020" s="2" t="n"/>
      <c r="DZ3020" s="2" t="n"/>
      <c r="EA3020" s="2" t="n"/>
      <c r="EB3020" s="2" t="n"/>
      <c r="EC3020" s="2" t="n"/>
    </row>
    <row r="3021" ht="6.7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43" t="n"/>
      <c r="CG3021" s="144" t="n"/>
      <c r="DU3021" s="144" t="n"/>
      <c r="DV3021" s="2" t="n"/>
      <c r="DW3021" s="2" t="n"/>
      <c r="DX3021" s="2" t="n"/>
      <c r="DY3021" s="2" t="n"/>
      <c r="DZ3021" s="2" t="n"/>
      <c r="EA3021" s="2" t="n"/>
      <c r="EB3021" s="2" t="n"/>
      <c r="EC3021" s="2" t="n"/>
    </row>
    <row r="3022" ht="6.7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43" t="n"/>
      <c r="CG3022" s="144" t="n"/>
      <c r="DU3022" s="144" t="n"/>
      <c r="DV3022" s="2" t="n"/>
      <c r="DW3022" s="2" t="n"/>
      <c r="DX3022" s="2" t="n"/>
      <c r="DY3022" s="2" t="n"/>
      <c r="DZ3022" s="2" t="n"/>
      <c r="EA3022" s="2" t="n"/>
      <c r="EB3022" s="2" t="n"/>
      <c r="EC3022" s="2" t="n"/>
    </row>
    <row r="3023" ht="4.5" customHeight="1" s="118">
      <c r="A3023" s="2" t="n"/>
      <c r="B3023" s="2" t="n"/>
      <c r="C3023" s="2" t="n"/>
      <c r="D3023" s="2" t="n"/>
      <c r="E3023" s="146" t="n"/>
      <c r="F3023" s="147" t="n"/>
      <c r="G3023" s="147" t="n"/>
      <c r="H3023" s="147" t="n"/>
      <c r="I3023" s="147" t="n"/>
      <c r="J3023" s="147" t="n"/>
      <c r="K3023" s="148" t="n"/>
      <c r="L3023" s="146" t="n"/>
      <c r="M3023" s="147" t="n"/>
      <c r="N3023" s="147" t="n"/>
      <c r="O3023" s="147" t="n"/>
      <c r="P3023" s="147" t="n"/>
      <c r="Q3023" s="147" t="n"/>
      <c r="R3023" s="147" t="n"/>
      <c r="S3023" s="147" t="n"/>
      <c r="T3023" s="147" t="n"/>
      <c r="U3023" s="147" t="n"/>
      <c r="V3023" s="147" t="n"/>
      <c r="W3023" s="147" t="n"/>
      <c r="X3023" s="147" t="n"/>
      <c r="Y3023" s="147" t="n"/>
      <c r="Z3023" s="147" t="n"/>
      <c r="AA3023" s="147" t="n"/>
      <c r="AB3023" s="147" t="n"/>
      <c r="AC3023" s="147" t="n"/>
      <c r="AD3023" s="147" t="n"/>
      <c r="AE3023" s="147" t="n"/>
      <c r="AF3023" s="147" t="n"/>
      <c r="AG3023" s="147" t="n"/>
      <c r="AH3023" s="147" t="n"/>
      <c r="AI3023" s="147" t="n"/>
      <c r="AJ3023" s="147" t="n"/>
      <c r="AK3023" s="147" t="n"/>
      <c r="AL3023" s="147" t="n"/>
      <c r="AM3023" s="147" t="n"/>
      <c r="AN3023" s="147" t="n"/>
      <c r="AO3023" s="147" t="n"/>
      <c r="AP3023" s="147" t="n"/>
      <c r="AQ3023" s="147" t="n"/>
      <c r="AR3023" s="147" t="n"/>
      <c r="AS3023" s="147" t="n"/>
      <c r="AT3023" s="148"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43" t="n"/>
      <c r="CG3023" s="144" t="n"/>
      <c r="DU3023" s="144" t="n"/>
      <c r="DV3023" s="2" t="n"/>
      <c r="DW3023" s="2" t="n"/>
      <c r="DX3023" s="2" t="n"/>
      <c r="DY3023" s="2" t="n"/>
      <c r="DZ3023" s="2" t="n"/>
      <c r="EA3023" s="2" t="n"/>
      <c r="EB3023" s="2" t="n"/>
      <c r="EC3023" s="2" t="n"/>
    </row>
    <row r="3024" ht="6.75" customHeight="1" s="118">
      <c r="A3024" s="2" t="n"/>
      <c r="B3024" s="2" t="n"/>
      <c r="C3024" s="2" t="n"/>
      <c r="D3024" s="2" t="n"/>
      <c r="E3024" s="152" t="inlineStr">
        <is>
          <t>生年月日</t>
        </is>
      </c>
      <c r="F3024" s="140" t="n"/>
      <c r="G3024" s="140" t="n"/>
      <c r="H3024" s="140" t="n"/>
      <c r="I3024" s="140" t="n"/>
      <c r="J3024" s="140" t="n"/>
      <c r="K3024" s="141" t="n"/>
      <c r="L3024" s="154" t="inlineStr">
        <is>
          <t>昭和 ・ 平成</t>
        </is>
      </c>
      <c r="M3024" s="140" t="n"/>
      <c r="N3024" s="140" t="n"/>
      <c r="O3024" s="140" t="n"/>
      <c r="P3024" s="140" t="n"/>
      <c r="Q3024" s="140" t="n"/>
      <c r="R3024" s="140" t="n"/>
      <c r="S3024" s="140" t="n"/>
      <c r="T3024" s="140" t="n"/>
      <c r="U3024" s="140" t="n"/>
      <c r="V3024" s="155">
        <f>計算!$D$36</f>
        <v/>
      </c>
      <c r="W3024" s="140" t="n"/>
      <c r="X3024" s="156" t="inlineStr">
        <is>
          <t>年</t>
        </is>
      </c>
      <c r="Y3024" s="140" t="n"/>
      <c r="Z3024" s="155">
        <f>計算!$E$36</f>
        <v/>
      </c>
      <c r="AA3024" s="140" t="n"/>
      <c r="AB3024" s="140" t="n"/>
      <c r="AC3024" s="156" t="inlineStr">
        <is>
          <t>月</t>
        </is>
      </c>
      <c r="AD3024" s="140" t="n"/>
      <c r="AE3024" s="155">
        <f>計算!$F$36</f>
        <v/>
      </c>
      <c r="AF3024" s="140" t="n"/>
      <c r="AG3024" s="140" t="n"/>
      <c r="AH3024" s="156" t="inlineStr">
        <is>
          <t>日　生 （満</t>
        </is>
      </c>
      <c r="AI3024" s="140" t="n"/>
      <c r="AJ3024" s="140" t="n"/>
      <c r="AK3024" s="140" t="n"/>
      <c r="AL3024" s="140" t="n"/>
      <c r="AM3024" s="140" t="n"/>
      <c r="AN3024" s="140" t="n"/>
      <c r="AO3024" s="140" t="n"/>
      <c r="AP3024" s="157">
        <f>計算!$G$36</f>
        <v/>
      </c>
      <c r="AQ3024" s="140" t="n"/>
      <c r="AR3024" s="158"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49">
        <f>計算!$U$36</f>
        <v/>
      </c>
      <c r="CG3024" s="144" t="n"/>
      <c r="CH3024" s="150">
        <f>計算!$V$36</f>
        <v/>
      </c>
      <c r="DU3024" s="144" t="n"/>
      <c r="DV3024" s="2" t="n"/>
      <c r="DW3024" s="2" t="n"/>
      <c r="DX3024" s="2" t="n"/>
      <c r="DY3024" s="2" t="n"/>
      <c r="DZ3024" s="2" t="n"/>
      <c r="EA3024" s="2" t="n"/>
      <c r="EB3024" s="2" t="n"/>
      <c r="EC3024" s="2" t="n"/>
    </row>
    <row r="3025" ht="6.7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143" t="n"/>
      <c r="CG3025" s="144" t="n"/>
      <c r="DU3025" s="144" t="n"/>
      <c r="DV3025" s="2" t="n"/>
      <c r="DW3025" s="2" t="n"/>
      <c r="DX3025" s="2" t="n"/>
      <c r="DY3025" s="2" t="n"/>
      <c r="DZ3025" s="2" t="n"/>
      <c r="EA3025" s="2" t="n"/>
      <c r="EB3025" s="2" t="n"/>
      <c r="EC3025" s="2" t="n"/>
    </row>
    <row r="3026" ht="6.75"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143" t="n"/>
      <c r="CG3026" s="144" t="n"/>
      <c r="DU3026" s="144" t="n"/>
      <c r="DV3026" s="2" t="n"/>
      <c r="DW3026" s="2" t="n"/>
      <c r="DX3026" s="2" t="n"/>
      <c r="DY3026" s="2" t="n"/>
      <c r="DZ3026" s="2" t="n"/>
      <c r="EA3026" s="2" t="n"/>
      <c r="EB3026" s="2" t="n"/>
      <c r="EC3026" s="2" t="n"/>
    </row>
    <row r="3027" ht="3.75" customHeight="1" s="118">
      <c r="A3027" s="2" t="n"/>
      <c r="B3027" s="2" t="n"/>
      <c r="C3027" s="2" t="n"/>
      <c r="D3027" s="2" t="n"/>
      <c r="E3027" s="146" t="n"/>
      <c r="F3027" s="147" t="n"/>
      <c r="G3027" s="147" t="n"/>
      <c r="H3027" s="147" t="n"/>
      <c r="I3027" s="147" t="n"/>
      <c r="J3027" s="147" t="n"/>
      <c r="K3027" s="148" t="n"/>
      <c r="L3027" s="146" t="n"/>
      <c r="M3027" s="147" t="n"/>
      <c r="N3027" s="147" t="n"/>
      <c r="O3027" s="147" t="n"/>
      <c r="P3027" s="147" t="n"/>
      <c r="Q3027" s="147" t="n"/>
      <c r="R3027" s="147" t="n"/>
      <c r="S3027" s="147" t="n"/>
      <c r="T3027" s="147" t="n"/>
      <c r="U3027" s="147" t="n"/>
      <c r="X3027" s="147" t="n"/>
      <c r="Y3027" s="147" t="n"/>
      <c r="AC3027" s="147" t="n"/>
      <c r="AD3027" s="147" t="n"/>
      <c r="AH3027" s="147" t="n"/>
      <c r="AI3027" s="147" t="n"/>
      <c r="AJ3027" s="147" t="n"/>
      <c r="AK3027" s="147" t="n"/>
      <c r="AL3027" s="147" t="n"/>
      <c r="AM3027" s="147" t="n"/>
      <c r="AN3027" s="147" t="n"/>
      <c r="AO3027" s="147" t="n"/>
      <c r="AP3027" s="147" t="n"/>
      <c r="AQ3027" s="147" t="n"/>
      <c r="AR3027" s="147" t="n"/>
      <c r="AS3027" s="147" t="n"/>
      <c r="AT3027" s="148"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143" t="n"/>
      <c r="CG3027" s="144" t="n"/>
      <c r="DU3027" s="144" t="n"/>
      <c r="DV3027" s="2" t="n"/>
      <c r="DW3027" s="2" t="n"/>
      <c r="DX3027" s="2" t="n"/>
      <c r="DY3027" s="2" t="n"/>
      <c r="DZ3027" s="2" t="n"/>
      <c r="EA3027" s="2" t="n"/>
      <c r="EB3027" s="2" t="n"/>
      <c r="EC3027" s="2" t="n"/>
    </row>
    <row r="3028" ht="6.75" customHeight="1" s="118">
      <c r="A3028" s="2" t="n"/>
      <c r="B3028" s="2" t="n"/>
      <c r="C3028" s="2" t="n"/>
      <c r="D3028" s="2" t="n"/>
      <c r="E3028" s="159" t="inlineStr">
        <is>
          <t>ふ り が な</t>
        </is>
      </c>
      <c r="F3028" s="140" t="n"/>
      <c r="G3028" s="140" t="n"/>
      <c r="H3028" s="140" t="n"/>
      <c r="I3028" s="140" t="n"/>
      <c r="J3028" s="140" t="n"/>
      <c r="K3028" s="141" t="n"/>
      <c r="L3028" s="160">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161">
        <f>計算!$W$36</f>
        <v/>
      </c>
      <c r="CG3028" s="144" t="n"/>
      <c r="CH3028" s="150">
        <f>計算!$X$36</f>
        <v/>
      </c>
      <c r="DU3028" s="144" t="n"/>
      <c r="DV3028" s="2" t="n"/>
      <c r="DW3028" s="2" t="n"/>
      <c r="DX3028" s="2" t="n"/>
      <c r="DY3028" s="2" t="n"/>
      <c r="DZ3028" s="2" t="n"/>
      <c r="EA3028" s="2" t="n"/>
      <c r="EB3028" s="2" t="n"/>
      <c r="EC3028" s="2" t="n"/>
    </row>
    <row r="3029" ht="6.75" customHeight="1" s="118">
      <c r="A3029" s="2" t="n"/>
      <c r="B3029" s="2" t="n"/>
      <c r="C3029" s="2" t="n"/>
      <c r="D3029" s="2" t="n"/>
      <c r="E3029" s="143" t="n"/>
      <c r="K3029" s="144" t="n"/>
      <c r="BI3029" s="144" t="n"/>
      <c r="BJ3029" s="2" t="n"/>
      <c r="BK3029" s="2" t="n"/>
      <c r="BL3029" s="2" t="n"/>
      <c r="BM3029" s="2" t="n"/>
      <c r="BN3029" s="2" t="n"/>
      <c r="BO3029" s="2" t="n"/>
      <c r="BP3029" s="143" t="n"/>
      <c r="BV3029" s="144" t="n"/>
      <c r="BW3029" s="143" t="n"/>
      <c r="CG3029" s="144" t="n"/>
      <c r="DU3029" s="144" t="n"/>
      <c r="DV3029" s="2" t="n"/>
      <c r="DW3029" s="2" t="n"/>
      <c r="DX3029" s="2" t="n"/>
      <c r="DY3029" s="2" t="n"/>
      <c r="DZ3029" s="2" t="n"/>
      <c r="EA3029" s="2" t="n"/>
      <c r="EB3029" s="2" t="n"/>
      <c r="EC3029" s="2" t="n"/>
    </row>
    <row r="3030" ht="6.75" customHeight="1" s="118">
      <c r="A3030" s="2" t="n"/>
      <c r="B3030" s="2" t="n"/>
      <c r="C3030" s="2" t="n"/>
      <c r="D3030" s="2" t="n"/>
      <c r="E3030" s="162" t="n"/>
      <c r="F3030" s="163" t="n"/>
      <c r="G3030" s="163" t="n"/>
      <c r="H3030" s="163" t="n"/>
      <c r="I3030" s="163" t="n"/>
      <c r="J3030" s="163" t="n"/>
      <c r="K3030" s="164" t="n"/>
      <c r="L3030" s="163" t="n"/>
      <c r="M3030" s="163" t="n"/>
      <c r="N3030" s="163" t="n"/>
      <c r="O3030" s="163" t="n"/>
      <c r="P3030" s="163" t="n"/>
      <c r="Q3030" s="163" t="n"/>
      <c r="R3030" s="163" t="n"/>
      <c r="S3030" s="163" t="n"/>
      <c r="T3030" s="163" t="n"/>
      <c r="U3030" s="163" t="n"/>
      <c r="V3030" s="163" t="n"/>
      <c r="W3030" s="163" t="n"/>
      <c r="X3030" s="163" t="n"/>
      <c r="Y3030" s="163" t="n"/>
      <c r="Z3030" s="163" t="n"/>
      <c r="AA3030" s="163" t="n"/>
      <c r="AB3030" s="163" t="n"/>
      <c r="AC3030" s="163" t="n"/>
      <c r="AD3030" s="163" t="n"/>
      <c r="AE3030" s="163" t="n"/>
      <c r="AF3030" s="163" t="n"/>
      <c r="AG3030" s="163" t="n"/>
      <c r="AH3030" s="163" t="n"/>
      <c r="AI3030" s="163" t="n"/>
      <c r="AJ3030" s="163" t="n"/>
      <c r="AK3030" s="163" t="n"/>
      <c r="AL3030" s="163" t="n"/>
      <c r="AM3030" s="163" t="n"/>
      <c r="AN3030" s="163" t="n"/>
      <c r="AO3030" s="163" t="n"/>
      <c r="AP3030" s="163" t="n"/>
      <c r="AQ3030" s="163" t="n"/>
      <c r="AR3030" s="163" t="n"/>
      <c r="AS3030" s="163" t="n"/>
      <c r="AT3030" s="163" t="n"/>
      <c r="AU3030" s="163" t="n"/>
      <c r="AV3030" s="163" t="n"/>
      <c r="AW3030" s="163" t="n"/>
      <c r="AX3030" s="163" t="n"/>
      <c r="AY3030" s="163" t="n"/>
      <c r="AZ3030" s="163" t="n"/>
      <c r="BA3030" s="163" t="n"/>
      <c r="BB3030" s="163" t="n"/>
      <c r="BC3030" s="163" t="n"/>
      <c r="BD3030" s="163" t="n"/>
      <c r="BE3030" s="163" t="n"/>
      <c r="BF3030" s="163" t="n"/>
      <c r="BG3030" s="163" t="n"/>
      <c r="BH3030" s="163" t="n"/>
      <c r="BI3030" s="164" t="n"/>
      <c r="BJ3030" s="2" t="n"/>
      <c r="BK3030" s="2" t="n"/>
      <c r="BL3030" s="2" t="n"/>
      <c r="BM3030" s="2" t="n"/>
      <c r="BN3030" s="2" t="n"/>
      <c r="BO3030" s="2" t="n"/>
      <c r="BP3030" s="143" t="n"/>
      <c r="BV3030" s="144" t="n"/>
      <c r="BW3030" s="143" t="n"/>
      <c r="CG3030" s="144" t="n"/>
      <c r="DU3030" s="144" t="n"/>
      <c r="DV3030" s="2" t="n"/>
      <c r="DW3030" s="2" t="n"/>
      <c r="DX3030" s="2" t="n"/>
      <c r="DY3030" s="2" t="n"/>
      <c r="DZ3030" s="2" t="n"/>
      <c r="EA3030" s="2" t="n"/>
      <c r="EB3030" s="2" t="n"/>
      <c r="EC3030" s="2" t="n"/>
    </row>
    <row r="3031" ht="6.75" customHeight="1" s="118">
      <c r="A3031" s="2" t="n"/>
      <c r="B3031" s="2" t="n"/>
      <c r="C3031" s="2" t="n"/>
      <c r="D3031" s="2" t="n"/>
      <c r="E3031" s="165" t="inlineStr">
        <is>
          <t>現住所</t>
        </is>
      </c>
      <c r="F3031" s="166" t="n"/>
      <c r="G3031" s="166" t="n"/>
      <c r="H3031" s="166" t="n"/>
      <c r="I3031" s="166" t="n"/>
      <c r="J3031" s="166" t="n"/>
      <c r="K3031" s="167" t="n"/>
      <c r="L3031" s="107" t="inlineStr">
        <is>
          <t>〒</t>
        </is>
      </c>
      <c r="M3031" s="166" t="n"/>
      <c r="N3031" s="166" t="n"/>
      <c r="O3031" s="166" t="n"/>
      <c r="P3031" s="168">
        <f>計算!$H$36</f>
        <v/>
      </c>
      <c r="Q3031" s="166" t="n"/>
      <c r="R3031" s="166" t="n"/>
      <c r="S3031" s="166" t="n"/>
      <c r="T3031" s="166" t="n"/>
      <c r="U3031" s="166" t="n"/>
      <c r="V3031" s="166" t="n"/>
      <c r="W3031" s="166" t="n"/>
      <c r="X3031" s="166" t="n"/>
      <c r="Y3031" s="166" t="n"/>
      <c r="Z3031" s="166" t="n"/>
      <c r="AA3031" s="166" t="n"/>
      <c r="AB3031" s="166" t="n"/>
      <c r="AC3031" s="166" t="n"/>
      <c r="AD3031" s="166" t="n"/>
      <c r="AE3031" s="166" t="n"/>
      <c r="AF3031" s="166" t="n"/>
      <c r="AG3031" s="166" t="n"/>
      <c r="AH3031" s="166" t="n"/>
      <c r="AI3031" s="166" t="n"/>
      <c r="AJ3031" s="166"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143" t="n"/>
      <c r="CG3031" s="144" t="n"/>
      <c r="DU3031" s="144" t="n"/>
      <c r="DV3031" s="2" t="n"/>
      <c r="DW3031" s="2" t="n"/>
      <c r="DX3031" s="2" t="n"/>
      <c r="DY3031" s="2" t="n"/>
      <c r="DZ3031" s="2" t="n"/>
      <c r="EA3031" s="2" t="n"/>
      <c r="EB3031" s="2" t="n"/>
      <c r="EC3031" s="2" t="n"/>
    </row>
    <row r="3032" ht="4.5"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6" t="n"/>
      <c r="BQ3032" s="147" t="n"/>
      <c r="BR3032" s="147" t="n"/>
      <c r="BS3032" s="147" t="n"/>
      <c r="BT3032" s="147" t="n"/>
      <c r="BU3032" s="147" t="n"/>
      <c r="BV3032" s="148" t="n"/>
      <c r="BW3032" s="146" t="n"/>
      <c r="BX3032" s="147" t="n"/>
      <c r="BY3032" s="147" t="n"/>
      <c r="BZ3032" s="147" t="n"/>
      <c r="CA3032" s="147" t="n"/>
      <c r="CB3032" s="147" t="n"/>
      <c r="CC3032" s="147" t="n"/>
      <c r="CD3032" s="147" t="n"/>
      <c r="CE3032" s="147" t="n"/>
      <c r="CF3032" s="147" t="n"/>
      <c r="CG3032" s="148" t="n"/>
      <c r="DU3032" s="144"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69" t="inlineStr">
        <is>
          <t>校内外の諸活動</t>
        </is>
      </c>
      <c r="BQ3033" s="140" t="n"/>
      <c r="BR3033" s="140" t="n"/>
      <c r="BS3033" s="140" t="n"/>
      <c r="BT3033" s="140" t="n"/>
      <c r="BU3033" s="140" t="n"/>
      <c r="BV3033" s="141" t="n"/>
      <c r="BW3033" s="170">
        <f>計算!$Y$36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1">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6" t="n"/>
      <c r="F3036" s="147" t="n"/>
      <c r="G3036" s="147" t="n"/>
      <c r="H3036" s="147" t="n"/>
      <c r="I3036" s="147" t="n"/>
      <c r="J3036" s="147" t="n"/>
      <c r="K3036" s="148" t="n"/>
      <c r="L3036" s="146" t="n"/>
      <c r="M3036" s="147" t="n"/>
      <c r="N3036" s="147" t="n"/>
      <c r="O3036" s="147" t="n"/>
      <c r="P3036" s="147" t="n"/>
      <c r="Q3036" s="147" t="n"/>
      <c r="R3036" s="147" t="n"/>
      <c r="S3036" s="147" t="n"/>
      <c r="T3036" s="147" t="n"/>
      <c r="U3036" s="147" t="n"/>
      <c r="V3036" s="147" t="n"/>
      <c r="W3036" s="147" t="n"/>
      <c r="X3036" s="147" t="n"/>
      <c r="Y3036" s="147" t="n"/>
      <c r="Z3036" s="147" t="n"/>
      <c r="AA3036" s="147" t="n"/>
      <c r="AB3036" s="147" t="n"/>
      <c r="AC3036" s="147" t="n"/>
      <c r="AD3036" s="147" t="n"/>
      <c r="AE3036" s="147" t="n"/>
      <c r="AF3036" s="147" t="n"/>
      <c r="AG3036" s="147" t="n"/>
      <c r="AH3036" s="147" t="n"/>
      <c r="AI3036" s="147" t="n"/>
      <c r="AJ3036" s="147" t="n"/>
      <c r="AK3036" s="147" t="n"/>
      <c r="AL3036" s="147" t="n"/>
      <c r="AM3036" s="147" t="n"/>
      <c r="AN3036" s="147" t="n"/>
      <c r="AO3036" s="147" t="n"/>
      <c r="AP3036" s="147" t="n"/>
      <c r="AQ3036" s="147" t="n"/>
      <c r="AR3036" s="147" t="n"/>
      <c r="AS3036" s="147" t="n"/>
      <c r="AT3036" s="147" t="n"/>
      <c r="AU3036" s="147" t="n"/>
      <c r="AV3036" s="147" t="n"/>
      <c r="AW3036" s="147" t="n"/>
      <c r="AX3036" s="147" t="n"/>
      <c r="AY3036" s="147" t="n"/>
      <c r="AZ3036" s="147" t="n"/>
      <c r="BA3036" s="147" t="n"/>
      <c r="BB3036" s="147" t="n"/>
      <c r="BC3036" s="147" t="n"/>
      <c r="BD3036" s="147" t="n"/>
      <c r="BE3036" s="147" t="n"/>
      <c r="BF3036" s="147" t="n"/>
      <c r="BG3036" s="147" t="n"/>
      <c r="BH3036" s="147" t="n"/>
      <c r="BI3036" s="148"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59" t="inlineStr">
        <is>
          <t>ふ り が な</t>
        </is>
      </c>
      <c r="F3037" s="140" t="n"/>
      <c r="G3037" s="140" t="n"/>
      <c r="H3037" s="140" t="n"/>
      <c r="I3037" s="140" t="n"/>
      <c r="J3037" s="140" t="n"/>
      <c r="K3037" s="141" t="n"/>
      <c r="L3037" s="160">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2" t="n"/>
      <c r="F3039" s="163" t="n"/>
      <c r="G3039" s="163" t="n"/>
      <c r="H3039" s="163" t="n"/>
      <c r="I3039" s="163" t="n"/>
      <c r="J3039" s="163" t="n"/>
      <c r="K3039" s="164" t="n"/>
      <c r="L3039" s="163" t="n"/>
      <c r="M3039" s="163" t="n"/>
      <c r="N3039" s="163" t="n"/>
      <c r="O3039" s="163" t="n"/>
      <c r="P3039" s="163" t="n"/>
      <c r="Q3039" s="163" t="n"/>
      <c r="R3039" s="163" t="n"/>
      <c r="S3039" s="163" t="n"/>
      <c r="T3039" s="163" t="n"/>
      <c r="U3039" s="163" t="n"/>
      <c r="V3039" s="163" t="n"/>
      <c r="W3039" s="163" t="n"/>
      <c r="X3039" s="163" t="n"/>
      <c r="Y3039" s="163" t="n"/>
      <c r="Z3039" s="163" t="n"/>
      <c r="AA3039" s="163" t="n"/>
      <c r="AB3039" s="163" t="n"/>
      <c r="AC3039" s="163" t="n"/>
      <c r="AD3039" s="163" t="n"/>
      <c r="AE3039" s="163" t="n"/>
      <c r="AF3039" s="163" t="n"/>
      <c r="AG3039" s="163" t="n"/>
      <c r="AH3039" s="163" t="n"/>
      <c r="AI3039" s="163" t="n"/>
      <c r="AJ3039" s="163" t="n"/>
      <c r="AK3039" s="163" t="n"/>
      <c r="AL3039" s="163" t="n"/>
      <c r="AM3039" s="163" t="n"/>
      <c r="AN3039" s="163" t="n"/>
      <c r="AO3039" s="163" t="n"/>
      <c r="AP3039" s="163" t="n"/>
      <c r="AQ3039" s="163" t="n"/>
      <c r="AR3039" s="163" t="n"/>
      <c r="AS3039" s="163" t="n"/>
      <c r="AT3039" s="163" t="n"/>
      <c r="AU3039" s="163" t="n"/>
      <c r="AV3039" s="163" t="n"/>
      <c r="AW3039" s="163" t="n"/>
      <c r="AX3039" s="163" t="n"/>
      <c r="AY3039" s="163" t="n"/>
      <c r="AZ3039" s="163" t="n"/>
      <c r="BA3039" s="163" t="n"/>
      <c r="BB3039" s="163" t="n"/>
      <c r="BC3039" s="163" t="n"/>
      <c r="BD3039" s="163" t="n"/>
      <c r="BE3039" s="163" t="n"/>
      <c r="BF3039" s="163" t="n"/>
      <c r="BG3039" s="163" t="n"/>
      <c r="BH3039" s="163" t="n"/>
      <c r="BI3039" s="164"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5" t="inlineStr">
        <is>
          <t>連絡先</t>
        </is>
      </c>
      <c r="F3040" s="166" t="n"/>
      <c r="G3040" s="166" t="n"/>
      <c r="H3040" s="166" t="n"/>
      <c r="I3040" s="166" t="n"/>
      <c r="J3040" s="166" t="n"/>
      <c r="K3040" s="167" t="n"/>
      <c r="L3040" s="107" t="inlineStr">
        <is>
          <t>〒</t>
        </is>
      </c>
      <c r="M3040" s="166" t="n"/>
      <c r="N3040" s="166" t="n"/>
      <c r="O3040" s="166" t="n"/>
      <c r="P3040" s="172">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3">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6" t="n"/>
      <c r="F3044" s="147" t="n"/>
      <c r="G3044" s="147" t="n"/>
      <c r="H3044" s="147" t="n"/>
      <c r="I3044" s="147" t="n"/>
      <c r="J3044" s="147" t="n"/>
      <c r="K3044" s="148" t="n"/>
      <c r="L3044" s="147" t="n"/>
      <c r="M3044" s="147" t="n"/>
      <c r="N3044" s="147" t="n"/>
      <c r="O3044" s="147" t="n"/>
      <c r="P3044" s="147" t="n"/>
      <c r="Q3044" s="147" t="n"/>
      <c r="R3044" s="147" t="n"/>
      <c r="S3044" s="147" t="n"/>
      <c r="T3044" s="147" t="n"/>
      <c r="U3044" s="147" t="n"/>
      <c r="V3044" s="147" t="n"/>
      <c r="W3044" s="147" t="n"/>
      <c r="X3044" s="147" t="n"/>
      <c r="Y3044" s="147" t="n"/>
      <c r="Z3044" s="147" t="n"/>
      <c r="AA3044" s="147" t="n"/>
      <c r="AB3044" s="147" t="n"/>
      <c r="AC3044" s="147" t="n"/>
      <c r="AD3044" s="147" t="n"/>
      <c r="AE3044" s="147" t="n"/>
      <c r="AF3044" s="147" t="n"/>
      <c r="AG3044" s="147" t="n"/>
      <c r="AH3044" s="147" t="n"/>
      <c r="AI3044" s="147" t="n"/>
      <c r="AJ3044" s="147" t="n"/>
      <c r="AK3044" s="147" t="n"/>
      <c r="AL3044" s="147" t="n"/>
      <c r="AM3044" s="147" t="n"/>
      <c r="AN3044" s="147" t="n"/>
      <c r="AO3044" s="147" t="n"/>
      <c r="AP3044" s="147" t="n"/>
      <c r="AQ3044" s="147" t="n"/>
      <c r="AR3044" s="147" t="n"/>
      <c r="AS3044" s="147" t="n"/>
      <c r="AT3044" s="147" t="n"/>
      <c r="AU3044" s="147" t="n"/>
      <c r="AV3044" s="147" t="n"/>
      <c r="AW3044" s="147" t="n"/>
      <c r="AX3044" s="147" t="n"/>
      <c r="AY3044" s="147" t="n"/>
      <c r="AZ3044" s="147" t="n"/>
      <c r="BA3044" s="147" t="n"/>
      <c r="BB3044" s="147" t="n"/>
      <c r="BC3044" s="147" t="n"/>
      <c r="BD3044" s="147" t="n"/>
      <c r="BE3044" s="147" t="n"/>
      <c r="BF3044" s="147" t="n"/>
      <c r="BG3044" s="147" t="n"/>
      <c r="BH3044" s="147" t="n"/>
      <c r="BI3044" s="148"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4" t="n"/>
      <c r="BQ3050" s="140" t="n"/>
      <c r="BR3050" s="175" t="n"/>
      <c r="BS3050" s="140" t="n"/>
      <c r="BT3050" s="140" t="n"/>
      <c r="BU3050" s="28" t="n"/>
      <c r="BV3050" s="29" t="n"/>
      <c r="BW3050" s="176">
        <f>計算!$Z$36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7"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78">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79">
        <f>設定!$B$6</f>
        <v/>
      </c>
      <c r="S3058" s="11" t="n"/>
      <c r="T3058" s="11" t="n"/>
      <c r="U3058" s="179">
        <f>設定!$B$7</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6" t="n"/>
      <c r="F3063" s="147" t="n"/>
      <c r="G3063" s="147" t="n"/>
      <c r="H3063" s="147" t="n"/>
      <c r="I3063" s="147" t="n"/>
      <c r="J3063" s="147" t="n"/>
      <c r="K3063" s="148"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7" t="n"/>
      <c r="AX3063" s="147" t="n"/>
      <c r="AY3063" s="147" t="n"/>
      <c r="AZ3063" s="147" t="n"/>
      <c r="BA3063" s="147" t="n"/>
      <c r="BB3063" s="147" t="n"/>
      <c r="BC3063" s="147" t="n"/>
      <c r="BD3063" s="147" t="n"/>
      <c r="BE3063" s="147" t="n"/>
      <c r="BF3063" s="147" t="n"/>
      <c r="BG3063" s="147" t="n"/>
      <c r="BH3063" s="147" t="n"/>
      <c r="BI3063" s="148"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0"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1">
        <f>計算!$AD$36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79">
        <f>計算!$AB$36</f>
        <v/>
      </c>
      <c r="S3069" s="52" t="inlineStr">
        <is>
          <t>年</t>
        </is>
      </c>
      <c r="U3069" s="179">
        <f>計算!$AC$36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6" t="n"/>
      <c r="M3072" s="147" t="n"/>
      <c r="N3072" s="147" t="n"/>
      <c r="O3072" s="147" t="n"/>
      <c r="P3072" s="20" t="n"/>
      <c r="Q3072" s="20" t="n"/>
      <c r="R3072" s="20" t="n"/>
      <c r="S3072" s="20" t="n"/>
      <c r="T3072" s="20" t="n"/>
      <c r="U3072" s="20" t="n"/>
      <c r="V3072" s="20" t="n"/>
      <c r="W3072" s="20" t="n"/>
      <c r="X3072" s="39" t="n"/>
      <c r="Y3072" s="146" t="n"/>
      <c r="Z3072" s="147" t="n"/>
      <c r="AA3072" s="147" t="n"/>
      <c r="AB3072" s="147" t="n"/>
      <c r="AC3072" s="147" t="n"/>
      <c r="AD3072" s="147" t="n"/>
      <c r="AE3072" s="147" t="n"/>
      <c r="AF3072" s="147" t="n"/>
      <c r="AG3072" s="147" t="n"/>
      <c r="AH3072" s="147" t="n"/>
      <c r="AI3072" s="147" t="n"/>
      <c r="AJ3072" s="147" t="n"/>
      <c r="AK3072" s="147" t="n"/>
      <c r="AL3072" s="147" t="n"/>
      <c r="AM3072" s="147" t="n"/>
      <c r="AN3072" s="147" t="n"/>
      <c r="AO3072" s="147" t="n"/>
      <c r="AP3072" s="147" t="n"/>
      <c r="AQ3072" s="147" t="n"/>
      <c r="AR3072" s="147" t="n"/>
      <c r="AS3072" s="147" t="n"/>
      <c r="AT3072" s="147" t="n"/>
      <c r="AU3072" s="147" t="n"/>
      <c r="AV3072" s="147" t="n"/>
      <c r="AW3072" s="147" t="n"/>
      <c r="AX3072" s="147" t="n"/>
      <c r="AY3072" s="147" t="n"/>
      <c r="AZ3072" s="147" t="n"/>
      <c r="BA3072" s="147" t="n"/>
      <c r="BB3072" s="147" t="n"/>
      <c r="BC3072" s="147" t="n"/>
      <c r="BD3072" s="147" t="n"/>
      <c r="BE3072" s="147" t="n"/>
      <c r="BF3072" s="147" t="n"/>
      <c r="BG3072" s="147" t="n"/>
      <c r="BH3072" s="147" t="n"/>
      <c r="BI3072" s="148"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1">
        <f>計算!$AG$36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79">
        <f>計算!$AE$36</f>
        <v/>
      </c>
      <c r="S3075" s="52" t="inlineStr">
        <is>
          <t>年</t>
        </is>
      </c>
      <c r="U3075" s="179">
        <f>計算!$AF$36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6" t="n"/>
      <c r="M3078" s="147" t="n"/>
      <c r="N3078" s="147" t="n"/>
      <c r="O3078" s="147" t="n"/>
      <c r="P3078" s="20" t="n"/>
      <c r="Q3078" s="20" t="n"/>
      <c r="R3078" s="20" t="n"/>
      <c r="S3078" s="20" t="n"/>
      <c r="T3078" s="20" t="n"/>
      <c r="U3078" s="20" t="n"/>
      <c r="V3078" s="20" t="n"/>
      <c r="W3078" s="20" t="n"/>
      <c r="X3078" s="39" t="n"/>
      <c r="Y3078" s="146" t="n"/>
      <c r="Z3078" s="147" t="n"/>
      <c r="AA3078" s="147" t="n"/>
      <c r="AB3078" s="147" t="n"/>
      <c r="AC3078" s="147" t="n"/>
      <c r="AD3078" s="147" t="n"/>
      <c r="AE3078" s="147" t="n"/>
      <c r="AF3078" s="147" t="n"/>
      <c r="AG3078" s="147" t="n"/>
      <c r="AH3078" s="147" t="n"/>
      <c r="AI3078" s="147" t="n"/>
      <c r="AJ3078" s="147" t="n"/>
      <c r="AK3078" s="147" t="n"/>
      <c r="AL3078" s="147" t="n"/>
      <c r="AM3078" s="147" t="n"/>
      <c r="AN3078" s="147" t="n"/>
      <c r="AO3078" s="147" t="n"/>
      <c r="AP3078" s="147" t="n"/>
      <c r="AQ3078" s="147" t="n"/>
      <c r="AR3078" s="147" t="n"/>
      <c r="AS3078" s="147" t="n"/>
      <c r="AT3078" s="147" t="n"/>
      <c r="AU3078" s="147" t="n"/>
      <c r="AV3078" s="147" t="n"/>
      <c r="AW3078" s="147" t="n"/>
      <c r="AX3078" s="147" t="n"/>
      <c r="AY3078" s="147" t="n"/>
      <c r="AZ3078" s="147" t="n"/>
      <c r="BA3078" s="147" t="n"/>
      <c r="BB3078" s="147" t="n"/>
      <c r="BC3078" s="147" t="n"/>
      <c r="BD3078" s="147" t="n"/>
      <c r="BE3078" s="147" t="n"/>
      <c r="BF3078" s="147" t="n"/>
      <c r="BG3078" s="147" t="n"/>
      <c r="BH3078" s="147" t="n"/>
      <c r="BI3078" s="148" t="n"/>
      <c r="BJ3078" s="2" t="n"/>
      <c r="BK3078" s="2" t="n"/>
      <c r="BL3078" s="2" t="n"/>
      <c r="BM3078" s="2" t="n"/>
      <c r="BN3078" s="2" t="n"/>
      <c r="BO3078" s="2" t="n"/>
      <c r="BP3078" s="146" t="n"/>
      <c r="BQ3078" s="147" t="n"/>
      <c r="BR3078" s="147" t="n"/>
      <c r="BS3078" s="147" t="n"/>
      <c r="BT3078" s="147" t="n"/>
      <c r="BU3078" s="42" t="n"/>
      <c r="BV3078" s="45" t="n"/>
      <c r="BW3078" s="147" t="n"/>
      <c r="BX3078" s="147" t="n"/>
      <c r="BY3078" s="147" t="n"/>
      <c r="BZ3078" s="147" t="n"/>
      <c r="CA3078" s="147" t="n"/>
      <c r="CB3078" s="147" t="n"/>
      <c r="CC3078" s="147" t="n"/>
      <c r="CD3078" s="147" t="n"/>
      <c r="CE3078" s="147" t="n"/>
      <c r="CF3078" s="147" t="n"/>
      <c r="CG3078" s="147" t="n"/>
      <c r="CH3078" s="147" t="n"/>
      <c r="CI3078" s="147" t="n"/>
      <c r="CJ3078" s="147" t="n"/>
      <c r="CK3078" s="147" t="n"/>
      <c r="CL3078" s="147" t="n"/>
      <c r="CM3078" s="147" t="n"/>
      <c r="CN3078" s="147" t="n"/>
      <c r="CO3078" s="147" t="n"/>
      <c r="CP3078" s="147" t="n"/>
      <c r="CQ3078" s="147" t="n"/>
      <c r="CR3078" s="147" t="n"/>
      <c r="CS3078" s="147" t="n"/>
      <c r="CT3078" s="147" t="n"/>
      <c r="CU3078" s="147" t="n"/>
      <c r="CV3078" s="147" t="n"/>
      <c r="CW3078" s="147" t="n"/>
      <c r="CX3078" s="147" t="n"/>
      <c r="CY3078" s="147" t="n"/>
      <c r="CZ3078" s="147" t="n"/>
      <c r="DA3078" s="147" t="n"/>
      <c r="DB3078" s="147" t="n"/>
      <c r="DC3078" s="147" t="n"/>
      <c r="DD3078" s="147" t="n"/>
      <c r="DE3078" s="147" t="n"/>
      <c r="DF3078" s="147" t="n"/>
      <c r="DG3078" s="147" t="n"/>
      <c r="DH3078" s="147" t="n"/>
      <c r="DI3078" s="147" t="n"/>
      <c r="DJ3078" s="147" t="n"/>
      <c r="DK3078" s="147" t="n"/>
      <c r="DL3078" s="147" t="n"/>
      <c r="DM3078" s="147" t="n"/>
      <c r="DN3078" s="147" t="n"/>
      <c r="DO3078" s="147" t="n"/>
      <c r="DP3078" s="147" t="n"/>
      <c r="DQ3078" s="147" t="n"/>
      <c r="DR3078" s="147" t="n"/>
      <c r="DS3078" s="147" t="n"/>
      <c r="DT3078" s="147" t="n"/>
      <c r="DU3078" s="148"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6">
        <f>計算!$AA$36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6" t="n"/>
      <c r="M3084" s="147" t="n"/>
      <c r="N3084" s="147" t="n"/>
      <c r="O3084" s="147"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6" t="n"/>
      <c r="F3090" s="147" t="n"/>
      <c r="G3090" s="147" t="n"/>
      <c r="H3090" s="147" t="n"/>
      <c r="I3090" s="147" t="n"/>
      <c r="J3090" s="147" t="n"/>
      <c r="K3090" s="148" t="n"/>
      <c r="L3090" s="146" t="n"/>
      <c r="M3090" s="147" t="n"/>
      <c r="N3090" s="147" t="n"/>
      <c r="O3090" s="147"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6" t="n"/>
      <c r="BQ3090" s="147" t="n"/>
      <c r="BR3090" s="147" t="n"/>
      <c r="BS3090" s="147" t="n"/>
      <c r="BT3090" s="147" t="n"/>
      <c r="BU3090" s="147" t="n"/>
      <c r="BV3090" s="148" t="n"/>
      <c r="BW3090" s="147" t="n"/>
      <c r="BX3090" s="147" t="n"/>
      <c r="BY3090" s="147" t="n"/>
      <c r="BZ3090" s="147" t="n"/>
      <c r="CA3090" s="147" t="n"/>
      <c r="CB3090" s="147" t="n"/>
      <c r="CC3090" s="147" t="n"/>
      <c r="CD3090" s="147" t="n"/>
      <c r="CE3090" s="147" t="n"/>
      <c r="CF3090" s="147" t="n"/>
      <c r="CG3090" s="147" t="n"/>
      <c r="CH3090" s="147" t="n"/>
      <c r="CI3090" s="147" t="n"/>
      <c r="CJ3090" s="147" t="n"/>
      <c r="CK3090" s="147" t="n"/>
      <c r="CL3090" s="147" t="n"/>
      <c r="CM3090" s="147" t="n"/>
      <c r="CN3090" s="147" t="n"/>
      <c r="CO3090" s="147" t="n"/>
      <c r="CP3090" s="147" t="n"/>
      <c r="CQ3090" s="147" t="n"/>
      <c r="CR3090" s="147" t="n"/>
      <c r="CS3090" s="147" t="n"/>
      <c r="CT3090" s="147" t="n"/>
      <c r="CU3090" s="147" t="n"/>
      <c r="CV3090" s="147" t="n"/>
      <c r="CW3090" s="147" t="n"/>
      <c r="CX3090" s="147" t="n"/>
      <c r="CY3090" s="147" t="n"/>
      <c r="CZ3090" s="147" t="n"/>
      <c r="DA3090" s="147" t="n"/>
      <c r="DB3090" s="147" t="n"/>
      <c r="DC3090" s="147" t="n"/>
      <c r="DD3090" s="147" t="n"/>
      <c r="DE3090" s="147" t="n"/>
      <c r="DF3090" s="147" t="n"/>
      <c r="DG3090" s="147" t="n"/>
      <c r="DH3090" s="147" t="n"/>
      <c r="DI3090" s="147" t="n"/>
      <c r="DJ3090" s="147" t="n"/>
      <c r="DK3090" s="147" t="n"/>
      <c r="DL3090" s="147" t="n"/>
      <c r="DM3090" s="147" t="n"/>
      <c r="DN3090" s="147" t="n"/>
      <c r="DO3090" s="147" t="n"/>
      <c r="DP3090" s="147" t="n"/>
      <c r="DQ3090" s="147" t="n"/>
      <c r="DR3090" s="147" t="n"/>
      <c r="DS3090" s="147" t="n"/>
      <c r="DT3090" s="147" t="n"/>
      <c r="DU3090" s="148"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IF(N(設定!$B$3)=0,"",YEAR(設定!$B$3)-2018)</f>
        <v/>
      </c>
      <c r="AG3102" s="95" t="inlineStr">
        <is>
          <t>年</t>
        </is>
      </c>
      <c r="AI3102" s="145">
        <f>IF(N(設定!$B$3)=0,"",MONTH(設定!$B$3))</f>
        <v/>
      </c>
      <c r="AL3102" s="95" t="inlineStr">
        <is>
          <t>月</t>
        </is>
      </c>
      <c r="AN3102" s="145">
        <f>IF(N(設定!$B$3)=0,"",DAY(設定!$B$3))</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6" t="n"/>
      <c r="BX3102" s="147" t="n"/>
      <c r="BY3102" s="147" t="n"/>
      <c r="BZ3102" s="147" t="n"/>
      <c r="CA3102" s="147" t="n"/>
      <c r="CB3102" s="147" t="n"/>
      <c r="CC3102" s="147" t="n"/>
      <c r="CD3102" s="147" t="n"/>
      <c r="CE3102" s="147" t="n"/>
      <c r="CF3102" s="147" t="n"/>
      <c r="CG3102" s="148" t="n"/>
      <c r="CH3102" s="146" t="n"/>
      <c r="CI3102" s="147" t="n"/>
      <c r="CJ3102" s="147" t="n"/>
      <c r="CK3102" s="147" t="n"/>
      <c r="CL3102" s="147" t="n"/>
      <c r="CM3102" s="147" t="n"/>
      <c r="CN3102" s="147" t="n"/>
      <c r="CO3102" s="147" t="n"/>
      <c r="CP3102" s="147" t="n"/>
      <c r="CQ3102" s="147" t="n"/>
      <c r="CR3102" s="147" t="n"/>
      <c r="CS3102" s="147" t="n"/>
      <c r="CT3102" s="147" t="n"/>
      <c r="CU3102" s="147" t="n"/>
      <c r="CV3102" s="147" t="n"/>
      <c r="CW3102" s="147" t="n"/>
      <c r="CX3102" s="147" t="n"/>
      <c r="CY3102" s="147" t="n"/>
      <c r="CZ3102" s="147" t="n"/>
      <c r="DA3102" s="147" t="n"/>
      <c r="DB3102" s="147" t="n"/>
      <c r="DC3102" s="147" t="n"/>
      <c r="DD3102" s="147" t="n"/>
      <c r="DE3102" s="147" t="n"/>
      <c r="DF3102" s="147" t="n"/>
      <c r="DG3102" s="147" t="n"/>
      <c r="DH3102" s="147" t="n"/>
      <c r="DI3102" s="147" t="n"/>
      <c r="DJ3102" s="147" t="n"/>
      <c r="DK3102" s="147" t="n"/>
      <c r="DL3102" s="147" t="n"/>
      <c r="DM3102" s="147" t="n"/>
      <c r="DN3102" s="147" t="n"/>
      <c r="DO3102" s="147" t="n"/>
      <c r="DP3102" s="147" t="n"/>
      <c r="DQ3102" s="147" t="n"/>
      <c r="DR3102" s="147" t="n"/>
      <c r="DS3102" s="147" t="n"/>
      <c r="DT3102" s="147" t="n"/>
      <c r="DU3102" s="148"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49">
        <f>計算!$O$37</f>
        <v/>
      </c>
      <c r="CG3103" s="144" t="n"/>
      <c r="CH3103" s="150">
        <f>計算!$P$37</f>
        <v/>
      </c>
      <c r="DU3103" s="144"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7" t="n"/>
      <c r="AA3104" s="147" t="n"/>
      <c r="AB3104" s="147" t="n"/>
      <c r="AC3104" s="147" t="n"/>
      <c r="AD3104" s="147" t="n"/>
      <c r="AE3104" s="147" t="n"/>
      <c r="AF3104" s="147" t="n"/>
      <c r="AG3104" s="147" t="n"/>
      <c r="AH3104" s="147" t="n"/>
      <c r="AI3104" s="147" t="n"/>
      <c r="AJ3104" s="147" t="n"/>
      <c r="AK3104" s="147" t="n"/>
      <c r="AL3104" s="147" t="n"/>
      <c r="AM3104" s="147" t="n"/>
      <c r="AN3104" s="147" t="n"/>
      <c r="AO3104" s="147" t="n"/>
      <c r="AP3104" s="147" t="n"/>
      <c r="AQ3104" s="147" t="n"/>
      <c r="AR3104" s="147" t="n"/>
      <c r="AS3104" s="147" t="n"/>
      <c r="AT3104" s="147" t="n"/>
      <c r="AU3104" s="12" t="n"/>
      <c r="AV3104" s="7" t="n"/>
      <c r="BI3104" s="8" t="n"/>
      <c r="BJ3104" s="7" t="n"/>
      <c r="BK3104" s="2" t="n"/>
      <c r="BL3104" s="2" t="n"/>
      <c r="BM3104" s="2" t="n"/>
      <c r="BN3104" s="2" t="n"/>
      <c r="BO3104" s="2" t="n"/>
      <c r="BP3104" s="143" t="n"/>
      <c r="BV3104" s="144" t="n"/>
      <c r="BW3104" s="143" t="n"/>
      <c r="CG3104" s="144" t="n"/>
      <c r="DU3104" s="144" t="n"/>
      <c r="DV3104" s="2" t="n"/>
      <c r="DW3104" s="2" t="n"/>
      <c r="DX3104" s="2" t="n"/>
      <c r="DY3104" s="2" t="n"/>
      <c r="DZ3104" s="2" t="n"/>
      <c r="EA3104" s="2" t="n"/>
      <c r="EB3104" s="2" t="n"/>
      <c r="EC3104" s="2" t="n"/>
    </row>
    <row r="3105" ht="6.75" customHeight="1" s="118">
      <c r="A3105" s="2" t="n"/>
      <c r="B3105" s="2" t="n"/>
      <c r="C3105" s="2" t="n"/>
      <c r="D3105" s="2" t="n"/>
      <c r="E3105" s="142" t="inlineStr">
        <is>
          <t>ふ り が な</t>
        </is>
      </c>
      <c r="F3105" s="140" t="n"/>
      <c r="G3105" s="140" t="n"/>
      <c r="H3105" s="140" t="n"/>
      <c r="I3105" s="140" t="n"/>
      <c r="J3105" s="140" t="n"/>
      <c r="K3105" s="141" t="n"/>
      <c r="L3105" s="151">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43" t="n"/>
      <c r="CG3105" s="144" t="n"/>
      <c r="DU3105" s="144" t="n"/>
      <c r="DV3105" s="2" t="n"/>
      <c r="DW3105" s="2" t="n"/>
      <c r="DX3105" s="2" t="n"/>
      <c r="DY3105" s="2" t="n"/>
      <c r="DZ3105" s="2" t="n"/>
      <c r="EA3105" s="2" t="n"/>
      <c r="EB3105" s="2" t="n"/>
      <c r="EC3105" s="2" t="n"/>
    </row>
    <row r="3106" ht="6.7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43" t="n"/>
      <c r="CG3106" s="144" t="n"/>
      <c r="DU3106" s="144" t="n"/>
      <c r="DV3106" s="2" t="n"/>
      <c r="DW3106" s="2" t="n"/>
      <c r="DX3106" s="2" t="n"/>
      <c r="DY3106" s="2" t="n"/>
      <c r="DZ3106" s="2" t="n"/>
      <c r="EA3106" s="2" t="n"/>
      <c r="EB3106" s="2" t="n"/>
      <c r="EC3106" s="2" t="n"/>
    </row>
    <row r="3107" ht="6.7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49">
        <f>計算!$Q$37</f>
        <v/>
      </c>
      <c r="CG3107" s="144" t="n"/>
      <c r="CH3107" s="150">
        <f>計算!$R$37</f>
        <v/>
      </c>
      <c r="DU3107" s="144" t="n"/>
      <c r="DV3107" s="2" t="n"/>
      <c r="DW3107" s="2" t="n"/>
      <c r="DX3107" s="2" t="n"/>
      <c r="DY3107" s="2" t="n"/>
      <c r="DZ3107" s="2" t="n"/>
      <c r="EA3107" s="2" t="n"/>
      <c r="EB3107" s="2" t="n"/>
      <c r="EC3107" s="2" t="n"/>
    </row>
    <row r="3108" ht="6.75" customHeight="1" s="118">
      <c r="A3108" s="2" t="n"/>
      <c r="B3108" s="2" t="n"/>
      <c r="C3108" s="2" t="n"/>
      <c r="D3108" s="2" t="n"/>
      <c r="E3108" s="146" t="n"/>
      <c r="F3108" s="147" t="n"/>
      <c r="G3108" s="147" t="n"/>
      <c r="H3108" s="147" t="n"/>
      <c r="I3108" s="147" t="n"/>
      <c r="J3108" s="147" t="n"/>
      <c r="K3108" s="148" t="n"/>
      <c r="L3108" s="147" t="n"/>
      <c r="M3108" s="147" t="n"/>
      <c r="N3108" s="147" t="n"/>
      <c r="O3108" s="147" t="n"/>
      <c r="P3108" s="147" t="n"/>
      <c r="Q3108" s="147" t="n"/>
      <c r="R3108" s="147" t="n"/>
      <c r="S3108" s="147" t="n"/>
      <c r="T3108" s="147" t="n"/>
      <c r="U3108" s="147" t="n"/>
      <c r="V3108" s="147" t="n"/>
      <c r="W3108" s="147" t="n"/>
      <c r="X3108" s="147" t="n"/>
      <c r="Y3108" s="147" t="n"/>
      <c r="Z3108" s="147" t="n"/>
      <c r="AA3108" s="147" t="n"/>
      <c r="AB3108" s="147" t="n"/>
      <c r="AC3108" s="147" t="n"/>
      <c r="AD3108" s="147" t="n"/>
      <c r="AE3108" s="147" t="n"/>
      <c r="AF3108" s="147" t="n"/>
      <c r="AG3108" s="147" t="n"/>
      <c r="AH3108" s="147" t="n"/>
      <c r="AI3108" s="147" t="n"/>
      <c r="AJ3108" s="147" t="n"/>
      <c r="AK3108" s="147" t="n"/>
      <c r="AL3108" s="147" t="n"/>
      <c r="AM3108" s="147" t="n"/>
      <c r="AN3108" s="147" t="n"/>
      <c r="AO3108" s="147" t="n"/>
      <c r="AP3108" s="147" t="n"/>
      <c r="AQ3108" s="147" t="n"/>
      <c r="AR3108" s="147" t="n"/>
      <c r="AS3108" s="147" t="n"/>
      <c r="AT3108" s="148"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43" t="n"/>
      <c r="CG3108" s="144" t="n"/>
      <c r="DU3108" s="144" t="n"/>
      <c r="DV3108" s="2" t="n"/>
      <c r="DW3108" s="2" t="n"/>
      <c r="DX3108" s="2" t="n"/>
      <c r="DY3108" s="2" t="n"/>
      <c r="DZ3108" s="2" t="n"/>
      <c r="EA3108" s="2" t="n"/>
      <c r="EB3108" s="2" t="n"/>
      <c r="EC3108" s="2" t="n"/>
    </row>
    <row r="3109" ht="6.75" customHeight="1" s="118">
      <c r="A3109" s="2" t="n"/>
      <c r="B3109" s="2" t="n"/>
      <c r="C3109" s="2" t="n"/>
      <c r="D3109" s="2" t="n"/>
      <c r="E3109" s="152" t="inlineStr">
        <is>
          <t>名　前</t>
        </is>
      </c>
      <c r="F3109" s="140" t="n"/>
      <c r="G3109" s="140" t="n"/>
      <c r="H3109" s="140" t="n"/>
      <c r="I3109" s="140" t="n"/>
      <c r="J3109" s="140" t="n"/>
      <c r="K3109" s="141" t="n"/>
      <c r="L3109" s="153">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43" t="n"/>
      <c r="CG3109" s="144" t="n"/>
      <c r="DU3109" s="144" t="n"/>
      <c r="DV3109" s="2" t="n"/>
      <c r="DW3109" s="2" t="n"/>
      <c r="DX3109" s="2" t="n"/>
      <c r="DY3109" s="2" t="n"/>
      <c r="DZ3109" s="2" t="n"/>
      <c r="EA3109" s="2" t="n"/>
      <c r="EB3109" s="2" t="n"/>
      <c r="EC3109" s="2" t="n"/>
    </row>
    <row r="3110" ht="6.7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43" t="n"/>
      <c r="CG3110" s="144" t="n"/>
      <c r="DU3110" s="144" t="n"/>
      <c r="DV3110" s="2" t="n"/>
      <c r="DW3110" s="2" t="n"/>
      <c r="DX3110" s="2" t="n"/>
      <c r="DY3110" s="2" t="n"/>
      <c r="DZ3110" s="2" t="n"/>
      <c r="EA3110" s="2" t="n"/>
      <c r="EB3110" s="2" t="n"/>
      <c r="EC3110" s="2" t="n"/>
    </row>
    <row r="3111" ht="6.7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49">
        <f>計算!$S$37</f>
        <v/>
      </c>
      <c r="CG3111" s="144" t="n"/>
      <c r="CH3111" s="150">
        <f>計算!$T$37</f>
        <v/>
      </c>
      <c r="DU3111" s="144" t="n"/>
      <c r="DV3111" s="2" t="n"/>
      <c r="DW3111" s="2" t="n"/>
      <c r="DX3111" s="2" t="n"/>
      <c r="DY3111" s="2" t="n"/>
      <c r="DZ3111" s="2" t="n"/>
      <c r="EA3111" s="2" t="n"/>
      <c r="EB3111" s="2" t="n"/>
      <c r="EC3111" s="2" t="n"/>
    </row>
    <row r="3112" ht="6.7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43" t="n"/>
      <c r="CG3112" s="144" t="n"/>
      <c r="DU3112" s="144" t="n"/>
      <c r="DV3112" s="2" t="n"/>
      <c r="DW3112" s="2" t="n"/>
      <c r="DX3112" s="2" t="n"/>
      <c r="DY3112" s="2" t="n"/>
      <c r="DZ3112" s="2" t="n"/>
      <c r="EA3112" s="2" t="n"/>
      <c r="EB3112" s="2" t="n"/>
      <c r="EC3112" s="2" t="n"/>
    </row>
    <row r="3113" ht="6.7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43" t="n"/>
      <c r="CG3113" s="144" t="n"/>
      <c r="DU3113" s="144" t="n"/>
      <c r="DV3113" s="2" t="n"/>
      <c r="DW3113" s="2" t="n"/>
      <c r="DX3113" s="2" t="n"/>
      <c r="DY3113" s="2" t="n"/>
      <c r="DZ3113" s="2" t="n"/>
      <c r="EA3113" s="2" t="n"/>
      <c r="EB3113" s="2" t="n"/>
      <c r="EC3113" s="2" t="n"/>
    </row>
    <row r="3114" ht="4.5" customHeight="1" s="118">
      <c r="A3114" s="2" t="n"/>
      <c r="B3114" s="2" t="n"/>
      <c r="C3114" s="2" t="n"/>
      <c r="D3114" s="2" t="n"/>
      <c r="E3114" s="146" t="n"/>
      <c r="F3114" s="147" t="n"/>
      <c r="G3114" s="147" t="n"/>
      <c r="H3114" s="147" t="n"/>
      <c r="I3114" s="147" t="n"/>
      <c r="J3114" s="147" t="n"/>
      <c r="K3114" s="148" t="n"/>
      <c r="L3114" s="146" t="n"/>
      <c r="M3114" s="147" t="n"/>
      <c r="N3114" s="147" t="n"/>
      <c r="O3114" s="147" t="n"/>
      <c r="P3114" s="147" t="n"/>
      <c r="Q3114" s="147" t="n"/>
      <c r="R3114" s="147" t="n"/>
      <c r="S3114" s="147" t="n"/>
      <c r="T3114" s="147" t="n"/>
      <c r="U3114" s="147" t="n"/>
      <c r="V3114" s="147" t="n"/>
      <c r="W3114" s="147" t="n"/>
      <c r="X3114" s="147" t="n"/>
      <c r="Y3114" s="147" t="n"/>
      <c r="Z3114" s="147" t="n"/>
      <c r="AA3114" s="147" t="n"/>
      <c r="AB3114" s="147" t="n"/>
      <c r="AC3114" s="147" t="n"/>
      <c r="AD3114" s="147" t="n"/>
      <c r="AE3114" s="147" t="n"/>
      <c r="AF3114" s="147" t="n"/>
      <c r="AG3114" s="147" t="n"/>
      <c r="AH3114" s="147" t="n"/>
      <c r="AI3114" s="147" t="n"/>
      <c r="AJ3114" s="147" t="n"/>
      <c r="AK3114" s="147" t="n"/>
      <c r="AL3114" s="147" t="n"/>
      <c r="AM3114" s="147" t="n"/>
      <c r="AN3114" s="147" t="n"/>
      <c r="AO3114" s="147" t="n"/>
      <c r="AP3114" s="147" t="n"/>
      <c r="AQ3114" s="147" t="n"/>
      <c r="AR3114" s="147" t="n"/>
      <c r="AS3114" s="147" t="n"/>
      <c r="AT3114" s="148"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43" t="n"/>
      <c r="CG3114" s="144" t="n"/>
      <c r="DU3114" s="144" t="n"/>
      <c r="DV3114" s="2" t="n"/>
      <c r="DW3114" s="2" t="n"/>
      <c r="DX3114" s="2" t="n"/>
      <c r="DY3114" s="2" t="n"/>
      <c r="DZ3114" s="2" t="n"/>
      <c r="EA3114" s="2" t="n"/>
      <c r="EB3114" s="2" t="n"/>
      <c r="EC3114" s="2" t="n"/>
    </row>
    <row r="3115" ht="6.75" customHeight="1" s="118">
      <c r="A3115" s="2" t="n"/>
      <c r="B3115" s="2" t="n"/>
      <c r="C3115" s="2" t="n"/>
      <c r="D3115" s="2" t="n"/>
      <c r="E3115" s="152" t="inlineStr">
        <is>
          <t>生年月日</t>
        </is>
      </c>
      <c r="F3115" s="140" t="n"/>
      <c r="G3115" s="140" t="n"/>
      <c r="H3115" s="140" t="n"/>
      <c r="I3115" s="140" t="n"/>
      <c r="J3115" s="140" t="n"/>
      <c r="K3115" s="141" t="n"/>
      <c r="L3115" s="154" t="inlineStr">
        <is>
          <t>昭和 ・ 平成</t>
        </is>
      </c>
      <c r="M3115" s="140" t="n"/>
      <c r="N3115" s="140" t="n"/>
      <c r="O3115" s="140" t="n"/>
      <c r="P3115" s="140" t="n"/>
      <c r="Q3115" s="140" t="n"/>
      <c r="R3115" s="140" t="n"/>
      <c r="S3115" s="140" t="n"/>
      <c r="T3115" s="140" t="n"/>
      <c r="U3115" s="140" t="n"/>
      <c r="V3115" s="155">
        <f>計算!$D$37</f>
        <v/>
      </c>
      <c r="W3115" s="140" t="n"/>
      <c r="X3115" s="156" t="inlineStr">
        <is>
          <t>年</t>
        </is>
      </c>
      <c r="Y3115" s="140" t="n"/>
      <c r="Z3115" s="155">
        <f>計算!$E$37</f>
        <v/>
      </c>
      <c r="AA3115" s="140" t="n"/>
      <c r="AB3115" s="140" t="n"/>
      <c r="AC3115" s="156" t="inlineStr">
        <is>
          <t>月</t>
        </is>
      </c>
      <c r="AD3115" s="140" t="n"/>
      <c r="AE3115" s="155">
        <f>計算!$F$37</f>
        <v/>
      </c>
      <c r="AF3115" s="140" t="n"/>
      <c r="AG3115" s="140" t="n"/>
      <c r="AH3115" s="156" t="inlineStr">
        <is>
          <t>日　生 （満</t>
        </is>
      </c>
      <c r="AI3115" s="140" t="n"/>
      <c r="AJ3115" s="140" t="n"/>
      <c r="AK3115" s="140" t="n"/>
      <c r="AL3115" s="140" t="n"/>
      <c r="AM3115" s="140" t="n"/>
      <c r="AN3115" s="140" t="n"/>
      <c r="AO3115" s="140" t="n"/>
      <c r="AP3115" s="157">
        <f>計算!$G$37</f>
        <v/>
      </c>
      <c r="AQ3115" s="140" t="n"/>
      <c r="AR3115" s="158"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49">
        <f>計算!$U$37</f>
        <v/>
      </c>
      <c r="CG3115" s="144" t="n"/>
      <c r="CH3115" s="150">
        <f>計算!$V$37</f>
        <v/>
      </c>
      <c r="DU3115" s="144" t="n"/>
      <c r="DV3115" s="2" t="n"/>
      <c r="DW3115" s="2" t="n"/>
      <c r="DX3115" s="2" t="n"/>
      <c r="DY3115" s="2" t="n"/>
      <c r="DZ3115" s="2" t="n"/>
      <c r="EA3115" s="2" t="n"/>
      <c r="EB3115" s="2" t="n"/>
      <c r="EC3115" s="2" t="n"/>
    </row>
    <row r="3116" ht="6.75"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143" t="n"/>
      <c r="CG3116" s="144" t="n"/>
      <c r="DU3116" s="144" t="n"/>
      <c r="DV3116" s="2" t="n"/>
      <c r="DW3116" s="2" t="n"/>
      <c r="DX3116" s="2" t="n"/>
      <c r="DY3116" s="2" t="n"/>
      <c r="DZ3116" s="2" t="n"/>
      <c r="EA3116" s="2" t="n"/>
      <c r="EB3116" s="2" t="n"/>
      <c r="EC3116" s="2" t="n"/>
    </row>
    <row r="3117" ht="6.75"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143" t="n"/>
      <c r="CG3117" s="144" t="n"/>
      <c r="DU3117" s="144" t="n"/>
      <c r="DV3117" s="2" t="n"/>
      <c r="DW3117" s="2" t="n"/>
      <c r="DX3117" s="2" t="n"/>
      <c r="DY3117" s="2" t="n"/>
      <c r="DZ3117" s="2" t="n"/>
      <c r="EA3117" s="2" t="n"/>
      <c r="EB3117" s="2" t="n"/>
      <c r="EC3117" s="2" t="n"/>
    </row>
    <row r="3118" ht="3.75" customHeight="1" s="118">
      <c r="A3118" s="2" t="n"/>
      <c r="B3118" s="2" t="n"/>
      <c r="C3118" s="2" t="n"/>
      <c r="D3118" s="2" t="n"/>
      <c r="E3118" s="146" t="n"/>
      <c r="F3118" s="147" t="n"/>
      <c r="G3118" s="147" t="n"/>
      <c r="H3118" s="147" t="n"/>
      <c r="I3118" s="147" t="n"/>
      <c r="J3118" s="147" t="n"/>
      <c r="K3118" s="148" t="n"/>
      <c r="L3118" s="146" t="n"/>
      <c r="M3118" s="147" t="n"/>
      <c r="N3118" s="147" t="n"/>
      <c r="O3118" s="147" t="n"/>
      <c r="P3118" s="147" t="n"/>
      <c r="Q3118" s="147" t="n"/>
      <c r="R3118" s="147" t="n"/>
      <c r="S3118" s="147" t="n"/>
      <c r="T3118" s="147" t="n"/>
      <c r="U3118" s="147" t="n"/>
      <c r="X3118" s="147" t="n"/>
      <c r="Y3118" s="147" t="n"/>
      <c r="AC3118" s="147" t="n"/>
      <c r="AD3118" s="147" t="n"/>
      <c r="AH3118" s="147" t="n"/>
      <c r="AI3118" s="147" t="n"/>
      <c r="AJ3118" s="147" t="n"/>
      <c r="AK3118" s="147" t="n"/>
      <c r="AL3118" s="147" t="n"/>
      <c r="AM3118" s="147" t="n"/>
      <c r="AN3118" s="147" t="n"/>
      <c r="AO3118" s="147" t="n"/>
      <c r="AP3118" s="147" t="n"/>
      <c r="AQ3118" s="147" t="n"/>
      <c r="AR3118" s="147" t="n"/>
      <c r="AS3118" s="147" t="n"/>
      <c r="AT3118" s="148"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143" t="n"/>
      <c r="CG3118" s="144" t="n"/>
      <c r="DU3118" s="144" t="n"/>
      <c r="DV3118" s="2" t="n"/>
      <c r="DW3118" s="2" t="n"/>
      <c r="DX3118" s="2" t="n"/>
      <c r="DY3118" s="2" t="n"/>
      <c r="DZ3118" s="2" t="n"/>
      <c r="EA3118" s="2" t="n"/>
      <c r="EB3118" s="2" t="n"/>
      <c r="EC3118" s="2" t="n"/>
    </row>
    <row r="3119" ht="6.75" customHeight="1" s="118">
      <c r="A3119" s="2" t="n"/>
      <c r="B3119" s="2" t="n"/>
      <c r="C3119" s="2" t="n"/>
      <c r="D3119" s="2" t="n"/>
      <c r="E3119" s="159" t="inlineStr">
        <is>
          <t>ふ り が な</t>
        </is>
      </c>
      <c r="F3119" s="140" t="n"/>
      <c r="G3119" s="140" t="n"/>
      <c r="H3119" s="140" t="n"/>
      <c r="I3119" s="140" t="n"/>
      <c r="J3119" s="140" t="n"/>
      <c r="K3119" s="141" t="n"/>
      <c r="L3119" s="160">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161">
        <f>計算!$W$37</f>
        <v/>
      </c>
      <c r="CG3119" s="144" t="n"/>
      <c r="CH3119" s="150">
        <f>計算!$X$37</f>
        <v/>
      </c>
      <c r="DU3119" s="144" t="n"/>
      <c r="DV3119" s="2" t="n"/>
      <c r="DW3119" s="2" t="n"/>
      <c r="DX3119" s="2" t="n"/>
      <c r="DY3119" s="2" t="n"/>
      <c r="DZ3119" s="2" t="n"/>
      <c r="EA3119" s="2" t="n"/>
      <c r="EB3119" s="2" t="n"/>
      <c r="EC3119" s="2" t="n"/>
    </row>
    <row r="3120" ht="6.75" customHeight="1" s="118">
      <c r="A3120" s="2" t="n"/>
      <c r="B3120" s="2" t="n"/>
      <c r="C3120" s="2" t="n"/>
      <c r="D3120" s="2" t="n"/>
      <c r="E3120" s="143" t="n"/>
      <c r="K3120" s="144" t="n"/>
      <c r="BI3120" s="144" t="n"/>
      <c r="BJ3120" s="2" t="n"/>
      <c r="BK3120" s="2" t="n"/>
      <c r="BL3120" s="2" t="n"/>
      <c r="BM3120" s="2" t="n"/>
      <c r="BN3120" s="2" t="n"/>
      <c r="BO3120" s="2" t="n"/>
      <c r="BP3120" s="143" t="n"/>
      <c r="BV3120" s="144" t="n"/>
      <c r="BW3120" s="143" t="n"/>
      <c r="CG3120" s="144" t="n"/>
      <c r="DU3120" s="144" t="n"/>
      <c r="DV3120" s="2" t="n"/>
      <c r="DW3120" s="2" t="n"/>
      <c r="DX3120" s="2" t="n"/>
      <c r="DY3120" s="2" t="n"/>
      <c r="DZ3120" s="2" t="n"/>
      <c r="EA3120" s="2" t="n"/>
      <c r="EB3120" s="2" t="n"/>
      <c r="EC3120" s="2" t="n"/>
    </row>
    <row r="3121" ht="6.75" customHeight="1" s="118">
      <c r="A3121" s="2" t="n"/>
      <c r="B3121" s="2" t="n"/>
      <c r="C3121" s="2" t="n"/>
      <c r="D3121" s="2" t="n"/>
      <c r="E3121" s="162" t="n"/>
      <c r="F3121" s="163" t="n"/>
      <c r="G3121" s="163" t="n"/>
      <c r="H3121" s="163" t="n"/>
      <c r="I3121" s="163" t="n"/>
      <c r="J3121" s="163" t="n"/>
      <c r="K3121" s="164" t="n"/>
      <c r="L3121" s="163" t="n"/>
      <c r="M3121" s="163" t="n"/>
      <c r="N3121" s="163" t="n"/>
      <c r="O3121" s="163" t="n"/>
      <c r="P3121" s="163" t="n"/>
      <c r="Q3121" s="163" t="n"/>
      <c r="R3121" s="163" t="n"/>
      <c r="S3121" s="163" t="n"/>
      <c r="T3121" s="163" t="n"/>
      <c r="U3121" s="163" t="n"/>
      <c r="V3121" s="163" t="n"/>
      <c r="W3121" s="163" t="n"/>
      <c r="X3121" s="163" t="n"/>
      <c r="Y3121" s="163" t="n"/>
      <c r="Z3121" s="163" t="n"/>
      <c r="AA3121" s="163" t="n"/>
      <c r="AB3121" s="163" t="n"/>
      <c r="AC3121" s="163" t="n"/>
      <c r="AD3121" s="163" t="n"/>
      <c r="AE3121" s="163" t="n"/>
      <c r="AF3121" s="163" t="n"/>
      <c r="AG3121" s="163" t="n"/>
      <c r="AH3121" s="163" t="n"/>
      <c r="AI3121" s="163" t="n"/>
      <c r="AJ3121" s="163" t="n"/>
      <c r="AK3121" s="163" t="n"/>
      <c r="AL3121" s="163" t="n"/>
      <c r="AM3121" s="163" t="n"/>
      <c r="AN3121" s="163" t="n"/>
      <c r="AO3121" s="163" t="n"/>
      <c r="AP3121" s="163" t="n"/>
      <c r="AQ3121" s="163" t="n"/>
      <c r="AR3121" s="163" t="n"/>
      <c r="AS3121" s="163" t="n"/>
      <c r="AT3121" s="163" t="n"/>
      <c r="AU3121" s="163" t="n"/>
      <c r="AV3121" s="163" t="n"/>
      <c r="AW3121" s="163" t="n"/>
      <c r="AX3121" s="163" t="n"/>
      <c r="AY3121" s="163" t="n"/>
      <c r="AZ3121" s="163" t="n"/>
      <c r="BA3121" s="163" t="n"/>
      <c r="BB3121" s="163" t="n"/>
      <c r="BC3121" s="163" t="n"/>
      <c r="BD3121" s="163" t="n"/>
      <c r="BE3121" s="163" t="n"/>
      <c r="BF3121" s="163" t="n"/>
      <c r="BG3121" s="163" t="n"/>
      <c r="BH3121" s="163" t="n"/>
      <c r="BI3121" s="164" t="n"/>
      <c r="BJ3121" s="2" t="n"/>
      <c r="BK3121" s="2" t="n"/>
      <c r="BL3121" s="2" t="n"/>
      <c r="BM3121" s="2" t="n"/>
      <c r="BN3121" s="2" t="n"/>
      <c r="BO3121" s="2" t="n"/>
      <c r="BP3121" s="143" t="n"/>
      <c r="BV3121" s="144" t="n"/>
      <c r="BW3121" s="143" t="n"/>
      <c r="CG3121" s="144" t="n"/>
      <c r="DU3121" s="144" t="n"/>
      <c r="DV3121" s="2" t="n"/>
      <c r="DW3121" s="2" t="n"/>
      <c r="DX3121" s="2" t="n"/>
      <c r="DY3121" s="2" t="n"/>
      <c r="DZ3121" s="2" t="n"/>
      <c r="EA3121" s="2" t="n"/>
      <c r="EB3121" s="2" t="n"/>
      <c r="EC3121" s="2" t="n"/>
    </row>
    <row r="3122" ht="6.75" customHeight="1" s="118">
      <c r="A3122" s="2" t="n"/>
      <c r="B3122" s="2" t="n"/>
      <c r="C3122" s="2" t="n"/>
      <c r="D3122" s="2" t="n"/>
      <c r="E3122" s="165" t="inlineStr">
        <is>
          <t>現住所</t>
        </is>
      </c>
      <c r="F3122" s="166" t="n"/>
      <c r="G3122" s="166" t="n"/>
      <c r="H3122" s="166" t="n"/>
      <c r="I3122" s="166" t="n"/>
      <c r="J3122" s="166" t="n"/>
      <c r="K3122" s="167" t="n"/>
      <c r="L3122" s="107" t="inlineStr">
        <is>
          <t>〒</t>
        </is>
      </c>
      <c r="M3122" s="166" t="n"/>
      <c r="N3122" s="166" t="n"/>
      <c r="O3122" s="166" t="n"/>
      <c r="P3122" s="168">
        <f>計算!$H$37</f>
        <v/>
      </c>
      <c r="Q3122" s="166" t="n"/>
      <c r="R3122" s="166" t="n"/>
      <c r="S3122" s="166" t="n"/>
      <c r="T3122" s="166" t="n"/>
      <c r="U3122" s="166" t="n"/>
      <c r="V3122" s="166" t="n"/>
      <c r="W3122" s="166" t="n"/>
      <c r="X3122" s="166" t="n"/>
      <c r="Y3122" s="166" t="n"/>
      <c r="Z3122" s="166" t="n"/>
      <c r="AA3122" s="166" t="n"/>
      <c r="AB3122" s="166" t="n"/>
      <c r="AC3122" s="166" t="n"/>
      <c r="AD3122" s="166" t="n"/>
      <c r="AE3122" s="166" t="n"/>
      <c r="AF3122" s="166" t="n"/>
      <c r="AG3122" s="166" t="n"/>
      <c r="AH3122" s="166" t="n"/>
      <c r="AI3122" s="166" t="n"/>
      <c r="AJ3122" s="166"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143" t="n"/>
      <c r="CG3122" s="144" t="n"/>
      <c r="DU3122" s="144" t="n"/>
      <c r="DV3122" s="2" t="n"/>
      <c r="DW3122" s="2" t="n"/>
      <c r="DX3122" s="2" t="n"/>
      <c r="DY3122" s="2" t="n"/>
      <c r="DZ3122" s="2" t="n"/>
      <c r="EA3122" s="2" t="n"/>
      <c r="EB3122" s="2" t="n"/>
      <c r="EC3122" s="2" t="n"/>
    </row>
    <row r="3123" ht="4.5"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6" t="n"/>
      <c r="BQ3123" s="147" t="n"/>
      <c r="BR3123" s="147" t="n"/>
      <c r="BS3123" s="147" t="n"/>
      <c r="BT3123" s="147" t="n"/>
      <c r="BU3123" s="147" t="n"/>
      <c r="BV3123" s="148" t="n"/>
      <c r="BW3123" s="146" t="n"/>
      <c r="BX3123" s="147" t="n"/>
      <c r="BY3123" s="147" t="n"/>
      <c r="BZ3123" s="147" t="n"/>
      <c r="CA3123" s="147" t="n"/>
      <c r="CB3123" s="147" t="n"/>
      <c r="CC3123" s="147" t="n"/>
      <c r="CD3123" s="147" t="n"/>
      <c r="CE3123" s="147" t="n"/>
      <c r="CF3123" s="147" t="n"/>
      <c r="CG3123" s="148" t="n"/>
      <c r="DU3123" s="144"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69" t="inlineStr">
        <is>
          <t>校内外の諸活動</t>
        </is>
      </c>
      <c r="BQ3124" s="140" t="n"/>
      <c r="BR3124" s="140" t="n"/>
      <c r="BS3124" s="140" t="n"/>
      <c r="BT3124" s="140" t="n"/>
      <c r="BU3124" s="140" t="n"/>
      <c r="BV3124" s="141" t="n"/>
      <c r="BW3124" s="170">
        <f>計算!$Y$37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1">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6" t="n"/>
      <c r="F3127" s="147" t="n"/>
      <c r="G3127" s="147" t="n"/>
      <c r="H3127" s="147" t="n"/>
      <c r="I3127" s="147" t="n"/>
      <c r="J3127" s="147" t="n"/>
      <c r="K3127" s="148" t="n"/>
      <c r="L3127" s="146" t="n"/>
      <c r="M3127" s="147" t="n"/>
      <c r="N3127" s="147" t="n"/>
      <c r="O3127" s="147" t="n"/>
      <c r="P3127" s="147" t="n"/>
      <c r="Q3127" s="147" t="n"/>
      <c r="R3127" s="147" t="n"/>
      <c r="S3127" s="147" t="n"/>
      <c r="T3127" s="147" t="n"/>
      <c r="U3127" s="147" t="n"/>
      <c r="V3127" s="147" t="n"/>
      <c r="W3127" s="147" t="n"/>
      <c r="X3127" s="147" t="n"/>
      <c r="Y3127" s="147" t="n"/>
      <c r="Z3127" s="147" t="n"/>
      <c r="AA3127" s="147" t="n"/>
      <c r="AB3127" s="147" t="n"/>
      <c r="AC3127" s="147" t="n"/>
      <c r="AD3127" s="147" t="n"/>
      <c r="AE3127" s="147" t="n"/>
      <c r="AF3127" s="147" t="n"/>
      <c r="AG3127" s="147" t="n"/>
      <c r="AH3127" s="147" t="n"/>
      <c r="AI3127" s="147" t="n"/>
      <c r="AJ3127" s="147" t="n"/>
      <c r="AK3127" s="147" t="n"/>
      <c r="AL3127" s="147" t="n"/>
      <c r="AM3127" s="147" t="n"/>
      <c r="AN3127" s="147" t="n"/>
      <c r="AO3127" s="147" t="n"/>
      <c r="AP3127" s="147" t="n"/>
      <c r="AQ3127" s="147" t="n"/>
      <c r="AR3127" s="147" t="n"/>
      <c r="AS3127" s="147" t="n"/>
      <c r="AT3127" s="147" t="n"/>
      <c r="AU3127" s="147" t="n"/>
      <c r="AV3127" s="147" t="n"/>
      <c r="AW3127" s="147" t="n"/>
      <c r="AX3127" s="147" t="n"/>
      <c r="AY3127" s="147" t="n"/>
      <c r="AZ3127" s="147" t="n"/>
      <c r="BA3127" s="147" t="n"/>
      <c r="BB3127" s="147" t="n"/>
      <c r="BC3127" s="147" t="n"/>
      <c r="BD3127" s="147" t="n"/>
      <c r="BE3127" s="147" t="n"/>
      <c r="BF3127" s="147" t="n"/>
      <c r="BG3127" s="147" t="n"/>
      <c r="BH3127" s="147" t="n"/>
      <c r="BI3127" s="148"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59" t="inlineStr">
        <is>
          <t>ふ り が な</t>
        </is>
      </c>
      <c r="F3128" s="140" t="n"/>
      <c r="G3128" s="140" t="n"/>
      <c r="H3128" s="140" t="n"/>
      <c r="I3128" s="140" t="n"/>
      <c r="J3128" s="140" t="n"/>
      <c r="K3128" s="141" t="n"/>
      <c r="L3128" s="160">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2" t="n"/>
      <c r="F3130" s="163" t="n"/>
      <c r="G3130" s="163" t="n"/>
      <c r="H3130" s="163" t="n"/>
      <c r="I3130" s="163" t="n"/>
      <c r="J3130" s="163" t="n"/>
      <c r="K3130" s="164" t="n"/>
      <c r="L3130" s="163" t="n"/>
      <c r="M3130" s="163" t="n"/>
      <c r="N3130" s="163" t="n"/>
      <c r="O3130" s="163" t="n"/>
      <c r="P3130" s="163" t="n"/>
      <c r="Q3130" s="163" t="n"/>
      <c r="R3130" s="163" t="n"/>
      <c r="S3130" s="163" t="n"/>
      <c r="T3130" s="163" t="n"/>
      <c r="U3130" s="163" t="n"/>
      <c r="V3130" s="163" t="n"/>
      <c r="W3130" s="163" t="n"/>
      <c r="X3130" s="163" t="n"/>
      <c r="Y3130" s="163" t="n"/>
      <c r="Z3130" s="163" t="n"/>
      <c r="AA3130" s="163" t="n"/>
      <c r="AB3130" s="163" t="n"/>
      <c r="AC3130" s="163" t="n"/>
      <c r="AD3130" s="163" t="n"/>
      <c r="AE3130" s="163" t="n"/>
      <c r="AF3130" s="163" t="n"/>
      <c r="AG3130" s="163" t="n"/>
      <c r="AH3130" s="163" t="n"/>
      <c r="AI3130" s="163" t="n"/>
      <c r="AJ3130" s="163" t="n"/>
      <c r="AK3130" s="163" t="n"/>
      <c r="AL3130" s="163" t="n"/>
      <c r="AM3130" s="163" t="n"/>
      <c r="AN3130" s="163" t="n"/>
      <c r="AO3130" s="163" t="n"/>
      <c r="AP3130" s="163" t="n"/>
      <c r="AQ3130" s="163" t="n"/>
      <c r="AR3130" s="163" t="n"/>
      <c r="AS3130" s="163" t="n"/>
      <c r="AT3130" s="163" t="n"/>
      <c r="AU3130" s="163" t="n"/>
      <c r="AV3130" s="163" t="n"/>
      <c r="AW3130" s="163" t="n"/>
      <c r="AX3130" s="163" t="n"/>
      <c r="AY3130" s="163" t="n"/>
      <c r="AZ3130" s="163" t="n"/>
      <c r="BA3130" s="163" t="n"/>
      <c r="BB3130" s="163" t="n"/>
      <c r="BC3130" s="163" t="n"/>
      <c r="BD3130" s="163" t="n"/>
      <c r="BE3130" s="163" t="n"/>
      <c r="BF3130" s="163" t="n"/>
      <c r="BG3130" s="163" t="n"/>
      <c r="BH3130" s="163" t="n"/>
      <c r="BI3130" s="164"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5" t="inlineStr">
        <is>
          <t>連絡先</t>
        </is>
      </c>
      <c r="F3131" s="166" t="n"/>
      <c r="G3131" s="166" t="n"/>
      <c r="H3131" s="166" t="n"/>
      <c r="I3131" s="166" t="n"/>
      <c r="J3131" s="166" t="n"/>
      <c r="K3131" s="167" t="n"/>
      <c r="L3131" s="107" t="inlineStr">
        <is>
          <t>〒</t>
        </is>
      </c>
      <c r="M3131" s="166" t="n"/>
      <c r="N3131" s="166" t="n"/>
      <c r="O3131" s="166" t="n"/>
      <c r="P3131" s="172">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3">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6" t="n"/>
      <c r="F3135" s="147" t="n"/>
      <c r="G3135" s="147" t="n"/>
      <c r="H3135" s="147" t="n"/>
      <c r="I3135" s="147" t="n"/>
      <c r="J3135" s="147" t="n"/>
      <c r="K3135" s="148" t="n"/>
      <c r="L3135" s="147" t="n"/>
      <c r="M3135" s="147" t="n"/>
      <c r="N3135" s="147" t="n"/>
      <c r="O3135" s="147" t="n"/>
      <c r="P3135" s="147" t="n"/>
      <c r="Q3135" s="147" t="n"/>
      <c r="R3135" s="147" t="n"/>
      <c r="S3135" s="147" t="n"/>
      <c r="T3135" s="147" t="n"/>
      <c r="U3135" s="147" t="n"/>
      <c r="V3135" s="147" t="n"/>
      <c r="W3135" s="147" t="n"/>
      <c r="X3135" s="147" t="n"/>
      <c r="Y3135" s="147" t="n"/>
      <c r="Z3135" s="147" t="n"/>
      <c r="AA3135" s="147" t="n"/>
      <c r="AB3135" s="147" t="n"/>
      <c r="AC3135" s="147" t="n"/>
      <c r="AD3135" s="147" t="n"/>
      <c r="AE3135" s="147" t="n"/>
      <c r="AF3135" s="147" t="n"/>
      <c r="AG3135" s="147" t="n"/>
      <c r="AH3135" s="147" t="n"/>
      <c r="AI3135" s="147" t="n"/>
      <c r="AJ3135" s="147" t="n"/>
      <c r="AK3135" s="147" t="n"/>
      <c r="AL3135" s="147" t="n"/>
      <c r="AM3135" s="147" t="n"/>
      <c r="AN3135" s="147" t="n"/>
      <c r="AO3135" s="147" t="n"/>
      <c r="AP3135" s="147" t="n"/>
      <c r="AQ3135" s="147" t="n"/>
      <c r="AR3135" s="147" t="n"/>
      <c r="AS3135" s="147" t="n"/>
      <c r="AT3135" s="147" t="n"/>
      <c r="AU3135" s="147" t="n"/>
      <c r="AV3135" s="147" t="n"/>
      <c r="AW3135" s="147" t="n"/>
      <c r="AX3135" s="147" t="n"/>
      <c r="AY3135" s="147" t="n"/>
      <c r="AZ3135" s="147" t="n"/>
      <c r="BA3135" s="147" t="n"/>
      <c r="BB3135" s="147" t="n"/>
      <c r="BC3135" s="147" t="n"/>
      <c r="BD3135" s="147" t="n"/>
      <c r="BE3135" s="147" t="n"/>
      <c r="BF3135" s="147" t="n"/>
      <c r="BG3135" s="147" t="n"/>
      <c r="BH3135" s="147" t="n"/>
      <c r="BI3135" s="148"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4" t="n"/>
      <c r="BQ3141" s="140" t="n"/>
      <c r="BR3141" s="175" t="n"/>
      <c r="BS3141" s="140" t="n"/>
      <c r="BT3141" s="140" t="n"/>
      <c r="BU3141" s="28" t="n"/>
      <c r="BV3141" s="29" t="n"/>
      <c r="BW3141" s="176">
        <f>計算!$Z$37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7"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78">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79">
        <f>設定!$B$6</f>
        <v/>
      </c>
      <c r="S3149" s="11" t="n"/>
      <c r="T3149" s="11" t="n"/>
      <c r="U3149" s="179">
        <f>設定!$B$7</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6" t="n"/>
      <c r="F3154" s="147" t="n"/>
      <c r="G3154" s="147" t="n"/>
      <c r="H3154" s="147" t="n"/>
      <c r="I3154" s="147" t="n"/>
      <c r="J3154" s="147" t="n"/>
      <c r="K3154" s="148"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7" t="n"/>
      <c r="AX3154" s="147" t="n"/>
      <c r="AY3154" s="147" t="n"/>
      <c r="AZ3154" s="147" t="n"/>
      <c r="BA3154" s="147" t="n"/>
      <c r="BB3154" s="147" t="n"/>
      <c r="BC3154" s="147" t="n"/>
      <c r="BD3154" s="147" t="n"/>
      <c r="BE3154" s="147" t="n"/>
      <c r="BF3154" s="147" t="n"/>
      <c r="BG3154" s="147" t="n"/>
      <c r="BH3154" s="147" t="n"/>
      <c r="BI3154" s="148"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0"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1">
        <f>計算!$AD$37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79">
        <f>計算!$AB$37</f>
        <v/>
      </c>
      <c r="S3160" s="52" t="inlineStr">
        <is>
          <t>年</t>
        </is>
      </c>
      <c r="U3160" s="179">
        <f>計算!$AC$37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6" t="n"/>
      <c r="M3163" s="147" t="n"/>
      <c r="N3163" s="147" t="n"/>
      <c r="O3163" s="147" t="n"/>
      <c r="P3163" s="20" t="n"/>
      <c r="Q3163" s="20" t="n"/>
      <c r="R3163" s="20" t="n"/>
      <c r="S3163" s="20" t="n"/>
      <c r="T3163" s="20" t="n"/>
      <c r="U3163" s="20" t="n"/>
      <c r="V3163" s="20" t="n"/>
      <c r="W3163" s="20" t="n"/>
      <c r="X3163" s="39" t="n"/>
      <c r="Y3163" s="146" t="n"/>
      <c r="Z3163" s="147" t="n"/>
      <c r="AA3163" s="147" t="n"/>
      <c r="AB3163" s="147" t="n"/>
      <c r="AC3163" s="147" t="n"/>
      <c r="AD3163" s="147" t="n"/>
      <c r="AE3163" s="147" t="n"/>
      <c r="AF3163" s="147" t="n"/>
      <c r="AG3163" s="147" t="n"/>
      <c r="AH3163" s="147" t="n"/>
      <c r="AI3163" s="147" t="n"/>
      <c r="AJ3163" s="147" t="n"/>
      <c r="AK3163" s="147" t="n"/>
      <c r="AL3163" s="147" t="n"/>
      <c r="AM3163" s="147" t="n"/>
      <c r="AN3163" s="147" t="n"/>
      <c r="AO3163" s="147" t="n"/>
      <c r="AP3163" s="147" t="n"/>
      <c r="AQ3163" s="147" t="n"/>
      <c r="AR3163" s="147" t="n"/>
      <c r="AS3163" s="147" t="n"/>
      <c r="AT3163" s="147" t="n"/>
      <c r="AU3163" s="147" t="n"/>
      <c r="AV3163" s="147" t="n"/>
      <c r="AW3163" s="147" t="n"/>
      <c r="AX3163" s="147" t="n"/>
      <c r="AY3163" s="147" t="n"/>
      <c r="AZ3163" s="147" t="n"/>
      <c r="BA3163" s="147" t="n"/>
      <c r="BB3163" s="147" t="n"/>
      <c r="BC3163" s="147" t="n"/>
      <c r="BD3163" s="147" t="n"/>
      <c r="BE3163" s="147" t="n"/>
      <c r="BF3163" s="147" t="n"/>
      <c r="BG3163" s="147" t="n"/>
      <c r="BH3163" s="147" t="n"/>
      <c r="BI3163" s="148"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1">
        <f>計算!$AG$37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79">
        <f>計算!$AE$37</f>
        <v/>
      </c>
      <c r="S3166" s="52" t="inlineStr">
        <is>
          <t>年</t>
        </is>
      </c>
      <c r="U3166" s="179">
        <f>計算!$AF$37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6" t="n"/>
      <c r="M3169" s="147" t="n"/>
      <c r="N3169" s="147" t="n"/>
      <c r="O3169" s="147" t="n"/>
      <c r="P3169" s="20" t="n"/>
      <c r="Q3169" s="20" t="n"/>
      <c r="R3169" s="20" t="n"/>
      <c r="S3169" s="20" t="n"/>
      <c r="T3169" s="20" t="n"/>
      <c r="U3169" s="20" t="n"/>
      <c r="V3169" s="20" t="n"/>
      <c r="W3169" s="20" t="n"/>
      <c r="X3169" s="39" t="n"/>
      <c r="Y3169" s="146" t="n"/>
      <c r="Z3169" s="147" t="n"/>
      <c r="AA3169" s="147" t="n"/>
      <c r="AB3169" s="147" t="n"/>
      <c r="AC3169" s="147" t="n"/>
      <c r="AD3169" s="147" t="n"/>
      <c r="AE3169" s="147" t="n"/>
      <c r="AF3169" s="147" t="n"/>
      <c r="AG3169" s="147" t="n"/>
      <c r="AH3169" s="147" t="n"/>
      <c r="AI3169" s="147" t="n"/>
      <c r="AJ3169" s="147" t="n"/>
      <c r="AK3169" s="147" t="n"/>
      <c r="AL3169" s="147" t="n"/>
      <c r="AM3169" s="147" t="n"/>
      <c r="AN3169" s="147" t="n"/>
      <c r="AO3169" s="147" t="n"/>
      <c r="AP3169" s="147" t="n"/>
      <c r="AQ3169" s="147" t="n"/>
      <c r="AR3169" s="147" t="n"/>
      <c r="AS3169" s="147" t="n"/>
      <c r="AT3169" s="147" t="n"/>
      <c r="AU3169" s="147" t="n"/>
      <c r="AV3169" s="147" t="n"/>
      <c r="AW3169" s="147" t="n"/>
      <c r="AX3169" s="147" t="n"/>
      <c r="AY3169" s="147" t="n"/>
      <c r="AZ3169" s="147" t="n"/>
      <c r="BA3169" s="147" t="n"/>
      <c r="BB3169" s="147" t="n"/>
      <c r="BC3169" s="147" t="n"/>
      <c r="BD3169" s="147" t="n"/>
      <c r="BE3169" s="147" t="n"/>
      <c r="BF3169" s="147" t="n"/>
      <c r="BG3169" s="147" t="n"/>
      <c r="BH3169" s="147" t="n"/>
      <c r="BI3169" s="148" t="n"/>
      <c r="BJ3169" s="2" t="n"/>
      <c r="BK3169" s="2" t="n"/>
      <c r="BL3169" s="2" t="n"/>
      <c r="BM3169" s="2" t="n"/>
      <c r="BN3169" s="2" t="n"/>
      <c r="BO3169" s="2" t="n"/>
      <c r="BP3169" s="146" t="n"/>
      <c r="BQ3169" s="147" t="n"/>
      <c r="BR3169" s="147" t="n"/>
      <c r="BS3169" s="147" t="n"/>
      <c r="BT3169" s="147" t="n"/>
      <c r="BU3169" s="42" t="n"/>
      <c r="BV3169" s="45" t="n"/>
      <c r="BW3169" s="147" t="n"/>
      <c r="BX3169" s="147" t="n"/>
      <c r="BY3169" s="147" t="n"/>
      <c r="BZ3169" s="147" t="n"/>
      <c r="CA3169" s="147" t="n"/>
      <c r="CB3169" s="147" t="n"/>
      <c r="CC3169" s="147" t="n"/>
      <c r="CD3169" s="147" t="n"/>
      <c r="CE3169" s="147" t="n"/>
      <c r="CF3169" s="147" t="n"/>
      <c r="CG3169" s="147" t="n"/>
      <c r="CH3169" s="147" t="n"/>
      <c r="CI3169" s="147" t="n"/>
      <c r="CJ3169" s="147" t="n"/>
      <c r="CK3169" s="147" t="n"/>
      <c r="CL3169" s="147" t="n"/>
      <c r="CM3169" s="147" t="n"/>
      <c r="CN3169" s="147" t="n"/>
      <c r="CO3169" s="147" t="n"/>
      <c r="CP3169" s="147" t="n"/>
      <c r="CQ3169" s="147" t="n"/>
      <c r="CR3169" s="147" t="n"/>
      <c r="CS3169" s="147" t="n"/>
      <c r="CT3169" s="147" t="n"/>
      <c r="CU3169" s="147" t="n"/>
      <c r="CV3169" s="147" t="n"/>
      <c r="CW3169" s="147" t="n"/>
      <c r="CX3169" s="147" t="n"/>
      <c r="CY3169" s="147" t="n"/>
      <c r="CZ3169" s="147" t="n"/>
      <c r="DA3169" s="147" t="n"/>
      <c r="DB3169" s="147" t="n"/>
      <c r="DC3169" s="147" t="n"/>
      <c r="DD3169" s="147" t="n"/>
      <c r="DE3169" s="147" t="n"/>
      <c r="DF3169" s="147" t="n"/>
      <c r="DG3169" s="147" t="n"/>
      <c r="DH3169" s="147" t="n"/>
      <c r="DI3169" s="147" t="n"/>
      <c r="DJ3169" s="147" t="n"/>
      <c r="DK3169" s="147" t="n"/>
      <c r="DL3169" s="147" t="n"/>
      <c r="DM3169" s="147" t="n"/>
      <c r="DN3169" s="147" t="n"/>
      <c r="DO3169" s="147" t="n"/>
      <c r="DP3169" s="147" t="n"/>
      <c r="DQ3169" s="147" t="n"/>
      <c r="DR3169" s="147" t="n"/>
      <c r="DS3169" s="147" t="n"/>
      <c r="DT3169" s="147" t="n"/>
      <c r="DU3169" s="148"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6">
        <f>計算!$AA$37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6" t="n"/>
      <c r="M3175" s="147" t="n"/>
      <c r="N3175" s="147" t="n"/>
      <c r="O3175" s="147"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6" t="n"/>
      <c r="F3181" s="147" t="n"/>
      <c r="G3181" s="147" t="n"/>
      <c r="H3181" s="147" t="n"/>
      <c r="I3181" s="147" t="n"/>
      <c r="J3181" s="147" t="n"/>
      <c r="K3181" s="148" t="n"/>
      <c r="L3181" s="146" t="n"/>
      <c r="M3181" s="147" t="n"/>
      <c r="N3181" s="147" t="n"/>
      <c r="O3181" s="147"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6" t="n"/>
      <c r="BQ3181" s="147" t="n"/>
      <c r="BR3181" s="147" t="n"/>
      <c r="BS3181" s="147" t="n"/>
      <c r="BT3181" s="147" t="n"/>
      <c r="BU3181" s="147" t="n"/>
      <c r="BV3181" s="148" t="n"/>
      <c r="BW3181" s="147" t="n"/>
      <c r="BX3181" s="147" t="n"/>
      <c r="BY3181" s="147" t="n"/>
      <c r="BZ3181" s="147" t="n"/>
      <c r="CA3181" s="147" t="n"/>
      <c r="CB3181" s="147" t="n"/>
      <c r="CC3181" s="147" t="n"/>
      <c r="CD3181" s="147" t="n"/>
      <c r="CE3181" s="147" t="n"/>
      <c r="CF3181" s="147" t="n"/>
      <c r="CG3181" s="147" t="n"/>
      <c r="CH3181" s="147" t="n"/>
      <c r="CI3181" s="147" t="n"/>
      <c r="CJ3181" s="147" t="n"/>
      <c r="CK3181" s="147" t="n"/>
      <c r="CL3181" s="147" t="n"/>
      <c r="CM3181" s="147" t="n"/>
      <c r="CN3181" s="147" t="n"/>
      <c r="CO3181" s="147" t="n"/>
      <c r="CP3181" s="147" t="n"/>
      <c r="CQ3181" s="147" t="n"/>
      <c r="CR3181" s="147" t="n"/>
      <c r="CS3181" s="147" t="n"/>
      <c r="CT3181" s="147" t="n"/>
      <c r="CU3181" s="147" t="n"/>
      <c r="CV3181" s="147" t="n"/>
      <c r="CW3181" s="147" t="n"/>
      <c r="CX3181" s="147" t="n"/>
      <c r="CY3181" s="147" t="n"/>
      <c r="CZ3181" s="147" t="n"/>
      <c r="DA3181" s="147" t="n"/>
      <c r="DB3181" s="147" t="n"/>
      <c r="DC3181" s="147" t="n"/>
      <c r="DD3181" s="147" t="n"/>
      <c r="DE3181" s="147" t="n"/>
      <c r="DF3181" s="147" t="n"/>
      <c r="DG3181" s="147" t="n"/>
      <c r="DH3181" s="147" t="n"/>
      <c r="DI3181" s="147" t="n"/>
      <c r="DJ3181" s="147" t="n"/>
      <c r="DK3181" s="147" t="n"/>
      <c r="DL3181" s="147" t="n"/>
      <c r="DM3181" s="147" t="n"/>
      <c r="DN3181" s="147" t="n"/>
      <c r="DO3181" s="147" t="n"/>
      <c r="DP3181" s="147" t="n"/>
      <c r="DQ3181" s="147" t="n"/>
      <c r="DR3181" s="147" t="n"/>
      <c r="DS3181" s="147" t="n"/>
      <c r="DT3181" s="147" t="n"/>
      <c r="DU3181" s="148"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IF(N(設定!$B$3)=0,"",YEAR(設定!$B$3)-2018)</f>
        <v/>
      </c>
      <c r="AG3193" s="95" t="inlineStr">
        <is>
          <t>年</t>
        </is>
      </c>
      <c r="AI3193" s="145">
        <f>IF(N(設定!$B$3)=0,"",MONTH(設定!$B$3))</f>
        <v/>
      </c>
      <c r="AL3193" s="95" t="inlineStr">
        <is>
          <t>月</t>
        </is>
      </c>
      <c r="AN3193" s="145">
        <f>IF(N(設定!$B$3)=0,"",DAY(設定!$B$3))</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6" t="n"/>
      <c r="BX3193" s="147" t="n"/>
      <c r="BY3193" s="147" t="n"/>
      <c r="BZ3193" s="147" t="n"/>
      <c r="CA3193" s="147" t="n"/>
      <c r="CB3193" s="147" t="n"/>
      <c r="CC3193" s="147" t="n"/>
      <c r="CD3193" s="147" t="n"/>
      <c r="CE3193" s="147" t="n"/>
      <c r="CF3193" s="147" t="n"/>
      <c r="CG3193" s="148" t="n"/>
      <c r="CH3193" s="146" t="n"/>
      <c r="CI3193" s="147" t="n"/>
      <c r="CJ3193" s="147" t="n"/>
      <c r="CK3193" s="147" t="n"/>
      <c r="CL3193" s="147" t="n"/>
      <c r="CM3193" s="147" t="n"/>
      <c r="CN3193" s="147" t="n"/>
      <c r="CO3193" s="147" t="n"/>
      <c r="CP3193" s="147" t="n"/>
      <c r="CQ3193" s="147" t="n"/>
      <c r="CR3193" s="147" t="n"/>
      <c r="CS3193" s="147" t="n"/>
      <c r="CT3193" s="147" t="n"/>
      <c r="CU3193" s="147" t="n"/>
      <c r="CV3193" s="147" t="n"/>
      <c r="CW3193" s="147" t="n"/>
      <c r="CX3193" s="147" t="n"/>
      <c r="CY3193" s="147" t="n"/>
      <c r="CZ3193" s="147" t="n"/>
      <c r="DA3193" s="147" t="n"/>
      <c r="DB3193" s="147" t="n"/>
      <c r="DC3193" s="147" t="n"/>
      <c r="DD3193" s="147" t="n"/>
      <c r="DE3193" s="147" t="n"/>
      <c r="DF3193" s="147" t="n"/>
      <c r="DG3193" s="147" t="n"/>
      <c r="DH3193" s="147" t="n"/>
      <c r="DI3193" s="147" t="n"/>
      <c r="DJ3193" s="147" t="n"/>
      <c r="DK3193" s="147" t="n"/>
      <c r="DL3193" s="147" t="n"/>
      <c r="DM3193" s="147" t="n"/>
      <c r="DN3193" s="147" t="n"/>
      <c r="DO3193" s="147" t="n"/>
      <c r="DP3193" s="147" t="n"/>
      <c r="DQ3193" s="147" t="n"/>
      <c r="DR3193" s="147" t="n"/>
      <c r="DS3193" s="147" t="n"/>
      <c r="DT3193" s="147" t="n"/>
      <c r="DU3193" s="148"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49">
        <f>計算!$O$38</f>
        <v/>
      </c>
      <c r="CG3194" s="144" t="n"/>
      <c r="CH3194" s="150">
        <f>計算!$P$38</f>
        <v/>
      </c>
      <c r="DU3194" s="144"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7" t="n"/>
      <c r="AA3195" s="147" t="n"/>
      <c r="AB3195" s="147" t="n"/>
      <c r="AC3195" s="147" t="n"/>
      <c r="AD3195" s="147" t="n"/>
      <c r="AE3195" s="147" t="n"/>
      <c r="AF3195" s="147" t="n"/>
      <c r="AG3195" s="147" t="n"/>
      <c r="AH3195" s="147" t="n"/>
      <c r="AI3195" s="147" t="n"/>
      <c r="AJ3195" s="147" t="n"/>
      <c r="AK3195" s="147" t="n"/>
      <c r="AL3195" s="147" t="n"/>
      <c r="AM3195" s="147" t="n"/>
      <c r="AN3195" s="147" t="n"/>
      <c r="AO3195" s="147" t="n"/>
      <c r="AP3195" s="147" t="n"/>
      <c r="AQ3195" s="147" t="n"/>
      <c r="AR3195" s="147" t="n"/>
      <c r="AS3195" s="147" t="n"/>
      <c r="AT3195" s="147" t="n"/>
      <c r="AU3195" s="12" t="n"/>
      <c r="AV3195" s="7" t="n"/>
      <c r="BI3195" s="8" t="n"/>
      <c r="BJ3195" s="7" t="n"/>
      <c r="BK3195" s="2" t="n"/>
      <c r="BL3195" s="2" t="n"/>
      <c r="BM3195" s="2" t="n"/>
      <c r="BN3195" s="2" t="n"/>
      <c r="BO3195" s="2" t="n"/>
      <c r="BP3195" s="143" t="n"/>
      <c r="BV3195" s="144" t="n"/>
      <c r="BW3195" s="143" t="n"/>
      <c r="CG3195" s="144" t="n"/>
      <c r="DU3195" s="144" t="n"/>
      <c r="DV3195" s="2" t="n"/>
      <c r="DW3195" s="2" t="n"/>
      <c r="DX3195" s="2" t="n"/>
      <c r="DY3195" s="2" t="n"/>
      <c r="DZ3195" s="2" t="n"/>
      <c r="EA3195" s="2" t="n"/>
      <c r="EB3195" s="2" t="n"/>
      <c r="EC3195" s="2" t="n"/>
    </row>
    <row r="3196" ht="6.75" customHeight="1" s="118">
      <c r="A3196" s="2" t="n"/>
      <c r="B3196" s="2" t="n"/>
      <c r="C3196" s="2" t="n"/>
      <c r="D3196" s="2" t="n"/>
      <c r="E3196" s="142" t="inlineStr">
        <is>
          <t>ふ り が な</t>
        </is>
      </c>
      <c r="F3196" s="140" t="n"/>
      <c r="G3196" s="140" t="n"/>
      <c r="H3196" s="140" t="n"/>
      <c r="I3196" s="140" t="n"/>
      <c r="J3196" s="140" t="n"/>
      <c r="K3196" s="141" t="n"/>
      <c r="L3196" s="151">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43" t="n"/>
      <c r="CG3196" s="144" t="n"/>
      <c r="DU3196" s="144" t="n"/>
      <c r="DV3196" s="2" t="n"/>
      <c r="DW3196" s="2" t="n"/>
      <c r="DX3196" s="2" t="n"/>
      <c r="DY3196" s="2" t="n"/>
      <c r="DZ3196" s="2" t="n"/>
      <c r="EA3196" s="2" t="n"/>
      <c r="EB3196" s="2" t="n"/>
      <c r="EC3196" s="2" t="n"/>
    </row>
    <row r="3197" ht="6.7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43" t="n"/>
      <c r="CG3197" s="144" t="n"/>
      <c r="DU3197" s="144" t="n"/>
      <c r="DV3197" s="2" t="n"/>
      <c r="DW3197" s="2" t="n"/>
      <c r="DX3197" s="2" t="n"/>
      <c r="DY3197" s="2" t="n"/>
      <c r="DZ3197" s="2" t="n"/>
      <c r="EA3197" s="2" t="n"/>
      <c r="EB3197" s="2" t="n"/>
      <c r="EC3197" s="2" t="n"/>
    </row>
    <row r="3198" ht="6.7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49">
        <f>計算!$Q$38</f>
        <v/>
      </c>
      <c r="CG3198" s="144" t="n"/>
      <c r="CH3198" s="150">
        <f>計算!$R$38</f>
        <v/>
      </c>
      <c r="DU3198" s="144" t="n"/>
      <c r="DV3198" s="2" t="n"/>
      <c r="DW3198" s="2" t="n"/>
      <c r="DX3198" s="2" t="n"/>
      <c r="DY3198" s="2" t="n"/>
      <c r="DZ3198" s="2" t="n"/>
      <c r="EA3198" s="2" t="n"/>
      <c r="EB3198" s="2" t="n"/>
      <c r="EC3198" s="2" t="n"/>
    </row>
    <row r="3199" ht="6.75" customHeight="1" s="118">
      <c r="A3199" s="2" t="n"/>
      <c r="B3199" s="2" t="n"/>
      <c r="C3199" s="2" t="n"/>
      <c r="D3199" s="2" t="n"/>
      <c r="E3199" s="146" t="n"/>
      <c r="F3199" s="147" t="n"/>
      <c r="G3199" s="147" t="n"/>
      <c r="H3199" s="147" t="n"/>
      <c r="I3199" s="147" t="n"/>
      <c r="J3199" s="147" t="n"/>
      <c r="K3199" s="148" t="n"/>
      <c r="L3199" s="147" t="n"/>
      <c r="M3199" s="147" t="n"/>
      <c r="N3199" s="147" t="n"/>
      <c r="O3199" s="147" t="n"/>
      <c r="P3199" s="147" t="n"/>
      <c r="Q3199" s="147" t="n"/>
      <c r="R3199" s="147" t="n"/>
      <c r="S3199" s="147" t="n"/>
      <c r="T3199" s="147" t="n"/>
      <c r="U3199" s="147" t="n"/>
      <c r="V3199" s="147" t="n"/>
      <c r="W3199" s="147" t="n"/>
      <c r="X3199" s="147" t="n"/>
      <c r="Y3199" s="147" t="n"/>
      <c r="Z3199" s="147" t="n"/>
      <c r="AA3199" s="147" t="n"/>
      <c r="AB3199" s="147" t="n"/>
      <c r="AC3199" s="147" t="n"/>
      <c r="AD3199" s="147" t="n"/>
      <c r="AE3199" s="147" t="n"/>
      <c r="AF3199" s="147" t="n"/>
      <c r="AG3199" s="147" t="n"/>
      <c r="AH3199" s="147" t="n"/>
      <c r="AI3199" s="147" t="n"/>
      <c r="AJ3199" s="147" t="n"/>
      <c r="AK3199" s="147" t="n"/>
      <c r="AL3199" s="147" t="n"/>
      <c r="AM3199" s="147" t="n"/>
      <c r="AN3199" s="147" t="n"/>
      <c r="AO3199" s="147" t="n"/>
      <c r="AP3199" s="147" t="n"/>
      <c r="AQ3199" s="147" t="n"/>
      <c r="AR3199" s="147" t="n"/>
      <c r="AS3199" s="147" t="n"/>
      <c r="AT3199" s="148"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43" t="n"/>
      <c r="CG3199" s="144" t="n"/>
      <c r="DU3199" s="144" t="n"/>
      <c r="DV3199" s="2" t="n"/>
      <c r="DW3199" s="2" t="n"/>
      <c r="DX3199" s="2" t="n"/>
      <c r="DY3199" s="2" t="n"/>
      <c r="DZ3199" s="2" t="n"/>
      <c r="EA3199" s="2" t="n"/>
      <c r="EB3199" s="2" t="n"/>
      <c r="EC3199" s="2" t="n"/>
    </row>
    <row r="3200" ht="6.75" customHeight="1" s="118">
      <c r="A3200" s="2" t="n"/>
      <c r="B3200" s="2" t="n"/>
      <c r="C3200" s="2" t="n"/>
      <c r="D3200" s="2" t="n"/>
      <c r="E3200" s="152" t="inlineStr">
        <is>
          <t>名　前</t>
        </is>
      </c>
      <c r="F3200" s="140" t="n"/>
      <c r="G3200" s="140" t="n"/>
      <c r="H3200" s="140" t="n"/>
      <c r="I3200" s="140" t="n"/>
      <c r="J3200" s="140" t="n"/>
      <c r="K3200" s="141" t="n"/>
      <c r="L3200" s="153">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43" t="n"/>
      <c r="CG3200" s="144" t="n"/>
      <c r="DU3200" s="144" t="n"/>
      <c r="DV3200" s="2" t="n"/>
      <c r="DW3200" s="2" t="n"/>
      <c r="DX3200" s="2" t="n"/>
      <c r="DY3200" s="2" t="n"/>
      <c r="DZ3200" s="2" t="n"/>
      <c r="EA3200" s="2" t="n"/>
      <c r="EB3200" s="2" t="n"/>
      <c r="EC3200" s="2" t="n"/>
    </row>
    <row r="3201" ht="6.7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43" t="n"/>
      <c r="CG3201" s="144" t="n"/>
      <c r="DU3201" s="144" t="n"/>
      <c r="DV3201" s="2" t="n"/>
      <c r="DW3201" s="2" t="n"/>
      <c r="DX3201" s="2" t="n"/>
      <c r="DY3201" s="2" t="n"/>
      <c r="DZ3201" s="2" t="n"/>
      <c r="EA3201" s="2" t="n"/>
      <c r="EB3201" s="2" t="n"/>
      <c r="EC3201" s="2" t="n"/>
    </row>
    <row r="3202" ht="6.7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49">
        <f>計算!$S$38</f>
        <v/>
      </c>
      <c r="CG3202" s="144" t="n"/>
      <c r="CH3202" s="150">
        <f>計算!$T$38</f>
        <v/>
      </c>
      <c r="DU3202" s="144" t="n"/>
      <c r="DV3202" s="2" t="n"/>
      <c r="DW3202" s="2" t="n"/>
      <c r="DX3202" s="2" t="n"/>
      <c r="DY3202" s="2" t="n"/>
      <c r="DZ3202" s="2" t="n"/>
      <c r="EA3202" s="2" t="n"/>
      <c r="EB3202" s="2" t="n"/>
      <c r="EC3202" s="2" t="n"/>
    </row>
    <row r="3203" ht="6.7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43" t="n"/>
      <c r="CG3203" s="144" t="n"/>
      <c r="DU3203" s="144" t="n"/>
      <c r="DV3203" s="2" t="n"/>
      <c r="DW3203" s="2" t="n"/>
      <c r="DX3203" s="2" t="n"/>
      <c r="DY3203" s="2" t="n"/>
      <c r="DZ3203" s="2" t="n"/>
      <c r="EA3203" s="2" t="n"/>
      <c r="EB3203" s="2" t="n"/>
      <c r="EC3203" s="2" t="n"/>
    </row>
    <row r="3204" ht="6.7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43" t="n"/>
      <c r="CG3204" s="144" t="n"/>
      <c r="DU3204" s="144" t="n"/>
      <c r="DV3204" s="2" t="n"/>
      <c r="DW3204" s="2" t="n"/>
      <c r="DX3204" s="2" t="n"/>
      <c r="DY3204" s="2" t="n"/>
      <c r="DZ3204" s="2" t="n"/>
      <c r="EA3204" s="2" t="n"/>
      <c r="EB3204" s="2" t="n"/>
      <c r="EC3204" s="2" t="n"/>
    </row>
    <row r="3205" ht="4.5" customHeight="1" s="118">
      <c r="A3205" s="2" t="n"/>
      <c r="B3205" s="2" t="n"/>
      <c r="C3205" s="2" t="n"/>
      <c r="D3205" s="2" t="n"/>
      <c r="E3205" s="146" t="n"/>
      <c r="F3205" s="147" t="n"/>
      <c r="G3205" s="147" t="n"/>
      <c r="H3205" s="147" t="n"/>
      <c r="I3205" s="147" t="n"/>
      <c r="J3205" s="147" t="n"/>
      <c r="K3205" s="148" t="n"/>
      <c r="L3205" s="146" t="n"/>
      <c r="M3205" s="147" t="n"/>
      <c r="N3205" s="147" t="n"/>
      <c r="O3205" s="147" t="n"/>
      <c r="P3205" s="147" t="n"/>
      <c r="Q3205" s="147" t="n"/>
      <c r="R3205" s="147" t="n"/>
      <c r="S3205" s="147" t="n"/>
      <c r="T3205" s="147" t="n"/>
      <c r="U3205" s="147" t="n"/>
      <c r="V3205" s="147" t="n"/>
      <c r="W3205" s="147" t="n"/>
      <c r="X3205" s="147" t="n"/>
      <c r="Y3205" s="147" t="n"/>
      <c r="Z3205" s="147" t="n"/>
      <c r="AA3205" s="147" t="n"/>
      <c r="AB3205" s="147" t="n"/>
      <c r="AC3205" s="147" t="n"/>
      <c r="AD3205" s="147" t="n"/>
      <c r="AE3205" s="147" t="n"/>
      <c r="AF3205" s="147" t="n"/>
      <c r="AG3205" s="147" t="n"/>
      <c r="AH3205" s="147" t="n"/>
      <c r="AI3205" s="147" t="n"/>
      <c r="AJ3205" s="147" t="n"/>
      <c r="AK3205" s="147" t="n"/>
      <c r="AL3205" s="147" t="n"/>
      <c r="AM3205" s="147" t="n"/>
      <c r="AN3205" s="147" t="n"/>
      <c r="AO3205" s="147" t="n"/>
      <c r="AP3205" s="147" t="n"/>
      <c r="AQ3205" s="147" t="n"/>
      <c r="AR3205" s="147" t="n"/>
      <c r="AS3205" s="147" t="n"/>
      <c r="AT3205" s="148"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43" t="n"/>
      <c r="CG3205" s="144" t="n"/>
      <c r="DU3205" s="144" t="n"/>
      <c r="DV3205" s="2" t="n"/>
      <c r="DW3205" s="2" t="n"/>
      <c r="DX3205" s="2" t="n"/>
      <c r="DY3205" s="2" t="n"/>
      <c r="DZ3205" s="2" t="n"/>
      <c r="EA3205" s="2" t="n"/>
      <c r="EB3205" s="2" t="n"/>
      <c r="EC3205" s="2" t="n"/>
    </row>
    <row r="3206" ht="6.75" customHeight="1" s="118">
      <c r="A3206" s="2" t="n"/>
      <c r="B3206" s="2" t="n"/>
      <c r="C3206" s="2" t="n"/>
      <c r="D3206" s="2" t="n"/>
      <c r="E3206" s="152" t="inlineStr">
        <is>
          <t>生年月日</t>
        </is>
      </c>
      <c r="F3206" s="140" t="n"/>
      <c r="G3206" s="140" t="n"/>
      <c r="H3206" s="140" t="n"/>
      <c r="I3206" s="140" t="n"/>
      <c r="J3206" s="140" t="n"/>
      <c r="K3206" s="141" t="n"/>
      <c r="L3206" s="154" t="inlineStr">
        <is>
          <t>昭和 ・ 平成</t>
        </is>
      </c>
      <c r="M3206" s="140" t="n"/>
      <c r="N3206" s="140" t="n"/>
      <c r="O3206" s="140" t="n"/>
      <c r="P3206" s="140" t="n"/>
      <c r="Q3206" s="140" t="n"/>
      <c r="R3206" s="140" t="n"/>
      <c r="S3206" s="140" t="n"/>
      <c r="T3206" s="140" t="n"/>
      <c r="U3206" s="140" t="n"/>
      <c r="V3206" s="155">
        <f>計算!$D$38</f>
        <v/>
      </c>
      <c r="W3206" s="140" t="n"/>
      <c r="X3206" s="156" t="inlineStr">
        <is>
          <t>年</t>
        </is>
      </c>
      <c r="Y3206" s="140" t="n"/>
      <c r="Z3206" s="155">
        <f>計算!$E$38</f>
        <v/>
      </c>
      <c r="AA3206" s="140" t="n"/>
      <c r="AB3206" s="140" t="n"/>
      <c r="AC3206" s="156" t="inlineStr">
        <is>
          <t>月</t>
        </is>
      </c>
      <c r="AD3206" s="140" t="n"/>
      <c r="AE3206" s="155">
        <f>計算!$F$38</f>
        <v/>
      </c>
      <c r="AF3206" s="140" t="n"/>
      <c r="AG3206" s="140" t="n"/>
      <c r="AH3206" s="156" t="inlineStr">
        <is>
          <t>日　生 （満</t>
        </is>
      </c>
      <c r="AI3206" s="140" t="n"/>
      <c r="AJ3206" s="140" t="n"/>
      <c r="AK3206" s="140" t="n"/>
      <c r="AL3206" s="140" t="n"/>
      <c r="AM3206" s="140" t="n"/>
      <c r="AN3206" s="140" t="n"/>
      <c r="AO3206" s="140" t="n"/>
      <c r="AP3206" s="157">
        <f>計算!$G$38</f>
        <v/>
      </c>
      <c r="AQ3206" s="140" t="n"/>
      <c r="AR3206" s="158"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49">
        <f>計算!$U$38</f>
        <v/>
      </c>
      <c r="CG3206" s="144" t="n"/>
      <c r="CH3206" s="150">
        <f>計算!$V$38</f>
        <v/>
      </c>
      <c r="DU3206" s="144" t="n"/>
      <c r="DV3206" s="2" t="n"/>
      <c r="DW3206" s="2" t="n"/>
      <c r="DX3206" s="2" t="n"/>
      <c r="DY3206" s="2" t="n"/>
      <c r="DZ3206" s="2" t="n"/>
      <c r="EA3206" s="2" t="n"/>
      <c r="EB3206" s="2" t="n"/>
      <c r="EC3206" s="2" t="n"/>
    </row>
    <row r="3207" ht="6.75"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143" t="n"/>
      <c r="CG3207" s="144" t="n"/>
      <c r="DU3207" s="144" t="n"/>
      <c r="DV3207" s="2" t="n"/>
      <c r="DW3207" s="2" t="n"/>
      <c r="DX3207" s="2" t="n"/>
      <c r="DY3207" s="2" t="n"/>
      <c r="DZ3207" s="2" t="n"/>
      <c r="EA3207" s="2" t="n"/>
      <c r="EB3207" s="2" t="n"/>
      <c r="EC3207" s="2" t="n"/>
    </row>
    <row r="3208" ht="6.75"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143" t="n"/>
      <c r="CG3208" s="144" t="n"/>
      <c r="DU3208" s="144" t="n"/>
      <c r="DV3208" s="2" t="n"/>
      <c r="DW3208" s="2" t="n"/>
      <c r="DX3208" s="2" t="n"/>
      <c r="DY3208" s="2" t="n"/>
      <c r="DZ3208" s="2" t="n"/>
      <c r="EA3208" s="2" t="n"/>
      <c r="EB3208" s="2" t="n"/>
      <c r="EC3208" s="2" t="n"/>
    </row>
    <row r="3209" ht="3.75" customHeight="1" s="118">
      <c r="A3209" s="2" t="n"/>
      <c r="B3209" s="2" t="n"/>
      <c r="C3209" s="2" t="n"/>
      <c r="D3209" s="2" t="n"/>
      <c r="E3209" s="146" t="n"/>
      <c r="F3209" s="147" t="n"/>
      <c r="G3209" s="147" t="n"/>
      <c r="H3209" s="147" t="n"/>
      <c r="I3209" s="147" t="n"/>
      <c r="J3209" s="147" t="n"/>
      <c r="K3209" s="148" t="n"/>
      <c r="L3209" s="146" t="n"/>
      <c r="M3209" s="147" t="n"/>
      <c r="N3209" s="147" t="n"/>
      <c r="O3209" s="147" t="n"/>
      <c r="P3209" s="147" t="n"/>
      <c r="Q3209" s="147" t="n"/>
      <c r="R3209" s="147" t="n"/>
      <c r="S3209" s="147" t="n"/>
      <c r="T3209" s="147" t="n"/>
      <c r="U3209" s="147" t="n"/>
      <c r="X3209" s="147" t="n"/>
      <c r="Y3209" s="147" t="n"/>
      <c r="AC3209" s="147" t="n"/>
      <c r="AD3209" s="147" t="n"/>
      <c r="AH3209" s="147" t="n"/>
      <c r="AI3209" s="147" t="n"/>
      <c r="AJ3209" s="147" t="n"/>
      <c r="AK3209" s="147" t="n"/>
      <c r="AL3209" s="147" t="n"/>
      <c r="AM3209" s="147" t="n"/>
      <c r="AN3209" s="147" t="n"/>
      <c r="AO3209" s="147" t="n"/>
      <c r="AP3209" s="147" t="n"/>
      <c r="AQ3209" s="147" t="n"/>
      <c r="AR3209" s="147" t="n"/>
      <c r="AS3209" s="147" t="n"/>
      <c r="AT3209" s="148"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143" t="n"/>
      <c r="CG3209" s="144" t="n"/>
      <c r="DU3209" s="144" t="n"/>
      <c r="DV3209" s="2" t="n"/>
      <c r="DW3209" s="2" t="n"/>
      <c r="DX3209" s="2" t="n"/>
      <c r="DY3209" s="2" t="n"/>
      <c r="DZ3209" s="2" t="n"/>
      <c r="EA3209" s="2" t="n"/>
      <c r="EB3209" s="2" t="n"/>
      <c r="EC3209" s="2" t="n"/>
    </row>
    <row r="3210" ht="6.75" customHeight="1" s="118">
      <c r="A3210" s="2" t="n"/>
      <c r="B3210" s="2" t="n"/>
      <c r="C3210" s="2" t="n"/>
      <c r="D3210" s="2" t="n"/>
      <c r="E3210" s="159" t="inlineStr">
        <is>
          <t>ふ り が な</t>
        </is>
      </c>
      <c r="F3210" s="140" t="n"/>
      <c r="G3210" s="140" t="n"/>
      <c r="H3210" s="140" t="n"/>
      <c r="I3210" s="140" t="n"/>
      <c r="J3210" s="140" t="n"/>
      <c r="K3210" s="141" t="n"/>
      <c r="L3210" s="160">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161">
        <f>計算!$W$38</f>
        <v/>
      </c>
      <c r="CG3210" s="144" t="n"/>
      <c r="CH3210" s="150">
        <f>計算!$X$38</f>
        <v/>
      </c>
      <c r="DU3210" s="144" t="n"/>
      <c r="DV3210" s="2" t="n"/>
      <c r="DW3210" s="2" t="n"/>
      <c r="DX3210" s="2" t="n"/>
      <c r="DY3210" s="2" t="n"/>
      <c r="DZ3210" s="2" t="n"/>
      <c r="EA3210" s="2" t="n"/>
      <c r="EB3210" s="2" t="n"/>
      <c r="EC3210" s="2" t="n"/>
    </row>
    <row r="3211" ht="6.75" customHeight="1" s="118">
      <c r="A3211" s="2" t="n"/>
      <c r="B3211" s="2" t="n"/>
      <c r="C3211" s="2" t="n"/>
      <c r="D3211" s="2" t="n"/>
      <c r="E3211" s="143" t="n"/>
      <c r="K3211" s="144" t="n"/>
      <c r="BI3211" s="144" t="n"/>
      <c r="BJ3211" s="2" t="n"/>
      <c r="BK3211" s="2" t="n"/>
      <c r="BL3211" s="2" t="n"/>
      <c r="BM3211" s="2" t="n"/>
      <c r="BN3211" s="2" t="n"/>
      <c r="BO3211" s="2" t="n"/>
      <c r="BP3211" s="143" t="n"/>
      <c r="BV3211" s="144" t="n"/>
      <c r="BW3211" s="143" t="n"/>
      <c r="CG3211" s="144" t="n"/>
      <c r="DU3211" s="144" t="n"/>
      <c r="DV3211" s="2" t="n"/>
      <c r="DW3211" s="2" t="n"/>
      <c r="DX3211" s="2" t="n"/>
      <c r="DY3211" s="2" t="n"/>
      <c r="DZ3211" s="2" t="n"/>
      <c r="EA3211" s="2" t="n"/>
      <c r="EB3211" s="2" t="n"/>
      <c r="EC3211" s="2" t="n"/>
    </row>
    <row r="3212" ht="6.75" customHeight="1" s="118">
      <c r="A3212" s="2" t="n"/>
      <c r="B3212" s="2" t="n"/>
      <c r="C3212" s="2" t="n"/>
      <c r="D3212" s="2" t="n"/>
      <c r="E3212" s="162" t="n"/>
      <c r="F3212" s="163" t="n"/>
      <c r="G3212" s="163" t="n"/>
      <c r="H3212" s="163" t="n"/>
      <c r="I3212" s="163" t="n"/>
      <c r="J3212" s="163" t="n"/>
      <c r="K3212" s="164" t="n"/>
      <c r="L3212" s="163" t="n"/>
      <c r="M3212" s="163" t="n"/>
      <c r="N3212" s="163" t="n"/>
      <c r="O3212" s="163" t="n"/>
      <c r="P3212" s="163" t="n"/>
      <c r="Q3212" s="163" t="n"/>
      <c r="R3212" s="163" t="n"/>
      <c r="S3212" s="163" t="n"/>
      <c r="T3212" s="163" t="n"/>
      <c r="U3212" s="163" t="n"/>
      <c r="V3212" s="163" t="n"/>
      <c r="W3212" s="163" t="n"/>
      <c r="X3212" s="163" t="n"/>
      <c r="Y3212" s="163" t="n"/>
      <c r="Z3212" s="163" t="n"/>
      <c r="AA3212" s="163" t="n"/>
      <c r="AB3212" s="163" t="n"/>
      <c r="AC3212" s="163" t="n"/>
      <c r="AD3212" s="163" t="n"/>
      <c r="AE3212" s="163" t="n"/>
      <c r="AF3212" s="163" t="n"/>
      <c r="AG3212" s="163" t="n"/>
      <c r="AH3212" s="163" t="n"/>
      <c r="AI3212" s="163" t="n"/>
      <c r="AJ3212" s="163" t="n"/>
      <c r="AK3212" s="163" t="n"/>
      <c r="AL3212" s="163" t="n"/>
      <c r="AM3212" s="163" t="n"/>
      <c r="AN3212" s="163" t="n"/>
      <c r="AO3212" s="163" t="n"/>
      <c r="AP3212" s="163" t="n"/>
      <c r="AQ3212" s="163" t="n"/>
      <c r="AR3212" s="163" t="n"/>
      <c r="AS3212" s="163" t="n"/>
      <c r="AT3212" s="163" t="n"/>
      <c r="AU3212" s="163" t="n"/>
      <c r="AV3212" s="163" t="n"/>
      <c r="AW3212" s="163" t="n"/>
      <c r="AX3212" s="163" t="n"/>
      <c r="AY3212" s="163" t="n"/>
      <c r="AZ3212" s="163" t="n"/>
      <c r="BA3212" s="163" t="n"/>
      <c r="BB3212" s="163" t="n"/>
      <c r="BC3212" s="163" t="n"/>
      <c r="BD3212" s="163" t="n"/>
      <c r="BE3212" s="163" t="n"/>
      <c r="BF3212" s="163" t="n"/>
      <c r="BG3212" s="163" t="n"/>
      <c r="BH3212" s="163" t="n"/>
      <c r="BI3212" s="164" t="n"/>
      <c r="BJ3212" s="2" t="n"/>
      <c r="BK3212" s="2" t="n"/>
      <c r="BL3212" s="2" t="n"/>
      <c r="BM3212" s="2" t="n"/>
      <c r="BN3212" s="2" t="n"/>
      <c r="BO3212" s="2" t="n"/>
      <c r="BP3212" s="143" t="n"/>
      <c r="BV3212" s="144" t="n"/>
      <c r="BW3212" s="143" t="n"/>
      <c r="CG3212" s="144" t="n"/>
      <c r="DU3212" s="144" t="n"/>
      <c r="DV3212" s="2" t="n"/>
      <c r="DW3212" s="2" t="n"/>
      <c r="DX3212" s="2" t="n"/>
      <c r="DY3212" s="2" t="n"/>
      <c r="DZ3212" s="2" t="n"/>
      <c r="EA3212" s="2" t="n"/>
      <c r="EB3212" s="2" t="n"/>
      <c r="EC3212" s="2" t="n"/>
    </row>
    <row r="3213" ht="6.75" customHeight="1" s="118">
      <c r="A3213" s="2" t="n"/>
      <c r="B3213" s="2" t="n"/>
      <c r="C3213" s="2" t="n"/>
      <c r="D3213" s="2" t="n"/>
      <c r="E3213" s="165" t="inlineStr">
        <is>
          <t>現住所</t>
        </is>
      </c>
      <c r="F3213" s="166" t="n"/>
      <c r="G3213" s="166" t="n"/>
      <c r="H3213" s="166" t="n"/>
      <c r="I3213" s="166" t="n"/>
      <c r="J3213" s="166" t="n"/>
      <c r="K3213" s="167" t="n"/>
      <c r="L3213" s="107" t="inlineStr">
        <is>
          <t>〒</t>
        </is>
      </c>
      <c r="M3213" s="166" t="n"/>
      <c r="N3213" s="166" t="n"/>
      <c r="O3213" s="166" t="n"/>
      <c r="P3213" s="168">
        <f>計算!$H$38</f>
        <v/>
      </c>
      <c r="Q3213" s="166" t="n"/>
      <c r="R3213" s="166" t="n"/>
      <c r="S3213" s="166" t="n"/>
      <c r="T3213" s="166" t="n"/>
      <c r="U3213" s="166" t="n"/>
      <c r="V3213" s="166" t="n"/>
      <c r="W3213" s="166" t="n"/>
      <c r="X3213" s="166" t="n"/>
      <c r="Y3213" s="166" t="n"/>
      <c r="Z3213" s="166" t="n"/>
      <c r="AA3213" s="166" t="n"/>
      <c r="AB3213" s="166" t="n"/>
      <c r="AC3213" s="166" t="n"/>
      <c r="AD3213" s="166" t="n"/>
      <c r="AE3213" s="166" t="n"/>
      <c r="AF3213" s="166" t="n"/>
      <c r="AG3213" s="166" t="n"/>
      <c r="AH3213" s="166" t="n"/>
      <c r="AI3213" s="166" t="n"/>
      <c r="AJ3213" s="166"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143" t="n"/>
      <c r="CG3213" s="144" t="n"/>
      <c r="DU3213" s="144" t="n"/>
      <c r="DV3213" s="2" t="n"/>
      <c r="DW3213" s="2" t="n"/>
      <c r="DX3213" s="2" t="n"/>
      <c r="DY3213" s="2" t="n"/>
      <c r="DZ3213" s="2" t="n"/>
      <c r="EA3213" s="2" t="n"/>
      <c r="EB3213" s="2" t="n"/>
      <c r="EC3213" s="2" t="n"/>
    </row>
    <row r="3214" ht="4.5"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6" t="n"/>
      <c r="BQ3214" s="147" t="n"/>
      <c r="BR3214" s="147" t="n"/>
      <c r="BS3214" s="147" t="n"/>
      <c r="BT3214" s="147" t="n"/>
      <c r="BU3214" s="147" t="n"/>
      <c r="BV3214" s="148" t="n"/>
      <c r="BW3214" s="146" t="n"/>
      <c r="BX3214" s="147" t="n"/>
      <c r="BY3214" s="147" t="n"/>
      <c r="BZ3214" s="147" t="n"/>
      <c r="CA3214" s="147" t="n"/>
      <c r="CB3214" s="147" t="n"/>
      <c r="CC3214" s="147" t="n"/>
      <c r="CD3214" s="147" t="n"/>
      <c r="CE3214" s="147" t="n"/>
      <c r="CF3214" s="147" t="n"/>
      <c r="CG3214" s="148" t="n"/>
      <c r="DU3214" s="144"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69" t="inlineStr">
        <is>
          <t>校内外の諸活動</t>
        </is>
      </c>
      <c r="BQ3215" s="140" t="n"/>
      <c r="BR3215" s="140" t="n"/>
      <c r="BS3215" s="140" t="n"/>
      <c r="BT3215" s="140" t="n"/>
      <c r="BU3215" s="140" t="n"/>
      <c r="BV3215" s="141" t="n"/>
      <c r="BW3215" s="170">
        <f>計算!$Y$38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1">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6" t="n"/>
      <c r="F3218" s="147" t="n"/>
      <c r="G3218" s="147" t="n"/>
      <c r="H3218" s="147" t="n"/>
      <c r="I3218" s="147" t="n"/>
      <c r="J3218" s="147" t="n"/>
      <c r="K3218" s="148" t="n"/>
      <c r="L3218" s="146" t="n"/>
      <c r="M3218" s="147" t="n"/>
      <c r="N3218" s="147" t="n"/>
      <c r="O3218" s="147" t="n"/>
      <c r="P3218" s="147" t="n"/>
      <c r="Q3218" s="147" t="n"/>
      <c r="R3218" s="147" t="n"/>
      <c r="S3218" s="147" t="n"/>
      <c r="T3218" s="147" t="n"/>
      <c r="U3218" s="147" t="n"/>
      <c r="V3218" s="147" t="n"/>
      <c r="W3218" s="147" t="n"/>
      <c r="X3218" s="147" t="n"/>
      <c r="Y3218" s="147" t="n"/>
      <c r="Z3218" s="147" t="n"/>
      <c r="AA3218" s="147" t="n"/>
      <c r="AB3218" s="147" t="n"/>
      <c r="AC3218" s="147" t="n"/>
      <c r="AD3218" s="147" t="n"/>
      <c r="AE3218" s="147" t="n"/>
      <c r="AF3218" s="147" t="n"/>
      <c r="AG3218" s="147" t="n"/>
      <c r="AH3218" s="147" t="n"/>
      <c r="AI3218" s="147" t="n"/>
      <c r="AJ3218" s="147" t="n"/>
      <c r="AK3218" s="147" t="n"/>
      <c r="AL3218" s="147" t="n"/>
      <c r="AM3218" s="147" t="n"/>
      <c r="AN3218" s="147" t="n"/>
      <c r="AO3218" s="147" t="n"/>
      <c r="AP3218" s="147" t="n"/>
      <c r="AQ3218" s="147" t="n"/>
      <c r="AR3218" s="147" t="n"/>
      <c r="AS3218" s="147" t="n"/>
      <c r="AT3218" s="147" t="n"/>
      <c r="AU3218" s="147" t="n"/>
      <c r="AV3218" s="147" t="n"/>
      <c r="AW3218" s="147" t="n"/>
      <c r="AX3218" s="147" t="n"/>
      <c r="AY3218" s="147" t="n"/>
      <c r="AZ3218" s="147" t="n"/>
      <c r="BA3218" s="147" t="n"/>
      <c r="BB3218" s="147" t="n"/>
      <c r="BC3218" s="147" t="n"/>
      <c r="BD3218" s="147" t="n"/>
      <c r="BE3218" s="147" t="n"/>
      <c r="BF3218" s="147" t="n"/>
      <c r="BG3218" s="147" t="n"/>
      <c r="BH3218" s="147" t="n"/>
      <c r="BI3218" s="148"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59" t="inlineStr">
        <is>
          <t>ふ り が な</t>
        </is>
      </c>
      <c r="F3219" s="140" t="n"/>
      <c r="G3219" s="140" t="n"/>
      <c r="H3219" s="140" t="n"/>
      <c r="I3219" s="140" t="n"/>
      <c r="J3219" s="140" t="n"/>
      <c r="K3219" s="141" t="n"/>
      <c r="L3219" s="160">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2" t="n"/>
      <c r="F3221" s="163" t="n"/>
      <c r="G3221" s="163" t="n"/>
      <c r="H3221" s="163" t="n"/>
      <c r="I3221" s="163" t="n"/>
      <c r="J3221" s="163" t="n"/>
      <c r="K3221" s="164" t="n"/>
      <c r="L3221" s="163" t="n"/>
      <c r="M3221" s="163" t="n"/>
      <c r="N3221" s="163" t="n"/>
      <c r="O3221" s="163" t="n"/>
      <c r="P3221" s="163" t="n"/>
      <c r="Q3221" s="163" t="n"/>
      <c r="R3221" s="163" t="n"/>
      <c r="S3221" s="163" t="n"/>
      <c r="T3221" s="163" t="n"/>
      <c r="U3221" s="163" t="n"/>
      <c r="V3221" s="163" t="n"/>
      <c r="W3221" s="163" t="n"/>
      <c r="X3221" s="163" t="n"/>
      <c r="Y3221" s="163" t="n"/>
      <c r="Z3221" s="163" t="n"/>
      <c r="AA3221" s="163" t="n"/>
      <c r="AB3221" s="163" t="n"/>
      <c r="AC3221" s="163" t="n"/>
      <c r="AD3221" s="163" t="n"/>
      <c r="AE3221" s="163" t="n"/>
      <c r="AF3221" s="163" t="n"/>
      <c r="AG3221" s="163" t="n"/>
      <c r="AH3221" s="163" t="n"/>
      <c r="AI3221" s="163" t="n"/>
      <c r="AJ3221" s="163" t="n"/>
      <c r="AK3221" s="163" t="n"/>
      <c r="AL3221" s="163" t="n"/>
      <c r="AM3221" s="163" t="n"/>
      <c r="AN3221" s="163" t="n"/>
      <c r="AO3221" s="163" t="n"/>
      <c r="AP3221" s="163" t="n"/>
      <c r="AQ3221" s="163" t="n"/>
      <c r="AR3221" s="163" t="n"/>
      <c r="AS3221" s="163" t="n"/>
      <c r="AT3221" s="163" t="n"/>
      <c r="AU3221" s="163" t="n"/>
      <c r="AV3221" s="163" t="n"/>
      <c r="AW3221" s="163" t="n"/>
      <c r="AX3221" s="163" t="n"/>
      <c r="AY3221" s="163" t="n"/>
      <c r="AZ3221" s="163" t="n"/>
      <c r="BA3221" s="163" t="n"/>
      <c r="BB3221" s="163" t="n"/>
      <c r="BC3221" s="163" t="n"/>
      <c r="BD3221" s="163" t="n"/>
      <c r="BE3221" s="163" t="n"/>
      <c r="BF3221" s="163" t="n"/>
      <c r="BG3221" s="163" t="n"/>
      <c r="BH3221" s="163" t="n"/>
      <c r="BI3221" s="164"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5" t="inlineStr">
        <is>
          <t>連絡先</t>
        </is>
      </c>
      <c r="F3222" s="166" t="n"/>
      <c r="G3222" s="166" t="n"/>
      <c r="H3222" s="166" t="n"/>
      <c r="I3222" s="166" t="n"/>
      <c r="J3222" s="166" t="n"/>
      <c r="K3222" s="167" t="n"/>
      <c r="L3222" s="107" t="inlineStr">
        <is>
          <t>〒</t>
        </is>
      </c>
      <c r="M3222" s="166" t="n"/>
      <c r="N3222" s="166" t="n"/>
      <c r="O3222" s="166" t="n"/>
      <c r="P3222" s="172">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3">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6" t="n"/>
      <c r="F3226" s="147" t="n"/>
      <c r="G3226" s="147" t="n"/>
      <c r="H3226" s="147" t="n"/>
      <c r="I3226" s="147" t="n"/>
      <c r="J3226" s="147" t="n"/>
      <c r="K3226" s="148" t="n"/>
      <c r="L3226" s="147" t="n"/>
      <c r="M3226" s="147" t="n"/>
      <c r="N3226" s="147" t="n"/>
      <c r="O3226" s="147" t="n"/>
      <c r="P3226" s="147" t="n"/>
      <c r="Q3226" s="147" t="n"/>
      <c r="R3226" s="147" t="n"/>
      <c r="S3226" s="147" t="n"/>
      <c r="T3226" s="147" t="n"/>
      <c r="U3226" s="147" t="n"/>
      <c r="V3226" s="147" t="n"/>
      <c r="W3226" s="147" t="n"/>
      <c r="X3226" s="147" t="n"/>
      <c r="Y3226" s="147" t="n"/>
      <c r="Z3226" s="147" t="n"/>
      <c r="AA3226" s="147" t="n"/>
      <c r="AB3226" s="147" t="n"/>
      <c r="AC3226" s="147" t="n"/>
      <c r="AD3226" s="147" t="n"/>
      <c r="AE3226" s="147" t="n"/>
      <c r="AF3226" s="147" t="n"/>
      <c r="AG3226" s="147" t="n"/>
      <c r="AH3226" s="147" t="n"/>
      <c r="AI3226" s="147" t="n"/>
      <c r="AJ3226" s="147" t="n"/>
      <c r="AK3226" s="147" t="n"/>
      <c r="AL3226" s="147" t="n"/>
      <c r="AM3226" s="147" t="n"/>
      <c r="AN3226" s="147" t="n"/>
      <c r="AO3226" s="147" t="n"/>
      <c r="AP3226" s="147" t="n"/>
      <c r="AQ3226" s="147" t="n"/>
      <c r="AR3226" s="147" t="n"/>
      <c r="AS3226" s="147" t="n"/>
      <c r="AT3226" s="147" t="n"/>
      <c r="AU3226" s="147" t="n"/>
      <c r="AV3226" s="147" t="n"/>
      <c r="AW3226" s="147" t="n"/>
      <c r="AX3226" s="147" t="n"/>
      <c r="AY3226" s="147" t="n"/>
      <c r="AZ3226" s="147" t="n"/>
      <c r="BA3226" s="147" t="n"/>
      <c r="BB3226" s="147" t="n"/>
      <c r="BC3226" s="147" t="n"/>
      <c r="BD3226" s="147" t="n"/>
      <c r="BE3226" s="147" t="n"/>
      <c r="BF3226" s="147" t="n"/>
      <c r="BG3226" s="147" t="n"/>
      <c r="BH3226" s="147" t="n"/>
      <c r="BI3226" s="148"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4" t="n"/>
      <c r="BQ3232" s="140" t="n"/>
      <c r="BR3232" s="175" t="n"/>
      <c r="BS3232" s="140" t="n"/>
      <c r="BT3232" s="140" t="n"/>
      <c r="BU3232" s="28" t="n"/>
      <c r="BV3232" s="29" t="n"/>
      <c r="BW3232" s="176">
        <f>計算!$Z$38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7"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78">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79">
        <f>設定!$B$6</f>
        <v/>
      </c>
      <c r="S3240" s="11" t="n"/>
      <c r="T3240" s="11" t="n"/>
      <c r="U3240" s="179">
        <f>設定!$B$7</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6" t="n"/>
      <c r="F3245" s="147" t="n"/>
      <c r="G3245" s="147" t="n"/>
      <c r="H3245" s="147" t="n"/>
      <c r="I3245" s="147" t="n"/>
      <c r="J3245" s="147" t="n"/>
      <c r="K3245" s="148"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7" t="n"/>
      <c r="AX3245" s="147" t="n"/>
      <c r="AY3245" s="147" t="n"/>
      <c r="AZ3245" s="147" t="n"/>
      <c r="BA3245" s="147" t="n"/>
      <c r="BB3245" s="147" t="n"/>
      <c r="BC3245" s="147" t="n"/>
      <c r="BD3245" s="147" t="n"/>
      <c r="BE3245" s="147" t="n"/>
      <c r="BF3245" s="147" t="n"/>
      <c r="BG3245" s="147" t="n"/>
      <c r="BH3245" s="147" t="n"/>
      <c r="BI3245" s="148"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0"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1">
        <f>計算!$AD$38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79">
        <f>計算!$AB$38</f>
        <v/>
      </c>
      <c r="S3251" s="52" t="inlineStr">
        <is>
          <t>年</t>
        </is>
      </c>
      <c r="U3251" s="179">
        <f>計算!$AC$38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6" t="n"/>
      <c r="M3254" s="147" t="n"/>
      <c r="N3254" s="147" t="n"/>
      <c r="O3254" s="147" t="n"/>
      <c r="P3254" s="20" t="n"/>
      <c r="Q3254" s="20" t="n"/>
      <c r="R3254" s="20" t="n"/>
      <c r="S3254" s="20" t="n"/>
      <c r="T3254" s="20" t="n"/>
      <c r="U3254" s="20" t="n"/>
      <c r="V3254" s="20" t="n"/>
      <c r="W3254" s="20" t="n"/>
      <c r="X3254" s="39" t="n"/>
      <c r="Y3254" s="146" t="n"/>
      <c r="Z3254" s="147" t="n"/>
      <c r="AA3254" s="147" t="n"/>
      <c r="AB3254" s="147" t="n"/>
      <c r="AC3254" s="147" t="n"/>
      <c r="AD3254" s="147" t="n"/>
      <c r="AE3254" s="147" t="n"/>
      <c r="AF3254" s="147" t="n"/>
      <c r="AG3254" s="147" t="n"/>
      <c r="AH3254" s="147" t="n"/>
      <c r="AI3254" s="147" t="n"/>
      <c r="AJ3254" s="147" t="n"/>
      <c r="AK3254" s="147" t="n"/>
      <c r="AL3254" s="147" t="n"/>
      <c r="AM3254" s="147" t="n"/>
      <c r="AN3254" s="147" t="n"/>
      <c r="AO3254" s="147" t="n"/>
      <c r="AP3254" s="147" t="n"/>
      <c r="AQ3254" s="147" t="n"/>
      <c r="AR3254" s="147" t="n"/>
      <c r="AS3254" s="147" t="n"/>
      <c r="AT3254" s="147" t="n"/>
      <c r="AU3254" s="147" t="n"/>
      <c r="AV3254" s="147" t="n"/>
      <c r="AW3254" s="147" t="n"/>
      <c r="AX3254" s="147" t="n"/>
      <c r="AY3254" s="147" t="n"/>
      <c r="AZ3254" s="147" t="n"/>
      <c r="BA3254" s="147" t="n"/>
      <c r="BB3254" s="147" t="n"/>
      <c r="BC3254" s="147" t="n"/>
      <c r="BD3254" s="147" t="n"/>
      <c r="BE3254" s="147" t="n"/>
      <c r="BF3254" s="147" t="n"/>
      <c r="BG3254" s="147" t="n"/>
      <c r="BH3254" s="147" t="n"/>
      <c r="BI3254" s="148"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1">
        <f>計算!$AG$38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79">
        <f>計算!$AE$38</f>
        <v/>
      </c>
      <c r="S3257" s="52" t="inlineStr">
        <is>
          <t>年</t>
        </is>
      </c>
      <c r="U3257" s="179">
        <f>計算!$AF$38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6" t="n"/>
      <c r="M3260" s="147" t="n"/>
      <c r="N3260" s="147" t="n"/>
      <c r="O3260" s="147" t="n"/>
      <c r="P3260" s="20" t="n"/>
      <c r="Q3260" s="20" t="n"/>
      <c r="R3260" s="20" t="n"/>
      <c r="S3260" s="20" t="n"/>
      <c r="T3260" s="20" t="n"/>
      <c r="U3260" s="20" t="n"/>
      <c r="V3260" s="20" t="n"/>
      <c r="W3260" s="20" t="n"/>
      <c r="X3260" s="39" t="n"/>
      <c r="Y3260" s="146" t="n"/>
      <c r="Z3260" s="147" t="n"/>
      <c r="AA3260" s="147" t="n"/>
      <c r="AB3260" s="147" t="n"/>
      <c r="AC3260" s="147" t="n"/>
      <c r="AD3260" s="147" t="n"/>
      <c r="AE3260" s="147" t="n"/>
      <c r="AF3260" s="147" t="n"/>
      <c r="AG3260" s="147" t="n"/>
      <c r="AH3260" s="147" t="n"/>
      <c r="AI3260" s="147" t="n"/>
      <c r="AJ3260" s="147" t="n"/>
      <c r="AK3260" s="147" t="n"/>
      <c r="AL3260" s="147" t="n"/>
      <c r="AM3260" s="147" t="n"/>
      <c r="AN3260" s="147" t="n"/>
      <c r="AO3260" s="147" t="n"/>
      <c r="AP3260" s="147" t="n"/>
      <c r="AQ3260" s="147" t="n"/>
      <c r="AR3260" s="147" t="n"/>
      <c r="AS3260" s="147" t="n"/>
      <c r="AT3260" s="147" t="n"/>
      <c r="AU3260" s="147" t="n"/>
      <c r="AV3260" s="147" t="n"/>
      <c r="AW3260" s="147" t="n"/>
      <c r="AX3260" s="147" t="n"/>
      <c r="AY3260" s="147" t="n"/>
      <c r="AZ3260" s="147" t="n"/>
      <c r="BA3260" s="147" t="n"/>
      <c r="BB3260" s="147" t="n"/>
      <c r="BC3260" s="147" t="n"/>
      <c r="BD3260" s="147" t="n"/>
      <c r="BE3260" s="147" t="n"/>
      <c r="BF3260" s="147" t="n"/>
      <c r="BG3260" s="147" t="n"/>
      <c r="BH3260" s="147" t="n"/>
      <c r="BI3260" s="148" t="n"/>
      <c r="BJ3260" s="2" t="n"/>
      <c r="BK3260" s="2" t="n"/>
      <c r="BL3260" s="2" t="n"/>
      <c r="BM3260" s="2" t="n"/>
      <c r="BN3260" s="2" t="n"/>
      <c r="BO3260" s="2" t="n"/>
      <c r="BP3260" s="146" t="n"/>
      <c r="BQ3260" s="147" t="n"/>
      <c r="BR3260" s="147" t="n"/>
      <c r="BS3260" s="147" t="n"/>
      <c r="BT3260" s="147" t="n"/>
      <c r="BU3260" s="42" t="n"/>
      <c r="BV3260" s="45" t="n"/>
      <c r="BW3260" s="147" t="n"/>
      <c r="BX3260" s="147" t="n"/>
      <c r="BY3260" s="147" t="n"/>
      <c r="BZ3260" s="147" t="n"/>
      <c r="CA3260" s="147" t="n"/>
      <c r="CB3260" s="147" t="n"/>
      <c r="CC3260" s="147" t="n"/>
      <c r="CD3260" s="147" t="n"/>
      <c r="CE3260" s="147" t="n"/>
      <c r="CF3260" s="147" t="n"/>
      <c r="CG3260" s="147" t="n"/>
      <c r="CH3260" s="147" t="n"/>
      <c r="CI3260" s="147" t="n"/>
      <c r="CJ3260" s="147" t="n"/>
      <c r="CK3260" s="147" t="n"/>
      <c r="CL3260" s="147" t="n"/>
      <c r="CM3260" s="147" t="n"/>
      <c r="CN3260" s="147" t="n"/>
      <c r="CO3260" s="147" t="n"/>
      <c r="CP3260" s="147" t="n"/>
      <c r="CQ3260" s="147" t="n"/>
      <c r="CR3260" s="147" t="n"/>
      <c r="CS3260" s="147" t="n"/>
      <c r="CT3260" s="147" t="n"/>
      <c r="CU3260" s="147" t="n"/>
      <c r="CV3260" s="147" t="n"/>
      <c r="CW3260" s="147" t="n"/>
      <c r="CX3260" s="147" t="n"/>
      <c r="CY3260" s="147" t="n"/>
      <c r="CZ3260" s="147" t="n"/>
      <c r="DA3260" s="147" t="n"/>
      <c r="DB3260" s="147" t="n"/>
      <c r="DC3260" s="147" t="n"/>
      <c r="DD3260" s="147" t="n"/>
      <c r="DE3260" s="147" t="n"/>
      <c r="DF3260" s="147" t="n"/>
      <c r="DG3260" s="147" t="n"/>
      <c r="DH3260" s="147" t="n"/>
      <c r="DI3260" s="147" t="n"/>
      <c r="DJ3260" s="147" t="n"/>
      <c r="DK3260" s="147" t="n"/>
      <c r="DL3260" s="147" t="n"/>
      <c r="DM3260" s="147" t="n"/>
      <c r="DN3260" s="147" t="n"/>
      <c r="DO3260" s="147" t="n"/>
      <c r="DP3260" s="147" t="n"/>
      <c r="DQ3260" s="147" t="n"/>
      <c r="DR3260" s="147" t="n"/>
      <c r="DS3260" s="147" t="n"/>
      <c r="DT3260" s="147" t="n"/>
      <c r="DU3260" s="148"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6">
        <f>計算!$AA$38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6" t="n"/>
      <c r="M3266" s="147" t="n"/>
      <c r="N3266" s="147" t="n"/>
      <c r="O3266" s="147"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6" t="n"/>
      <c r="F3272" s="147" t="n"/>
      <c r="G3272" s="147" t="n"/>
      <c r="H3272" s="147" t="n"/>
      <c r="I3272" s="147" t="n"/>
      <c r="J3272" s="147" t="n"/>
      <c r="K3272" s="148" t="n"/>
      <c r="L3272" s="146" t="n"/>
      <c r="M3272" s="147" t="n"/>
      <c r="N3272" s="147" t="n"/>
      <c r="O3272" s="147"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6" t="n"/>
      <c r="BQ3272" s="147" t="n"/>
      <c r="BR3272" s="147" t="n"/>
      <c r="BS3272" s="147" t="n"/>
      <c r="BT3272" s="147" t="n"/>
      <c r="BU3272" s="147" t="n"/>
      <c r="BV3272" s="148" t="n"/>
      <c r="BW3272" s="147" t="n"/>
      <c r="BX3272" s="147" t="n"/>
      <c r="BY3272" s="147" t="n"/>
      <c r="BZ3272" s="147" t="n"/>
      <c r="CA3272" s="147" t="n"/>
      <c r="CB3272" s="147" t="n"/>
      <c r="CC3272" s="147" t="n"/>
      <c r="CD3272" s="147" t="n"/>
      <c r="CE3272" s="147" t="n"/>
      <c r="CF3272" s="147" t="n"/>
      <c r="CG3272" s="147" t="n"/>
      <c r="CH3272" s="147" t="n"/>
      <c r="CI3272" s="147" t="n"/>
      <c r="CJ3272" s="147" t="n"/>
      <c r="CK3272" s="147" t="n"/>
      <c r="CL3272" s="147" t="n"/>
      <c r="CM3272" s="147" t="n"/>
      <c r="CN3272" s="147" t="n"/>
      <c r="CO3272" s="147" t="n"/>
      <c r="CP3272" s="147" t="n"/>
      <c r="CQ3272" s="147" t="n"/>
      <c r="CR3272" s="147" t="n"/>
      <c r="CS3272" s="147" t="n"/>
      <c r="CT3272" s="147" t="n"/>
      <c r="CU3272" s="147" t="n"/>
      <c r="CV3272" s="147" t="n"/>
      <c r="CW3272" s="147" t="n"/>
      <c r="CX3272" s="147" t="n"/>
      <c r="CY3272" s="147" t="n"/>
      <c r="CZ3272" s="147" t="n"/>
      <c r="DA3272" s="147" t="n"/>
      <c r="DB3272" s="147" t="n"/>
      <c r="DC3272" s="147" t="n"/>
      <c r="DD3272" s="147" t="n"/>
      <c r="DE3272" s="147" t="n"/>
      <c r="DF3272" s="147" t="n"/>
      <c r="DG3272" s="147" t="n"/>
      <c r="DH3272" s="147" t="n"/>
      <c r="DI3272" s="147" t="n"/>
      <c r="DJ3272" s="147" t="n"/>
      <c r="DK3272" s="147" t="n"/>
      <c r="DL3272" s="147" t="n"/>
      <c r="DM3272" s="147" t="n"/>
      <c r="DN3272" s="147" t="n"/>
      <c r="DO3272" s="147" t="n"/>
      <c r="DP3272" s="147" t="n"/>
      <c r="DQ3272" s="147" t="n"/>
      <c r="DR3272" s="147" t="n"/>
      <c r="DS3272" s="147" t="n"/>
      <c r="DT3272" s="147" t="n"/>
      <c r="DU3272" s="148"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IF(N(設定!$B$3)=0,"",YEAR(設定!$B$3)-2018)</f>
        <v/>
      </c>
      <c r="AG3284" s="95" t="inlineStr">
        <is>
          <t>年</t>
        </is>
      </c>
      <c r="AI3284" s="145">
        <f>IF(N(設定!$B$3)=0,"",MONTH(設定!$B$3))</f>
        <v/>
      </c>
      <c r="AL3284" s="95" t="inlineStr">
        <is>
          <t>月</t>
        </is>
      </c>
      <c r="AN3284" s="145">
        <f>IF(N(設定!$B$3)=0,"",DAY(設定!$B$3))</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6" t="n"/>
      <c r="BX3284" s="147" t="n"/>
      <c r="BY3284" s="147" t="n"/>
      <c r="BZ3284" s="147" t="n"/>
      <c r="CA3284" s="147" t="n"/>
      <c r="CB3284" s="147" t="n"/>
      <c r="CC3284" s="147" t="n"/>
      <c r="CD3284" s="147" t="n"/>
      <c r="CE3284" s="147" t="n"/>
      <c r="CF3284" s="147" t="n"/>
      <c r="CG3284" s="148" t="n"/>
      <c r="CH3284" s="146" t="n"/>
      <c r="CI3284" s="147" t="n"/>
      <c r="CJ3284" s="147" t="n"/>
      <c r="CK3284" s="147" t="n"/>
      <c r="CL3284" s="147" t="n"/>
      <c r="CM3284" s="147" t="n"/>
      <c r="CN3284" s="147" t="n"/>
      <c r="CO3284" s="147" t="n"/>
      <c r="CP3284" s="147" t="n"/>
      <c r="CQ3284" s="147" t="n"/>
      <c r="CR3284" s="147" t="n"/>
      <c r="CS3284" s="147" t="n"/>
      <c r="CT3284" s="147" t="n"/>
      <c r="CU3284" s="147" t="n"/>
      <c r="CV3284" s="147" t="n"/>
      <c r="CW3284" s="147" t="n"/>
      <c r="CX3284" s="147" t="n"/>
      <c r="CY3284" s="147" t="n"/>
      <c r="CZ3284" s="147" t="n"/>
      <c r="DA3284" s="147" t="n"/>
      <c r="DB3284" s="147" t="n"/>
      <c r="DC3284" s="147" t="n"/>
      <c r="DD3284" s="147" t="n"/>
      <c r="DE3284" s="147" t="n"/>
      <c r="DF3284" s="147" t="n"/>
      <c r="DG3284" s="147" t="n"/>
      <c r="DH3284" s="147" t="n"/>
      <c r="DI3284" s="147" t="n"/>
      <c r="DJ3284" s="147" t="n"/>
      <c r="DK3284" s="147" t="n"/>
      <c r="DL3284" s="147" t="n"/>
      <c r="DM3284" s="147" t="n"/>
      <c r="DN3284" s="147" t="n"/>
      <c r="DO3284" s="147" t="n"/>
      <c r="DP3284" s="147" t="n"/>
      <c r="DQ3284" s="147" t="n"/>
      <c r="DR3284" s="147" t="n"/>
      <c r="DS3284" s="147" t="n"/>
      <c r="DT3284" s="147" t="n"/>
      <c r="DU3284" s="148"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49">
        <f>計算!$O$39</f>
        <v/>
      </c>
      <c r="CG3285" s="144" t="n"/>
      <c r="CH3285" s="150">
        <f>計算!$P$39</f>
        <v/>
      </c>
      <c r="DU3285" s="144"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7" t="n"/>
      <c r="AA3286" s="147" t="n"/>
      <c r="AB3286" s="147" t="n"/>
      <c r="AC3286" s="147" t="n"/>
      <c r="AD3286" s="147" t="n"/>
      <c r="AE3286" s="147" t="n"/>
      <c r="AF3286" s="147" t="n"/>
      <c r="AG3286" s="147" t="n"/>
      <c r="AH3286" s="147" t="n"/>
      <c r="AI3286" s="147" t="n"/>
      <c r="AJ3286" s="147" t="n"/>
      <c r="AK3286" s="147" t="n"/>
      <c r="AL3286" s="147" t="n"/>
      <c r="AM3286" s="147" t="n"/>
      <c r="AN3286" s="147" t="n"/>
      <c r="AO3286" s="147" t="n"/>
      <c r="AP3286" s="147" t="n"/>
      <c r="AQ3286" s="147" t="n"/>
      <c r="AR3286" s="147" t="n"/>
      <c r="AS3286" s="147" t="n"/>
      <c r="AT3286" s="147" t="n"/>
      <c r="AU3286" s="12" t="n"/>
      <c r="AV3286" s="7" t="n"/>
      <c r="BI3286" s="8" t="n"/>
      <c r="BJ3286" s="7" t="n"/>
      <c r="BK3286" s="2" t="n"/>
      <c r="BL3286" s="2" t="n"/>
      <c r="BM3286" s="2" t="n"/>
      <c r="BN3286" s="2" t="n"/>
      <c r="BO3286" s="2" t="n"/>
      <c r="BP3286" s="143" t="n"/>
      <c r="BV3286" s="144" t="n"/>
      <c r="BW3286" s="143" t="n"/>
      <c r="CG3286" s="144" t="n"/>
      <c r="DU3286" s="144" t="n"/>
      <c r="DV3286" s="2" t="n"/>
      <c r="DW3286" s="2" t="n"/>
      <c r="DX3286" s="2" t="n"/>
      <c r="DY3286" s="2" t="n"/>
      <c r="DZ3286" s="2" t="n"/>
      <c r="EA3286" s="2" t="n"/>
      <c r="EB3286" s="2" t="n"/>
      <c r="EC3286" s="2" t="n"/>
    </row>
    <row r="3287" ht="6.75" customHeight="1" s="118">
      <c r="A3287" s="2" t="n"/>
      <c r="B3287" s="2" t="n"/>
      <c r="C3287" s="2" t="n"/>
      <c r="D3287" s="2" t="n"/>
      <c r="E3287" s="142" t="inlineStr">
        <is>
          <t>ふ り が な</t>
        </is>
      </c>
      <c r="F3287" s="140" t="n"/>
      <c r="G3287" s="140" t="n"/>
      <c r="H3287" s="140" t="n"/>
      <c r="I3287" s="140" t="n"/>
      <c r="J3287" s="140" t="n"/>
      <c r="K3287" s="141" t="n"/>
      <c r="L3287" s="151">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43" t="n"/>
      <c r="CG3287" s="144" t="n"/>
      <c r="DU3287" s="144" t="n"/>
      <c r="DV3287" s="2" t="n"/>
      <c r="DW3287" s="2" t="n"/>
      <c r="DX3287" s="2" t="n"/>
      <c r="DY3287" s="2" t="n"/>
      <c r="DZ3287" s="2" t="n"/>
      <c r="EA3287" s="2" t="n"/>
      <c r="EB3287" s="2" t="n"/>
      <c r="EC3287" s="2" t="n"/>
    </row>
    <row r="3288" ht="6.7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43" t="n"/>
      <c r="CG3288" s="144" t="n"/>
      <c r="DU3288" s="144" t="n"/>
      <c r="DV3288" s="2" t="n"/>
      <c r="DW3288" s="2" t="n"/>
      <c r="DX3288" s="2" t="n"/>
      <c r="DY3288" s="2" t="n"/>
      <c r="DZ3288" s="2" t="n"/>
      <c r="EA3288" s="2" t="n"/>
      <c r="EB3288" s="2" t="n"/>
      <c r="EC3288" s="2" t="n"/>
    </row>
    <row r="3289" ht="6.7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49">
        <f>計算!$Q$39</f>
        <v/>
      </c>
      <c r="CG3289" s="144" t="n"/>
      <c r="CH3289" s="150">
        <f>計算!$R$39</f>
        <v/>
      </c>
      <c r="DU3289" s="144" t="n"/>
      <c r="DV3289" s="2" t="n"/>
      <c r="DW3289" s="2" t="n"/>
      <c r="DX3289" s="2" t="n"/>
      <c r="DY3289" s="2" t="n"/>
      <c r="DZ3289" s="2" t="n"/>
      <c r="EA3289" s="2" t="n"/>
      <c r="EB3289" s="2" t="n"/>
      <c r="EC3289" s="2" t="n"/>
    </row>
    <row r="3290" ht="6.75" customHeight="1" s="118">
      <c r="A3290" s="2" t="n"/>
      <c r="B3290" s="2" t="n"/>
      <c r="C3290" s="2" t="n"/>
      <c r="D3290" s="2" t="n"/>
      <c r="E3290" s="146" t="n"/>
      <c r="F3290" s="147" t="n"/>
      <c r="G3290" s="147" t="n"/>
      <c r="H3290" s="147" t="n"/>
      <c r="I3290" s="147" t="n"/>
      <c r="J3290" s="147" t="n"/>
      <c r="K3290" s="148" t="n"/>
      <c r="L3290" s="147" t="n"/>
      <c r="M3290" s="147" t="n"/>
      <c r="N3290" s="147" t="n"/>
      <c r="O3290" s="147" t="n"/>
      <c r="P3290" s="147" t="n"/>
      <c r="Q3290" s="147" t="n"/>
      <c r="R3290" s="147" t="n"/>
      <c r="S3290" s="147" t="n"/>
      <c r="T3290" s="147" t="n"/>
      <c r="U3290" s="147" t="n"/>
      <c r="V3290" s="147" t="n"/>
      <c r="W3290" s="147" t="n"/>
      <c r="X3290" s="147" t="n"/>
      <c r="Y3290" s="147" t="n"/>
      <c r="Z3290" s="147" t="n"/>
      <c r="AA3290" s="147" t="n"/>
      <c r="AB3290" s="147" t="n"/>
      <c r="AC3290" s="147" t="n"/>
      <c r="AD3290" s="147" t="n"/>
      <c r="AE3290" s="147" t="n"/>
      <c r="AF3290" s="147" t="n"/>
      <c r="AG3290" s="147" t="n"/>
      <c r="AH3290" s="147" t="n"/>
      <c r="AI3290" s="147" t="n"/>
      <c r="AJ3290" s="147" t="n"/>
      <c r="AK3290" s="147" t="n"/>
      <c r="AL3290" s="147" t="n"/>
      <c r="AM3290" s="147" t="n"/>
      <c r="AN3290" s="147" t="n"/>
      <c r="AO3290" s="147" t="n"/>
      <c r="AP3290" s="147" t="n"/>
      <c r="AQ3290" s="147" t="n"/>
      <c r="AR3290" s="147" t="n"/>
      <c r="AS3290" s="147" t="n"/>
      <c r="AT3290" s="148"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43" t="n"/>
      <c r="CG3290" s="144" t="n"/>
      <c r="DU3290" s="144" t="n"/>
      <c r="DV3290" s="2" t="n"/>
      <c r="DW3290" s="2" t="n"/>
      <c r="DX3290" s="2" t="n"/>
      <c r="DY3290" s="2" t="n"/>
      <c r="DZ3290" s="2" t="n"/>
      <c r="EA3290" s="2" t="n"/>
      <c r="EB3290" s="2" t="n"/>
      <c r="EC3290" s="2" t="n"/>
    </row>
    <row r="3291" ht="6.75" customHeight="1" s="118">
      <c r="A3291" s="2" t="n"/>
      <c r="B3291" s="2" t="n"/>
      <c r="C3291" s="2" t="n"/>
      <c r="D3291" s="2" t="n"/>
      <c r="E3291" s="152" t="inlineStr">
        <is>
          <t>名　前</t>
        </is>
      </c>
      <c r="F3291" s="140" t="n"/>
      <c r="G3291" s="140" t="n"/>
      <c r="H3291" s="140" t="n"/>
      <c r="I3291" s="140" t="n"/>
      <c r="J3291" s="140" t="n"/>
      <c r="K3291" s="141" t="n"/>
      <c r="L3291" s="153">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43" t="n"/>
      <c r="CG3291" s="144" t="n"/>
      <c r="DU3291" s="144" t="n"/>
      <c r="DV3291" s="2" t="n"/>
      <c r="DW3291" s="2" t="n"/>
      <c r="DX3291" s="2" t="n"/>
      <c r="DY3291" s="2" t="n"/>
      <c r="DZ3291" s="2" t="n"/>
      <c r="EA3291" s="2" t="n"/>
      <c r="EB3291" s="2" t="n"/>
      <c r="EC3291" s="2" t="n"/>
    </row>
    <row r="3292" ht="6.7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43" t="n"/>
      <c r="CG3292" s="144" t="n"/>
      <c r="DU3292" s="144" t="n"/>
      <c r="DV3292" s="2" t="n"/>
      <c r="DW3292" s="2" t="n"/>
      <c r="DX3292" s="2" t="n"/>
      <c r="DY3292" s="2" t="n"/>
      <c r="DZ3292" s="2" t="n"/>
      <c r="EA3292" s="2" t="n"/>
      <c r="EB3292" s="2" t="n"/>
      <c r="EC3292" s="2" t="n"/>
    </row>
    <row r="3293" ht="6.7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49">
        <f>計算!$S$39</f>
        <v/>
      </c>
      <c r="CG3293" s="144" t="n"/>
      <c r="CH3293" s="150">
        <f>計算!$T$39</f>
        <v/>
      </c>
      <c r="DU3293" s="144" t="n"/>
      <c r="DV3293" s="2" t="n"/>
      <c r="DW3293" s="2" t="n"/>
      <c r="DX3293" s="2" t="n"/>
      <c r="DY3293" s="2" t="n"/>
      <c r="DZ3293" s="2" t="n"/>
      <c r="EA3293" s="2" t="n"/>
      <c r="EB3293" s="2" t="n"/>
      <c r="EC3293" s="2" t="n"/>
    </row>
    <row r="3294" ht="6.7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43" t="n"/>
      <c r="CG3294" s="144" t="n"/>
      <c r="DU3294" s="144" t="n"/>
      <c r="DV3294" s="2" t="n"/>
      <c r="DW3294" s="2" t="n"/>
      <c r="DX3294" s="2" t="n"/>
      <c r="DY3294" s="2" t="n"/>
      <c r="DZ3294" s="2" t="n"/>
      <c r="EA3294" s="2" t="n"/>
      <c r="EB3294" s="2" t="n"/>
      <c r="EC3294" s="2" t="n"/>
    </row>
    <row r="3295" ht="6.7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43" t="n"/>
      <c r="CG3295" s="144" t="n"/>
      <c r="DU3295" s="144" t="n"/>
      <c r="DV3295" s="2" t="n"/>
      <c r="DW3295" s="2" t="n"/>
      <c r="DX3295" s="2" t="n"/>
      <c r="DY3295" s="2" t="n"/>
      <c r="DZ3295" s="2" t="n"/>
      <c r="EA3295" s="2" t="n"/>
      <c r="EB3295" s="2" t="n"/>
      <c r="EC3295" s="2" t="n"/>
    </row>
    <row r="3296" ht="4.5" customHeight="1" s="118">
      <c r="A3296" s="2" t="n"/>
      <c r="B3296" s="2" t="n"/>
      <c r="C3296" s="2" t="n"/>
      <c r="D3296" s="2" t="n"/>
      <c r="E3296" s="146" t="n"/>
      <c r="F3296" s="147" t="n"/>
      <c r="G3296" s="147" t="n"/>
      <c r="H3296" s="147" t="n"/>
      <c r="I3296" s="147" t="n"/>
      <c r="J3296" s="147" t="n"/>
      <c r="K3296" s="148" t="n"/>
      <c r="L3296" s="146" t="n"/>
      <c r="M3296" s="147" t="n"/>
      <c r="N3296" s="147" t="n"/>
      <c r="O3296" s="147" t="n"/>
      <c r="P3296" s="147" t="n"/>
      <c r="Q3296" s="147" t="n"/>
      <c r="R3296" s="147" t="n"/>
      <c r="S3296" s="147" t="n"/>
      <c r="T3296" s="147" t="n"/>
      <c r="U3296" s="147" t="n"/>
      <c r="V3296" s="147" t="n"/>
      <c r="W3296" s="147" t="n"/>
      <c r="X3296" s="147" t="n"/>
      <c r="Y3296" s="147" t="n"/>
      <c r="Z3296" s="147" t="n"/>
      <c r="AA3296" s="147" t="n"/>
      <c r="AB3296" s="147" t="n"/>
      <c r="AC3296" s="147" t="n"/>
      <c r="AD3296" s="147" t="n"/>
      <c r="AE3296" s="147" t="n"/>
      <c r="AF3296" s="147" t="n"/>
      <c r="AG3296" s="147" t="n"/>
      <c r="AH3296" s="147" t="n"/>
      <c r="AI3296" s="147" t="n"/>
      <c r="AJ3296" s="147" t="n"/>
      <c r="AK3296" s="147" t="n"/>
      <c r="AL3296" s="147" t="n"/>
      <c r="AM3296" s="147" t="n"/>
      <c r="AN3296" s="147" t="n"/>
      <c r="AO3296" s="147" t="n"/>
      <c r="AP3296" s="147" t="n"/>
      <c r="AQ3296" s="147" t="n"/>
      <c r="AR3296" s="147" t="n"/>
      <c r="AS3296" s="147" t="n"/>
      <c r="AT3296" s="148"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43" t="n"/>
      <c r="CG3296" s="144" t="n"/>
      <c r="DU3296" s="144" t="n"/>
      <c r="DV3296" s="2" t="n"/>
      <c r="DW3296" s="2" t="n"/>
      <c r="DX3296" s="2" t="n"/>
      <c r="DY3296" s="2" t="n"/>
      <c r="DZ3296" s="2" t="n"/>
      <c r="EA3296" s="2" t="n"/>
      <c r="EB3296" s="2" t="n"/>
      <c r="EC3296" s="2" t="n"/>
    </row>
    <row r="3297" ht="6.75" customHeight="1" s="118">
      <c r="A3297" s="2" t="n"/>
      <c r="B3297" s="2" t="n"/>
      <c r="C3297" s="2" t="n"/>
      <c r="D3297" s="2" t="n"/>
      <c r="E3297" s="152" t="inlineStr">
        <is>
          <t>生年月日</t>
        </is>
      </c>
      <c r="F3297" s="140" t="n"/>
      <c r="G3297" s="140" t="n"/>
      <c r="H3297" s="140" t="n"/>
      <c r="I3297" s="140" t="n"/>
      <c r="J3297" s="140" t="n"/>
      <c r="K3297" s="141" t="n"/>
      <c r="L3297" s="154" t="inlineStr">
        <is>
          <t>昭和 ・ 平成</t>
        </is>
      </c>
      <c r="M3297" s="140" t="n"/>
      <c r="N3297" s="140" t="n"/>
      <c r="O3297" s="140" t="n"/>
      <c r="P3297" s="140" t="n"/>
      <c r="Q3297" s="140" t="n"/>
      <c r="R3297" s="140" t="n"/>
      <c r="S3297" s="140" t="n"/>
      <c r="T3297" s="140" t="n"/>
      <c r="U3297" s="140" t="n"/>
      <c r="V3297" s="155">
        <f>計算!$D$39</f>
        <v/>
      </c>
      <c r="W3297" s="140" t="n"/>
      <c r="X3297" s="156" t="inlineStr">
        <is>
          <t>年</t>
        </is>
      </c>
      <c r="Y3297" s="140" t="n"/>
      <c r="Z3297" s="155">
        <f>計算!$E$39</f>
        <v/>
      </c>
      <c r="AA3297" s="140" t="n"/>
      <c r="AB3297" s="140" t="n"/>
      <c r="AC3297" s="156" t="inlineStr">
        <is>
          <t>月</t>
        </is>
      </c>
      <c r="AD3297" s="140" t="n"/>
      <c r="AE3297" s="155">
        <f>計算!$F$39</f>
        <v/>
      </c>
      <c r="AF3297" s="140" t="n"/>
      <c r="AG3297" s="140" t="n"/>
      <c r="AH3297" s="156" t="inlineStr">
        <is>
          <t>日　生 （満</t>
        </is>
      </c>
      <c r="AI3297" s="140" t="n"/>
      <c r="AJ3297" s="140" t="n"/>
      <c r="AK3297" s="140" t="n"/>
      <c r="AL3297" s="140" t="n"/>
      <c r="AM3297" s="140" t="n"/>
      <c r="AN3297" s="140" t="n"/>
      <c r="AO3297" s="140" t="n"/>
      <c r="AP3297" s="157">
        <f>計算!$G$39</f>
        <v/>
      </c>
      <c r="AQ3297" s="140" t="n"/>
      <c r="AR3297" s="158"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49">
        <f>計算!$U$39</f>
        <v/>
      </c>
      <c r="CG3297" s="144" t="n"/>
      <c r="CH3297" s="150">
        <f>計算!$V$39</f>
        <v/>
      </c>
      <c r="DU3297" s="144" t="n"/>
      <c r="DV3297" s="2" t="n"/>
      <c r="DW3297" s="2" t="n"/>
      <c r="DX3297" s="2" t="n"/>
      <c r="DY3297" s="2" t="n"/>
      <c r="DZ3297" s="2" t="n"/>
      <c r="EA3297" s="2" t="n"/>
      <c r="EB3297" s="2" t="n"/>
      <c r="EC3297" s="2" t="n"/>
    </row>
    <row r="3298" ht="6.75"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143" t="n"/>
      <c r="CG3298" s="144" t="n"/>
      <c r="DU3298" s="144" t="n"/>
      <c r="DV3298" s="2" t="n"/>
      <c r="DW3298" s="2" t="n"/>
      <c r="DX3298" s="2" t="n"/>
      <c r="DY3298" s="2" t="n"/>
      <c r="DZ3298" s="2" t="n"/>
      <c r="EA3298" s="2" t="n"/>
      <c r="EB3298" s="2" t="n"/>
      <c r="EC3298" s="2" t="n"/>
    </row>
    <row r="3299" ht="6.75"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143" t="n"/>
      <c r="CG3299" s="144" t="n"/>
      <c r="DU3299" s="144" t="n"/>
      <c r="DV3299" s="2" t="n"/>
      <c r="DW3299" s="2" t="n"/>
      <c r="DX3299" s="2" t="n"/>
      <c r="DY3299" s="2" t="n"/>
      <c r="DZ3299" s="2" t="n"/>
      <c r="EA3299" s="2" t="n"/>
      <c r="EB3299" s="2" t="n"/>
      <c r="EC3299" s="2" t="n"/>
    </row>
    <row r="3300" ht="3.75" customHeight="1" s="118">
      <c r="A3300" s="2" t="n"/>
      <c r="B3300" s="2" t="n"/>
      <c r="C3300" s="2" t="n"/>
      <c r="D3300" s="2" t="n"/>
      <c r="E3300" s="146" t="n"/>
      <c r="F3300" s="147" t="n"/>
      <c r="G3300" s="147" t="n"/>
      <c r="H3300" s="147" t="n"/>
      <c r="I3300" s="147" t="n"/>
      <c r="J3300" s="147" t="n"/>
      <c r="K3300" s="148" t="n"/>
      <c r="L3300" s="146" t="n"/>
      <c r="M3300" s="147" t="n"/>
      <c r="N3300" s="147" t="n"/>
      <c r="O3300" s="147" t="n"/>
      <c r="P3300" s="147" t="n"/>
      <c r="Q3300" s="147" t="n"/>
      <c r="R3300" s="147" t="n"/>
      <c r="S3300" s="147" t="n"/>
      <c r="T3300" s="147" t="n"/>
      <c r="U3300" s="147" t="n"/>
      <c r="X3300" s="147" t="n"/>
      <c r="Y3300" s="147" t="n"/>
      <c r="AC3300" s="147" t="n"/>
      <c r="AD3300" s="147" t="n"/>
      <c r="AH3300" s="147" t="n"/>
      <c r="AI3300" s="147" t="n"/>
      <c r="AJ3300" s="147" t="n"/>
      <c r="AK3300" s="147" t="n"/>
      <c r="AL3300" s="147" t="n"/>
      <c r="AM3300" s="147" t="n"/>
      <c r="AN3300" s="147" t="n"/>
      <c r="AO3300" s="147" t="n"/>
      <c r="AP3300" s="147" t="n"/>
      <c r="AQ3300" s="147" t="n"/>
      <c r="AR3300" s="147" t="n"/>
      <c r="AS3300" s="147" t="n"/>
      <c r="AT3300" s="148"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143" t="n"/>
      <c r="CG3300" s="144" t="n"/>
      <c r="DU3300" s="144" t="n"/>
      <c r="DV3300" s="2" t="n"/>
      <c r="DW3300" s="2" t="n"/>
      <c r="DX3300" s="2" t="n"/>
      <c r="DY3300" s="2" t="n"/>
      <c r="DZ3300" s="2" t="n"/>
      <c r="EA3300" s="2" t="n"/>
      <c r="EB3300" s="2" t="n"/>
      <c r="EC3300" s="2" t="n"/>
    </row>
    <row r="3301" ht="6.75" customHeight="1" s="118">
      <c r="A3301" s="2" t="n"/>
      <c r="B3301" s="2" t="n"/>
      <c r="C3301" s="2" t="n"/>
      <c r="D3301" s="2" t="n"/>
      <c r="E3301" s="159" t="inlineStr">
        <is>
          <t>ふ り が な</t>
        </is>
      </c>
      <c r="F3301" s="140" t="n"/>
      <c r="G3301" s="140" t="n"/>
      <c r="H3301" s="140" t="n"/>
      <c r="I3301" s="140" t="n"/>
      <c r="J3301" s="140" t="n"/>
      <c r="K3301" s="141" t="n"/>
      <c r="L3301" s="160">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161">
        <f>計算!$W$39</f>
        <v/>
      </c>
      <c r="CG3301" s="144" t="n"/>
      <c r="CH3301" s="150">
        <f>計算!$X$39</f>
        <v/>
      </c>
      <c r="DU3301" s="144" t="n"/>
      <c r="DV3301" s="2" t="n"/>
      <c r="DW3301" s="2" t="n"/>
      <c r="DX3301" s="2" t="n"/>
      <c r="DY3301" s="2" t="n"/>
      <c r="DZ3301" s="2" t="n"/>
      <c r="EA3301" s="2" t="n"/>
      <c r="EB3301" s="2" t="n"/>
      <c r="EC3301" s="2" t="n"/>
    </row>
    <row r="3302" ht="6.75" customHeight="1" s="118">
      <c r="A3302" s="2" t="n"/>
      <c r="B3302" s="2" t="n"/>
      <c r="C3302" s="2" t="n"/>
      <c r="D3302" s="2" t="n"/>
      <c r="E3302" s="143" t="n"/>
      <c r="K3302" s="144" t="n"/>
      <c r="BI3302" s="144" t="n"/>
      <c r="BJ3302" s="2" t="n"/>
      <c r="BK3302" s="2" t="n"/>
      <c r="BL3302" s="2" t="n"/>
      <c r="BM3302" s="2" t="n"/>
      <c r="BN3302" s="2" t="n"/>
      <c r="BO3302" s="2" t="n"/>
      <c r="BP3302" s="143" t="n"/>
      <c r="BV3302" s="144" t="n"/>
      <c r="BW3302" s="143" t="n"/>
      <c r="CG3302" s="144" t="n"/>
      <c r="DU3302" s="144" t="n"/>
      <c r="DV3302" s="2" t="n"/>
      <c r="DW3302" s="2" t="n"/>
      <c r="DX3302" s="2" t="n"/>
      <c r="DY3302" s="2" t="n"/>
      <c r="DZ3302" s="2" t="n"/>
      <c r="EA3302" s="2" t="n"/>
      <c r="EB3302" s="2" t="n"/>
      <c r="EC3302" s="2" t="n"/>
    </row>
    <row r="3303" ht="6.75" customHeight="1" s="118">
      <c r="A3303" s="2" t="n"/>
      <c r="B3303" s="2" t="n"/>
      <c r="C3303" s="2" t="n"/>
      <c r="D3303" s="2" t="n"/>
      <c r="E3303" s="162" t="n"/>
      <c r="F3303" s="163" t="n"/>
      <c r="G3303" s="163" t="n"/>
      <c r="H3303" s="163" t="n"/>
      <c r="I3303" s="163" t="n"/>
      <c r="J3303" s="163" t="n"/>
      <c r="K3303" s="164" t="n"/>
      <c r="L3303" s="163" t="n"/>
      <c r="M3303" s="163" t="n"/>
      <c r="N3303" s="163" t="n"/>
      <c r="O3303" s="163" t="n"/>
      <c r="P3303" s="163" t="n"/>
      <c r="Q3303" s="163" t="n"/>
      <c r="R3303" s="163" t="n"/>
      <c r="S3303" s="163" t="n"/>
      <c r="T3303" s="163" t="n"/>
      <c r="U3303" s="163" t="n"/>
      <c r="V3303" s="163" t="n"/>
      <c r="W3303" s="163" t="n"/>
      <c r="X3303" s="163" t="n"/>
      <c r="Y3303" s="163" t="n"/>
      <c r="Z3303" s="163" t="n"/>
      <c r="AA3303" s="163" t="n"/>
      <c r="AB3303" s="163" t="n"/>
      <c r="AC3303" s="163" t="n"/>
      <c r="AD3303" s="163" t="n"/>
      <c r="AE3303" s="163" t="n"/>
      <c r="AF3303" s="163" t="n"/>
      <c r="AG3303" s="163" t="n"/>
      <c r="AH3303" s="163" t="n"/>
      <c r="AI3303" s="163" t="n"/>
      <c r="AJ3303" s="163" t="n"/>
      <c r="AK3303" s="163" t="n"/>
      <c r="AL3303" s="163" t="n"/>
      <c r="AM3303" s="163" t="n"/>
      <c r="AN3303" s="163" t="n"/>
      <c r="AO3303" s="163" t="n"/>
      <c r="AP3303" s="163" t="n"/>
      <c r="AQ3303" s="163" t="n"/>
      <c r="AR3303" s="163" t="n"/>
      <c r="AS3303" s="163" t="n"/>
      <c r="AT3303" s="163" t="n"/>
      <c r="AU3303" s="163" t="n"/>
      <c r="AV3303" s="163" t="n"/>
      <c r="AW3303" s="163" t="n"/>
      <c r="AX3303" s="163" t="n"/>
      <c r="AY3303" s="163" t="n"/>
      <c r="AZ3303" s="163" t="n"/>
      <c r="BA3303" s="163" t="n"/>
      <c r="BB3303" s="163" t="n"/>
      <c r="BC3303" s="163" t="n"/>
      <c r="BD3303" s="163" t="n"/>
      <c r="BE3303" s="163" t="n"/>
      <c r="BF3303" s="163" t="n"/>
      <c r="BG3303" s="163" t="n"/>
      <c r="BH3303" s="163" t="n"/>
      <c r="BI3303" s="164" t="n"/>
      <c r="BJ3303" s="2" t="n"/>
      <c r="BK3303" s="2" t="n"/>
      <c r="BL3303" s="2" t="n"/>
      <c r="BM3303" s="2" t="n"/>
      <c r="BN3303" s="2" t="n"/>
      <c r="BO3303" s="2" t="n"/>
      <c r="BP3303" s="143" t="n"/>
      <c r="BV3303" s="144" t="n"/>
      <c r="BW3303" s="143" t="n"/>
      <c r="CG3303" s="144" t="n"/>
      <c r="DU3303" s="144" t="n"/>
      <c r="DV3303" s="2" t="n"/>
      <c r="DW3303" s="2" t="n"/>
      <c r="DX3303" s="2" t="n"/>
      <c r="DY3303" s="2" t="n"/>
      <c r="DZ3303" s="2" t="n"/>
      <c r="EA3303" s="2" t="n"/>
      <c r="EB3303" s="2" t="n"/>
      <c r="EC3303" s="2" t="n"/>
    </row>
    <row r="3304" ht="6.75" customHeight="1" s="118">
      <c r="A3304" s="2" t="n"/>
      <c r="B3304" s="2" t="n"/>
      <c r="C3304" s="2" t="n"/>
      <c r="D3304" s="2" t="n"/>
      <c r="E3304" s="165" t="inlineStr">
        <is>
          <t>現住所</t>
        </is>
      </c>
      <c r="F3304" s="166" t="n"/>
      <c r="G3304" s="166" t="n"/>
      <c r="H3304" s="166" t="n"/>
      <c r="I3304" s="166" t="n"/>
      <c r="J3304" s="166" t="n"/>
      <c r="K3304" s="167" t="n"/>
      <c r="L3304" s="107" t="inlineStr">
        <is>
          <t>〒</t>
        </is>
      </c>
      <c r="M3304" s="166" t="n"/>
      <c r="N3304" s="166" t="n"/>
      <c r="O3304" s="166" t="n"/>
      <c r="P3304" s="168">
        <f>計算!$H$39</f>
        <v/>
      </c>
      <c r="Q3304" s="166" t="n"/>
      <c r="R3304" s="166" t="n"/>
      <c r="S3304" s="166" t="n"/>
      <c r="T3304" s="166" t="n"/>
      <c r="U3304" s="166" t="n"/>
      <c r="V3304" s="166" t="n"/>
      <c r="W3304" s="166" t="n"/>
      <c r="X3304" s="166" t="n"/>
      <c r="Y3304" s="166" t="n"/>
      <c r="Z3304" s="166" t="n"/>
      <c r="AA3304" s="166" t="n"/>
      <c r="AB3304" s="166" t="n"/>
      <c r="AC3304" s="166" t="n"/>
      <c r="AD3304" s="166" t="n"/>
      <c r="AE3304" s="166" t="n"/>
      <c r="AF3304" s="166" t="n"/>
      <c r="AG3304" s="166" t="n"/>
      <c r="AH3304" s="166" t="n"/>
      <c r="AI3304" s="166" t="n"/>
      <c r="AJ3304" s="166"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143" t="n"/>
      <c r="CG3304" s="144" t="n"/>
      <c r="DU3304" s="144" t="n"/>
      <c r="DV3304" s="2" t="n"/>
      <c r="DW3304" s="2" t="n"/>
      <c r="DX3304" s="2" t="n"/>
      <c r="DY3304" s="2" t="n"/>
      <c r="DZ3304" s="2" t="n"/>
      <c r="EA3304" s="2" t="n"/>
      <c r="EB3304" s="2" t="n"/>
      <c r="EC3304" s="2" t="n"/>
    </row>
    <row r="3305" ht="4.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6" t="n"/>
      <c r="BQ3305" s="147" t="n"/>
      <c r="BR3305" s="147" t="n"/>
      <c r="BS3305" s="147" t="n"/>
      <c r="BT3305" s="147" t="n"/>
      <c r="BU3305" s="147" t="n"/>
      <c r="BV3305" s="148" t="n"/>
      <c r="BW3305" s="146" t="n"/>
      <c r="BX3305" s="147" t="n"/>
      <c r="BY3305" s="147" t="n"/>
      <c r="BZ3305" s="147" t="n"/>
      <c r="CA3305" s="147" t="n"/>
      <c r="CB3305" s="147" t="n"/>
      <c r="CC3305" s="147" t="n"/>
      <c r="CD3305" s="147" t="n"/>
      <c r="CE3305" s="147" t="n"/>
      <c r="CF3305" s="147" t="n"/>
      <c r="CG3305" s="148" t="n"/>
      <c r="DU3305" s="144"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69" t="inlineStr">
        <is>
          <t>校内外の諸活動</t>
        </is>
      </c>
      <c r="BQ3306" s="140" t="n"/>
      <c r="BR3306" s="140" t="n"/>
      <c r="BS3306" s="140" t="n"/>
      <c r="BT3306" s="140" t="n"/>
      <c r="BU3306" s="140" t="n"/>
      <c r="BV3306" s="141" t="n"/>
      <c r="BW3306" s="170">
        <f>計算!$Y$39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1">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6" t="n"/>
      <c r="F3309" s="147" t="n"/>
      <c r="G3309" s="147" t="n"/>
      <c r="H3309" s="147" t="n"/>
      <c r="I3309" s="147" t="n"/>
      <c r="J3309" s="147" t="n"/>
      <c r="K3309" s="148" t="n"/>
      <c r="L3309" s="146" t="n"/>
      <c r="M3309" s="147" t="n"/>
      <c r="N3309" s="147" t="n"/>
      <c r="O3309" s="147" t="n"/>
      <c r="P3309" s="147" t="n"/>
      <c r="Q3309" s="147" t="n"/>
      <c r="R3309" s="147" t="n"/>
      <c r="S3309" s="147" t="n"/>
      <c r="T3309" s="147" t="n"/>
      <c r="U3309" s="147" t="n"/>
      <c r="V3309" s="147" t="n"/>
      <c r="W3309" s="147" t="n"/>
      <c r="X3309" s="147" t="n"/>
      <c r="Y3309" s="147" t="n"/>
      <c r="Z3309" s="147" t="n"/>
      <c r="AA3309" s="147" t="n"/>
      <c r="AB3309" s="147" t="n"/>
      <c r="AC3309" s="147" t="n"/>
      <c r="AD3309" s="147" t="n"/>
      <c r="AE3309" s="147" t="n"/>
      <c r="AF3309" s="147" t="n"/>
      <c r="AG3309" s="147" t="n"/>
      <c r="AH3309" s="147" t="n"/>
      <c r="AI3309" s="147" t="n"/>
      <c r="AJ3309" s="147" t="n"/>
      <c r="AK3309" s="147" t="n"/>
      <c r="AL3309" s="147" t="n"/>
      <c r="AM3309" s="147" t="n"/>
      <c r="AN3309" s="147" t="n"/>
      <c r="AO3309" s="147" t="n"/>
      <c r="AP3309" s="147" t="n"/>
      <c r="AQ3309" s="147" t="n"/>
      <c r="AR3309" s="147" t="n"/>
      <c r="AS3309" s="147" t="n"/>
      <c r="AT3309" s="147" t="n"/>
      <c r="AU3309" s="147" t="n"/>
      <c r="AV3309" s="147" t="n"/>
      <c r="AW3309" s="147" t="n"/>
      <c r="AX3309" s="147" t="n"/>
      <c r="AY3309" s="147" t="n"/>
      <c r="AZ3309" s="147" t="n"/>
      <c r="BA3309" s="147" t="n"/>
      <c r="BB3309" s="147" t="n"/>
      <c r="BC3309" s="147" t="n"/>
      <c r="BD3309" s="147" t="n"/>
      <c r="BE3309" s="147" t="n"/>
      <c r="BF3309" s="147" t="n"/>
      <c r="BG3309" s="147" t="n"/>
      <c r="BH3309" s="147" t="n"/>
      <c r="BI3309" s="148"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59" t="inlineStr">
        <is>
          <t>ふ り が な</t>
        </is>
      </c>
      <c r="F3310" s="140" t="n"/>
      <c r="G3310" s="140" t="n"/>
      <c r="H3310" s="140" t="n"/>
      <c r="I3310" s="140" t="n"/>
      <c r="J3310" s="140" t="n"/>
      <c r="K3310" s="141" t="n"/>
      <c r="L3310" s="160">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2" t="n"/>
      <c r="F3312" s="163" t="n"/>
      <c r="G3312" s="163" t="n"/>
      <c r="H3312" s="163" t="n"/>
      <c r="I3312" s="163" t="n"/>
      <c r="J3312" s="163" t="n"/>
      <c r="K3312" s="164" t="n"/>
      <c r="L3312" s="163" t="n"/>
      <c r="M3312" s="163" t="n"/>
      <c r="N3312" s="163" t="n"/>
      <c r="O3312" s="163" t="n"/>
      <c r="P3312" s="163" t="n"/>
      <c r="Q3312" s="163" t="n"/>
      <c r="R3312" s="163" t="n"/>
      <c r="S3312" s="163" t="n"/>
      <c r="T3312" s="163" t="n"/>
      <c r="U3312" s="163" t="n"/>
      <c r="V3312" s="163" t="n"/>
      <c r="W3312" s="163" t="n"/>
      <c r="X3312" s="163" t="n"/>
      <c r="Y3312" s="163" t="n"/>
      <c r="Z3312" s="163" t="n"/>
      <c r="AA3312" s="163" t="n"/>
      <c r="AB3312" s="163" t="n"/>
      <c r="AC3312" s="163" t="n"/>
      <c r="AD3312" s="163" t="n"/>
      <c r="AE3312" s="163" t="n"/>
      <c r="AF3312" s="163" t="n"/>
      <c r="AG3312" s="163" t="n"/>
      <c r="AH3312" s="163" t="n"/>
      <c r="AI3312" s="163" t="n"/>
      <c r="AJ3312" s="163" t="n"/>
      <c r="AK3312" s="163" t="n"/>
      <c r="AL3312" s="163" t="n"/>
      <c r="AM3312" s="163" t="n"/>
      <c r="AN3312" s="163" t="n"/>
      <c r="AO3312" s="163" t="n"/>
      <c r="AP3312" s="163" t="n"/>
      <c r="AQ3312" s="163" t="n"/>
      <c r="AR3312" s="163" t="n"/>
      <c r="AS3312" s="163" t="n"/>
      <c r="AT3312" s="163" t="n"/>
      <c r="AU3312" s="163" t="n"/>
      <c r="AV3312" s="163" t="n"/>
      <c r="AW3312" s="163" t="n"/>
      <c r="AX3312" s="163" t="n"/>
      <c r="AY3312" s="163" t="n"/>
      <c r="AZ3312" s="163" t="n"/>
      <c r="BA3312" s="163" t="n"/>
      <c r="BB3312" s="163" t="n"/>
      <c r="BC3312" s="163" t="n"/>
      <c r="BD3312" s="163" t="n"/>
      <c r="BE3312" s="163" t="n"/>
      <c r="BF3312" s="163" t="n"/>
      <c r="BG3312" s="163" t="n"/>
      <c r="BH3312" s="163" t="n"/>
      <c r="BI3312" s="164"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5" t="inlineStr">
        <is>
          <t>連絡先</t>
        </is>
      </c>
      <c r="F3313" s="166" t="n"/>
      <c r="G3313" s="166" t="n"/>
      <c r="H3313" s="166" t="n"/>
      <c r="I3313" s="166" t="n"/>
      <c r="J3313" s="166" t="n"/>
      <c r="K3313" s="167" t="n"/>
      <c r="L3313" s="107" t="inlineStr">
        <is>
          <t>〒</t>
        </is>
      </c>
      <c r="M3313" s="166" t="n"/>
      <c r="N3313" s="166" t="n"/>
      <c r="O3313" s="166" t="n"/>
      <c r="P3313" s="172">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3">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6" t="n"/>
      <c r="F3317" s="147" t="n"/>
      <c r="G3317" s="147" t="n"/>
      <c r="H3317" s="147" t="n"/>
      <c r="I3317" s="147" t="n"/>
      <c r="J3317" s="147" t="n"/>
      <c r="K3317" s="148" t="n"/>
      <c r="L3317" s="147" t="n"/>
      <c r="M3317" s="147" t="n"/>
      <c r="N3317" s="147" t="n"/>
      <c r="O3317" s="147" t="n"/>
      <c r="P3317" s="147" t="n"/>
      <c r="Q3317" s="147" t="n"/>
      <c r="R3317" s="147" t="n"/>
      <c r="S3317" s="147" t="n"/>
      <c r="T3317" s="147" t="n"/>
      <c r="U3317" s="147" t="n"/>
      <c r="V3317" s="147" t="n"/>
      <c r="W3317" s="147" t="n"/>
      <c r="X3317" s="147" t="n"/>
      <c r="Y3317" s="147" t="n"/>
      <c r="Z3317" s="147" t="n"/>
      <c r="AA3317" s="147" t="n"/>
      <c r="AB3317" s="147" t="n"/>
      <c r="AC3317" s="147" t="n"/>
      <c r="AD3317" s="147" t="n"/>
      <c r="AE3317" s="147" t="n"/>
      <c r="AF3317" s="147" t="n"/>
      <c r="AG3317" s="147" t="n"/>
      <c r="AH3317" s="147" t="n"/>
      <c r="AI3317" s="147" t="n"/>
      <c r="AJ3317" s="147" t="n"/>
      <c r="AK3317" s="147" t="n"/>
      <c r="AL3317" s="147" t="n"/>
      <c r="AM3317" s="147" t="n"/>
      <c r="AN3317" s="147" t="n"/>
      <c r="AO3317" s="147" t="n"/>
      <c r="AP3317" s="147" t="n"/>
      <c r="AQ3317" s="147" t="n"/>
      <c r="AR3317" s="147" t="n"/>
      <c r="AS3317" s="147" t="n"/>
      <c r="AT3317" s="147" t="n"/>
      <c r="AU3317" s="147" t="n"/>
      <c r="AV3317" s="147" t="n"/>
      <c r="AW3317" s="147" t="n"/>
      <c r="AX3317" s="147" t="n"/>
      <c r="AY3317" s="147" t="n"/>
      <c r="AZ3317" s="147" t="n"/>
      <c r="BA3317" s="147" t="n"/>
      <c r="BB3317" s="147" t="n"/>
      <c r="BC3317" s="147" t="n"/>
      <c r="BD3317" s="147" t="n"/>
      <c r="BE3317" s="147" t="n"/>
      <c r="BF3317" s="147" t="n"/>
      <c r="BG3317" s="147" t="n"/>
      <c r="BH3317" s="147" t="n"/>
      <c r="BI3317" s="148"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4" t="n"/>
      <c r="BQ3323" s="140" t="n"/>
      <c r="BR3323" s="175" t="n"/>
      <c r="BS3323" s="140" t="n"/>
      <c r="BT3323" s="140" t="n"/>
      <c r="BU3323" s="28" t="n"/>
      <c r="BV3323" s="29" t="n"/>
      <c r="BW3323" s="176">
        <f>計算!$Z$39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7"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78">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79">
        <f>設定!$B$6</f>
        <v/>
      </c>
      <c r="S3331" s="11" t="n"/>
      <c r="T3331" s="11" t="n"/>
      <c r="U3331" s="179">
        <f>設定!$B$7</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6" t="n"/>
      <c r="F3336" s="147" t="n"/>
      <c r="G3336" s="147" t="n"/>
      <c r="H3336" s="147" t="n"/>
      <c r="I3336" s="147" t="n"/>
      <c r="J3336" s="147" t="n"/>
      <c r="K3336" s="148"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7" t="n"/>
      <c r="AX3336" s="147" t="n"/>
      <c r="AY3336" s="147" t="n"/>
      <c r="AZ3336" s="147" t="n"/>
      <c r="BA3336" s="147" t="n"/>
      <c r="BB3336" s="147" t="n"/>
      <c r="BC3336" s="147" t="n"/>
      <c r="BD3336" s="147" t="n"/>
      <c r="BE3336" s="147" t="n"/>
      <c r="BF3336" s="147" t="n"/>
      <c r="BG3336" s="147" t="n"/>
      <c r="BH3336" s="147" t="n"/>
      <c r="BI3336" s="148"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0"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1">
        <f>計算!$AD$39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79">
        <f>計算!$AB$39</f>
        <v/>
      </c>
      <c r="S3342" s="52" t="inlineStr">
        <is>
          <t>年</t>
        </is>
      </c>
      <c r="U3342" s="179">
        <f>計算!$AC$39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6" t="n"/>
      <c r="M3345" s="147" t="n"/>
      <c r="N3345" s="147" t="n"/>
      <c r="O3345" s="147" t="n"/>
      <c r="P3345" s="20" t="n"/>
      <c r="Q3345" s="20" t="n"/>
      <c r="R3345" s="20" t="n"/>
      <c r="S3345" s="20" t="n"/>
      <c r="T3345" s="20" t="n"/>
      <c r="U3345" s="20" t="n"/>
      <c r="V3345" s="20" t="n"/>
      <c r="W3345" s="20" t="n"/>
      <c r="X3345" s="39" t="n"/>
      <c r="Y3345" s="146" t="n"/>
      <c r="Z3345" s="147" t="n"/>
      <c r="AA3345" s="147" t="n"/>
      <c r="AB3345" s="147" t="n"/>
      <c r="AC3345" s="147" t="n"/>
      <c r="AD3345" s="147" t="n"/>
      <c r="AE3345" s="147" t="n"/>
      <c r="AF3345" s="147" t="n"/>
      <c r="AG3345" s="147" t="n"/>
      <c r="AH3345" s="147" t="n"/>
      <c r="AI3345" s="147" t="n"/>
      <c r="AJ3345" s="147" t="n"/>
      <c r="AK3345" s="147" t="n"/>
      <c r="AL3345" s="147" t="n"/>
      <c r="AM3345" s="147" t="n"/>
      <c r="AN3345" s="147" t="n"/>
      <c r="AO3345" s="147" t="n"/>
      <c r="AP3345" s="147" t="n"/>
      <c r="AQ3345" s="147" t="n"/>
      <c r="AR3345" s="147" t="n"/>
      <c r="AS3345" s="147" t="n"/>
      <c r="AT3345" s="147" t="n"/>
      <c r="AU3345" s="147" t="n"/>
      <c r="AV3345" s="147" t="n"/>
      <c r="AW3345" s="147" t="n"/>
      <c r="AX3345" s="147" t="n"/>
      <c r="AY3345" s="147" t="n"/>
      <c r="AZ3345" s="147" t="n"/>
      <c r="BA3345" s="147" t="n"/>
      <c r="BB3345" s="147" t="n"/>
      <c r="BC3345" s="147" t="n"/>
      <c r="BD3345" s="147" t="n"/>
      <c r="BE3345" s="147" t="n"/>
      <c r="BF3345" s="147" t="n"/>
      <c r="BG3345" s="147" t="n"/>
      <c r="BH3345" s="147" t="n"/>
      <c r="BI3345" s="148"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1">
        <f>計算!$AG$39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79">
        <f>計算!$AE$39</f>
        <v/>
      </c>
      <c r="S3348" s="52" t="inlineStr">
        <is>
          <t>年</t>
        </is>
      </c>
      <c r="U3348" s="179">
        <f>計算!$AF$39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6" t="n"/>
      <c r="M3351" s="147" t="n"/>
      <c r="N3351" s="147" t="n"/>
      <c r="O3351" s="147" t="n"/>
      <c r="P3351" s="20" t="n"/>
      <c r="Q3351" s="20" t="n"/>
      <c r="R3351" s="20" t="n"/>
      <c r="S3351" s="20" t="n"/>
      <c r="T3351" s="20" t="n"/>
      <c r="U3351" s="20" t="n"/>
      <c r="V3351" s="20" t="n"/>
      <c r="W3351" s="20" t="n"/>
      <c r="X3351" s="39" t="n"/>
      <c r="Y3351" s="146" t="n"/>
      <c r="Z3351" s="147" t="n"/>
      <c r="AA3351" s="147" t="n"/>
      <c r="AB3351" s="147" t="n"/>
      <c r="AC3351" s="147" t="n"/>
      <c r="AD3351" s="147" t="n"/>
      <c r="AE3351" s="147" t="n"/>
      <c r="AF3351" s="147" t="n"/>
      <c r="AG3351" s="147" t="n"/>
      <c r="AH3351" s="147" t="n"/>
      <c r="AI3351" s="147" t="n"/>
      <c r="AJ3351" s="147" t="n"/>
      <c r="AK3351" s="147" t="n"/>
      <c r="AL3351" s="147" t="n"/>
      <c r="AM3351" s="147" t="n"/>
      <c r="AN3351" s="147" t="n"/>
      <c r="AO3351" s="147" t="n"/>
      <c r="AP3351" s="147" t="n"/>
      <c r="AQ3351" s="147" t="n"/>
      <c r="AR3351" s="147" t="n"/>
      <c r="AS3351" s="147" t="n"/>
      <c r="AT3351" s="147" t="n"/>
      <c r="AU3351" s="147" t="n"/>
      <c r="AV3351" s="147" t="n"/>
      <c r="AW3351" s="147" t="n"/>
      <c r="AX3351" s="147" t="n"/>
      <c r="AY3351" s="147" t="n"/>
      <c r="AZ3351" s="147" t="n"/>
      <c r="BA3351" s="147" t="n"/>
      <c r="BB3351" s="147" t="n"/>
      <c r="BC3351" s="147" t="n"/>
      <c r="BD3351" s="147" t="n"/>
      <c r="BE3351" s="147" t="n"/>
      <c r="BF3351" s="147" t="n"/>
      <c r="BG3351" s="147" t="n"/>
      <c r="BH3351" s="147" t="n"/>
      <c r="BI3351" s="148" t="n"/>
      <c r="BJ3351" s="2" t="n"/>
      <c r="BK3351" s="2" t="n"/>
      <c r="BL3351" s="2" t="n"/>
      <c r="BM3351" s="2" t="n"/>
      <c r="BN3351" s="2" t="n"/>
      <c r="BO3351" s="2" t="n"/>
      <c r="BP3351" s="146" t="n"/>
      <c r="BQ3351" s="147" t="n"/>
      <c r="BR3351" s="147" t="n"/>
      <c r="BS3351" s="147" t="n"/>
      <c r="BT3351" s="147" t="n"/>
      <c r="BU3351" s="42" t="n"/>
      <c r="BV3351" s="45" t="n"/>
      <c r="BW3351" s="147" t="n"/>
      <c r="BX3351" s="147" t="n"/>
      <c r="BY3351" s="147" t="n"/>
      <c r="BZ3351" s="147" t="n"/>
      <c r="CA3351" s="147" t="n"/>
      <c r="CB3351" s="147" t="n"/>
      <c r="CC3351" s="147" t="n"/>
      <c r="CD3351" s="147" t="n"/>
      <c r="CE3351" s="147" t="n"/>
      <c r="CF3351" s="147" t="n"/>
      <c r="CG3351" s="147" t="n"/>
      <c r="CH3351" s="147" t="n"/>
      <c r="CI3351" s="147" t="n"/>
      <c r="CJ3351" s="147" t="n"/>
      <c r="CK3351" s="147" t="n"/>
      <c r="CL3351" s="147" t="n"/>
      <c r="CM3351" s="147" t="n"/>
      <c r="CN3351" s="147" t="n"/>
      <c r="CO3351" s="147" t="n"/>
      <c r="CP3351" s="147" t="n"/>
      <c r="CQ3351" s="147" t="n"/>
      <c r="CR3351" s="147" t="n"/>
      <c r="CS3351" s="147" t="n"/>
      <c r="CT3351" s="147" t="n"/>
      <c r="CU3351" s="147" t="n"/>
      <c r="CV3351" s="147" t="n"/>
      <c r="CW3351" s="147" t="n"/>
      <c r="CX3351" s="147" t="n"/>
      <c r="CY3351" s="147" t="n"/>
      <c r="CZ3351" s="147" t="n"/>
      <c r="DA3351" s="147" t="n"/>
      <c r="DB3351" s="147" t="n"/>
      <c r="DC3351" s="147" t="n"/>
      <c r="DD3351" s="147" t="n"/>
      <c r="DE3351" s="147" t="n"/>
      <c r="DF3351" s="147" t="n"/>
      <c r="DG3351" s="147" t="n"/>
      <c r="DH3351" s="147" t="n"/>
      <c r="DI3351" s="147" t="n"/>
      <c r="DJ3351" s="147" t="n"/>
      <c r="DK3351" s="147" t="n"/>
      <c r="DL3351" s="147" t="n"/>
      <c r="DM3351" s="147" t="n"/>
      <c r="DN3351" s="147" t="n"/>
      <c r="DO3351" s="147" t="n"/>
      <c r="DP3351" s="147" t="n"/>
      <c r="DQ3351" s="147" t="n"/>
      <c r="DR3351" s="147" t="n"/>
      <c r="DS3351" s="147" t="n"/>
      <c r="DT3351" s="147" t="n"/>
      <c r="DU3351" s="148"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6">
        <f>計算!$AA$39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6" t="n"/>
      <c r="M3357" s="147" t="n"/>
      <c r="N3357" s="147" t="n"/>
      <c r="O3357" s="147"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6" t="n"/>
      <c r="F3363" s="147" t="n"/>
      <c r="G3363" s="147" t="n"/>
      <c r="H3363" s="147" t="n"/>
      <c r="I3363" s="147" t="n"/>
      <c r="J3363" s="147" t="n"/>
      <c r="K3363" s="148" t="n"/>
      <c r="L3363" s="146" t="n"/>
      <c r="M3363" s="147" t="n"/>
      <c r="N3363" s="147" t="n"/>
      <c r="O3363" s="147"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6" t="n"/>
      <c r="BQ3363" s="147" t="n"/>
      <c r="BR3363" s="147" t="n"/>
      <c r="BS3363" s="147" t="n"/>
      <c r="BT3363" s="147" t="n"/>
      <c r="BU3363" s="147" t="n"/>
      <c r="BV3363" s="148" t="n"/>
      <c r="BW3363" s="147" t="n"/>
      <c r="BX3363" s="147" t="n"/>
      <c r="BY3363" s="147" t="n"/>
      <c r="BZ3363" s="147" t="n"/>
      <c r="CA3363" s="147" t="n"/>
      <c r="CB3363" s="147" t="n"/>
      <c r="CC3363" s="147" t="n"/>
      <c r="CD3363" s="147" t="n"/>
      <c r="CE3363" s="147" t="n"/>
      <c r="CF3363" s="147" t="n"/>
      <c r="CG3363" s="147" t="n"/>
      <c r="CH3363" s="147" t="n"/>
      <c r="CI3363" s="147" t="n"/>
      <c r="CJ3363" s="147" t="n"/>
      <c r="CK3363" s="147" t="n"/>
      <c r="CL3363" s="147" t="n"/>
      <c r="CM3363" s="147" t="n"/>
      <c r="CN3363" s="147" t="n"/>
      <c r="CO3363" s="147" t="n"/>
      <c r="CP3363" s="147" t="n"/>
      <c r="CQ3363" s="147" t="n"/>
      <c r="CR3363" s="147" t="n"/>
      <c r="CS3363" s="147" t="n"/>
      <c r="CT3363" s="147" t="n"/>
      <c r="CU3363" s="147" t="n"/>
      <c r="CV3363" s="147" t="n"/>
      <c r="CW3363" s="147" t="n"/>
      <c r="CX3363" s="147" t="n"/>
      <c r="CY3363" s="147" t="n"/>
      <c r="CZ3363" s="147" t="n"/>
      <c r="DA3363" s="147" t="n"/>
      <c r="DB3363" s="147" t="n"/>
      <c r="DC3363" s="147" t="n"/>
      <c r="DD3363" s="147" t="n"/>
      <c r="DE3363" s="147" t="n"/>
      <c r="DF3363" s="147" t="n"/>
      <c r="DG3363" s="147" t="n"/>
      <c r="DH3363" s="147" t="n"/>
      <c r="DI3363" s="147" t="n"/>
      <c r="DJ3363" s="147" t="n"/>
      <c r="DK3363" s="147" t="n"/>
      <c r="DL3363" s="147" t="n"/>
      <c r="DM3363" s="147" t="n"/>
      <c r="DN3363" s="147" t="n"/>
      <c r="DO3363" s="147" t="n"/>
      <c r="DP3363" s="147" t="n"/>
      <c r="DQ3363" s="147" t="n"/>
      <c r="DR3363" s="147" t="n"/>
      <c r="DS3363" s="147" t="n"/>
      <c r="DT3363" s="147" t="n"/>
      <c r="DU3363" s="148"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IF(N(設定!$B$3)=0,"",YEAR(設定!$B$3)-2018)</f>
        <v/>
      </c>
      <c r="AG3375" s="95" t="inlineStr">
        <is>
          <t>年</t>
        </is>
      </c>
      <c r="AI3375" s="145">
        <f>IF(N(設定!$B$3)=0,"",MONTH(設定!$B$3))</f>
        <v/>
      </c>
      <c r="AL3375" s="95" t="inlineStr">
        <is>
          <t>月</t>
        </is>
      </c>
      <c r="AN3375" s="145">
        <f>IF(N(設定!$B$3)=0,"",DAY(設定!$B$3))</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6" t="n"/>
      <c r="BX3375" s="147" t="n"/>
      <c r="BY3375" s="147" t="n"/>
      <c r="BZ3375" s="147" t="n"/>
      <c r="CA3375" s="147" t="n"/>
      <c r="CB3375" s="147" t="n"/>
      <c r="CC3375" s="147" t="n"/>
      <c r="CD3375" s="147" t="n"/>
      <c r="CE3375" s="147" t="n"/>
      <c r="CF3375" s="147" t="n"/>
      <c r="CG3375" s="148" t="n"/>
      <c r="CH3375" s="146" t="n"/>
      <c r="CI3375" s="147" t="n"/>
      <c r="CJ3375" s="147" t="n"/>
      <c r="CK3375" s="147" t="n"/>
      <c r="CL3375" s="147" t="n"/>
      <c r="CM3375" s="147" t="n"/>
      <c r="CN3375" s="147" t="n"/>
      <c r="CO3375" s="147" t="n"/>
      <c r="CP3375" s="147" t="n"/>
      <c r="CQ3375" s="147" t="n"/>
      <c r="CR3375" s="147" t="n"/>
      <c r="CS3375" s="147" t="n"/>
      <c r="CT3375" s="147" t="n"/>
      <c r="CU3375" s="147" t="n"/>
      <c r="CV3375" s="147" t="n"/>
      <c r="CW3375" s="147" t="n"/>
      <c r="CX3375" s="147" t="n"/>
      <c r="CY3375" s="147" t="n"/>
      <c r="CZ3375" s="147" t="n"/>
      <c r="DA3375" s="147" t="n"/>
      <c r="DB3375" s="147" t="n"/>
      <c r="DC3375" s="147" t="n"/>
      <c r="DD3375" s="147" t="n"/>
      <c r="DE3375" s="147" t="n"/>
      <c r="DF3375" s="147" t="n"/>
      <c r="DG3375" s="147" t="n"/>
      <c r="DH3375" s="147" t="n"/>
      <c r="DI3375" s="147" t="n"/>
      <c r="DJ3375" s="147" t="n"/>
      <c r="DK3375" s="147" t="n"/>
      <c r="DL3375" s="147" t="n"/>
      <c r="DM3375" s="147" t="n"/>
      <c r="DN3375" s="147" t="n"/>
      <c r="DO3375" s="147" t="n"/>
      <c r="DP3375" s="147" t="n"/>
      <c r="DQ3375" s="147" t="n"/>
      <c r="DR3375" s="147" t="n"/>
      <c r="DS3375" s="147" t="n"/>
      <c r="DT3375" s="147" t="n"/>
      <c r="DU3375" s="148"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49">
        <f>計算!$O$40</f>
        <v/>
      </c>
      <c r="CG3376" s="144" t="n"/>
      <c r="CH3376" s="150">
        <f>計算!$P$40</f>
        <v/>
      </c>
      <c r="DU3376" s="144"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7" t="n"/>
      <c r="AA3377" s="147" t="n"/>
      <c r="AB3377" s="147" t="n"/>
      <c r="AC3377" s="147" t="n"/>
      <c r="AD3377" s="147" t="n"/>
      <c r="AE3377" s="147" t="n"/>
      <c r="AF3377" s="147" t="n"/>
      <c r="AG3377" s="147" t="n"/>
      <c r="AH3377" s="147" t="n"/>
      <c r="AI3377" s="147" t="n"/>
      <c r="AJ3377" s="147" t="n"/>
      <c r="AK3377" s="147" t="n"/>
      <c r="AL3377" s="147" t="n"/>
      <c r="AM3377" s="147" t="n"/>
      <c r="AN3377" s="147" t="n"/>
      <c r="AO3377" s="147" t="n"/>
      <c r="AP3377" s="147" t="n"/>
      <c r="AQ3377" s="147" t="n"/>
      <c r="AR3377" s="147" t="n"/>
      <c r="AS3377" s="147" t="n"/>
      <c r="AT3377" s="147" t="n"/>
      <c r="AU3377" s="12" t="n"/>
      <c r="AV3377" s="7" t="n"/>
      <c r="BI3377" s="8" t="n"/>
      <c r="BJ3377" s="7" t="n"/>
      <c r="BK3377" s="2" t="n"/>
      <c r="BL3377" s="2" t="n"/>
      <c r="BM3377" s="2" t="n"/>
      <c r="BN3377" s="2" t="n"/>
      <c r="BO3377" s="2" t="n"/>
      <c r="BP3377" s="143" t="n"/>
      <c r="BV3377" s="144" t="n"/>
      <c r="BW3377" s="143" t="n"/>
      <c r="CG3377" s="144" t="n"/>
      <c r="DU3377" s="144" t="n"/>
      <c r="DV3377" s="2" t="n"/>
      <c r="DW3377" s="2" t="n"/>
      <c r="DX3377" s="2" t="n"/>
      <c r="DY3377" s="2" t="n"/>
      <c r="DZ3377" s="2" t="n"/>
      <c r="EA3377" s="2" t="n"/>
      <c r="EB3377" s="2" t="n"/>
      <c r="EC3377" s="2" t="n"/>
    </row>
    <row r="3378" ht="6.75" customHeight="1" s="118">
      <c r="A3378" s="2" t="n"/>
      <c r="B3378" s="2" t="n"/>
      <c r="C3378" s="2" t="n"/>
      <c r="D3378" s="2" t="n"/>
      <c r="E3378" s="142" t="inlineStr">
        <is>
          <t>ふ り が な</t>
        </is>
      </c>
      <c r="F3378" s="140" t="n"/>
      <c r="G3378" s="140" t="n"/>
      <c r="H3378" s="140" t="n"/>
      <c r="I3378" s="140" t="n"/>
      <c r="J3378" s="140" t="n"/>
      <c r="K3378" s="141" t="n"/>
      <c r="L3378" s="151">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43" t="n"/>
      <c r="CG3378" s="144" t="n"/>
      <c r="DU3378" s="144" t="n"/>
      <c r="DV3378" s="2" t="n"/>
      <c r="DW3378" s="2" t="n"/>
      <c r="DX3378" s="2" t="n"/>
      <c r="DY3378" s="2" t="n"/>
      <c r="DZ3378" s="2" t="n"/>
      <c r="EA3378" s="2" t="n"/>
      <c r="EB3378" s="2" t="n"/>
      <c r="EC3378" s="2" t="n"/>
    </row>
    <row r="3379" ht="6.7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43" t="n"/>
      <c r="CG3379" s="144" t="n"/>
      <c r="DU3379" s="144" t="n"/>
      <c r="DV3379" s="2" t="n"/>
      <c r="DW3379" s="2" t="n"/>
      <c r="DX3379" s="2" t="n"/>
      <c r="DY3379" s="2" t="n"/>
      <c r="DZ3379" s="2" t="n"/>
      <c r="EA3379" s="2" t="n"/>
      <c r="EB3379" s="2" t="n"/>
      <c r="EC3379" s="2" t="n"/>
    </row>
    <row r="3380" ht="6.7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49">
        <f>計算!$Q$40</f>
        <v/>
      </c>
      <c r="CG3380" s="144" t="n"/>
      <c r="CH3380" s="150">
        <f>計算!$R$40</f>
        <v/>
      </c>
      <c r="DU3380" s="144" t="n"/>
      <c r="DV3380" s="2" t="n"/>
      <c r="DW3380" s="2" t="n"/>
      <c r="DX3380" s="2" t="n"/>
      <c r="DY3380" s="2" t="n"/>
      <c r="DZ3380" s="2" t="n"/>
      <c r="EA3380" s="2" t="n"/>
      <c r="EB3380" s="2" t="n"/>
      <c r="EC3380" s="2" t="n"/>
    </row>
    <row r="3381" ht="6.75" customHeight="1" s="118">
      <c r="A3381" s="2" t="n"/>
      <c r="B3381" s="2" t="n"/>
      <c r="C3381" s="2" t="n"/>
      <c r="D3381" s="2" t="n"/>
      <c r="E3381" s="146" t="n"/>
      <c r="F3381" s="147" t="n"/>
      <c r="G3381" s="147" t="n"/>
      <c r="H3381" s="147" t="n"/>
      <c r="I3381" s="147" t="n"/>
      <c r="J3381" s="147" t="n"/>
      <c r="K3381" s="148" t="n"/>
      <c r="L3381" s="147" t="n"/>
      <c r="M3381" s="147" t="n"/>
      <c r="N3381" s="147" t="n"/>
      <c r="O3381" s="147" t="n"/>
      <c r="P3381" s="147" t="n"/>
      <c r="Q3381" s="147" t="n"/>
      <c r="R3381" s="147" t="n"/>
      <c r="S3381" s="147" t="n"/>
      <c r="T3381" s="147" t="n"/>
      <c r="U3381" s="147" t="n"/>
      <c r="V3381" s="147" t="n"/>
      <c r="W3381" s="147" t="n"/>
      <c r="X3381" s="147" t="n"/>
      <c r="Y3381" s="147" t="n"/>
      <c r="Z3381" s="147" t="n"/>
      <c r="AA3381" s="147" t="n"/>
      <c r="AB3381" s="147" t="n"/>
      <c r="AC3381" s="147" t="n"/>
      <c r="AD3381" s="147" t="n"/>
      <c r="AE3381" s="147" t="n"/>
      <c r="AF3381" s="147" t="n"/>
      <c r="AG3381" s="147" t="n"/>
      <c r="AH3381" s="147" t="n"/>
      <c r="AI3381" s="147" t="n"/>
      <c r="AJ3381" s="147" t="n"/>
      <c r="AK3381" s="147" t="n"/>
      <c r="AL3381" s="147" t="n"/>
      <c r="AM3381" s="147" t="n"/>
      <c r="AN3381" s="147" t="n"/>
      <c r="AO3381" s="147" t="n"/>
      <c r="AP3381" s="147" t="n"/>
      <c r="AQ3381" s="147" t="n"/>
      <c r="AR3381" s="147" t="n"/>
      <c r="AS3381" s="147" t="n"/>
      <c r="AT3381" s="148"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43" t="n"/>
      <c r="CG3381" s="144" t="n"/>
      <c r="DU3381" s="144" t="n"/>
      <c r="DV3381" s="2" t="n"/>
      <c r="DW3381" s="2" t="n"/>
      <c r="DX3381" s="2" t="n"/>
      <c r="DY3381" s="2" t="n"/>
      <c r="DZ3381" s="2" t="n"/>
      <c r="EA3381" s="2" t="n"/>
      <c r="EB3381" s="2" t="n"/>
      <c r="EC3381" s="2" t="n"/>
    </row>
    <row r="3382" ht="6.75" customHeight="1" s="118">
      <c r="A3382" s="2" t="n"/>
      <c r="B3382" s="2" t="n"/>
      <c r="C3382" s="2" t="n"/>
      <c r="D3382" s="2" t="n"/>
      <c r="E3382" s="152" t="inlineStr">
        <is>
          <t>名　前</t>
        </is>
      </c>
      <c r="F3382" s="140" t="n"/>
      <c r="G3382" s="140" t="n"/>
      <c r="H3382" s="140" t="n"/>
      <c r="I3382" s="140" t="n"/>
      <c r="J3382" s="140" t="n"/>
      <c r="K3382" s="141" t="n"/>
      <c r="L3382" s="153">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43" t="n"/>
      <c r="CG3382" s="144" t="n"/>
      <c r="DU3382" s="144" t="n"/>
      <c r="DV3382" s="2" t="n"/>
      <c r="DW3382" s="2" t="n"/>
      <c r="DX3382" s="2" t="n"/>
      <c r="DY3382" s="2" t="n"/>
      <c r="DZ3382" s="2" t="n"/>
      <c r="EA3382" s="2" t="n"/>
      <c r="EB3382" s="2" t="n"/>
      <c r="EC3382" s="2" t="n"/>
    </row>
    <row r="3383" ht="6.7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43" t="n"/>
      <c r="CG3383" s="144" t="n"/>
      <c r="DU3383" s="144" t="n"/>
      <c r="DV3383" s="2" t="n"/>
      <c r="DW3383" s="2" t="n"/>
      <c r="DX3383" s="2" t="n"/>
      <c r="DY3383" s="2" t="n"/>
      <c r="DZ3383" s="2" t="n"/>
      <c r="EA3383" s="2" t="n"/>
      <c r="EB3383" s="2" t="n"/>
      <c r="EC3383" s="2" t="n"/>
    </row>
    <row r="3384" ht="6.7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49">
        <f>計算!$S$40</f>
        <v/>
      </c>
      <c r="CG3384" s="144" t="n"/>
      <c r="CH3384" s="150">
        <f>計算!$T$40</f>
        <v/>
      </c>
      <c r="DU3384" s="144" t="n"/>
      <c r="DV3384" s="2" t="n"/>
      <c r="DW3384" s="2" t="n"/>
      <c r="DX3384" s="2" t="n"/>
      <c r="DY3384" s="2" t="n"/>
      <c r="DZ3384" s="2" t="n"/>
      <c r="EA3384" s="2" t="n"/>
      <c r="EB3384" s="2" t="n"/>
      <c r="EC3384" s="2" t="n"/>
    </row>
    <row r="3385" ht="6.7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43" t="n"/>
      <c r="CG3385" s="144" t="n"/>
      <c r="DU3385" s="144" t="n"/>
      <c r="DV3385" s="2" t="n"/>
      <c r="DW3385" s="2" t="n"/>
      <c r="DX3385" s="2" t="n"/>
      <c r="DY3385" s="2" t="n"/>
      <c r="DZ3385" s="2" t="n"/>
      <c r="EA3385" s="2" t="n"/>
      <c r="EB3385" s="2" t="n"/>
      <c r="EC3385" s="2" t="n"/>
    </row>
    <row r="3386" ht="6.7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43" t="n"/>
      <c r="CG3386" s="144" t="n"/>
      <c r="DU3386" s="144" t="n"/>
      <c r="DV3386" s="2" t="n"/>
      <c r="DW3386" s="2" t="n"/>
      <c r="DX3386" s="2" t="n"/>
      <c r="DY3386" s="2" t="n"/>
      <c r="DZ3386" s="2" t="n"/>
      <c r="EA3386" s="2" t="n"/>
      <c r="EB3386" s="2" t="n"/>
      <c r="EC3386" s="2" t="n"/>
    </row>
    <row r="3387" ht="4.5" customHeight="1" s="118">
      <c r="A3387" s="2" t="n"/>
      <c r="B3387" s="2" t="n"/>
      <c r="C3387" s="2" t="n"/>
      <c r="D3387" s="2" t="n"/>
      <c r="E3387" s="146" t="n"/>
      <c r="F3387" s="147" t="n"/>
      <c r="G3387" s="147" t="n"/>
      <c r="H3387" s="147" t="n"/>
      <c r="I3387" s="147" t="n"/>
      <c r="J3387" s="147" t="n"/>
      <c r="K3387" s="148" t="n"/>
      <c r="L3387" s="146" t="n"/>
      <c r="M3387" s="147" t="n"/>
      <c r="N3387" s="147" t="n"/>
      <c r="O3387" s="147" t="n"/>
      <c r="P3387" s="147" t="n"/>
      <c r="Q3387" s="147" t="n"/>
      <c r="R3387" s="147" t="n"/>
      <c r="S3387" s="147" t="n"/>
      <c r="T3387" s="147" t="n"/>
      <c r="U3387" s="147" t="n"/>
      <c r="V3387" s="147" t="n"/>
      <c r="W3387" s="147" t="n"/>
      <c r="X3387" s="147" t="n"/>
      <c r="Y3387" s="147" t="n"/>
      <c r="Z3387" s="147" t="n"/>
      <c r="AA3387" s="147" t="n"/>
      <c r="AB3387" s="147" t="n"/>
      <c r="AC3387" s="147" t="n"/>
      <c r="AD3387" s="147" t="n"/>
      <c r="AE3387" s="147" t="n"/>
      <c r="AF3387" s="147" t="n"/>
      <c r="AG3387" s="147" t="n"/>
      <c r="AH3387" s="147" t="n"/>
      <c r="AI3387" s="147" t="n"/>
      <c r="AJ3387" s="147" t="n"/>
      <c r="AK3387" s="147" t="n"/>
      <c r="AL3387" s="147" t="n"/>
      <c r="AM3387" s="147" t="n"/>
      <c r="AN3387" s="147" t="n"/>
      <c r="AO3387" s="147" t="n"/>
      <c r="AP3387" s="147" t="n"/>
      <c r="AQ3387" s="147" t="n"/>
      <c r="AR3387" s="147" t="n"/>
      <c r="AS3387" s="147" t="n"/>
      <c r="AT3387" s="148"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43" t="n"/>
      <c r="CG3387" s="144" t="n"/>
      <c r="DU3387" s="144" t="n"/>
      <c r="DV3387" s="2" t="n"/>
      <c r="DW3387" s="2" t="n"/>
      <c r="DX3387" s="2" t="n"/>
      <c r="DY3387" s="2" t="n"/>
      <c r="DZ3387" s="2" t="n"/>
      <c r="EA3387" s="2" t="n"/>
      <c r="EB3387" s="2" t="n"/>
      <c r="EC3387" s="2" t="n"/>
    </row>
    <row r="3388" ht="6.75" customHeight="1" s="118">
      <c r="A3388" s="2" t="n"/>
      <c r="B3388" s="2" t="n"/>
      <c r="C3388" s="2" t="n"/>
      <c r="D3388" s="2" t="n"/>
      <c r="E3388" s="152" t="inlineStr">
        <is>
          <t>生年月日</t>
        </is>
      </c>
      <c r="F3388" s="140" t="n"/>
      <c r="G3388" s="140" t="n"/>
      <c r="H3388" s="140" t="n"/>
      <c r="I3388" s="140" t="n"/>
      <c r="J3388" s="140" t="n"/>
      <c r="K3388" s="141" t="n"/>
      <c r="L3388" s="154" t="inlineStr">
        <is>
          <t>昭和 ・ 平成</t>
        </is>
      </c>
      <c r="M3388" s="140" t="n"/>
      <c r="N3388" s="140" t="n"/>
      <c r="O3388" s="140" t="n"/>
      <c r="P3388" s="140" t="n"/>
      <c r="Q3388" s="140" t="n"/>
      <c r="R3388" s="140" t="n"/>
      <c r="S3388" s="140" t="n"/>
      <c r="T3388" s="140" t="n"/>
      <c r="U3388" s="140" t="n"/>
      <c r="V3388" s="155">
        <f>計算!$D$40</f>
        <v/>
      </c>
      <c r="W3388" s="140" t="n"/>
      <c r="X3388" s="156" t="inlineStr">
        <is>
          <t>年</t>
        </is>
      </c>
      <c r="Y3388" s="140" t="n"/>
      <c r="Z3388" s="155">
        <f>計算!$E$40</f>
        <v/>
      </c>
      <c r="AA3388" s="140" t="n"/>
      <c r="AB3388" s="140" t="n"/>
      <c r="AC3388" s="156" t="inlineStr">
        <is>
          <t>月</t>
        </is>
      </c>
      <c r="AD3388" s="140" t="n"/>
      <c r="AE3388" s="155">
        <f>計算!$F$40</f>
        <v/>
      </c>
      <c r="AF3388" s="140" t="n"/>
      <c r="AG3388" s="140" t="n"/>
      <c r="AH3388" s="156" t="inlineStr">
        <is>
          <t>日　生 （満</t>
        </is>
      </c>
      <c r="AI3388" s="140" t="n"/>
      <c r="AJ3388" s="140" t="n"/>
      <c r="AK3388" s="140" t="n"/>
      <c r="AL3388" s="140" t="n"/>
      <c r="AM3388" s="140" t="n"/>
      <c r="AN3388" s="140" t="n"/>
      <c r="AO3388" s="140" t="n"/>
      <c r="AP3388" s="157">
        <f>計算!$G$40</f>
        <v/>
      </c>
      <c r="AQ3388" s="140" t="n"/>
      <c r="AR3388" s="158"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49">
        <f>計算!$U$40</f>
        <v/>
      </c>
      <c r="CG3388" s="144" t="n"/>
      <c r="CH3388" s="150">
        <f>計算!$V$40</f>
        <v/>
      </c>
      <c r="DU3388" s="144" t="n"/>
      <c r="DV3388" s="2" t="n"/>
      <c r="DW3388" s="2" t="n"/>
      <c r="DX3388" s="2" t="n"/>
      <c r="DY3388" s="2" t="n"/>
      <c r="DZ3388" s="2" t="n"/>
      <c r="EA3388" s="2" t="n"/>
      <c r="EB3388" s="2" t="n"/>
      <c r="EC3388" s="2" t="n"/>
    </row>
    <row r="3389" ht="6.75"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143" t="n"/>
      <c r="CG3389" s="144" t="n"/>
      <c r="DU3389" s="144" t="n"/>
      <c r="DV3389" s="2" t="n"/>
      <c r="DW3389" s="2" t="n"/>
      <c r="DX3389" s="2" t="n"/>
      <c r="DY3389" s="2" t="n"/>
      <c r="DZ3389" s="2" t="n"/>
      <c r="EA3389" s="2" t="n"/>
      <c r="EB3389" s="2" t="n"/>
      <c r="EC3389" s="2" t="n"/>
    </row>
    <row r="3390" ht="6.75"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143" t="n"/>
      <c r="CG3390" s="144" t="n"/>
      <c r="DU3390" s="144" t="n"/>
      <c r="DV3390" s="2" t="n"/>
      <c r="DW3390" s="2" t="n"/>
      <c r="DX3390" s="2" t="n"/>
      <c r="DY3390" s="2" t="n"/>
      <c r="DZ3390" s="2" t="n"/>
      <c r="EA3390" s="2" t="n"/>
      <c r="EB3390" s="2" t="n"/>
      <c r="EC3390" s="2" t="n"/>
    </row>
    <row r="3391" ht="3.75" customHeight="1" s="118">
      <c r="A3391" s="2" t="n"/>
      <c r="B3391" s="2" t="n"/>
      <c r="C3391" s="2" t="n"/>
      <c r="D3391" s="2" t="n"/>
      <c r="E3391" s="146" t="n"/>
      <c r="F3391" s="147" t="n"/>
      <c r="G3391" s="147" t="n"/>
      <c r="H3391" s="147" t="n"/>
      <c r="I3391" s="147" t="n"/>
      <c r="J3391" s="147" t="n"/>
      <c r="K3391" s="148" t="n"/>
      <c r="L3391" s="146" t="n"/>
      <c r="M3391" s="147" t="n"/>
      <c r="N3391" s="147" t="n"/>
      <c r="O3391" s="147" t="n"/>
      <c r="P3391" s="147" t="n"/>
      <c r="Q3391" s="147" t="n"/>
      <c r="R3391" s="147" t="n"/>
      <c r="S3391" s="147" t="n"/>
      <c r="T3391" s="147" t="n"/>
      <c r="U3391" s="147" t="n"/>
      <c r="X3391" s="147" t="n"/>
      <c r="Y3391" s="147" t="n"/>
      <c r="AC3391" s="147" t="n"/>
      <c r="AD3391" s="147" t="n"/>
      <c r="AH3391" s="147" t="n"/>
      <c r="AI3391" s="147" t="n"/>
      <c r="AJ3391" s="147" t="n"/>
      <c r="AK3391" s="147" t="n"/>
      <c r="AL3391" s="147" t="n"/>
      <c r="AM3391" s="147" t="n"/>
      <c r="AN3391" s="147" t="n"/>
      <c r="AO3391" s="147" t="n"/>
      <c r="AP3391" s="147" t="n"/>
      <c r="AQ3391" s="147" t="n"/>
      <c r="AR3391" s="147" t="n"/>
      <c r="AS3391" s="147" t="n"/>
      <c r="AT3391" s="148"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143" t="n"/>
      <c r="CG3391" s="144" t="n"/>
      <c r="DU3391" s="144" t="n"/>
      <c r="DV3391" s="2" t="n"/>
      <c r="DW3391" s="2" t="n"/>
      <c r="DX3391" s="2" t="n"/>
      <c r="DY3391" s="2" t="n"/>
      <c r="DZ3391" s="2" t="n"/>
      <c r="EA3391" s="2" t="n"/>
      <c r="EB3391" s="2" t="n"/>
      <c r="EC3391" s="2" t="n"/>
    </row>
    <row r="3392" ht="6.75" customHeight="1" s="118">
      <c r="A3392" s="2" t="n"/>
      <c r="B3392" s="2" t="n"/>
      <c r="C3392" s="2" t="n"/>
      <c r="D3392" s="2" t="n"/>
      <c r="E3392" s="159" t="inlineStr">
        <is>
          <t>ふ り が な</t>
        </is>
      </c>
      <c r="F3392" s="140" t="n"/>
      <c r="G3392" s="140" t="n"/>
      <c r="H3392" s="140" t="n"/>
      <c r="I3392" s="140" t="n"/>
      <c r="J3392" s="140" t="n"/>
      <c r="K3392" s="141" t="n"/>
      <c r="L3392" s="160">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161">
        <f>計算!$W$40</f>
        <v/>
      </c>
      <c r="CG3392" s="144" t="n"/>
      <c r="CH3392" s="150">
        <f>計算!$X$40</f>
        <v/>
      </c>
      <c r="DU3392" s="144" t="n"/>
      <c r="DV3392" s="2" t="n"/>
      <c r="DW3392" s="2" t="n"/>
      <c r="DX3392" s="2" t="n"/>
      <c r="DY3392" s="2" t="n"/>
      <c r="DZ3392" s="2" t="n"/>
      <c r="EA3392" s="2" t="n"/>
      <c r="EB3392" s="2" t="n"/>
      <c r="EC3392" s="2" t="n"/>
    </row>
    <row r="3393" ht="6.75" customHeight="1" s="118">
      <c r="A3393" s="2" t="n"/>
      <c r="B3393" s="2" t="n"/>
      <c r="C3393" s="2" t="n"/>
      <c r="D3393" s="2" t="n"/>
      <c r="E3393" s="143" t="n"/>
      <c r="K3393" s="144" t="n"/>
      <c r="BI3393" s="144" t="n"/>
      <c r="BJ3393" s="2" t="n"/>
      <c r="BK3393" s="2" t="n"/>
      <c r="BL3393" s="2" t="n"/>
      <c r="BM3393" s="2" t="n"/>
      <c r="BN3393" s="2" t="n"/>
      <c r="BO3393" s="2" t="n"/>
      <c r="BP3393" s="143" t="n"/>
      <c r="BV3393" s="144" t="n"/>
      <c r="BW3393" s="143" t="n"/>
      <c r="CG3393" s="144" t="n"/>
      <c r="DU3393" s="144" t="n"/>
      <c r="DV3393" s="2" t="n"/>
      <c r="DW3393" s="2" t="n"/>
      <c r="DX3393" s="2" t="n"/>
      <c r="DY3393" s="2" t="n"/>
      <c r="DZ3393" s="2" t="n"/>
      <c r="EA3393" s="2" t="n"/>
      <c r="EB3393" s="2" t="n"/>
      <c r="EC3393" s="2" t="n"/>
    </row>
    <row r="3394" ht="6.75" customHeight="1" s="118">
      <c r="A3394" s="2" t="n"/>
      <c r="B3394" s="2" t="n"/>
      <c r="C3394" s="2" t="n"/>
      <c r="D3394" s="2" t="n"/>
      <c r="E3394" s="162" t="n"/>
      <c r="F3394" s="163" t="n"/>
      <c r="G3394" s="163" t="n"/>
      <c r="H3394" s="163" t="n"/>
      <c r="I3394" s="163" t="n"/>
      <c r="J3394" s="163" t="n"/>
      <c r="K3394" s="164" t="n"/>
      <c r="L3394" s="163" t="n"/>
      <c r="M3394" s="163" t="n"/>
      <c r="N3394" s="163" t="n"/>
      <c r="O3394" s="163" t="n"/>
      <c r="P3394" s="163" t="n"/>
      <c r="Q3394" s="163" t="n"/>
      <c r="R3394" s="163" t="n"/>
      <c r="S3394" s="163" t="n"/>
      <c r="T3394" s="163" t="n"/>
      <c r="U3394" s="163" t="n"/>
      <c r="V3394" s="163" t="n"/>
      <c r="W3394" s="163" t="n"/>
      <c r="X3394" s="163" t="n"/>
      <c r="Y3394" s="163" t="n"/>
      <c r="Z3394" s="163" t="n"/>
      <c r="AA3394" s="163" t="n"/>
      <c r="AB3394" s="163" t="n"/>
      <c r="AC3394" s="163" t="n"/>
      <c r="AD3394" s="163" t="n"/>
      <c r="AE3394" s="163" t="n"/>
      <c r="AF3394" s="163" t="n"/>
      <c r="AG3394" s="163" t="n"/>
      <c r="AH3394" s="163" t="n"/>
      <c r="AI3394" s="163" t="n"/>
      <c r="AJ3394" s="163" t="n"/>
      <c r="AK3394" s="163" t="n"/>
      <c r="AL3394" s="163" t="n"/>
      <c r="AM3394" s="163" t="n"/>
      <c r="AN3394" s="163" t="n"/>
      <c r="AO3394" s="163" t="n"/>
      <c r="AP3394" s="163" t="n"/>
      <c r="AQ3394" s="163" t="n"/>
      <c r="AR3394" s="163" t="n"/>
      <c r="AS3394" s="163" t="n"/>
      <c r="AT3394" s="163" t="n"/>
      <c r="AU3394" s="163" t="n"/>
      <c r="AV3394" s="163" t="n"/>
      <c r="AW3394" s="163" t="n"/>
      <c r="AX3394" s="163" t="n"/>
      <c r="AY3394" s="163" t="n"/>
      <c r="AZ3394" s="163" t="n"/>
      <c r="BA3394" s="163" t="n"/>
      <c r="BB3394" s="163" t="n"/>
      <c r="BC3394" s="163" t="n"/>
      <c r="BD3394" s="163" t="n"/>
      <c r="BE3394" s="163" t="n"/>
      <c r="BF3394" s="163" t="n"/>
      <c r="BG3394" s="163" t="n"/>
      <c r="BH3394" s="163" t="n"/>
      <c r="BI3394" s="164" t="n"/>
      <c r="BJ3394" s="2" t="n"/>
      <c r="BK3394" s="2" t="n"/>
      <c r="BL3394" s="2" t="n"/>
      <c r="BM3394" s="2" t="n"/>
      <c r="BN3394" s="2" t="n"/>
      <c r="BO3394" s="2" t="n"/>
      <c r="BP3394" s="143" t="n"/>
      <c r="BV3394" s="144" t="n"/>
      <c r="BW3394" s="143" t="n"/>
      <c r="CG3394" s="144" t="n"/>
      <c r="DU3394" s="144" t="n"/>
      <c r="DV3394" s="2" t="n"/>
      <c r="DW3394" s="2" t="n"/>
      <c r="DX3394" s="2" t="n"/>
      <c r="DY3394" s="2" t="n"/>
      <c r="DZ3394" s="2" t="n"/>
      <c r="EA3394" s="2" t="n"/>
      <c r="EB3394" s="2" t="n"/>
      <c r="EC3394" s="2" t="n"/>
    </row>
    <row r="3395" ht="6.75" customHeight="1" s="118">
      <c r="A3395" s="2" t="n"/>
      <c r="B3395" s="2" t="n"/>
      <c r="C3395" s="2" t="n"/>
      <c r="D3395" s="2" t="n"/>
      <c r="E3395" s="165" t="inlineStr">
        <is>
          <t>現住所</t>
        </is>
      </c>
      <c r="F3395" s="166" t="n"/>
      <c r="G3395" s="166" t="n"/>
      <c r="H3395" s="166" t="n"/>
      <c r="I3395" s="166" t="n"/>
      <c r="J3395" s="166" t="n"/>
      <c r="K3395" s="167" t="n"/>
      <c r="L3395" s="107" t="inlineStr">
        <is>
          <t>〒</t>
        </is>
      </c>
      <c r="M3395" s="166" t="n"/>
      <c r="N3395" s="166" t="n"/>
      <c r="O3395" s="166" t="n"/>
      <c r="P3395" s="168">
        <f>計算!$H$40</f>
        <v/>
      </c>
      <c r="Q3395" s="166" t="n"/>
      <c r="R3395" s="166" t="n"/>
      <c r="S3395" s="166" t="n"/>
      <c r="T3395" s="166" t="n"/>
      <c r="U3395" s="166" t="n"/>
      <c r="V3395" s="166" t="n"/>
      <c r="W3395" s="166" t="n"/>
      <c r="X3395" s="166" t="n"/>
      <c r="Y3395" s="166" t="n"/>
      <c r="Z3395" s="166" t="n"/>
      <c r="AA3395" s="166" t="n"/>
      <c r="AB3395" s="166" t="n"/>
      <c r="AC3395" s="166" t="n"/>
      <c r="AD3395" s="166" t="n"/>
      <c r="AE3395" s="166" t="n"/>
      <c r="AF3395" s="166" t="n"/>
      <c r="AG3395" s="166" t="n"/>
      <c r="AH3395" s="166" t="n"/>
      <c r="AI3395" s="166" t="n"/>
      <c r="AJ3395" s="166"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143" t="n"/>
      <c r="CG3395" s="144" t="n"/>
      <c r="DU3395" s="144" t="n"/>
      <c r="DV3395" s="2" t="n"/>
      <c r="DW3395" s="2" t="n"/>
      <c r="DX3395" s="2" t="n"/>
      <c r="DY3395" s="2" t="n"/>
      <c r="DZ3395" s="2" t="n"/>
      <c r="EA3395" s="2" t="n"/>
      <c r="EB3395" s="2" t="n"/>
      <c r="EC3395" s="2" t="n"/>
    </row>
    <row r="3396" ht="4.5"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6" t="n"/>
      <c r="BQ3396" s="147" t="n"/>
      <c r="BR3396" s="147" t="n"/>
      <c r="BS3396" s="147" t="n"/>
      <c r="BT3396" s="147" t="n"/>
      <c r="BU3396" s="147" t="n"/>
      <c r="BV3396" s="148" t="n"/>
      <c r="BW3396" s="146" t="n"/>
      <c r="BX3396" s="147" t="n"/>
      <c r="BY3396" s="147" t="n"/>
      <c r="BZ3396" s="147" t="n"/>
      <c r="CA3396" s="147" t="n"/>
      <c r="CB3396" s="147" t="n"/>
      <c r="CC3396" s="147" t="n"/>
      <c r="CD3396" s="147" t="n"/>
      <c r="CE3396" s="147" t="n"/>
      <c r="CF3396" s="147" t="n"/>
      <c r="CG3396" s="148" t="n"/>
      <c r="DU3396" s="144"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69" t="inlineStr">
        <is>
          <t>校内外の諸活動</t>
        </is>
      </c>
      <c r="BQ3397" s="140" t="n"/>
      <c r="BR3397" s="140" t="n"/>
      <c r="BS3397" s="140" t="n"/>
      <c r="BT3397" s="140" t="n"/>
      <c r="BU3397" s="140" t="n"/>
      <c r="BV3397" s="141" t="n"/>
      <c r="BW3397" s="170">
        <f>計算!$Y$40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1">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6" t="n"/>
      <c r="F3400" s="147" t="n"/>
      <c r="G3400" s="147" t="n"/>
      <c r="H3400" s="147" t="n"/>
      <c r="I3400" s="147" t="n"/>
      <c r="J3400" s="147" t="n"/>
      <c r="K3400" s="148" t="n"/>
      <c r="L3400" s="146" t="n"/>
      <c r="M3400" s="147" t="n"/>
      <c r="N3400" s="147" t="n"/>
      <c r="O3400" s="147" t="n"/>
      <c r="P3400" s="147" t="n"/>
      <c r="Q3400" s="147" t="n"/>
      <c r="R3400" s="147" t="n"/>
      <c r="S3400" s="147" t="n"/>
      <c r="T3400" s="147" t="n"/>
      <c r="U3400" s="147" t="n"/>
      <c r="V3400" s="147" t="n"/>
      <c r="W3400" s="147" t="n"/>
      <c r="X3400" s="147" t="n"/>
      <c r="Y3400" s="147" t="n"/>
      <c r="Z3400" s="147" t="n"/>
      <c r="AA3400" s="147" t="n"/>
      <c r="AB3400" s="147" t="n"/>
      <c r="AC3400" s="147" t="n"/>
      <c r="AD3400" s="147" t="n"/>
      <c r="AE3400" s="147" t="n"/>
      <c r="AF3400" s="147" t="n"/>
      <c r="AG3400" s="147" t="n"/>
      <c r="AH3400" s="147" t="n"/>
      <c r="AI3400" s="147" t="n"/>
      <c r="AJ3400" s="147" t="n"/>
      <c r="AK3400" s="147" t="n"/>
      <c r="AL3400" s="147" t="n"/>
      <c r="AM3400" s="147" t="n"/>
      <c r="AN3400" s="147" t="n"/>
      <c r="AO3400" s="147" t="n"/>
      <c r="AP3400" s="147" t="n"/>
      <c r="AQ3400" s="147" t="n"/>
      <c r="AR3400" s="147" t="n"/>
      <c r="AS3400" s="147" t="n"/>
      <c r="AT3400" s="147" t="n"/>
      <c r="AU3400" s="147" t="n"/>
      <c r="AV3400" s="147" t="n"/>
      <c r="AW3400" s="147" t="n"/>
      <c r="AX3400" s="147" t="n"/>
      <c r="AY3400" s="147" t="n"/>
      <c r="AZ3400" s="147" t="n"/>
      <c r="BA3400" s="147" t="n"/>
      <c r="BB3400" s="147" t="n"/>
      <c r="BC3400" s="147" t="n"/>
      <c r="BD3400" s="147" t="n"/>
      <c r="BE3400" s="147" t="n"/>
      <c r="BF3400" s="147" t="n"/>
      <c r="BG3400" s="147" t="n"/>
      <c r="BH3400" s="147" t="n"/>
      <c r="BI3400" s="148"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59" t="inlineStr">
        <is>
          <t>ふ り が な</t>
        </is>
      </c>
      <c r="F3401" s="140" t="n"/>
      <c r="G3401" s="140" t="n"/>
      <c r="H3401" s="140" t="n"/>
      <c r="I3401" s="140" t="n"/>
      <c r="J3401" s="140" t="n"/>
      <c r="K3401" s="141" t="n"/>
      <c r="L3401" s="160">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2" t="n"/>
      <c r="F3403" s="163" t="n"/>
      <c r="G3403" s="163" t="n"/>
      <c r="H3403" s="163" t="n"/>
      <c r="I3403" s="163" t="n"/>
      <c r="J3403" s="163" t="n"/>
      <c r="K3403" s="164" t="n"/>
      <c r="L3403" s="163" t="n"/>
      <c r="M3403" s="163" t="n"/>
      <c r="N3403" s="163" t="n"/>
      <c r="O3403" s="163" t="n"/>
      <c r="P3403" s="163" t="n"/>
      <c r="Q3403" s="163" t="n"/>
      <c r="R3403" s="163" t="n"/>
      <c r="S3403" s="163" t="n"/>
      <c r="T3403" s="163" t="n"/>
      <c r="U3403" s="163" t="n"/>
      <c r="V3403" s="163" t="n"/>
      <c r="W3403" s="163" t="n"/>
      <c r="X3403" s="163" t="n"/>
      <c r="Y3403" s="163" t="n"/>
      <c r="Z3403" s="163" t="n"/>
      <c r="AA3403" s="163" t="n"/>
      <c r="AB3403" s="163" t="n"/>
      <c r="AC3403" s="163" t="n"/>
      <c r="AD3403" s="163" t="n"/>
      <c r="AE3403" s="163" t="n"/>
      <c r="AF3403" s="163" t="n"/>
      <c r="AG3403" s="163" t="n"/>
      <c r="AH3403" s="163" t="n"/>
      <c r="AI3403" s="163" t="n"/>
      <c r="AJ3403" s="163" t="n"/>
      <c r="AK3403" s="163" t="n"/>
      <c r="AL3403" s="163" t="n"/>
      <c r="AM3403" s="163" t="n"/>
      <c r="AN3403" s="163" t="n"/>
      <c r="AO3403" s="163" t="n"/>
      <c r="AP3403" s="163" t="n"/>
      <c r="AQ3403" s="163" t="n"/>
      <c r="AR3403" s="163" t="n"/>
      <c r="AS3403" s="163" t="n"/>
      <c r="AT3403" s="163" t="n"/>
      <c r="AU3403" s="163" t="n"/>
      <c r="AV3403" s="163" t="n"/>
      <c r="AW3403" s="163" t="n"/>
      <c r="AX3403" s="163" t="n"/>
      <c r="AY3403" s="163" t="n"/>
      <c r="AZ3403" s="163" t="n"/>
      <c r="BA3403" s="163" t="n"/>
      <c r="BB3403" s="163" t="n"/>
      <c r="BC3403" s="163" t="n"/>
      <c r="BD3403" s="163" t="n"/>
      <c r="BE3403" s="163" t="n"/>
      <c r="BF3403" s="163" t="n"/>
      <c r="BG3403" s="163" t="n"/>
      <c r="BH3403" s="163" t="n"/>
      <c r="BI3403" s="164"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5" t="inlineStr">
        <is>
          <t>連絡先</t>
        </is>
      </c>
      <c r="F3404" s="166" t="n"/>
      <c r="G3404" s="166" t="n"/>
      <c r="H3404" s="166" t="n"/>
      <c r="I3404" s="166" t="n"/>
      <c r="J3404" s="166" t="n"/>
      <c r="K3404" s="167" t="n"/>
      <c r="L3404" s="107" t="inlineStr">
        <is>
          <t>〒</t>
        </is>
      </c>
      <c r="M3404" s="166" t="n"/>
      <c r="N3404" s="166" t="n"/>
      <c r="O3404" s="166" t="n"/>
      <c r="P3404" s="172">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3">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6" t="n"/>
      <c r="F3408" s="147" t="n"/>
      <c r="G3408" s="147" t="n"/>
      <c r="H3408" s="147" t="n"/>
      <c r="I3408" s="147" t="n"/>
      <c r="J3408" s="147" t="n"/>
      <c r="K3408" s="148" t="n"/>
      <c r="L3408" s="147" t="n"/>
      <c r="M3408" s="147" t="n"/>
      <c r="N3408" s="147" t="n"/>
      <c r="O3408" s="147" t="n"/>
      <c r="P3408" s="147" t="n"/>
      <c r="Q3408" s="147" t="n"/>
      <c r="R3408" s="147" t="n"/>
      <c r="S3408" s="147" t="n"/>
      <c r="T3408" s="147" t="n"/>
      <c r="U3408" s="147" t="n"/>
      <c r="V3408" s="147" t="n"/>
      <c r="W3408" s="147" t="n"/>
      <c r="X3408" s="147" t="n"/>
      <c r="Y3408" s="147" t="n"/>
      <c r="Z3408" s="147" t="n"/>
      <c r="AA3408" s="147" t="n"/>
      <c r="AB3408" s="147" t="n"/>
      <c r="AC3408" s="147" t="n"/>
      <c r="AD3408" s="147" t="n"/>
      <c r="AE3408" s="147" t="n"/>
      <c r="AF3408" s="147" t="n"/>
      <c r="AG3408" s="147" t="n"/>
      <c r="AH3408" s="147" t="n"/>
      <c r="AI3408" s="147" t="n"/>
      <c r="AJ3408" s="147" t="n"/>
      <c r="AK3408" s="147" t="n"/>
      <c r="AL3408" s="147" t="n"/>
      <c r="AM3408" s="147" t="n"/>
      <c r="AN3408" s="147" t="n"/>
      <c r="AO3408" s="147" t="n"/>
      <c r="AP3408" s="147" t="n"/>
      <c r="AQ3408" s="147" t="n"/>
      <c r="AR3408" s="147" t="n"/>
      <c r="AS3408" s="147" t="n"/>
      <c r="AT3408" s="147" t="n"/>
      <c r="AU3408" s="147" t="n"/>
      <c r="AV3408" s="147" t="n"/>
      <c r="AW3408" s="147" t="n"/>
      <c r="AX3408" s="147" t="n"/>
      <c r="AY3408" s="147" t="n"/>
      <c r="AZ3408" s="147" t="n"/>
      <c r="BA3408" s="147" t="n"/>
      <c r="BB3408" s="147" t="n"/>
      <c r="BC3408" s="147" t="n"/>
      <c r="BD3408" s="147" t="n"/>
      <c r="BE3408" s="147" t="n"/>
      <c r="BF3408" s="147" t="n"/>
      <c r="BG3408" s="147" t="n"/>
      <c r="BH3408" s="147" t="n"/>
      <c r="BI3408" s="148"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4" t="n"/>
      <c r="BQ3414" s="140" t="n"/>
      <c r="BR3414" s="175" t="n"/>
      <c r="BS3414" s="140" t="n"/>
      <c r="BT3414" s="140" t="n"/>
      <c r="BU3414" s="28" t="n"/>
      <c r="BV3414" s="29" t="n"/>
      <c r="BW3414" s="176">
        <f>計算!$Z$40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7"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78">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79">
        <f>設定!$B$6</f>
        <v/>
      </c>
      <c r="S3422" s="11" t="n"/>
      <c r="T3422" s="11" t="n"/>
      <c r="U3422" s="179">
        <f>設定!$B$7</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6" t="n"/>
      <c r="F3427" s="147" t="n"/>
      <c r="G3427" s="147" t="n"/>
      <c r="H3427" s="147" t="n"/>
      <c r="I3427" s="147" t="n"/>
      <c r="J3427" s="147" t="n"/>
      <c r="K3427" s="148"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7" t="n"/>
      <c r="AX3427" s="147" t="n"/>
      <c r="AY3427" s="147" t="n"/>
      <c r="AZ3427" s="147" t="n"/>
      <c r="BA3427" s="147" t="n"/>
      <c r="BB3427" s="147" t="n"/>
      <c r="BC3427" s="147" t="n"/>
      <c r="BD3427" s="147" t="n"/>
      <c r="BE3427" s="147" t="n"/>
      <c r="BF3427" s="147" t="n"/>
      <c r="BG3427" s="147" t="n"/>
      <c r="BH3427" s="147" t="n"/>
      <c r="BI3427" s="148"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0"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1">
        <f>計算!$AD$40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79">
        <f>計算!$AB$40</f>
        <v/>
      </c>
      <c r="S3433" s="52" t="inlineStr">
        <is>
          <t>年</t>
        </is>
      </c>
      <c r="U3433" s="179">
        <f>計算!$AC$40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6" t="n"/>
      <c r="M3436" s="147" t="n"/>
      <c r="N3436" s="147" t="n"/>
      <c r="O3436" s="147" t="n"/>
      <c r="P3436" s="20" t="n"/>
      <c r="Q3436" s="20" t="n"/>
      <c r="R3436" s="20" t="n"/>
      <c r="S3436" s="20" t="n"/>
      <c r="T3436" s="20" t="n"/>
      <c r="U3436" s="20" t="n"/>
      <c r="V3436" s="20" t="n"/>
      <c r="W3436" s="20" t="n"/>
      <c r="X3436" s="39" t="n"/>
      <c r="Y3436" s="146" t="n"/>
      <c r="Z3436" s="147" t="n"/>
      <c r="AA3436" s="147" t="n"/>
      <c r="AB3436" s="147" t="n"/>
      <c r="AC3436" s="147" t="n"/>
      <c r="AD3436" s="147" t="n"/>
      <c r="AE3436" s="147" t="n"/>
      <c r="AF3436" s="147" t="n"/>
      <c r="AG3436" s="147" t="n"/>
      <c r="AH3436" s="147" t="n"/>
      <c r="AI3436" s="147" t="n"/>
      <c r="AJ3436" s="147" t="n"/>
      <c r="AK3436" s="147" t="n"/>
      <c r="AL3436" s="147" t="n"/>
      <c r="AM3436" s="147" t="n"/>
      <c r="AN3436" s="147" t="n"/>
      <c r="AO3436" s="147" t="n"/>
      <c r="AP3436" s="147" t="n"/>
      <c r="AQ3436" s="147" t="n"/>
      <c r="AR3436" s="147" t="n"/>
      <c r="AS3436" s="147" t="n"/>
      <c r="AT3436" s="147" t="n"/>
      <c r="AU3436" s="147" t="n"/>
      <c r="AV3436" s="147" t="n"/>
      <c r="AW3436" s="147" t="n"/>
      <c r="AX3436" s="147" t="n"/>
      <c r="AY3436" s="147" t="n"/>
      <c r="AZ3436" s="147" t="n"/>
      <c r="BA3436" s="147" t="n"/>
      <c r="BB3436" s="147" t="n"/>
      <c r="BC3436" s="147" t="n"/>
      <c r="BD3436" s="147" t="n"/>
      <c r="BE3436" s="147" t="n"/>
      <c r="BF3436" s="147" t="n"/>
      <c r="BG3436" s="147" t="n"/>
      <c r="BH3436" s="147" t="n"/>
      <c r="BI3436" s="148"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1">
        <f>計算!$AG$40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79">
        <f>計算!$AE$40</f>
        <v/>
      </c>
      <c r="S3439" s="52" t="inlineStr">
        <is>
          <t>年</t>
        </is>
      </c>
      <c r="U3439" s="179">
        <f>計算!$AF$40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6" t="n"/>
      <c r="M3442" s="147" t="n"/>
      <c r="N3442" s="147" t="n"/>
      <c r="O3442" s="147" t="n"/>
      <c r="P3442" s="20" t="n"/>
      <c r="Q3442" s="20" t="n"/>
      <c r="R3442" s="20" t="n"/>
      <c r="S3442" s="20" t="n"/>
      <c r="T3442" s="20" t="n"/>
      <c r="U3442" s="20" t="n"/>
      <c r="V3442" s="20" t="n"/>
      <c r="W3442" s="20" t="n"/>
      <c r="X3442" s="39" t="n"/>
      <c r="Y3442" s="146" t="n"/>
      <c r="Z3442" s="147" t="n"/>
      <c r="AA3442" s="147" t="n"/>
      <c r="AB3442" s="147" t="n"/>
      <c r="AC3442" s="147" t="n"/>
      <c r="AD3442" s="147" t="n"/>
      <c r="AE3442" s="147" t="n"/>
      <c r="AF3442" s="147" t="n"/>
      <c r="AG3442" s="147" t="n"/>
      <c r="AH3442" s="147" t="n"/>
      <c r="AI3442" s="147" t="n"/>
      <c r="AJ3442" s="147" t="n"/>
      <c r="AK3442" s="147" t="n"/>
      <c r="AL3442" s="147" t="n"/>
      <c r="AM3442" s="147" t="n"/>
      <c r="AN3442" s="147" t="n"/>
      <c r="AO3442" s="147" t="n"/>
      <c r="AP3442" s="147" t="n"/>
      <c r="AQ3442" s="147" t="n"/>
      <c r="AR3442" s="147" t="n"/>
      <c r="AS3442" s="147" t="n"/>
      <c r="AT3442" s="147" t="n"/>
      <c r="AU3442" s="147" t="n"/>
      <c r="AV3442" s="147" t="n"/>
      <c r="AW3442" s="147" t="n"/>
      <c r="AX3442" s="147" t="n"/>
      <c r="AY3442" s="147" t="n"/>
      <c r="AZ3442" s="147" t="n"/>
      <c r="BA3442" s="147" t="n"/>
      <c r="BB3442" s="147" t="n"/>
      <c r="BC3442" s="147" t="n"/>
      <c r="BD3442" s="147" t="n"/>
      <c r="BE3442" s="147" t="n"/>
      <c r="BF3442" s="147" t="n"/>
      <c r="BG3442" s="147" t="n"/>
      <c r="BH3442" s="147" t="n"/>
      <c r="BI3442" s="148" t="n"/>
      <c r="BJ3442" s="2" t="n"/>
      <c r="BK3442" s="2" t="n"/>
      <c r="BL3442" s="2" t="n"/>
      <c r="BM3442" s="2" t="n"/>
      <c r="BN3442" s="2" t="n"/>
      <c r="BO3442" s="2" t="n"/>
      <c r="BP3442" s="146" t="n"/>
      <c r="BQ3442" s="147" t="n"/>
      <c r="BR3442" s="147" t="n"/>
      <c r="BS3442" s="147" t="n"/>
      <c r="BT3442" s="147" t="n"/>
      <c r="BU3442" s="42" t="n"/>
      <c r="BV3442" s="45" t="n"/>
      <c r="BW3442" s="147" t="n"/>
      <c r="BX3442" s="147" t="n"/>
      <c r="BY3442" s="147" t="n"/>
      <c r="BZ3442" s="147" t="n"/>
      <c r="CA3442" s="147" t="n"/>
      <c r="CB3442" s="147" t="n"/>
      <c r="CC3442" s="147" t="n"/>
      <c r="CD3442" s="147" t="n"/>
      <c r="CE3442" s="147" t="n"/>
      <c r="CF3442" s="147" t="n"/>
      <c r="CG3442" s="147" t="n"/>
      <c r="CH3442" s="147" t="n"/>
      <c r="CI3442" s="147" t="n"/>
      <c r="CJ3442" s="147" t="n"/>
      <c r="CK3442" s="147" t="n"/>
      <c r="CL3442" s="147" t="n"/>
      <c r="CM3442" s="147" t="n"/>
      <c r="CN3442" s="147" t="n"/>
      <c r="CO3442" s="147" t="n"/>
      <c r="CP3442" s="147" t="n"/>
      <c r="CQ3442" s="147" t="n"/>
      <c r="CR3442" s="147" t="n"/>
      <c r="CS3442" s="147" t="n"/>
      <c r="CT3442" s="147" t="n"/>
      <c r="CU3442" s="147" t="n"/>
      <c r="CV3442" s="147" t="n"/>
      <c r="CW3442" s="147" t="n"/>
      <c r="CX3442" s="147" t="n"/>
      <c r="CY3442" s="147" t="n"/>
      <c r="CZ3442" s="147" t="n"/>
      <c r="DA3442" s="147" t="n"/>
      <c r="DB3442" s="147" t="n"/>
      <c r="DC3442" s="147" t="n"/>
      <c r="DD3442" s="147" t="n"/>
      <c r="DE3442" s="147" t="n"/>
      <c r="DF3442" s="147" t="n"/>
      <c r="DG3442" s="147" t="n"/>
      <c r="DH3442" s="147" t="n"/>
      <c r="DI3442" s="147" t="n"/>
      <c r="DJ3442" s="147" t="n"/>
      <c r="DK3442" s="147" t="n"/>
      <c r="DL3442" s="147" t="n"/>
      <c r="DM3442" s="147" t="n"/>
      <c r="DN3442" s="147" t="n"/>
      <c r="DO3442" s="147" t="n"/>
      <c r="DP3442" s="147" t="n"/>
      <c r="DQ3442" s="147" t="n"/>
      <c r="DR3442" s="147" t="n"/>
      <c r="DS3442" s="147" t="n"/>
      <c r="DT3442" s="147" t="n"/>
      <c r="DU3442" s="148"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6">
        <f>計算!$AA$40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6" t="n"/>
      <c r="M3448" s="147" t="n"/>
      <c r="N3448" s="147" t="n"/>
      <c r="O3448" s="147"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6" t="n"/>
      <c r="F3454" s="147" t="n"/>
      <c r="G3454" s="147" t="n"/>
      <c r="H3454" s="147" t="n"/>
      <c r="I3454" s="147" t="n"/>
      <c r="J3454" s="147" t="n"/>
      <c r="K3454" s="148" t="n"/>
      <c r="L3454" s="146" t="n"/>
      <c r="M3454" s="147" t="n"/>
      <c r="N3454" s="147" t="n"/>
      <c r="O3454" s="147"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6" t="n"/>
      <c r="BQ3454" s="147" t="n"/>
      <c r="BR3454" s="147" t="n"/>
      <c r="BS3454" s="147" t="n"/>
      <c r="BT3454" s="147" t="n"/>
      <c r="BU3454" s="147" t="n"/>
      <c r="BV3454" s="148" t="n"/>
      <c r="BW3454" s="147" t="n"/>
      <c r="BX3454" s="147" t="n"/>
      <c r="BY3454" s="147" t="n"/>
      <c r="BZ3454" s="147" t="n"/>
      <c r="CA3454" s="147" t="n"/>
      <c r="CB3454" s="147" t="n"/>
      <c r="CC3454" s="147" t="n"/>
      <c r="CD3454" s="147" t="n"/>
      <c r="CE3454" s="147" t="n"/>
      <c r="CF3454" s="147" t="n"/>
      <c r="CG3454" s="147" t="n"/>
      <c r="CH3454" s="147" t="n"/>
      <c r="CI3454" s="147" t="n"/>
      <c r="CJ3454" s="147" t="n"/>
      <c r="CK3454" s="147" t="n"/>
      <c r="CL3454" s="147" t="n"/>
      <c r="CM3454" s="147" t="n"/>
      <c r="CN3454" s="147" t="n"/>
      <c r="CO3454" s="147" t="n"/>
      <c r="CP3454" s="147" t="n"/>
      <c r="CQ3454" s="147" t="n"/>
      <c r="CR3454" s="147" t="n"/>
      <c r="CS3454" s="147" t="n"/>
      <c r="CT3454" s="147" t="n"/>
      <c r="CU3454" s="147" t="n"/>
      <c r="CV3454" s="147" t="n"/>
      <c r="CW3454" s="147" t="n"/>
      <c r="CX3454" s="147" t="n"/>
      <c r="CY3454" s="147" t="n"/>
      <c r="CZ3454" s="147" t="n"/>
      <c r="DA3454" s="147" t="n"/>
      <c r="DB3454" s="147" t="n"/>
      <c r="DC3454" s="147" t="n"/>
      <c r="DD3454" s="147" t="n"/>
      <c r="DE3454" s="147" t="n"/>
      <c r="DF3454" s="147" t="n"/>
      <c r="DG3454" s="147" t="n"/>
      <c r="DH3454" s="147" t="n"/>
      <c r="DI3454" s="147" t="n"/>
      <c r="DJ3454" s="147" t="n"/>
      <c r="DK3454" s="147" t="n"/>
      <c r="DL3454" s="147" t="n"/>
      <c r="DM3454" s="147" t="n"/>
      <c r="DN3454" s="147" t="n"/>
      <c r="DO3454" s="147" t="n"/>
      <c r="DP3454" s="147" t="n"/>
      <c r="DQ3454" s="147" t="n"/>
      <c r="DR3454" s="147" t="n"/>
      <c r="DS3454" s="147" t="n"/>
      <c r="DT3454" s="147" t="n"/>
      <c r="DU3454" s="148"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IF(N(設定!$B$3)=0,"",YEAR(設定!$B$3)-2018)</f>
        <v/>
      </c>
      <c r="AG3466" s="95" t="inlineStr">
        <is>
          <t>年</t>
        </is>
      </c>
      <c r="AI3466" s="145">
        <f>IF(N(設定!$B$3)=0,"",MONTH(設定!$B$3))</f>
        <v/>
      </c>
      <c r="AL3466" s="95" t="inlineStr">
        <is>
          <t>月</t>
        </is>
      </c>
      <c r="AN3466" s="145">
        <f>IF(N(設定!$B$3)=0,"",DAY(設定!$B$3))</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6" t="n"/>
      <c r="BX3466" s="147" t="n"/>
      <c r="BY3466" s="147" t="n"/>
      <c r="BZ3466" s="147" t="n"/>
      <c r="CA3466" s="147" t="n"/>
      <c r="CB3466" s="147" t="n"/>
      <c r="CC3466" s="147" t="n"/>
      <c r="CD3466" s="147" t="n"/>
      <c r="CE3466" s="147" t="n"/>
      <c r="CF3466" s="147" t="n"/>
      <c r="CG3466" s="148" t="n"/>
      <c r="CH3466" s="146" t="n"/>
      <c r="CI3466" s="147" t="n"/>
      <c r="CJ3466" s="147" t="n"/>
      <c r="CK3466" s="147" t="n"/>
      <c r="CL3466" s="147" t="n"/>
      <c r="CM3466" s="147" t="n"/>
      <c r="CN3466" s="147" t="n"/>
      <c r="CO3466" s="147" t="n"/>
      <c r="CP3466" s="147" t="n"/>
      <c r="CQ3466" s="147" t="n"/>
      <c r="CR3466" s="147" t="n"/>
      <c r="CS3466" s="147" t="n"/>
      <c r="CT3466" s="147" t="n"/>
      <c r="CU3466" s="147" t="n"/>
      <c r="CV3466" s="147" t="n"/>
      <c r="CW3466" s="147" t="n"/>
      <c r="CX3466" s="147" t="n"/>
      <c r="CY3466" s="147" t="n"/>
      <c r="CZ3466" s="147" t="n"/>
      <c r="DA3466" s="147" t="n"/>
      <c r="DB3466" s="147" t="n"/>
      <c r="DC3466" s="147" t="n"/>
      <c r="DD3466" s="147" t="n"/>
      <c r="DE3466" s="147" t="n"/>
      <c r="DF3466" s="147" t="n"/>
      <c r="DG3466" s="147" t="n"/>
      <c r="DH3466" s="147" t="n"/>
      <c r="DI3466" s="147" t="n"/>
      <c r="DJ3466" s="147" t="n"/>
      <c r="DK3466" s="147" t="n"/>
      <c r="DL3466" s="147" t="n"/>
      <c r="DM3466" s="147" t="n"/>
      <c r="DN3466" s="147" t="n"/>
      <c r="DO3466" s="147" t="n"/>
      <c r="DP3466" s="147" t="n"/>
      <c r="DQ3466" s="147" t="n"/>
      <c r="DR3466" s="147" t="n"/>
      <c r="DS3466" s="147" t="n"/>
      <c r="DT3466" s="147" t="n"/>
      <c r="DU3466" s="148"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49">
        <f>計算!$O$41</f>
        <v/>
      </c>
      <c r="CG3467" s="144" t="n"/>
      <c r="CH3467" s="150">
        <f>計算!$P$41</f>
        <v/>
      </c>
      <c r="DU3467" s="144"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7" t="n"/>
      <c r="AA3468" s="147" t="n"/>
      <c r="AB3468" s="147" t="n"/>
      <c r="AC3468" s="147" t="n"/>
      <c r="AD3468" s="147" t="n"/>
      <c r="AE3468" s="147" t="n"/>
      <c r="AF3468" s="147" t="n"/>
      <c r="AG3468" s="147" t="n"/>
      <c r="AH3468" s="147" t="n"/>
      <c r="AI3468" s="147" t="n"/>
      <c r="AJ3468" s="147" t="n"/>
      <c r="AK3468" s="147" t="n"/>
      <c r="AL3468" s="147" t="n"/>
      <c r="AM3468" s="147" t="n"/>
      <c r="AN3468" s="147" t="n"/>
      <c r="AO3468" s="147" t="n"/>
      <c r="AP3468" s="147" t="n"/>
      <c r="AQ3468" s="147" t="n"/>
      <c r="AR3468" s="147" t="n"/>
      <c r="AS3468" s="147" t="n"/>
      <c r="AT3468" s="147" t="n"/>
      <c r="AU3468" s="12" t="n"/>
      <c r="AV3468" s="7" t="n"/>
      <c r="BI3468" s="8" t="n"/>
      <c r="BJ3468" s="7" t="n"/>
      <c r="BK3468" s="2" t="n"/>
      <c r="BL3468" s="2" t="n"/>
      <c r="BM3468" s="2" t="n"/>
      <c r="BN3468" s="2" t="n"/>
      <c r="BO3468" s="2" t="n"/>
      <c r="BP3468" s="143" t="n"/>
      <c r="BV3468" s="144" t="n"/>
      <c r="BW3468" s="143" t="n"/>
      <c r="CG3468" s="144" t="n"/>
      <c r="DU3468" s="144" t="n"/>
      <c r="DV3468" s="2" t="n"/>
      <c r="DW3468" s="2" t="n"/>
      <c r="DX3468" s="2" t="n"/>
      <c r="DY3468" s="2" t="n"/>
      <c r="DZ3468" s="2" t="n"/>
      <c r="EA3468" s="2" t="n"/>
      <c r="EB3468" s="2" t="n"/>
      <c r="EC3468" s="2" t="n"/>
    </row>
    <row r="3469" ht="6.75" customHeight="1" s="118">
      <c r="A3469" s="2" t="n"/>
      <c r="B3469" s="2" t="n"/>
      <c r="C3469" s="2" t="n"/>
      <c r="D3469" s="2" t="n"/>
      <c r="E3469" s="142" t="inlineStr">
        <is>
          <t>ふ り が な</t>
        </is>
      </c>
      <c r="F3469" s="140" t="n"/>
      <c r="G3469" s="140" t="n"/>
      <c r="H3469" s="140" t="n"/>
      <c r="I3469" s="140" t="n"/>
      <c r="J3469" s="140" t="n"/>
      <c r="K3469" s="141" t="n"/>
      <c r="L3469" s="151">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43" t="n"/>
      <c r="CG3469" s="144" t="n"/>
      <c r="DU3469" s="144" t="n"/>
      <c r="DV3469" s="2" t="n"/>
      <c r="DW3469" s="2" t="n"/>
      <c r="DX3469" s="2" t="n"/>
      <c r="DY3469" s="2" t="n"/>
      <c r="DZ3469" s="2" t="n"/>
      <c r="EA3469" s="2" t="n"/>
      <c r="EB3469" s="2" t="n"/>
      <c r="EC3469" s="2" t="n"/>
    </row>
    <row r="3470" ht="6.7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43" t="n"/>
      <c r="CG3470" s="144" t="n"/>
      <c r="DU3470" s="144" t="n"/>
      <c r="DV3470" s="2" t="n"/>
      <c r="DW3470" s="2" t="n"/>
      <c r="DX3470" s="2" t="n"/>
      <c r="DY3470" s="2" t="n"/>
      <c r="DZ3470" s="2" t="n"/>
      <c r="EA3470" s="2" t="n"/>
      <c r="EB3470" s="2" t="n"/>
      <c r="EC3470" s="2" t="n"/>
    </row>
    <row r="3471" ht="6.7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49">
        <f>計算!$Q$41</f>
        <v/>
      </c>
      <c r="CG3471" s="144" t="n"/>
      <c r="CH3471" s="150">
        <f>計算!$R$41</f>
        <v/>
      </c>
      <c r="DU3471" s="144" t="n"/>
      <c r="DV3471" s="2" t="n"/>
      <c r="DW3471" s="2" t="n"/>
      <c r="DX3471" s="2" t="n"/>
      <c r="DY3471" s="2" t="n"/>
      <c r="DZ3471" s="2" t="n"/>
      <c r="EA3471" s="2" t="n"/>
      <c r="EB3471" s="2" t="n"/>
      <c r="EC3471" s="2" t="n"/>
    </row>
    <row r="3472" ht="6.75" customHeight="1" s="118">
      <c r="A3472" s="2" t="n"/>
      <c r="B3472" s="2" t="n"/>
      <c r="C3472" s="2" t="n"/>
      <c r="D3472" s="2" t="n"/>
      <c r="E3472" s="146" t="n"/>
      <c r="F3472" s="147" t="n"/>
      <c r="G3472" s="147" t="n"/>
      <c r="H3472" s="147" t="n"/>
      <c r="I3472" s="147" t="n"/>
      <c r="J3472" s="147" t="n"/>
      <c r="K3472" s="148" t="n"/>
      <c r="L3472" s="147" t="n"/>
      <c r="M3472" s="147" t="n"/>
      <c r="N3472" s="147" t="n"/>
      <c r="O3472" s="147" t="n"/>
      <c r="P3472" s="147" t="n"/>
      <c r="Q3472" s="147" t="n"/>
      <c r="R3472" s="147" t="n"/>
      <c r="S3472" s="147" t="n"/>
      <c r="T3472" s="147" t="n"/>
      <c r="U3472" s="147" t="n"/>
      <c r="V3472" s="147" t="n"/>
      <c r="W3472" s="147" t="n"/>
      <c r="X3472" s="147" t="n"/>
      <c r="Y3472" s="147" t="n"/>
      <c r="Z3472" s="147" t="n"/>
      <c r="AA3472" s="147" t="n"/>
      <c r="AB3472" s="147" t="n"/>
      <c r="AC3472" s="147" t="n"/>
      <c r="AD3472" s="147" t="n"/>
      <c r="AE3472" s="147" t="n"/>
      <c r="AF3472" s="147" t="n"/>
      <c r="AG3472" s="147" t="n"/>
      <c r="AH3472" s="147" t="n"/>
      <c r="AI3472" s="147" t="n"/>
      <c r="AJ3472" s="147" t="n"/>
      <c r="AK3472" s="147" t="n"/>
      <c r="AL3472" s="147" t="n"/>
      <c r="AM3472" s="147" t="n"/>
      <c r="AN3472" s="147" t="n"/>
      <c r="AO3472" s="147" t="n"/>
      <c r="AP3472" s="147" t="n"/>
      <c r="AQ3472" s="147" t="n"/>
      <c r="AR3472" s="147" t="n"/>
      <c r="AS3472" s="147" t="n"/>
      <c r="AT3472" s="148"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43" t="n"/>
      <c r="CG3472" s="144" t="n"/>
      <c r="DU3472" s="144" t="n"/>
      <c r="DV3472" s="2" t="n"/>
      <c r="DW3472" s="2" t="n"/>
      <c r="DX3472" s="2" t="n"/>
      <c r="DY3472" s="2" t="n"/>
      <c r="DZ3472" s="2" t="n"/>
      <c r="EA3472" s="2" t="n"/>
      <c r="EB3472" s="2" t="n"/>
      <c r="EC3472" s="2" t="n"/>
    </row>
    <row r="3473" ht="6.75" customHeight="1" s="118">
      <c r="A3473" s="2" t="n"/>
      <c r="B3473" s="2" t="n"/>
      <c r="C3473" s="2" t="n"/>
      <c r="D3473" s="2" t="n"/>
      <c r="E3473" s="152" t="inlineStr">
        <is>
          <t>名　前</t>
        </is>
      </c>
      <c r="F3473" s="140" t="n"/>
      <c r="G3473" s="140" t="n"/>
      <c r="H3473" s="140" t="n"/>
      <c r="I3473" s="140" t="n"/>
      <c r="J3473" s="140" t="n"/>
      <c r="K3473" s="141" t="n"/>
      <c r="L3473" s="153">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43" t="n"/>
      <c r="CG3473" s="144" t="n"/>
      <c r="DU3473" s="144" t="n"/>
      <c r="DV3473" s="2" t="n"/>
      <c r="DW3473" s="2" t="n"/>
      <c r="DX3473" s="2" t="n"/>
      <c r="DY3473" s="2" t="n"/>
      <c r="DZ3473" s="2" t="n"/>
      <c r="EA3473" s="2" t="n"/>
      <c r="EB3473" s="2" t="n"/>
      <c r="EC3473" s="2" t="n"/>
    </row>
    <row r="3474" ht="6.7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43" t="n"/>
      <c r="CG3474" s="144" t="n"/>
      <c r="DU3474" s="144" t="n"/>
      <c r="DV3474" s="2" t="n"/>
      <c r="DW3474" s="2" t="n"/>
      <c r="DX3474" s="2" t="n"/>
      <c r="DY3474" s="2" t="n"/>
      <c r="DZ3474" s="2" t="n"/>
      <c r="EA3474" s="2" t="n"/>
      <c r="EB3474" s="2" t="n"/>
      <c r="EC3474" s="2" t="n"/>
    </row>
    <row r="3475" ht="6.7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49">
        <f>計算!$S$41</f>
        <v/>
      </c>
      <c r="CG3475" s="144" t="n"/>
      <c r="CH3475" s="150">
        <f>計算!$T$41</f>
        <v/>
      </c>
      <c r="DU3475" s="144" t="n"/>
      <c r="DV3475" s="2" t="n"/>
      <c r="DW3475" s="2" t="n"/>
      <c r="DX3475" s="2" t="n"/>
      <c r="DY3475" s="2" t="n"/>
      <c r="DZ3475" s="2" t="n"/>
      <c r="EA3475" s="2" t="n"/>
      <c r="EB3475" s="2" t="n"/>
      <c r="EC3475" s="2" t="n"/>
    </row>
    <row r="3476" ht="6.7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43" t="n"/>
      <c r="CG3476" s="144" t="n"/>
      <c r="DU3476" s="144" t="n"/>
      <c r="DV3476" s="2" t="n"/>
      <c r="DW3476" s="2" t="n"/>
      <c r="DX3476" s="2" t="n"/>
      <c r="DY3476" s="2" t="n"/>
      <c r="DZ3476" s="2" t="n"/>
      <c r="EA3476" s="2" t="n"/>
      <c r="EB3476" s="2" t="n"/>
      <c r="EC3476" s="2" t="n"/>
    </row>
    <row r="3477" ht="6.7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43" t="n"/>
      <c r="CG3477" s="144" t="n"/>
      <c r="DU3477" s="144" t="n"/>
      <c r="DV3477" s="2" t="n"/>
      <c r="DW3477" s="2" t="n"/>
      <c r="DX3477" s="2" t="n"/>
      <c r="DY3477" s="2" t="n"/>
      <c r="DZ3477" s="2" t="n"/>
      <c r="EA3477" s="2" t="n"/>
      <c r="EB3477" s="2" t="n"/>
      <c r="EC3477" s="2" t="n"/>
    </row>
    <row r="3478" ht="4.5" customHeight="1" s="118">
      <c r="A3478" s="2" t="n"/>
      <c r="B3478" s="2" t="n"/>
      <c r="C3478" s="2" t="n"/>
      <c r="D3478" s="2" t="n"/>
      <c r="E3478" s="146" t="n"/>
      <c r="F3478" s="147" t="n"/>
      <c r="G3478" s="147" t="n"/>
      <c r="H3478" s="147" t="n"/>
      <c r="I3478" s="147" t="n"/>
      <c r="J3478" s="147" t="n"/>
      <c r="K3478" s="148" t="n"/>
      <c r="L3478" s="146" t="n"/>
      <c r="M3478" s="147" t="n"/>
      <c r="N3478" s="147" t="n"/>
      <c r="O3478" s="147" t="n"/>
      <c r="P3478" s="147" t="n"/>
      <c r="Q3478" s="147" t="n"/>
      <c r="R3478" s="147" t="n"/>
      <c r="S3478" s="147" t="n"/>
      <c r="T3478" s="147" t="n"/>
      <c r="U3478" s="147" t="n"/>
      <c r="V3478" s="147" t="n"/>
      <c r="W3478" s="147" t="n"/>
      <c r="X3478" s="147" t="n"/>
      <c r="Y3478" s="147" t="n"/>
      <c r="Z3478" s="147" t="n"/>
      <c r="AA3478" s="147" t="n"/>
      <c r="AB3478" s="147" t="n"/>
      <c r="AC3478" s="147" t="n"/>
      <c r="AD3478" s="147" t="n"/>
      <c r="AE3478" s="147" t="n"/>
      <c r="AF3478" s="147" t="n"/>
      <c r="AG3478" s="147" t="n"/>
      <c r="AH3478" s="147" t="n"/>
      <c r="AI3478" s="147" t="n"/>
      <c r="AJ3478" s="147" t="n"/>
      <c r="AK3478" s="147" t="n"/>
      <c r="AL3478" s="147" t="n"/>
      <c r="AM3478" s="147" t="n"/>
      <c r="AN3478" s="147" t="n"/>
      <c r="AO3478" s="147" t="n"/>
      <c r="AP3478" s="147" t="n"/>
      <c r="AQ3478" s="147" t="n"/>
      <c r="AR3478" s="147" t="n"/>
      <c r="AS3478" s="147" t="n"/>
      <c r="AT3478" s="148"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43" t="n"/>
      <c r="CG3478" s="144" t="n"/>
      <c r="DU3478" s="144" t="n"/>
      <c r="DV3478" s="2" t="n"/>
      <c r="DW3478" s="2" t="n"/>
      <c r="DX3478" s="2" t="n"/>
      <c r="DY3478" s="2" t="n"/>
      <c r="DZ3478" s="2" t="n"/>
      <c r="EA3478" s="2" t="n"/>
      <c r="EB3478" s="2" t="n"/>
      <c r="EC3478" s="2" t="n"/>
    </row>
    <row r="3479" ht="6.75" customHeight="1" s="118">
      <c r="A3479" s="2" t="n"/>
      <c r="B3479" s="2" t="n"/>
      <c r="C3479" s="2" t="n"/>
      <c r="D3479" s="2" t="n"/>
      <c r="E3479" s="152" t="inlineStr">
        <is>
          <t>生年月日</t>
        </is>
      </c>
      <c r="F3479" s="140" t="n"/>
      <c r="G3479" s="140" t="n"/>
      <c r="H3479" s="140" t="n"/>
      <c r="I3479" s="140" t="n"/>
      <c r="J3479" s="140" t="n"/>
      <c r="K3479" s="141" t="n"/>
      <c r="L3479" s="154" t="inlineStr">
        <is>
          <t>昭和 ・ 平成</t>
        </is>
      </c>
      <c r="M3479" s="140" t="n"/>
      <c r="N3479" s="140" t="n"/>
      <c r="O3479" s="140" t="n"/>
      <c r="P3479" s="140" t="n"/>
      <c r="Q3479" s="140" t="n"/>
      <c r="R3479" s="140" t="n"/>
      <c r="S3479" s="140" t="n"/>
      <c r="T3479" s="140" t="n"/>
      <c r="U3479" s="140" t="n"/>
      <c r="V3479" s="155">
        <f>計算!$D$41</f>
        <v/>
      </c>
      <c r="W3479" s="140" t="n"/>
      <c r="X3479" s="156" t="inlineStr">
        <is>
          <t>年</t>
        </is>
      </c>
      <c r="Y3479" s="140" t="n"/>
      <c r="Z3479" s="155">
        <f>計算!$E$41</f>
        <v/>
      </c>
      <c r="AA3479" s="140" t="n"/>
      <c r="AB3479" s="140" t="n"/>
      <c r="AC3479" s="156" t="inlineStr">
        <is>
          <t>月</t>
        </is>
      </c>
      <c r="AD3479" s="140" t="n"/>
      <c r="AE3479" s="155">
        <f>計算!$F$41</f>
        <v/>
      </c>
      <c r="AF3479" s="140" t="n"/>
      <c r="AG3479" s="140" t="n"/>
      <c r="AH3479" s="156" t="inlineStr">
        <is>
          <t>日　生 （満</t>
        </is>
      </c>
      <c r="AI3479" s="140" t="n"/>
      <c r="AJ3479" s="140" t="n"/>
      <c r="AK3479" s="140" t="n"/>
      <c r="AL3479" s="140" t="n"/>
      <c r="AM3479" s="140" t="n"/>
      <c r="AN3479" s="140" t="n"/>
      <c r="AO3479" s="140" t="n"/>
      <c r="AP3479" s="157">
        <f>計算!$G$41</f>
        <v/>
      </c>
      <c r="AQ3479" s="140" t="n"/>
      <c r="AR3479" s="158"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49">
        <f>計算!$U$41</f>
        <v/>
      </c>
      <c r="CG3479" s="144" t="n"/>
      <c r="CH3479" s="150">
        <f>計算!$V$41</f>
        <v/>
      </c>
      <c r="DU3479" s="144" t="n"/>
      <c r="DV3479" s="2" t="n"/>
      <c r="DW3479" s="2" t="n"/>
      <c r="DX3479" s="2" t="n"/>
      <c r="DY3479" s="2" t="n"/>
      <c r="DZ3479" s="2" t="n"/>
      <c r="EA3479" s="2" t="n"/>
      <c r="EB3479" s="2" t="n"/>
      <c r="EC3479" s="2" t="n"/>
    </row>
    <row r="3480" ht="6.75"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143" t="n"/>
      <c r="CG3480" s="144" t="n"/>
      <c r="DU3480" s="144" t="n"/>
      <c r="DV3480" s="2" t="n"/>
      <c r="DW3480" s="2" t="n"/>
      <c r="DX3480" s="2" t="n"/>
      <c r="DY3480" s="2" t="n"/>
      <c r="DZ3480" s="2" t="n"/>
      <c r="EA3480" s="2" t="n"/>
      <c r="EB3480" s="2" t="n"/>
      <c r="EC3480" s="2" t="n"/>
    </row>
    <row r="3481" ht="6.75"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143" t="n"/>
      <c r="CG3481" s="144" t="n"/>
      <c r="DU3481" s="144" t="n"/>
      <c r="DV3481" s="2" t="n"/>
      <c r="DW3481" s="2" t="n"/>
      <c r="DX3481" s="2" t="n"/>
      <c r="DY3481" s="2" t="n"/>
      <c r="DZ3481" s="2" t="n"/>
      <c r="EA3481" s="2" t="n"/>
      <c r="EB3481" s="2" t="n"/>
      <c r="EC3481" s="2" t="n"/>
    </row>
    <row r="3482" ht="3.75" customHeight="1" s="118">
      <c r="A3482" s="2" t="n"/>
      <c r="B3482" s="2" t="n"/>
      <c r="C3482" s="2" t="n"/>
      <c r="D3482" s="2" t="n"/>
      <c r="E3482" s="146" t="n"/>
      <c r="F3482" s="147" t="n"/>
      <c r="G3482" s="147" t="n"/>
      <c r="H3482" s="147" t="n"/>
      <c r="I3482" s="147" t="n"/>
      <c r="J3482" s="147" t="n"/>
      <c r="K3482" s="148" t="n"/>
      <c r="L3482" s="146" t="n"/>
      <c r="M3482" s="147" t="n"/>
      <c r="N3482" s="147" t="n"/>
      <c r="O3482" s="147" t="n"/>
      <c r="P3482" s="147" t="n"/>
      <c r="Q3482" s="147" t="n"/>
      <c r="R3482" s="147" t="n"/>
      <c r="S3482" s="147" t="n"/>
      <c r="T3482" s="147" t="n"/>
      <c r="U3482" s="147" t="n"/>
      <c r="X3482" s="147" t="n"/>
      <c r="Y3482" s="147" t="n"/>
      <c r="AC3482" s="147" t="n"/>
      <c r="AD3482" s="147" t="n"/>
      <c r="AH3482" s="147" t="n"/>
      <c r="AI3482" s="147" t="n"/>
      <c r="AJ3482" s="147" t="n"/>
      <c r="AK3482" s="147" t="n"/>
      <c r="AL3482" s="147" t="n"/>
      <c r="AM3482" s="147" t="n"/>
      <c r="AN3482" s="147" t="n"/>
      <c r="AO3482" s="147" t="n"/>
      <c r="AP3482" s="147" t="n"/>
      <c r="AQ3482" s="147" t="n"/>
      <c r="AR3482" s="147" t="n"/>
      <c r="AS3482" s="147" t="n"/>
      <c r="AT3482" s="148"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143" t="n"/>
      <c r="CG3482" s="144" t="n"/>
      <c r="DU3482" s="144" t="n"/>
      <c r="DV3482" s="2" t="n"/>
      <c r="DW3482" s="2" t="n"/>
      <c r="DX3482" s="2" t="n"/>
      <c r="DY3482" s="2" t="n"/>
      <c r="DZ3482" s="2" t="n"/>
      <c r="EA3482" s="2" t="n"/>
      <c r="EB3482" s="2" t="n"/>
      <c r="EC3482" s="2" t="n"/>
    </row>
    <row r="3483" ht="6.75" customHeight="1" s="118">
      <c r="A3483" s="2" t="n"/>
      <c r="B3483" s="2" t="n"/>
      <c r="C3483" s="2" t="n"/>
      <c r="D3483" s="2" t="n"/>
      <c r="E3483" s="159" t="inlineStr">
        <is>
          <t>ふ り が な</t>
        </is>
      </c>
      <c r="F3483" s="140" t="n"/>
      <c r="G3483" s="140" t="n"/>
      <c r="H3483" s="140" t="n"/>
      <c r="I3483" s="140" t="n"/>
      <c r="J3483" s="140" t="n"/>
      <c r="K3483" s="141" t="n"/>
      <c r="L3483" s="160">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161">
        <f>計算!$W$41</f>
        <v/>
      </c>
      <c r="CG3483" s="144" t="n"/>
      <c r="CH3483" s="150">
        <f>計算!$X$41</f>
        <v/>
      </c>
      <c r="DU3483" s="144" t="n"/>
      <c r="DV3483" s="2" t="n"/>
      <c r="DW3483" s="2" t="n"/>
      <c r="DX3483" s="2" t="n"/>
      <c r="DY3483" s="2" t="n"/>
      <c r="DZ3483" s="2" t="n"/>
      <c r="EA3483" s="2" t="n"/>
      <c r="EB3483" s="2" t="n"/>
      <c r="EC3483" s="2" t="n"/>
    </row>
    <row r="3484" ht="6.75" customHeight="1" s="118">
      <c r="A3484" s="2" t="n"/>
      <c r="B3484" s="2" t="n"/>
      <c r="C3484" s="2" t="n"/>
      <c r="D3484" s="2" t="n"/>
      <c r="E3484" s="143" t="n"/>
      <c r="K3484" s="144" t="n"/>
      <c r="BI3484" s="144" t="n"/>
      <c r="BJ3484" s="2" t="n"/>
      <c r="BK3484" s="2" t="n"/>
      <c r="BL3484" s="2" t="n"/>
      <c r="BM3484" s="2" t="n"/>
      <c r="BN3484" s="2" t="n"/>
      <c r="BO3484" s="2" t="n"/>
      <c r="BP3484" s="143" t="n"/>
      <c r="BV3484" s="144" t="n"/>
      <c r="BW3484" s="143" t="n"/>
      <c r="CG3484" s="144" t="n"/>
      <c r="DU3484" s="144" t="n"/>
      <c r="DV3484" s="2" t="n"/>
      <c r="DW3484" s="2" t="n"/>
      <c r="DX3484" s="2" t="n"/>
      <c r="DY3484" s="2" t="n"/>
      <c r="DZ3484" s="2" t="n"/>
      <c r="EA3484" s="2" t="n"/>
      <c r="EB3484" s="2" t="n"/>
      <c r="EC3484" s="2" t="n"/>
    </row>
    <row r="3485" ht="6.75" customHeight="1" s="118">
      <c r="A3485" s="2" t="n"/>
      <c r="B3485" s="2" t="n"/>
      <c r="C3485" s="2" t="n"/>
      <c r="D3485" s="2" t="n"/>
      <c r="E3485" s="162" t="n"/>
      <c r="F3485" s="163" t="n"/>
      <c r="G3485" s="163" t="n"/>
      <c r="H3485" s="163" t="n"/>
      <c r="I3485" s="163" t="n"/>
      <c r="J3485" s="163" t="n"/>
      <c r="K3485" s="164" t="n"/>
      <c r="L3485" s="163" t="n"/>
      <c r="M3485" s="163" t="n"/>
      <c r="N3485" s="163" t="n"/>
      <c r="O3485" s="163" t="n"/>
      <c r="P3485" s="163" t="n"/>
      <c r="Q3485" s="163" t="n"/>
      <c r="R3485" s="163" t="n"/>
      <c r="S3485" s="163" t="n"/>
      <c r="T3485" s="163" t="n"/>
      <c r="U3485" s="163" t="n"/>
      <c r="V3485" s="163" t="n"/>
      <c r="W3485" s="163" t="n"/>
      <c r="X3485" s="163" t="n"/>
      <c r="Y3485" s="163" t="n"/>
      <c r="Z3485" s="163" t="n"/>
      <c r="AA3485" s="163" t="n"/>
      <c r="AB3485" s="163" t="n"/>
      <c r="AC3485" s="163" t="n"/>
      <c r="AD3485" s="163" t="n"/>
      <c r="AE3485" s="163" t="n"/>
      <c r="AF3485" s="163" t="n"/>
      <c r="AG3485" s="163" t="n"/>
      <c r="AH3485" s="163" t="n"/>
      <c r="AI3485" s="163" t="n"/>
      <c r="AJ3485" s="163" t="n"/>
      <c r="AK3485" s="163" t="n"/>
      <c r="AL3485" s="163" t="n"/>
      <c r="AM3485" s="163" t="n"/>
      <c r="AN3485" s="163" t="n"/>
      <c r="AO3485" s="163" t="n"/>
      <c r="AP3485" s="163" t="n"/>
      <c r="AQ3485" s="163" t="n"/>
      <c r="AR3485" s="163" t="n"/>
      <c r="AS3485" s="163" t="n"/>
      <c r="AT3485" s="163" t="n"/>
      <c r="AU3485" s="163" t="n"/>
      <c r="AV3485" s="163" t="n"/>
      <c r="AW3485" s="163" t="n"/>
      <c r="AX3485" s="163" t="n"/>
      <c r="AY3485" s="163" t="n"/>
      <c r="AZ3485" s="163" t="n"/>
      <c r="BA3485" s="163" t="n"/>
      <c r="BB3485" s="163" t="n"/>
      <c r="BC3485" s="163" t="n"/>
      <c r="BD3485" s="163" t="n"/>
      <c r="BE3485" s="163" t="n"/>
      <c r="BF3485" s="163" t="n"/>
      <c r="BG3485" s="163" t="n"/>
      <c r="BH3485" s="163" t="n"/>
      <c r="BI3485" s="164" t="n"/>
      <c r="BJ3485" s="2" t="n"/>
      <c r="BK3485" s="2" t="n"/>
      <c r="BL3485" s="2" t="n"/>
      <c r="BM3485" s="2" t="n"/>
      <c r="BN3485" s="2" t="n"/>
      <c r="BO3485" s="2" t="n"/>
      <c r="BP3485" s="143" t="n"/>
      <c r="BV3485" s="144" t="n"/>
      <c r="BW3485" s="143" t="n"/>
      <c r="CG3485" s="144" t="n"/>
      <c r="DU3485" s="144" t="n"/>
      <c r="DV3485" s="2" t="n"/>
      <c r="DW3485" s="2" t="n"/>
      <c r="DX3485" s="2" t="n"/>
      <c r="DY3485" s="2" t="n"/>
      <c r="DZ3485" s="2" t="n"/>
      <c r="EA3485" s="2" t="n"/>
      <c r="EB3485" s="2" t="n"/>
      <c r="EC3485" s="2" t="n"/>
    </row>
    <row r="3486" ht="6.75" customHeight="1" s="118">
      <c r="A3486" s="2" t="n"/>
      <c r="B3486" s="2" t="n"/>
      <c r="C3486" s="2" t="n"/>
      <c r="D3486" s="2" t="n"/>
      <c r="E3486" s="165" t="inlineStr">
        <is>
          <t>現住所</t>
        </is>
      </c>
      <c r="F3486" s="166" t="n"/>
      <c r="G3486" s="166" t="n"/>
      <c r="H3486" s="166" t="n"/>
      <c r="I3486" s="166" t="n"/>
      <c r="J3486" s="166" t="n"/>
      <c r="K3486" s="167" t="n"/>
      <c r="L3486" s="107" t="inlineStr">
        <is>
          <t>〒</t>
        </is>
      </c>
      <c r="M3486" s="166" t="n"/>
      <c r="N3486" s="166" t="n"/>
      <c r="O3486" s="166" t="n"/>
      <c r="P3486" s="168">
        <f>計算!$H$41</f>
        <v/>
      </c>
      <c r="Q3486" s="166" t="n"/>
      <c r="R3486" s="166" t="n"/>
      <c r="S3486" s="166" t="n"/>
      <c r="T3486" s="166" t="n"/>
      <c r="U3486" s="166" t="n"/>
      <c r="V3486" s="166" t="n"/>
      <c r="W3486" s="166" t="n"/>
      <c r="X3486" s="166" t="n"/>
      <c r="Y3486" s="166" t="n"/>
      <c r="Z3486" s="166" t="n"/>
      <c r="AA3486" s="166" t="n"/>
      <c r="AB3486" s="166" t="n"/>
      <c r="AC3486" s="166" t="n"/>
      <c r="AD3486" s="166" t="n"/>
      <c r="AE3486" s="166" t="n"/>
      <c r="AF3486" s="166" t="n"/>
      <c r="AG3486" s="166" t="n"/>
      <c r="AH3486" s="166" t="n"/>
      <c r="AI3486" s="166" t="n"/>
      <c r="AJ3486" s="166"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143" t="n"/>
      <c r="CG3486" s="144" t="n"/>
      <c r="DU3486" s="144" t="n"/>
      <c r="DV3486" s="2" t="n"/>
      <c r="DW3486" s="2" t="n"/>
      <c r="DX3486" s="2" t="n"/>
      <c r="DY3486" s="2" t="n"/>
      <c r="DZ3486" s="2" t="n"/>
      <c r="EA3486" s="2" t="n"/>
      <c r="EB3486" s="2" t="n"/>
      <c r="EC3486" s="2" t="n"/>
    </row>
    <row r="3487" ht="4.5"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6" t="n"/>
      <c r="BQ3487" s="147" t="n"/>
      <c r="BR3487" s="147" t="n"/>
      <c r="BS3487" s="147" t="n"/>
      <c r="BT3487" s="147" t="n"/>
      <c r="BU3487" s="147" t="n"/>
      <c r="BV3487" s="148" t="n"/>
      <c r="BW3487" s="146" t="n"/>
      <c r="BX3487" s="147" t="n"/>
      <c r="BY3487" s="147" t="n"/>
      <c r="BZ3487" s="147" t="n"/>
      <c r="CA3487" s="147" t="n"/>
      <c r="CB3487" s="147" t="n"/>
      <c r="CC3487" s="147" t="n"/>
      <c r="CD3487" s="147" t="n"/>
      <c r="CE3487" s="147" t="n"/>
      <c r="CF3487" s="147" t="n"/>
      <c r="CG3487" s="148" t="n"/>
      <c r="DU3487" s="144"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69" t="inlineStr">
        <is>
          <t>校内外の諸活動</t>
        </is>
      </c>
      <c r="BQ3488" s="140" t="n"/>
      <c r="BR3488" s="140" t="n"/>
      <c r="BS3488" s="140" t="n"/>
      <c r="BT3488" s="140" t="n"/>
      <c r="BU3488" s="140" t="n"/>
      <c r="BV3488" s="141" t="n"/>
      <c r="BW3488" s="170">
        <f>計算!$Y$41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1">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6" t="n"/>
      <c r="F3491" s="147" t="n"/>
      <c r="G3491" s="147" t="n"/>
      <c r="H3491" s="147" t="n"/>
      <c r="I3491" s="147" t="n"/>
      <c r="J3491" s="147" t="n"/>
      <c r="K3491" s="148" t="n"/>
      <c r="L3491" s="146" t="n"/>
      <c r="M3491" s="147" t="n"/>
      <c r="N3491" s="147" t="n"/>
      <c r="O3491" s="147" t="n"/>
      <c r="P3491" s="147" t="n"/>
      <c r="Q3491" s="147" t="n"/>
      <c r="R3491" s="147" t="n"/>
      <c r="S3491" s="147" t="n"/>
      <c r="T3491" s="147" t="n"/>
      <c r="U3491" s="147" t="n"/>
      <c r="V3491" s="147" t="n"/>
      <c r="W3491" s="147" t="n"/>
      <c r="X3491" s="147" t="n"/>
      <c r="Y3491" s="147" t="n"/>
      <c r="Z3491" s="147" t="n"/>
      <c r="AA3491" s="147" t="n"/>
      <c r="AB3491" s="147" t="n"/>
      <c r="AC3491" s="147" t="n"/>
      <c r="AD3491" s="147" t="n"/>
      <c r="AE3491" s="147" t="n"/>
      <c r="AF3491" s="147" t="n"/>
      <c r="AG3491" s="147" t="n"/>
      <c r="AH3491" s="147" t="n"/>
      <c r="AI3491" s="147" t="n"/>
      <c r="AJ3491" s="147" t="n"/>
      <c r="AK3491" s="147" t="n"/>
      <c r="AL3491" s="147" t="n"/>
      <c r="AM3491" s="147" t="n"/>
      <c r="AN3491" s="147" t="n"/>
      <c r="AO3491" s="147" t="n"/>
      <c r="AP3491" s="147" t="n"/>
      <c r="AQ3491" s="147" t="n"/>
      <c r="AR3491" s="147" t="n"/>
      <c r="AS3491" s="147" t="n"/>
      <c r="AT3491" s="147" t="n"/>
      <c r="AU3491" s="147" t="n"/>
      <c r="AV3491" s="147" t="n"/>
      <c r="AW3491" s="147" t="n"/>
      <c r="AX3491" s="147" t="n"/>
      <c r="AY3491" s="147" t="n"/>
      <c r="AZ3491" s="147" t="n"/>
      <c r="BA3491" s="147" t="n"/>
      <c r="BB3491" s="147" t="n"/>
      <c r="BC3491" s="147" t="n"/>
      <c r="BD3491" s="147" t="n"/>
      <c r="BE3491" s="147" t="n"/>
      <c r="BF3491" s="147" t="n"/>
      <c r="BG3491" s="147" t="n"/>
      <c r="BH3491" s="147" t="n"/>
      <c r="BI3491" s="148"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59" t="inlineStr">
        <is>
          <t>ふ り が な</t>
        </is>
      </c>
      <c r="F3492" s="140" t="n"/>
      <c r="G3492" s="140" t="n"/>
      <c r="H3492" s="140" t="n"/>
      <c r="I3492" s="140" t="n"/>
      <c r="J3492" s="140" t="n"/>
      <c r="K3492" s="141" t="n"/>
      <c r="L3492" s="160">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2" t="n"/>
      <c r="F3494" s="163" t="n"/>
      <c r="G3494" s="163" t="n"/>
      <c r="H3494" s="163" t="n"/>
      <c r="I3494" s="163" t="n"/>
      <c r="J3494" s="163" t="n"/>
      <c r="K3494" s="164" t="n"/>
      <c r="L3494" s="163" t="n"/>
      <c r="M3494" s="163" t="n"/>
      <c r="N3494" s="163" t="n"/>
      <c r="O3494" s="163" t="n"/>
      <c r="P3494" s="163" t="n"/>
      <c r="Q3494" s="163" t="n"/>
      <c r="R3494" s="163" t="n"/>
      <c r="S3494" s="163" t="n"/>
      <c r="T3494" s="163" t="n"/>
      <c r="U3494" s="163" t="n"/>
      <c r="V3494" s="163" t="n"/>
      <c r="W3494" s="163" t="n"/>
      <c r="X3494" s="163" t="n"/>
      <c r="Y3494" s="163" t="n"/>
      <c r="Z3494" s="163" t="n"/>
      <c r="AA3494" s="163" t="n"/>
      <c r="AB3494" s="163" t="n"/>
      <c r="AC3494" s="163" t="n"/>
      <c r="AD3494" s="163" t="n"/>
      <c r="AE3494" s="163" t="n"/>
      <c r="AF3494" s="163" t="n"/>
      <c r="AG3494" s="163" t="n"/>
      <c r="AH3494" s="163" t="n"/>
      <c r="AI3494" s="163" t="n"/>
      <c r="AJ3494" s="163" t="n"/>
      <c r="AK3494" s="163" t="n"/>
      <c r="AL3494" s="163" t="n"/>
      <c r="AM3494" s="163" t="n"/>
      <c r="AN3494" s="163" t="n"/>
      <c r="AO3494" s="163" t="n"/>
      <c r="AP3494" s="163" t="n"/>
      <c r="AQ3494" s="163" t="n"/>
      <c r="AR3494" s="163" t="n"/>
      <c r="AS3494" s="163" t="n"/>
      <c r="AT3494" s="163" t="n"/>
      <c r="AU3494" s="163" t="n"/>
      <c r="AV3494" s="163" t="n"/>
      <c r="AW3494" s="163" t="n"/>
      <c r="AX3494" s="163" t="n"/>
      <c r="AY3494" s="163" t="n"/>
      <c r="AZ3494" s="163" t="n"/>
      <c r="BA3494" s="163" t="n"/>
      <c r="BB3494" s="163" t="n"/>
      <c r="BC3494" s="163" t="n"/>
      <c r="BD3494" s="163" t="n"/>
      <c r="BE3494" s="163" t="n"/>
      <c r="BF3494" s="163" t="n"/>
      <c r="BG3494" s="163" t="n"/>
      <c r="BH3494" s="163" t="n"/>
      <c r="BI3494" s="164"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5" t="inlineStr">
        <is>
          <t>連絡先</t>
        </is>
      </c>
      <c r="F3495" s="166" t="n"/>
      <c r="G3495" s="166" t="n"/>
      <c r="H3495" s="166" t="n"/>
      <c r="I3495" s="166" t="n"/>
      <c r="J3495" s="166" t="n"/>
      <c r="K3495" s="167" t="n"/>
      <c r="L3495" s="107" t="inlineStr">
        <is>
          <t>〒</t>
        </is>
      </c>
      <c r="M3495" s="166" t="n"/>
      <c r="N3495" s="166" t="n"/>
      <c r="O3495" s="166" t="n"/>
      <c r="P3495" s="172">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3">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6" t="n"/>
      <c r="F3499" s="147" t="n"/>
      <c r="G3499" s="147" t="n"/>
      <c r="H3499" s="147" t="n"/>
      <c r="I3499" s="147" t="n"/>
      <c r="J3499" s="147" t="n"/>
      <c r="K3499" s="148" t="n"/>
      <c r="L3499" s="147" t="n"/>
      <c r="M3499" s="147" t="n"/>
      <c r="N3499" s="147" t="n"/>
      <c r="O3499" s="147" t="n"/>
      <c r="P3499" s="147" t="n"/>
      <c r="Q3499" s="147" t="n"/>
      <c r="R3499" s="147" t="n"/>
      <c r="S3499" s="147" t="n"/>
      <c r="T3499" s="147" t="n"/>
      <c r="U3499" s="147" t="n"/>
      <c r="V3499" s="147" t="n"/>
      <c r="W3499" s="147" t="n"/>
      <c r="X3499" s="147" t="n"/>
      <c r="Y3499" s="147" t="n"/>
      <c r="Z3499" s="147" t="n"/>
      <c r="AA3499" s="147" t="n"/>
      <c r="AB3499" s="147" t="n"/>
      <c r="AC3499" s="147" t="n"/>
      <c r="AD3499" s="147" t="n"/>
      <c r="AE3499" s="147" t="n"/>
      <c r="AF3499" s="147" t="n"/>
      <c r="AG3499" s="147" t="n"/>
      <c r="AH3499" s="147" t="n"/>
      <c r="AI3499" s="147" t="n"/>
      <c r="AJ3499" s="147" t="n"/>
      <c r="AK3499" s="147" t="n"/>
      <c r="AL3499" s="147" t="n"/>
      <c r="AM3499" s="147" t="n"/>
      <c r="AN3499" s="147" t="n"/>
      <c r="AO3499" s="147" t="n"/>
      <c r="AP3499" s="147" t="n"/>
      <c r="AQ3499" s="147" t="n"/>
      <c r="AR3499" s="147" t="n"/>
      <c r="AS3499" s="147" t="n"/>
      <c r="AT3499" s="147" t="n"/>
      <c r="AU3499" s="147" t="n"/>
      <c r="AV3499" s="147" t="n"/>
      <c r="AW3499" s="147" t="n"/>
      <c r="AX3499" s="147" t="n"/>
      <c r="AY3499" s="147" t="n"/>
      <c r="AZ3499" s="147" t="n"/>
      <c r="BA3499" s="147" t="n"/>
      <c r="BB3499" s="147" t="n"/>
      <c r="BC3499" s="147" t="n"/>
      <c r="BD3499" s="147" t="n"/>
      <c r="BE3499" s="147" t="n"/>
      <c r="BF3499" s="147" t="n"/>
      <c r="BG3499" s="147" t="n"/>
      <c r="BH3499" s="147" t="n"/>
      <c r="BI3499" s="148"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4" t="n"/>
      <c r="BQ3505" s="140" t="n"/>
      <c r="BR3505" s="175" t="n"/>
      <c r="BS3505" s="140" t="n"/>
      <c r="BT3505" s="140" t="n"/>
      <c r="BU3505" s="28" t="n"/>
      <c r="BV3505" s="29" t="n"/>
      <c r="BW3505" s="176">
        <f>計算!$Z$41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7"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78">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79">
        <f>設定!$B$6</f>
        <v/>
      </c>
      <c r="S3513" s="11" t="n"/>
      <c r="T3513" s="11" t="n"/>
      <c r="U3513" s="179">
        <f>設定!$B$7</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6" t="n"/>
      <c r="F3518" s="147" t="n"/>
      <c r="G3518" s="147" t="n"/>
      <c r="H3518" s="147" t="n"/>
      <c r="I3518" s="147" t="n"/>
      <c r="J3518" s="147" t="n"/>
      <c r="K3518" s="148"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7" t="n"/>
      <c r="AX3518" s="147" t="n"/>
      <c r="AY3518" s="147" t="n"/>
      <c r="AZ3518" s="147" t="n"/>
      <c r="BA3518" s="147" t="n"/>
      <c r="BB3518" s="147" t="n"/>
      <c r="BC3518" s="147" t="n"/>
      <c r="BD3518" s="147" t="n"/>
      <c r="BE3518" s="147" t="n"/>
      <c r="BF3518" s="147" t="n"/>
      <c r="BG3518" s="147" t="n"/>
      <c r="BH3518" s="147" t="n"/>
      <c r="BI3518" s="148"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0"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1">
        <f>計算!$AD$41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79">
        <f>計算!$AB$41</f>
        <v/>
      </c>
      <c r="S3524" s="52" t="inlineStr">
        <is>
          <t>年</t>
        </is>
      </c>
      <c r="U3524" s="179">
        <f>計算!$AC$41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6" t="n"/>
      <c r="M3527" s="147" t="n"/>
      <c r="N3527" s="147" t="n"/>
      <c r="O3527" s="147" t="n"/>
      <c r="P3527" s="20" t="n"/>
      <c r="Q3527" s="20" t="n"/>
      <c r="R3527" s="20" t="n"/>
      <c r="S3527" s="20" t="n"/>
      <c r="T3527" s="20" t="n"/>
      <c r="U3527" s="20" t="n"/>
      <c r="V3527" s="20" t="n"/>
      <c r="W3527" s="20" t="n"/>
      <c r="X3527" s="39" t="n"/>
      <c r="Y3527" s="146" t="n"/>
      <c r="Z3527" s="147" t="n"/>
      <c r="AA3527" s="147" t="n"/>
      <c r="AB3527" s="147" t="n"/>
      <c r="AC3527" s="147" t="n"/>
      <c r="AD3527" s="147" t="n"/>
      <c r="AE3527" s="147" t="n"/>
      <c r="AF3527" s="147" t="n"/>
      <c r="AG3527" s="147" t="n"/>
      <c r="AH3527" s="147" t="n"/>
      <c r="AI3527" s="147" t="n"/>
      <c r="AJ3527" s="147" t="n"/>
      <c r="AK3527" s="147" t="n"/>
      <c r="AL3527" s="147" t="n"/>
      <c r="AM3527" s="147" t="n"/>
      <c r="AN3527" s="147" t="n"/>
      <c r="AO3527" s="147" t="n"/>
      <c r="AP3527" s="147" t="n"/>
      <c r="AQ3527" s="147" t="n"/>
      <c r="AR3527" s="147" t="n"/>
      <c r="AS3527" s="147" t="n"/>
      <c r="AT3527" s="147" t="n"/>
      <c r="AU3527" s="147" t="n"/>
      <c r="AV3527" s="147" t="n"/>
      <c r="AW3527" s="147" t="n"/>
      <c r="AX3527" s="147" t="n"/>
      <c r="AY3527" s="147" t="n"/>
      <c r="AZ3527" s="147" t="n"/>
      <c r="BA3527" s="147" t="n"/>
      <c r="BB3527" s="147" t="n"/>
      <c r="BC3527" s="147" t="n"/>
      <c r="BD3527" s="147" t="n"/>
      <c r="BE3527" s="147" t="n"/>
      <c r="BF3527" s="147" t="n"/>
      <c r="BG3527" s="147" t="n"/>
      <c r="BH3527" s="147" t="n"/>
      <c r="BI3527" s="148"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1">
        <f>計算!$AG$41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79">
        <f>計算!$AE$41</f>
        <v/>
      </c>
      <c r="S3530" s="52" t="inlineStr">
        <is>
          <t>年</t>
        </is>
      </c>
      <c r="U3530" s="179">
        <f>計算!$AF$41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6" t="n"/>
      <c r="M3533" s="147" t="n"/>
      <c r="N3533" s="147" t="n"/>
      <c r="O3533" s="147" t="n"/>
      <c r="P3533" s="20" t="n"/>
      <c r="Q3533" s="20" t="n"/>
      <c r="R3533" s="20" t="n"/>
      <c r="S3533" s="20" t="n"/>
      <c r="T3533" s="20" t="n"/>
      <c r="U3533" s="20" t="n"/>
      <c r="V3533" s="20" t="n"/>
      <c r="W3533" s="20" t="n"/>
      <c r="X3533" s="39" t="n"/>
      <c r="Y3533" s="146" t="n"/>
      <c r="Z3533" s="147" t="n"/>
      <c r="AA3533" s="147" t="n"/>
      <c r="AB3533" s="147" t="n"/>
      <c r="AC3533" s="147" t="n"/>
      <c r="AD3533" s="147" t="n"/>
      <c r="AE3533" s="147" t="n"/>
      <c r="AF3533" s="147" t="n"/>
      <c r="AG3533" s="147" t="n"/>
      <c r="AH3533" s="147" t="n"/>
      <c r="AI3533" s="147" t="n"/>
      <c r="AJ3533" s="147" t="n"/>
      <c r="AK3533" s="147" t="n"/>
      <c r="AL3533" s="147" t="n"/>
      <c r="AM3533" s="147" t="n"/>
      <c r="AN3533" s="147" t="n"/>
      <c r="AO3533" s="147" t="n"/>
      <c r="AP3533" s="147" t="n"/>
      <c r="AQ3533" s="147" t="n"/>
      <c r="AR3533" s="147" t="n"/>
      <c r="AS3533" s="147" t="n"/>
      <c r="AT3533" s="147" t="n"/>
      <c r="AU3533" s="147" t="n"/>
      <c r="AV3533" s="147" t="n"/>
      <c r="AW3533" s="147" t="n"/>
      <c r="AX3533" s="147" t="n"/>
      <c r="AY3533" s="147" t="n"/>
      <c r="AZ3533" s="147" t="n"/>
      <c r="BA3533" s="147" t="n"/>
      <c r="BB3533" s="147" t="n"/>
      <c r="BC3533" s="147" t="n"/>
      <c r="BD3533" s="147" t="n"/>
      <c r="BE3533" s="147" t="n"/>
      <c r="BF3533" s="147" t="n"/>
      <c r="BG3533" s="147" t="n"/>
      <c r="BH3533" s="147" t="n"/>
      <c r="BI3533" s="148" t="n"/>
      <c r="BJ3533" s="2" t="n"/>
      <c r="BK3533" s="2" t="n"/>
      <c r="BL3533" s="2" t="n"/>
      <c r="BM3533" s="2" t="n"/>
      <c r="BN3533" s="2" t="n"/>
      <c r="BO3533" s="2" t="n"/>
      <c r="BP3533" s="146" t="n"/>
      <c r="BQ3533" s="147" t="n"/>
      <c r="BR3533" s="147" t="n"/>
      <c r="BS3533" s="147" t="n"/>
      <c r="BT3533" s="147" t="n"/>
      <c r="BU3533" s="42" t="n"/>
      <c r="BV3533" s="45" t="n"/>
      <c r="BW3533" s="147" t="n"/>
      <c r="BX3533" s="147" t="n"/>
      <c r="BY3533" s="147" t="n"/>
      <c r="BZ3533" s="147" t="n"/>
      <c r="CA3533" s="147" t="n"/>
      <c r="CB3533" s="147" t="n"/>
      <c r="CC3533" s="147" t="n"/>
      <c r="CD3533" s="147" t="n"/>
      <c r="CE3533" s="147" t="n"/>
      <c r="CF3533" s="147" t="n"/>
      <c r="CG3533" s="147" t="n"/>
      <c r="CH3533" s="147" t="n"/>
      <c r="CI3533" s="147" t="n"/>
      <c r="CJ3533" s="147" t="n"/>
      <c r="CK3533" s="147" t="n"/>
      <c r="CL3533" s="147" t="n"/>
      <c r="CM3533" s="147" t="n"/>
      <c r="CN3533" s="147" t="n"/>
      <c r="CO3533" s="147" t="n"/>
      <c r="CP3533" s="147" t="n"/>
      <c r="CQ3533" s="147" t="n"/>
      <c r="CR3533" s="147" t="n"/>
      <c r="CS3533" s="147" t="n"/>
      <c r="CT3533" s="147" t="n"/>
      <c r="CU3533" s="147" t="n"/>
      <c r="CV3533" s="147" t="n"/>
      <c r="CW3533" s="147" t="n"/>
      <c r="CX3533" s="147" t="n"/>
      <c r="CY3533" s="147" t="n"/>
      <c r="CZ3533" s="147" t="n"/>
      <c r="DA3533" s="147" t="n"/>
      <c r="DB3533" s="147" t="n"/>
      <c r="DC3533" s="147" t="n"/>
      <c r="DD3533" s="147" t="n"/>
      <c r="DE3533" s="147" t="n"/>
      <c r="DF3533" s="147" t="n"/>
      <c r="DG3533" s="147" t="n"/>
      <c r="DH3533" s="147" t="n"/>
      <c r="DI3533" s="147" t="n"/>
      <c r="DJ3533" s="147" t="n"/>
      <c r="DK3533" s="147" t="n"/>
      <c r="DL3533" s="147" t="n"/>
      <c r="DM3533" s="147" t="n"/>
      <c r="DN3533" s="147" t="n"/>
      <c r="DO3533" s="147" t="n"/>
      <c r="DP3533" s="147" t="n"/>
      <c r="DQ3533" s="147" t="n"/>
      <c r="DR3533" s="147" t="n"/>
      <c r="DS3533" s="147" t="n"/>
      <c r="DT3533" s="147" t="n"/>
      <c r="DU3533" s="148"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6">
        <f>計算!$AA$41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6" t="n"/>
      <c r="M3539" s="147" t="n"/>
      <c r="N3539" s="147" t="n"/>
      <c r="O3539" s="147"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6" t="n"/>
      <c r="F3545" s="147" t="n"/>
      <c r="G3545" s="147" t="n"/>
      <c r="H3545" s="147" t="n"/>
      <c r="I3545" s="147" t="n"/>
      <c r="J3545" s="147" t="n"/>
      <c r="K3545" s="148" t="n"/>
      <c r="L3545" s="146" t="n"/>
      <c r="M3545" s="147" t="n"/>
      <c r="N3545" s="147" t="n"/>
      <c r="O3545" s="147"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6" t="n"/>
      <c r="BQ3545" s="147" t="n"/>
      <c r="BR3545" s="147" t="n"/>
      <c r="BS3545" s="147" t="n"/>
      <c r="BT3545" s="147" t="n"/>
      <c r="BU3545" s="147" t="n"/>
      <c r="BV3545" s="148" t="n"/>
      <c r="BW3545" s="147" t="n"/>
      <c r="BX3545" s="147" t="n"/>
      <c r="BY3545" s="147" t="n"/>
      <c r="BZ3545" s="147" t="n"/>
      <c r="CA3545" s="147" t="n"/>
      <c r="CB3545" s="147" t="n"/>
      <c r="CC3545" s="147" t="n"/>
      <c r="CD3545" s="147" t="n"/>
      <c r="CE3545" s="147" t="n"/>
      <c r="CF3545" s="147" t="n"/>
      <c r="CG3545" s="147" t="n"/>
      <c r="CH3545" s="147" t="n"/>
      <c r="CI3545" s="147" t="n"/>
      <c r="CJ3545" s="147" t="n"/>
      <c r="CK3545" s="147" t="n"/>
      <c r="CL3545" s="147" t="n"/>
      <c r="CM3545" s="147" t="n"/>
      <c r="CN3545" s="147" t="n"/>
      <c r="CO3545" s="147" t="n"/>
      <c r="CP3545" s="147" t="n"/>
      <c r="CQ3545" s="147" t="n"/>
      <c r="CR3545" s="147" t="n"/>
      <c r="CS3545" s="147" t="n"/>
      <c r="CT3545" s="147" t="n"/>
      <c r="CU3545" s="147" t="n"/>
      <c r="CV3545" s="147" t="n"/>
      <c r="CW3545" s="147" t="n"/>
      <c r="CX3545" s="147" t="n"/>
      <c r="CY3545" s="147" t="n"/>
      <c r="CZ3545" s="147" t="n"/>
      <c r="DA3545" s="147" t="n"/>
      <c r="DB3545" s="147" t="n"/>
      <c r="DC3545" s="147" t="n"/>
      <c r="DD3545" s="147" t="n"/>
      <c r="DE3545" s="147" t="n"/>
      <c r="DF3545" s="147" t="n"/>
      <c r="DG3545" s="147" t="n"/>
      <c r="DH3545" s="147" t="n"/>
      <c r="DI3545" s="147" t="n"/>
      <c r="DJ3545" s="147" t="n"/>
      <c r="DK3545" s="147" t="n"/>
      <c r="DL3545" s="147" t="n"/>
      <c r="DM3545" s="147" t="n"/>
      <c r="DN3545" s="147" t="n"/>
      <c r="DO3545" s="147" t="n"/>
      <c r="DP3545" s="147" t="n"/>
      <c r="DQ3545" s="147" t="n"/>
      <c r="DR3545" s="147" t="n"/>
      <c r="DS3545" s="147" t="n"/>
      <c r="DT3545" s="147" t="n"/>
      <c r="DU3545" s="148"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IF(N(設定!$B$3)=0,"",YEAR(設定!$B$3)-2018)</f>
        <v/>
      </c>
      <c r="AG3557" s="95" t="inlineStr">
        <is>
          <t>年</t>
        </is>
      </c>
      <c r="AI3557" s="145">
        <f>IF(N(設定!$B$3)=0,"",MONTH(設定!$B$3))</f>
        <v/>
      </c>
      <c r="AL3557" s="95" t="inlineStr">
        <is>
          <t>月</t>
        </is>
      </c>
      <c r="AN3557" s="145">
        <f>IF(N(設定!$B$3)=0,"",DAY(設定!$B$3))</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6" t="n"/>
      <c r="BX3557" s="147" t="n"/>
      <c r="BY3557" s="147" t="n"/>
      <c r="BZ3557" s="147" t="n"/>
      <c r="CA3557" s="147" t="n"/>
      <c r="CB3557" s="147" t="n"/>
      <c r="CC3557" s="147" t="n"/>
      <c r="CD3557" s="147" t="n"/>
      <c r="CE3557" s="147" t="n"/>
      <c r="CF3557" s="147" t="n"/>
      <c r="CG3557" s="148" t="n"/>
      <c r="CH3557" s="146" t="n"/>
      <c r="CI3557" s="147" t="n"/>
      <c r="CJ3557" s="147" t="n"/>
      <c r="CK3557" s="147" t="n"/>
      <c r="CL3557" s="147" t="n"/>
      <c r="CM3557" s="147" t="n"/>
      <c r="CN3557" s="147" t="n"/>
      <c r="CO3557" s="147" t="n"/>
      <c r="CP3557" s="147" t="n"/>
      <c r="CQ3557" s="147" t="n"/>
      <c r="CR3557" s="147" t="n"/>
      <c r="CS3557" s="147" t="n"/>
      <c r="CT3557" s="147" t="n"/>
      <c r="CU3557" s="147" t="n"/>
      <c r="CV3557" s="147" t="n"/>
      <c r="CW3557" s="147" t="n"/>
      <c r="CX3557" s="147" t="n"/>
      <c r="CY3557" s="147" t="n"/>
      <c r="CZ3557" s="147" t="n"/>
      <c r="DA3557" s="147" t="n"/>
      <c r="DB3557" s="147" t="n"/>
      <c r="DC3557" s="147" t="n"/>
      <c r="DD3557" s="147" t="n"/>
      <c r="DE3557" s="147" t="n"/>
      <c r="DF3557" s="147" t="n"/>
      <c r="DG3557" s="147" t="n"/>
      <c r="DH3557" s="147" t="n"/>
      <c r="DI3557" s="147" t="n"/>
      <c r="DJ3557" s="147" t="n"/>
      <c r="DK3557" s="147" t="n"/>
      <c r="DL3557" s="147" t="n"/>
      <c r="DM3557" s="147" t="n"/>
      <c r="DN3557" s="147" t="n"/>
      <c r="DO3557" s="147" t="n"/>
      <c r="DP3557" s="147" t="n"/>
      <c r="DQ3557" s="147" t="n"/>
      <c r="DR3557" s="147" t="n"/>
      <c r="DS3557" s="147" t="n"/>
      <c r="DT3557" s="147" t="n"/>
      <c r="DU3557" s="148"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49">
        <f>計算!$O$42</f>
        <v/>
      </c>
      <c r="CG3558" s="144" t="n"/>
      <c r="CH3558" s="150">
        <f>計算!$P$42</f>
        <v/>
      </c>
      <c r="DU3558" s="144"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7" t="n"/>
      <c r="AA3559" s="147" t="n"/>
      <c r="AB3559" s="147" t="n"/>
      <c r="AC3559" s="147" t="n"/>
      <c r="AD3559" s="147" t="n"/>
      <c r="AE3559" s="147" t="n"/>
      <c r="AF3559" s="147" t="n"/>
      <c r="AG3559" s="147" t="n"/>
      <c r="AH3559" s="147" t="n"/>
      <c r="AI3559" s="147" t="n"/>
      <c r="AJ3559" s="147" t="n"/>
      <c r="AK3559" s="147" t="n"/>
      <c r="AL3559" s="147" t="n"/>
      <c r="AM3559" s="147" t="n"/>
      <c r="AN3559" s="147" t="n"/>
      <c r="AO3559" s="147" t="n"/>
      <c r="AP3559" s="147" t="n"/>
      <c r="AQ3559" s="147" t="n"/>
      <c r="AR3559" s="147" t="n"/>
      <c r="AS3559" s="147" t="n"/>
      <c r="AT3559" s="147" t="n"/>
      <c r="AU3559" s="12" t="n"/>
      <c r="AV3559" s="7" t="n"/>
      <c r="BI3559" s="8" t="n"/>
      <c r="BJ3559" s="7" t="n"/>
      <c r="BK3559" s="2" t="n"/>
      <c r="BL3559" s="2" t="n"/>
      <c r="BM3559" s="2" t="n"/>
      <c r="BN3559" s="2" t="n"/>
      <c r="BO3559" s="2" t="n"/>
      <c r="BP3559" s="143" t="n"/>
      <c r="BV3559" s="144" t="n"/>
      <c r="BW3559" s="143" t="n"/>
      <c r="CG3559" s="144" t="n"/>
      <c r="DU3559" s="144" t="n"/>
      <c r="DV3559" s="2" t="n"/>
      <c r="DW3559" s="2" t="n"/>
      <c r="DX3559" s="2" t="n"/>
      <c r="DY3559" s="2" t="n"/>
      <c r="DZ3559" s="2" t="n"/>
      <c r="EA3559" s="2" t="n"/>
      <c r="EB3559" s="2" t="n"/>
      <c r="EC3559" s="2" t="n"/>
    </row>
    <row r="3560" ht="6.75" customHeight="1" s="118">
      <c r="A3560" s="2" t="n"/>
      <c r="B3560" s="2" t="n"/>
      <c r="C3560" s="2" t="n"/>
      <c r="D3560" s="2" t="n"/>
      <c r="E3560" s="142" t="inlineStr">
        <is>
          <t>ふ り が な</t>
        </is>
      </c>
      <c r="F3560" s="140" t="n"/>
      <c r="G3560" s="140" t="n"/>
      <c r="H3560" s="140" t="n"/>
      <c r="I3560" s="140" t="n"/>
      <c r="J3560" s="140" t="n"/>
      <c r="K3560" s="141" t="n"/>
      <c r="L3560" s="151">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43" t="n"/>
      <c r="CG3560" s="144" t="n"/>
      <c r="DU3560" s="144" t="n"/>
      <c r="DV3560" s="2" t="n"/>
      <c r="DW3560" s="2" t="n"/>
      <c r="DX3560" s="2" t="n"/>
      <c r="DY3560" s="2" t="n"/>
      <c r="DZ3560" s="2" t="n"/>
      <c r="EA3560" s="2" t="n"/>
      <c r="EB3560" s="2" t="n"/>
      <c r="EC3560" s="2" t="n"/>
    </row>
    <row r="3561" ht="6.7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43" t="n"/>
      <c r="CG3561" s="144" t="n"/>
      <c r="DU3561" s="144" t="n"/>
      <c r="DV3561" s="2" t="n"/>
      <c r="DW3561" s="2" t="n"/>
      <c r="DX3561" s="2" t="n"/>
      <c r="DY3561" s="2" t="n"/>
      <c r="DZ3561" s="2" t="n"/>
      <c r="EA3561" s="2" t="n"/>
      <c r="EB3561" s="2" t="n"/>
      <c r="EC3561" s="2" t="n"/>
    </row>
    <row r="3562" ht="6.7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49">
        <f>計算!$Q$42</f>
        <v/>
      </c>
      <c r="CG3562" s="144" t="n"/>
      <c r="CH3562" s="150">
        <f>計算!$R$42</f>
        <v/>
      </c>
      <c r="DU3562" s="144" t="n"/>
      <c r="DV3562" s="2" t="n"/>
      <c r="DW3562" s="2" t="n"/>
      <c r="DX3562" s="2" t="n"/>
      <c r="DY3562" s="2" t="n"/>
      <c r="DZ3562" s="2" t="n"/>
      <c r="EA3562" s="2" t="n"/>
      <c r="EB3562" s="2" t="n"/>
      <c r="EC3562" s="2" t="n"/>
    </row>
    <row r="3563" ht="6.75" customHeight="1" s="118">
      <c r="A3563" s="2" t="n"/>
      <c r="B3563" s="2" t="n"/>
      <c r="C3563" s="2" t="n"/>
      <c r="D3563" s="2" t="n"/>
      <c r="E3563" s="146" t="n"/>
      <c r="F3563" s="147" t="n"/>
      <c r="G3563" s="147" t="n"/>
      <c r="H3563" s="147" t="n"/>
      <c r="I3563" s="147" t="n"/>
      <c r="J3563" s="147" t="n"/>
      <c r="K3563" s="148" t="n"/>
      <c r="L3563" s="147" t="n"/>
      <c r="M3563" s="147" t="n"/>
      <c r="N3563" s="147" t="n"/>
      <c r="O3563" s="147" t="n"/>
      <c r="P3563" s="147" t="n"/>
      <c r="Q3563" s="147" t="n"/>
      <c r="R3563" s="147" t="n"/>
      <c r="S3563" s="147" t="n"/>
      <c r="T3563" s="147" t="n"/>
      <c r="U3563" s="147" t="n"/>
      <c r="V3563" s="147" t="n"/>
      <c r="W3563" s="147" t="n"/>
      <c r="X3563" s="147" t="n"/>
      <c r="Y3563" s="147" t="n"/>
      <c r="Z3563" s="147" t="n"/>
      <c r="AA3563" s="147" t="n"/>
      <c r="AB3563" s="147" t="n"/>
      <c r="AC3563" s="147" t="n"/>
      <c r="AD3563" s="147" t="n"/>
      <c r="AE3563" s="147" t="n"/>
      <c r="AF3563" s="147" t="n"/>
      <c r="AG3563" s="147" t="n"/>
      <c r="AH3563" s="147" t="n"/>
      <c r="AI3563" s="147" t="n"/>
      <c r="AJ3563" s="147" t="n"/>
      <c r="AK3563" s="147" t="n"/>
      <c r="AL3563" s="147" t="n"/>
      <c r="AM3563" s="147" t="n"/>
      <c r="AN3563" s="147" t="n"/>
      <c r="AO3563" s="147" t="n"/>
      <c r="AP3563" s="147" t="n"/>
      <c r="AQ3563" s="147" t="n"/>
      <c r="AR3563" s="147" t="n"/>
      <c r="AS3563" s="147" t="n"/>
      <c r="AT3563" s="148"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43" t="n"/>
      <c r="CG3563" s="144" t="n"/>
      <c r="DU3563" s="144" t="n"/>
      <c r="DV3563" s="2" t="n"/>
      <c r="DW3563" s="2" t="n"/>
      <c r="DX3563" s="2" t="n"/>
      <c r="DY3563" s="2" t="n"/>
      <c r="DZ3563" s="2" t="n"/>
      <c r="EA3563" s="2" t="n"/>
      <c r="EB3563" s="2" t="n"/>
      <c r="EC3563" s="2" t="n"/>
    </row>
    <row r="3564" ht="6.75" customHeight="1" s="118">
      <c r="A3564" s="2" t="n"/>
      <c r="B3564" s="2" t="n"/>
      <c r="C3564" s="2" t="n"/>
      <c r="D3564" s="2" t="n"/>
      <c r="E3564" s="152" t="inlineStr">
        <is>
          <t>名　前</t>
        </is>
      </c>
      <c r="F3564" s="140" t="n"/>
      <c r="G3564" s="140" t="n"/>
      <c r="H3564" s="140" t="n"/>
      <c r="I3564" s="140" t="n"/>
      <c r="J3564" s="140" t="n"/>
      <c r="K3564" s="141" t="n"/>
      <c r="L3564" s="153">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43" t="n"/>
      <c r="CG3564" s="144" t="n"/>
      <c r="DU3564" s="144" t="n"/>
      <c r="DV3564" s="2" t="n"/>
      <c r="DW3564" s="2" t="n"/>
      <c r="DX3564" s="2" t="n"/>
      <c r="DY3564" s="2" t="n"/>
      <c r="DZ3564" s="2" t="n"/>
      <c r="EA3564" s="2" t="n"/>
      <c r="EB3564" s="2" t="n"/>
      <c r="EC3564" s="2" t="n"/>
    </row>
    <row r="3565" ht="6.7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43" t="n"/>
      <c r="CG3565" s="144" t="n"/>
      <c r="DU3565" s="144" t="n"/>
      <c r="DV3565" s="2" t="n"/>
      <c r="DW3565" s="2" t="n"/>
      <c r="DX3565" s="2" t="n"/>
      <c r="DY3565" s="2" t="n"/>
      <c r="DZ3565" s="2" t="n"/>
      <c r="EA3565" s="2" t="n"/>
      <c r="EB3565" s="2" t="n"/>
      <c r="EC3565" s="2" t="n"/>
    </row>
    <row r="3566" ht="6.7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49">
        <f>計算!$S$42</f>
        <v/>
      </c>
      <c r="CG3566" s="144" t="n"/>
      <c r="CH3566" s="150">
        <f>計算!$T$42</f>
        <v/>
      </c>
      <c r="DU3566" s="144" t="n"/>
      <c r="DV3566" s="2" t="n"/>
      <c r="DW3566" s="2" t="n"/>
      <c r="DX3566" s="2" t="n"/>
      <c r="DY3566" s="2" t="n"/>
      <c r="DZ3566" s="2" t="n"/>
      <c r="EA3566" s="2" t="n"/>
      <c r="EB3566" s="2" t="n"/>
      <c r="EC3566" s="2" t="n"/>
    </row>
    <row r="3567" ht="6.7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43" t="n"/>
      <c r="CG3567" s="144" t="n"/>
      <c r="DU3567" s="144" t="n"/>
      <c r="DV3567" s="2" t="n"/>
      <c r="DW3567" s="2" t="n"/>
      <c r="DX3567" s="2" t="n"/>
      <c r="DY3567" s="2" t="n"/>
      <c r="DZ3567" s="2" t="n"/>
      <c r="EA3567" s="2" t="n"/>
      <c r="EB3567" s="2" t="n"/>
      <c r="EC3567" s="2" t="n"/>
    </row>
    <row r="3568" ht="6.7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43" t="n"/>
      <c r="CG3568" s="144" t="n"/>
      <c r="DU3568" s="144" t="n"/>
      <c r="DV3568" s="2" t="n"/>
      <c r="DW3568" s="2" t="n"/>
      <c r="DX3568" s="2" t="n"/>
      <c r="DY3568" s="2" t="n"/>
      <c r="DZ3568" s="2" t="n"/>
      <c r="EA3568" s="2" t="n"/>
      <c r="EB3568" s="2" t="n"/>
      <c r="EC3568" s="2" t="n"/>
    </row>
    <row r="3569" ht="4.5" customHeight="1" s="118">
      <c r="A3569" s="2" t="n"/>
      <c r="B3569" s="2" t="n"/>
      <c r="C3569" s="2" t="n"/>
      <c r="D3569" s="2" t="n"/>
      <c r="E3569" s="146" t="n"/>
      <c r="F3569" s="147" t="n"/>
      <c r="G3569" s="147" t="n"/>
      <c r="H3569" s="147" t="n"/>
      <c r="I3569" s="147" t="n"/>
      <c r="J3569" s="147" t="n"/>
      <c r="K3569" s="148" t="n"/>
      <c r="L3569" s="146" t="n"/>
      <c r="M3569" s="147" t="n"/>
      <c r="N3569" s="147" t="n"/>
      <c r="O3569" s="147" t="n"/>
      <c r="P3569" s="147" t="n"/>
      <c r="Q3569" s="147" t="n"/>
      <c r="R3569" s="147" t="n"/>
      <c r="S3569" s="147" t="n"/>
      <c r="T3569" s="147" t="n"/>
      <c r="U3569" s="147" t="n"/>
      <c r="V3569" s="147" t="n"/>
      <c r="W3569" s="147" t="n"/>
      <c r="X3569" s="147" t="n"/>
      <c r="Y3569" s="147" t="n"/>
      <c r="Z3569" s="147" t="n"/>
      <c r="AA3569" s="147" t="n"/>
      <c r="AB3569" s="147" t="n"/>
      <c r="AC3569" s="147" t="n"/>
      <c r="AD3569" s="147" t="n"/>
      <c r="AE3569" s="147" t="n"/>
      <c r="AF3569" s="147" t="n"/>
      <c r="AG3569" s="147" t="n"/>
      <c r="AH3569" s="147" t="n"/>
      <c r="AI3569" s="147" t="n"/>
      <c r="AJ3569" s="147" t="n"/>
      <c r="AK3569" s="147" t="n"/>
      <c r="AL3569" s="147" t="n"/>
      <c r="AM3569" s="147" t="n"/>
      <c r="AN3569" s="147" t="n"/>
      <c r="AO3569" s="147" t="n"/>
      <c r="AP3569" s="147" t="n"/>
      <c r="AQ3569" s="147" t="n"/>
      <c r="AR3569" s="147" t="n"/>
      <c r="AS3569" s="147" t="n"/>
      <c r="AT3569" s="148"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43" t="n"/>
      <c r="CG3569" s="144" t="n"/>
      <c r="DU3569" s="144" t="n"/>
      <c r="DV3569" s="2" t="n"/>
      <c r="DW3569" s="2" t="n"/>
      <c r="DX3569" s="2" t="n"/>
      <c r="DY3569" s="2" t="n"/>
      <c r="DZ3569" s="2" t="n"/>
      <c r="EA3569" s="2" t="n"/>
      <c r="EB3569" s="2" t="n"/>
      <c r="EC3569" s="2" t="n"/>
    </row>
    <row r="3570" ht="6.75" customHeight="1" s="118">
      <c r="A3570" s="2" t="n"/>
      <c r="B3570" s="2" t="n"/>
      <c r="C3570" s="2" t="n"/>
      <c r="D3570" s="2" t="n"/>
      <c r="E3570" s="152" t="inlineStr">
        <is>
          <t>生年月日</t>
        </is>
      </c>
      <c r="F3570" s="140" t="n"/>
      <c r="G3570" s="140" t="n"/>
      <c r="H3570" s="140" t="n"/>
      <c r="I3570" s="140" t="n"/>
      <c r="J3570" s="140" t="n"/>
      <c r="K3570" s="141" t="n"/>
      <c r="L3570" s="154" t="inlineStr">
        <is>
          <t>昭和 ・ 平成</t>
        </is>
      </c>
      <c r="M3570" s="140" t="n"/>
      <c r="N3570" s="140" t="n"/>
      <c r="O3570" s="140" t="n"/>
      <c r="P3570" s="140" t="n"/>
      <c r="Q3570" s="140" t="n"/>
      <c r="R3570" s="140" t="n"/>
      <c r="S3570" s="140" t="n"/>
      <c r="T3570" s="140" t="n"/>
      <c r="U3570" s="140" t="n"/>
      <c r="V3570" s="155">
        <f>計算!$D$42</f>
        <v/>
      </c>
      <c r="W3570" s="140" t="n"/>
      <c r="X3570" s="156" t="inlineStr">
        <is>
          <t>年</t>
        </is>
      </c>
      <c r="Y3570" s="140" t="n"/>
      <c r="Z3570" s="155">
        <f>計算!$E$42</f>
        <v/>
      </c>
      <c r="AA3570" s="140" t="n"/>
      <c r="AB3570" s="140" t="n"/>
      <c r="AC3570" s="156" t="inlineStr">
        <is>
          <t>月</t>
        </is>
      </c>
      <c r="AD3570" s="140" t="n"/>
      <c r="AE3570" s="155">
        <f>計算!$F$42</f>
        <v/>
      </c>
      <c r="AF3570" s="140" t="n"/>
      <c r="AG3570" s="140" t="n"/>
      <c r="AH3570" s="156" t="inlineStr">
        <is>
          <t>日　生 （満</t>
        </is>
      </c>
      <c r="AI3570" s="140" t="n"/>
      <c r="AJ3570" s="140" t="n"/>
      <c r="AK3570" s="140" t="n"/>
      <c r="AL3570" s="140" t="n"/>
      <c r="AM3570" s="140" t="n"/>
      <c r="AN3570" s="140" t="n"/>
      <c r="AO3570" s="140" t="n"/>
      <c r="AP3570" s="157">
        <f>計算!$G$42</f>
        <v/>
      </c>
      <c r="AQ3570" s="140" t="n"/>
      <c r="AR3570" s="158"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49">
        <f>計算!$U$42</f>
        <v/>
      </c>
      <c r="CG3570" s="144" t="n"/>
      <c r="CH3570" s="150">
        <f>計算!$V$42</f>
        <v/>
      </c>
      <c r="DU3570" s="144" t="n"/>
      <c r="DV3570" s="2" t="n"/>
      <c r="DW3570" s="2" t="n"/>
      <c r="DX3570" s="2" t="n"/>
      <c r="DY3570" s="2" t="n"/>
      <c r="DZ3570" s="2" t="n"/>
      <c r="EA3570" s="2" t="n"/>
      <c r="EB3570" s="2" t="n"/>
      <c r="EC3570" s="2" t="n"/>
    </row>
    <row r="3571" ht="6.75"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143" t="n"/>
      <c r="CG3571" s="144" t="n"/>
      <c r="DU3571" s="144" t="n"/>
      <c r="DV3571" s="2" t="n"/>
      <c r="DW3571" s="2" t="n"/>
      <c r="DX3571" s="2" t="n"/>
      <c r="DY3571" s="2" t="n"/>
      <c r="DZ3571" s="2" t="n"/>
      <c r="EA3571" s="2" t="n"/>
      <c r="EB3571" s="2" t="n"/>
      <c r="EC3571" s="2" t="n"/>
    </row>
    <row r="3572" ht="6.75"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143" t="n"/>
      <c r="CG3572" s="144" t="n"/>
      <c r="DU3572" s="144" t="n"/>
      <c r="DV3572" s="2" t="n"/>
      <c r="DW3572" s="2" t="n"/>
      <c r="DX3572" s="2" t="n"/>
      <c r="DY3572" s="2" t="n"/>
      <c r="DZ3572" s="2" t="n"/>
      <c r="EA3572" s="2" t="n"/>
      <c r="EB3572" s="2" t="n"/>
      <c r="EC3572" s="2" t="n"/>
    </row>
    <row r="3573" ht="3.75" customHeight="1" s="118">
      <c r="A3573" s="2" t="n"/>
      <c r="B3573" s="2" t="n"/>
      <c r="C3573" s="2" t="n"/>
      <c r="D3573" s="2" t="n"/>
      <c r="E3573" s="146" t="n"/>
      <c r="F3573" s="147" t="n"/>
      <c r="G3573" s="147" t="n"/>
      <c r="H3573" s="147" t="n"/>
      <c r="I3573" s="147" t="n"/>
      <c r="J3573" s="147" t="n"/>
      <c r="K3573" s="148" t="n"/>
      <c r="L3573" s="146" t="n"/>
      <c r="M3573" s="147" t="n"/>
      <c r="N3573" s="147" t="n"/>
      <c r="O3573" s="147" t="n"/>
      <c r="P3573" s="147" t="n"/>
      <c r="Q3573" s="147" t="n"/>
      <c r="R3573" s="147" t="n"/>
      <c r="S3573" s="147" t="n"/>
      <c r="T3573" s="147" t="n"/>
      <c r="U3573" s="147" t="n"/>
      <c r="X3573" s="147" t="n"/>
      <c r="Y3573" s="147" t="n"/>
      <c r="AC3573" s="147" t="n"/>
      <c r="AD3573" s="147" t="n"/>
      <c r="AH3573" s="147" t="n"/>
      <c r="AI3573" s="147" t="n"/>
      <c r="AJ3573" s="147" t="n"/>
      <c r="AK3573" s="147" t="n"/>
      <c r="AL3573" s="147" t="n"/>
      <c r="AM3573" s="147" t="n"/>
      <c r="AN3573" s="147" t="n"/>
      <c r="AO3573" s="147" t="n"/>
      <c r="AP3573" s="147" t="n"/>
      <c r="AQ3573" s="147" t="n"/>
      <c r="AR3573" s="147" t="n"/>
      <c r="AS3573" s="147" t="n"/>
      <c r="AT3573" s="148"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143" t="n"/>
      <c r="CG3573" s="144" t="n"/>
      <c r="DU3573" s="144" t="n"/>
      <c r="DV3573" s="2" t="n"/>
      <c r="DW3573" s="2" t="n"/>
      <c r="DX3573" s="2" t="n"/>
      <c r="DY3573" s="2" t="n"/>
      <c r="DZ3573" s="2" t="n"/>
      <c r="EA3573" s="2" t="n"/>
      <c r="EB3573" s="2" t="n"/>
      <c r="EC3573" s="2" t="n"/>
    </row>
    <row r="3574" ht="6.75" customHeight="1" s="118">
      <c r="A3574" s="2" t="n"/>
      <c r="B3574" s="2" t="n"/>
      <c r="C3574" s="2" t="n"/>
      <c r="D3574" s="2" t="n"/>
      <c r="E3574" s="159" t="inlineStr">
        <is>
          <t>ふ り が な</t>
        </is>
      </c>
      <c r="F3574" s="140" t="n"/>
      <c r="G3574" s="140" t="n"/>
      <c r="H3574" s="140" t="n"/>
      <c r="I3574" s="140" t="n"/>
      <c r="J3574" s="140" t="n"/>
      <c r="K3574" s="141" t="n"/>
      <c r="L3574" s="160">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161">
        <f>計算!$W$42</f>
        <v/>
      </c>
      <c r="CG3574" s="144" t="n"/>
      <c r="CH3574" s="150">
        <f>計算!$X$42</f>
        <v/>
      </c>
      <c r="DU3574" s="144" t="n"/>
      <c r="DV3574" s="2" t="n"/>
      <c r="DW3574" s="2" t="n"/>
      <c r="DX3574" s="2" t="n"/>
      <c r="DY3574" s="2" t="n"/>
      <c r="DZ3574" s="2" t="n"/>
      <c r="EA3574" s="2" t="n"/>
      <c r="EB3574" s="2" t="n"/>
      <c r="EC3574" s="2" t="n"/>
    </row>
    <row r="3575" ht="6.75" customHeight="1" s="118">
      <c r="A3575" s="2" t="n"/>
      <c r="B3575" s="2" t="n"/>
      <c r="C3575" s="2" t="n"/>
      <c r="D3575" s="2" t="n"/>
      <c r="E3575" s="143" t="n"/>
      <c r="K3575" s="144" t="n"/>
      <c r="BI3575" s="144" t="n"/>
      <c r="BJ3575" s="2" t="n"/>
      <c r="BK3575" s="2" t="n"/>
      <c r="BL3575" s="2" t="n"/>
      <c r="BM3575" s="2" t="n"/>
      <c r="BN3575" s="2" t="n"/>
      <c r="BO3575" s="2" t="n"/>
      <c r="BP3575" s="143" t="n"/>
      <c r="BV3575" s="144" t="n"/>
      <c r="BW3575" s="143" t="n"/>
      <c r="CG3575" s="144" t="n"/>
      <c r="DU3575" s="144" t="n"/>
      <c r="DV3575" s="2" t="n"/>
      <c r="DW3575" s="2" t="n"/>
      <c r="DX3575" s="2" t="n"/>
      <c r="DY3575" s="2" t="n"/>
      <c r="DZ3575" s="2" t="n"/>
      <c r="EA3575" s="2" t="n"/>
      <c r="EB3575" s="2" t="n"/>
      <c r="EC3575" s="2" t="n"/>
    </row>
    <row r="3576" ht="6.75" customHeight="1" s="118">
      <c r="A3576" s="2" t="n"/>
      <c r="B3576" s="2" t="n"/>
      <c r="C3576" s="2" t="n"/>
      <c r="D3576" s="2" t="n"/>
      <c r="E3576" s="162" t="n"/>
      <c r="F3576" s="163" t="n"/>
      <c r="G3576" s="163" t="n"/>
      <c r="H3576" s="163" t="n"/>
      <c r="I3576" s="163" t="n"/>
      <c r="J3576" s="163" t="n"/>
      <c r="K3576" s="164" t="n"/>
      <c r="L3576" s="163" t="n"/>
      <c r="M3576" s="163" t="n"/>
      <c r="N3576" s="163" t="n"/>
      <c r="O3576" s="163" t="n"/>
      <c r="P3576" s="163" t="n"/>
      <c r="Q3576" s="163" t="n"/>
      <c r="R3576" s="163" t="n"/>
      <c r="S3576" s="163" t="n"/>
      <c r="T3576" s="163" t="n"/>
      <c r="U3576" s="163" t="n"/>
      <c r="V3576" s="163" t="n"/>
      <c r="W3576" s="163" t="n"/>
      <c r="X3576" s="163" t="n"/>
      <c r="Y3576" s="163" t="n"/>
      <c r="Z3576" s="163" t="n"/>
      <c r="AA3576" s="163" t="n"/>
      <c r="AB3576" s="163" t="n"/>
      <c r="AC3576" s="163" t="n"/>
      <c r="AD3576" s="163" t="n"/>
      <c r="AE3576" s="163" t="n"/>
      <c r="AF3576" s="163" t="n"/>
      <c r="AG3576" s="163" t="n"/>
      <c r="AH3576" s="163" t="n"/>
      <c r="AI3576" s="163" t="n"/>
      <c r="AJ3576" s="163" t="n"/>
      <c r="AK3576" s="163" t="n"/>
      <c r="AL3576" s="163" t="n"/>
      <c r="AM3576" s="163" t="n"/>
      <c r="AN3576" s="163" t="n"/>
      <c r="AO3576" s="163" t="n"/>
      <c r="AP3576" s="163" t="n"/>
      <c r="AQ3576" s="163" t="n"/>
      <c r="AR3576" s="163" t="n"/>
      <c r="AS3576" s="163" t="n"/>
      <c r="AT3576" s="163" t="n"/>
      <c r="AU3576" s="163" t="n"/>
      <c r="AV3576" s="163" t="n"/>
      <c r="AW3576" s="163" t="n"/>
      <c r="AX3576" s="163" t="n"/>
      <c r="AY3576" s="163" t="n"/>
      <c r="AZ3576" s="163" t="n"/>
      <c r="BA3576" s="163" t="n"/>
      <c r="BB3576" s="163" t="n"/>
      <c r="BC3576" s="163" t="n"/>
      <c r="BD3576" s="163" t="n"/>
      <c r="BE3576" s="163" t="n"/>
      <c r="BF3576" s="163" t="n"/>
      <c r="BG3576" s="163" t="n"/>
      <c r="BH3576" s="163" t="n"/>
      <c r="BI3576" s="164" t="n"/>
      <c r="BJ3576" s="2" t="n"/>
      <c r="BK3576" s="2" t="n"/>
      <c r="BL3576" s="2" t="n"/>
      <c r="BM3576" s="2" t="n"/>
      <c r="BN3576" s="2" t="n"/>
      <c r="BO3576" s="2" t="n"/>
      <c r="BP3576" s="143" t="n"/>
      <c r="BV3576" s="144" t="n"/>
      <c r="BW3576" s="143" t="n"/>
      <c r="CG3576" s="144" t="n"/>
      <c r="DU3576" s="144" t="n"/>
      <c r="DV3576" s="2" t="n"/>
      <c r="DW3576" s="2" t="n"/>
      <c r="DX3576" s="2" t="n"/>
      <c r="DY3576" s="2" t="n"/>
      <c r="DZ3576" s="2" t="n"/>
      <c r="EA3576" s="2" t="n"/>
      <c r="EB3576" s="2" t="n"/>
      <c r="EC3576" s="2" t="n"/>
    </row>
    <row r="3577" ht="6.75" customHeight="1" s="118">
      <c r="A3577" s="2" t="n"/>
      <c r="B3577" s="2" t="n"/>
      <c r="C3577" s="2" t="n"/>
      <c r="D3577" s="2" t="n"/>
      <c r="E3577" s="165" t="inlineStr">
        <is>
          <t>現住所</t>
        </is>
      </c>
      <c r="F3577" s="166" t="n"/>
      <c r="G3577" s="166" t="n"/>
      <c r="H3577" s="166" t="n"/>
      <c r="I3577" s="166" t="n"/>
      <c r="J3577" s="166" t="n"/>
      <c r="K3577" s="167" t="n"/>
      <c r="L3577" s="107" t="inlineStr">
        <is>
          <t>〒</t>
        </is>
      </c>
      <c r="M3577" s="166" t="n"/>
      <c r="N3577" s="166" t="n"/>
      <c r="O3577" s="166" t="n"/>
      <c r="P3577" s="168">
        <f>計算!$H$42</f>
        <v/>
      </c>
      <c r="Q3577" s="166" t="n"/>
      <c r="R3577" s="166" t="n"/>
      <c r="S3577" s="166" t="n"/>
      <c r="T3577" s="166" t="n"/>
      <c r="U3577" s="166" t="n"/>
      <c r="V3577" s="166" t="n"/>
      <c r="W3577" s="166" t="n"/>
      <c r="X3577" s="166" t="n"/>
      <c r="Y3577" s="166" t="n"/>
      <c r="Z3577" s="166" t="n"/>
      <c r="AA3577" s="166" t="n"/>
      <c r="AB3577" s="166" t="n"/>
      <c r="AC3577" s="166" t="n"/>
      <c r="AD3577" s="166" t="n"/>
      <c r="AE3577" s="166" t="n"/>
      <c r="AF3577" s="166" t="n"/>
      <c r="AG3577" s="166" t="n"/>
      <c r="AH3577" s="166" t="n"/>
      <c r="AI3577" s="166" t="n"/>
      <c r="AJ3577" s="166"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143" t="n"/>
      <c r="CG3577" s="144" t="n"/>
      <c r="DU3577" s="144" t="n"/>
      <c r="DV3577" s="2" t="n"/>
      <c r="DW3577" s="2" t="n"/>
      <c r="DX3577" s="2" t="n"/>
      <c r="DY3577" s="2" t="n"/>
      <c r="DZ3577" s="2" t="n"/>
      <c r="EA3577" s="2" t="n"/>
      <c r="EB3577" s="2" t="n"/>
      <c r="EC3577" s="2" t="n"/>
    </row>
    <row r="3578" ht="4.5"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6" t="n"/>
      <c r="BQ3578" s="147" t="n"/>
      <c r="BR3578" s="147" t="n"/>
      <c r="BS3578" s="147" t="n"/>
      <c r="BT3578" s="147" t="n"/>
      <c r="BU3578" s="147" t="n"/>
      <c r="BV3578" s="148" t="n"/>
      <c r="BW3578" s="146" t="n"/>
      <c r="BX3578" s="147" t="n"/>
      <c r="BY3578" s="147" t="n"/>
      <c r="BZ3578" s="147" t="n"/>
      <c r="CA3578" s="147" t="n"/>
      <c r="CB3578" s="147" t="n"/>
      <c r="CC3578" s="147" t="n"/>
      <c r="CD3578" s="147" t="n"/>
      <c r="CE3578" s="147" t="n"/>
      <c r="CF3578" s="147" t="n"/>
      <c r="CG3578" s="148" t="n"/>
      <c r="DU3578" s="144"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69" t="inlineStr">
        <is>
          <t>校内外の諸活動</t>
        </is>
      </c>
      <c r="BQ3579" s="140" t="n"/>
      <c r="BR3579" s="140" t="n"/>
      <c r="BS3579" s="140" t="n"/>
      <c r="BT3579" s="140" t="n"/>
      <c r="BU3579" s="140" t="n"/>
      <c r="BV3579" s="141" t="n"/>
      <c r="BW3579" s="170">
        <f>計算!$Y$42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1">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6" t="n"/>
      <c r="F3582" s="147" t="n"/>
      <c r="G3582" s="147" t="n"/>
      <c r="H3582" s="147" t="n"/>
      <c r="I3582" s="147" t="n"/>
      <c r="J3582" s="147" t="n"/>
      <c r="K3582" s="148" t="n"/>
      <c r="L3582" s="146" t="n"/>
      <c r="M3582" s="147" t="n"/>
      <c r="N3582" s="147" t="n"/>
      <c r="O3582" s="147" t="n"/>
      <c r="P3582" s="147" t="n"/>
      <c r="Q3582" s="147" t="n"/>
      <c r="R3582" s="147" t="n"/>
      <c r="S3582" s="147" t="n"/>
      <c r="T3582" s="147" t="n"/>
      <c r="U3582" s="147" t="n"/>
      <c r="V3582" s="147" t="n"/>
      <c r="W3582" s="147" t="n"/>
      <c r="X3582" s="147" t="n"/>
      <c r="Y3582" s="147" t="n"/>
      <c r="Z3582" s="147" t="n"/>
      <c r="AA3582" s="147" t="n"/>
      <c r="AB3582" s="147" t="n"/>
      <c r="AC3582" s="147" t="n"/>
      <c r="AD3582" s="147" t="n"/>
      <c r="AE3582" s="147" t="n"/>
      <c r="AF3582" s="147" t="n"/>
      <c r="AG3582" s="147" t="n"/>
      <c r="AH3582" s="147" t="n"/>
      <c r="AI3582" s="147" t="n"/>
      <c r="AJ3582" s="147" t="n"/>
      <c r="AK3582" s="147" t="n"/>
      <c r="AL3582" s="147" t="n"/>
      <c r="AM3582" s="147" t="n"/>
      <c r="AN3582" s="147" t="n"/>
      <c r="AO3582" s="147" t="n"/>
      <c r="AP3582" s="147" t="n"/>
      <c r="AQ3582" s="147" t="n"/>
      <c r="AR3582" s="147" t="n"/>
      <c r="AS3582" s="147" t="n"/>
      <c r="AT3582" s="147" t="n"/>
      <c r="AU3582" s="147" t="n"/>
      <c r="AV3582" s="147" t="n"/>
      <c r="AW3582" s="147" t="n"/>
      <c r="AX3582" s="147" t="n"/>
      <c r="AY3582" s="147" t="n"/>
      <c r="AZ3582" s="147" t="n"/>
      <c r="BA3582" s="147" t="n"/>
      <c r="BB3582" s="147" t="n"/>
      <c r="BC3582" s="147" t="n"/>
      <c r="BD3582" s="147" t="n"/>
      <c r="BE3582" s="147" t="n"/>
      <c r="BF3582" s="147" t="n"/>
      <c r="BG3582" s="147" t="n"/>
      <c r="BH3582" s="147" t="n"/>
      <c r="BI3582" s="148"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59" t="inlineStr">
        <is>
          <t>ふ り が な</t>
        </is>
      </c>
      <c r="F3583" s="140" t="n"/>
      <c r="G3583" s="140" t="n"/>
      <c r="H3583" s="140" t="n"/>
      <c r="I3583" s="140" t="n"/>
      <c r="J3583" s="140" t="n"/>
      <c r="K3583" s="141" t="n"/>
      <c r="L3583" s="160">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2" t="n"/>
      <c r="F3585" s="163" t="n"/>
      <c r="G3585" s="163" t="n"/>
      <c r="H3585" s="163" t="n"/>
      <c r="I3585" s="163" t="n"/>
      <c r="J3585" s="163" t="n"/>
      <c r="K3585" s="164" t="n"/>
      <c r="L3585" s="163" t="n"/>
      <c r="M3585" s="163" t="n"/>
      <c r="N3585" s="163" t="n"/>
      <c r="O3585" s="163" t="n"/>
      <c r="P3585" s="163" t="n"/>
      <c r="Q3585" s="163" t="n"/>
      <c r="R3585" s="163" t="n"/>
      <c r="S3585" s="163" t="n"/>
      <c r="T3585" s="163" t="n"/>
      <c r="U3585" s="163" t="n"/>
      <c r="V3585" s="163" t="n"/>
      <c r="W3585" s="163" t="n"/>
      <c r="X3585" s="163" t="n"/>
      <c r="Y3585" s="163" t="n"/>
      <c r="Z3585" s="163" t="n"/>
      <c r="AA3585" s="163" t="n"/>
      <c r="AB3585" s="163" t="n"/>
      <c r="AC3585" s="163" t="n"/>
      <c r="AD3585" s="163" t="n"/>
      <c r="AE3585" s="163" t="n"/>
      <c r="AF3585" s="163" t="n"/>
      <c r="AG3585" s="163" t="n"/>
      <c r="AH3585" s="163" t="n"/>
      <c r="AI3585" s="163" t="n"/>
      <c r="AJ3585" s="163" t="n"/>
      <c r="AK3585" s="163" t="n"/>
      <c r="AL3585" s="163" t="n"/>
      <c r="AM3585" s="163" t="n"/>
      <c r="AN3585" s="163" t="n"/>
      <c r="AO3585" s="163" t="n"/>
      <c r="AP3585" s="163" t="n"/>
      <c r="AQ3585" s="163" t="n"/>
      <c r="AR3585" s="163" t="n"/>
      <c r="AS3585" s="163" t="n"/>
      <c r="AT3585" s="163" t="n"/>
      <c r="AU3585" s="163" t="n"/>
      <c r="AV3585" s="163" t="n"/>
      <c r="AW3585" s="163" t="n"/>
      <c r="AX3585" s="163" t="n"/>
      <c r="AY3585" s="163" t="n"/>
      <c r="AZ3585" s="163" t="n"/>
      <c r="BA3585" s="163" t="n"/>
      <c r="BB3585" s="163" t="n"/>
      <c r="BC3585" s="163" t="n"/>
      <c r="BD3585" s="163" t="n"/>
      <c r="BE3585" s="163" t="n"/>
      <c r="BF3585" s="163" t="n"/>
      <c r="BG3585" s="163" t="n"/>
      <c r="BH3585" s="163" t="n"/>
      <c r="BI3585" s="164"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5" t="inlineStr">
        <is>
          <t>連絡先</t>
        </is>
      </c>
      <c r="F3586" s="166" t="n"/>
      <c r="G3586" s="166" t="n"/>
      <c r="H3586" s="166" t="n"/>
      <c r="I3586" s="166" t="n"/>
      <c r="J3586" s="166" t="n"/>
      <c r="K3586" s="167" t="n"/>
      <c r="L3586" s="107" t="inlineStr">
        <is>
          <t>〒</t>
        </is>
      </c>
      <c r="M3586" s="166" t="n"/>
      <c r="N3586" s="166" t="n"/>
      <c r="O3586" s="166" t="n"/>
      <c r="P3586" s="172">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3">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6" t="n"/>
      <c r="F3590" s="147" t="n"/>
      <c r="G3590" s="147" t="n"/>
      <c r="H3590" s="147" t="n"/>
      <c r="I3590" s="147" t="n"/>
      <c r="J3590" s="147" t="n"/>
      <c r="K3590" s="148" t="n"/>
      <c r="L3590" s="147" t="n"/>
      <c r="M3590" s="147" t="n"/>
      <c r="N3590" s="147" t="n"/>
      <c r="O3590" s="147" t="n"/>
      <c r="P3590" s="147" t="n"/>
      <c r="Q3590" s="147" t="n"/>
      <c r="R3590" s="147" t="n"/>
      <c r="S3590" s="147" t="n"/>
      <c r="T3590" s="147" t="n"/>
      <c r="U3590" s="147" t="n"/>
      <c r="V3590" s="147" t="n"/>
      <c r="W3590" s="147" t="n"/>
      <c r="X3590" s="147" t="n"/>
      <c r="Y3590" s="147" t="n"/>
      <c r="Z3590" s="147" t="n"/>
      <c r="AA3590" s="147" t="n"/>
      <c r="AB3590" s="147" t="n"/>
      <c r="AC3590" s="147" t="n"/>
      <c r="AD3590" s="147" t="n"/>
      <c r="AE3590" s="147" t="n"/>
      <c r="AF3590" s="147" t="n"/>
      <c r="AG3590" s="147" t="n"/>
      <c r="AH3590" s="147" t="n"/>
      <c r="AI3590" s="147" t="n"/>
      <c r="AJ3590" s="147" t="n"/>
      <c r="AK3590" s="147" t="n"/>
      <c r="AL3590" s="147" t="n"/>
      <c r="AM3590" s="147" t="n"/>
      <c r="AN3590" s="147" t="n"/>
      <c r="AO3590" s="147" t="n"/>
      <c r="AP3590" s="147" t="n"/>
      <c r="AQ3590" s="147" t="n"/>
      <c r="AR3590" s="147" t="n"/>
      <c r="AS3590" s="147" t="n"/>
      <c r="AT3590" s="147" t="n"/>
      <c r="AU3590" s="147" t="n"/>
      <c r="AV3590" s="147" t="n"/>
      <c r="AW3590" s="147" t="n"/>
      <c r="AX3590" s="147" t="n"/>
      <c r="AY3590" s="147" t="n"/>
      <c r="AZ3590" s="147" t="n"/>
      <c r="BA3590" s="147" t="n"/>
      <c r="BB3590" s="147" t="n"/>
      <c r="BC3590" s="147" t="n"/>
      <c r="BD3590" s="147" t="n"/>
      <c r="BE3590" s="147" t="n"/>
      <c r="BF3590" s="147" t="n"/>
      <c r="BG3590" s="147" t="n"/>
      <c r="BH3590" s="147" t="n"/>
      <c r="BI3590" s="148"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4" t="n"/>
      <c r="BQ3596" s="140" t="n"/>
      <c r="BR3596" s="175" t="n"/>
      <c r="BS3596" s="140" t="n"/>
      <c r="BT3596" s="140" t="n"/>
      <c r="BU3596" s="28" t="n"/>
      <c r="BV3596" s="29" t="n"/>
      <c r="BW3596" s="176">
        <f>計算!$Z$42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7"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78">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79">
        <f>設定!$B$6</f>
        <v/>
      </c>
      <c r="S3604" s="11" t="n"/>
      <c r="T3604" s="11" t="n"/>
      <c r="U3604" s="179">
        <f>設定!$B$7</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6" t="n"/>
      <c r="F3609" s="147" t="n"/>
      <c r="G3609" s="147" t="n"/>
      <c r="H3609" s="147" t="n"/>
      <c r="I3609" s="147" t="n"/>
      <c r="J3609" s="147" t="n"/>
      <c r="K3609" s="148"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7" t="n"/>
      <c r="AX3609" s="147" t="n"/>
      <c r="AY3609" s="147" t="n"/>
      <c r="AZ3609" s="147" t="n"/>
      <c r="BA3609" s="147" t="n"/>
      <c r="BB3609" s="147" t="n"/>
      <c r="BC3609" s="147" t="n"/>
      <c r="BD3609" s="147" t="n"/>
      <c r="BE3609" s="147" t="n"/>
      <c r="BF3609" s="147" t="n"/>
      <c r="BG3609" s="147" t="n"/>
      <c r="BH3609" s="147" t="n"/>
      <c r="BI3609" s="148"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0"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1">
        <f>計算!$AD$42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79">
        <f>計算!$AB$42</f>
        <v/>
      </c>
      <c r="S3615" s="52" t="inlineStr">
        <is>
          <t>年</t>
        </is>
      </c>
      <c r="U3615" s="179">
        <f>計算!$AC$42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6" t="n"/>
      <c r="M3618" s="147" t="n"/>
      <c r="N3618" s="147" t="n"/>
      <c r="O3618" s="147" t="n"/>
      <c r="P3618" s="20" t="n"/>
      <c r="Q3618" s="20" t="n"/>
      <c r="R3618" s="20" t="n"/>
      <c r="S3618" s="20" t="n"/>
      <c r="T3618" s="20" t="n"/>
      <c r="U3618" s="20" t="n"/>
      <c r="V3618" s="20" t="n"/>
      <c r="W3618" s="20" t="n"/>
      <c r="X3618" s="39" t="n"/>
      <c r="Y3618" s="146" t="n"/>
      <c r="Z3618" s="147" t="n"/>
      <c r="AA3618" s="147" t="n"/>
      <c r="AB3618" s="147" t="n"/>
      <c r="AC3618" s="147" t="n"/>
      <c r="AD3618" s="147" t="n"/>
      <c r="AE3618" s="147" t="n"/>
      <c r="AF3618" s="147" t="n"/>
      <c r="AG3618" s="147" t="n"/>
      <c r="AH3618" s="147" t="n"/>
      <c r="AI3618" s="147" t="n"/>
      <c r="AJ3618" s="147" t="n"/>
      <c r="AK3618" s="147" t="n"/>
      <c r="AL3618" s="147" t="n"/>
      <c r="AM3618" s="147" t="n"/>
      <c r="AN3618" s="147" t="n"/>
      <c r="AO3618" s="147" t="n"/>
      <c r="AP3618" s="147" t="n"/>
      <c r="AQ3618" s="147" t="n"/>
      <c r="AR3618" s="147" t="n"/>
      <c r="AS3618" s="147" t="n"/>
      <c r="AT3618" s="147" t="n"/>
      <c r="AU3618" s="147" t="n"/>
      <c r="AV3618" s="147" t="n"/>
      <c r="AW3618" s="147" t="n"/>
      <c r="AX3618" s="147" t="n"/>
      <c r="AY3618" s="147" t="n"/>
      <c r="AZ3618" s="147" t="n"/>
      <c r="BA3618" s="147" t="n"/>
      <c r="BB3618" s="147" t="n"/>
      <c r="BC3618" s="147" t="n"/>
      <c r="BD3618" s="147" t="n"/>
      <c r="BE3618" s="147" t="n"/>
      <c r="BF3618" s="147" t="n"/>
      <c r="BG3618" s="147" t="n"/>
      <c r="BH3618" s="147" t="n"/>
      <c r="BI3618" s="148"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1">
        <f>計算!$AG$42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79">
        <f>計算!$AE$42</f>
        <v/>
      </c>
      <c r="S3621" s="52" t="inlineStr">
        <is>
          <t>年</t>
        </is>
      </c>
      <c r="U3621" s="179">
        <f>計算!$AF$42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6" t="n"/>
      <c r="M3624" s="147" t="n"/>
      <c r="N3624" s="147" t="n"/>
      <c r="O3624" s="147" t="n"/>
      <c r="P3624" s="20" t="n"/>
      <c r="Q3624" s="20" t="n"/>
      <c r="R3624" s="20" t="n"/>
      <c r="S3624" s="20" t="n"/>
      <c r="T3624" s="20" t="n"/>
      <c r="U3624" s="20" t="n"/>
      <c r="V3624" s="20" t="n"/>
      <c r="W3624" s="20" t="n"/>
      <c r="X3624" s="39" t="n"/>
      <c r="Y3624" s="146" t="n"/>
      <c r="Z3624" s="147" t="n"/>
      <c r="AA3624" s="147" t="n"/>
      <c r="AB3624" s="147" t="n"/>
      <c r="AC3624" s="147" t="n"/>
      <c r="AD3624" s="147" t="n"/>
      <c r="AE3624" s="147" t="n"/>
      <c r="AF3624" s="147" t="n"/>
      <c r="AG3624" s="147" t="n"/>
      <c r="AH3624" s="147" t="n"/>
      <c r="AI3624" s="147" t="n"/>
      <c r="AJ3624" s="147" t="n"/>
      <c r="AK3624" s="147" t="n"/>
      <c r="AL3624" s="147" t="n"/>
      <c r="AM3624" s="147" t="n"/>
      <c r="AN3624" s="147" t="n"/>
      <c r="AO3624" s="147" t="n"/>
      <c r="AP3624" s="147" t="n"/>
      <c r="AQ3624" s="147" t="n"/>
      <c r="AR3624" s="147" t="n"/>
      <c r="AS3624" s="147" t="n"/>
      <c r="AT3624" s="147" t="n"/>
      <c r="AU3624" s="147" t="n"/>
      <c r="AV3624" s="147" t="n"/>
      <c r="AW3624" s="147" t="n"/>
      <c r="AX3624" s="147" t="n"/>
      <c r="AY3624" s="147" t="n"/>
      <c r="AZ3624" s="147" t="n"/>
      <c r="BA3624" s="147" t="n"/>
      <c r="BB3624" s="147" t="n"/>
      <c r="BC3624" s="147" t="n"/>
      <c r="BD3624" s="147" t="n"/>
      <c r="BE3624" s="147" t="n"/>
      <c r="BF3624" s="147" t="n"/>
      <c r="BG3624" s="147" t="n"/>
      <c r="BH3624" s="147" t="n"/>
      <c r="BI3624" s="148" t="n"/>
      <c r="BJ3624" s="2" t="n"/>
      <c r="BK3624" s="2" t="n"/>
      <c r="BL3624" s="2" t="n"/>
      <c r="BM3624" s="2" t="n"/>
      <c r="BN3624" s="2" t="n"/>
      <c r="BO3624" s="2" t="n"/>
      <c r="BP3624" s="146" t="n"/>
      <c r="BQ3624" s="147" t="n"/>
      <c r="BR3624" s="147" t="n"/>
      <c r="BS3624" s="147" t="n"/>
      <c r="BT3624" s="147" t="n"/>
      <c r="BU3624" s="42" t="n"/>
      <c r="BV3624" s="45" t="n"/>
      <c r="BW3624" s="147" t="n"/>
      <c r="BX3624" s="147" t="n"/>
      <c r="BY3624" s="147" t="n"/>
      <c r="BZ3624" s="147" t="n"/>
      <c r="CA3624" s="147" t="n"/>
      <c r="CB3624" s="147" t="n"/>
      <c r="CC3624" s="147" t="n"/>
      <c r="CD3624" s="147" t="n"/>
      <c r="CE3624" s="147" t="n"/>
      <c r="CF3624" s="147" t="n"/>
      <c r="CG3624" s="147" t="n"/>
      <c r="CH3624" s="147" t="n"/>
      <c r="CI3624" s="147" t="n"/>
      <c r="CJ3624" s="147" t="n"/>
      <c r="CK3624" s="147" t="n"/>
      <c r="CL3624" s="147" t="n"/>
      <c r="CM3624" s="147" t="n"/>
      <c r="CN3624" s="147" t="n"/>
      <c r="CO3624" s="147" t="n"/>
      <c r="CP3624" s="147" t="n"/>
      <c r="CQ3624" s="147" t="n"/>
      <c r="CR3624" s="147" t="n"/>
      <c r="CS3624" s="147" t="n"/>
      <c r="CT3624" s="147" t="n"/>
      <c r="CU3624" s="147" t="n"/>
      <c r="CV3624" s="147" t="n"/>
      <c r="CW3624" s="147" t="n"/>
      <c r="CX3624" s="147" t="n"/>
      <c r="CY3624" s="147" t="n"/>
      <c r="CZ3624" s="147" t="n"/>
      <c r="DA3624" s="147" t="n"/>
      <c r="DB3624" s="147" t="n"/>
      <c r="DC3624" s="147" t="n"/>
      <c r="DD3624" s="147" t="n"/>
      <c r="DE3624" s="147" t="n"/>
      <c r="DF3624" s="147" t="n"/>
      <c r="DG3624" s="147" t="n"/>
      <c r="DH3624" s="147" t="n"/>
      <c r="DI3624" s="147" t="n"/>
      <c r="DJ3624" s="147" t="n"/>
      <c r="DK3624" s="147" t="n"/>
      <c r="DL3624" s="147" t="n"/>
      <c r="DM3624" s="147" t="n"/>
      <c r="DN3624" s="147" t="n"/>
      <c r="DO3624" s="147" t="n"/>
      <c r="DP3624" s="147" t="n"/>
      <c r="DQ3624" s="147" t="n"/>
      <c r="DR3624" s="147" t="n"/>
      <c r="DS3624" s="147" t="n"/>
      <c r="DT3624" s="147" t="n"/>
      <c r="DU3624" s="148"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6">
        <f>計算!$AA$42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6" t="n"/>
      <c r="M3630" s="147" t="n"/>
      <c r="N3630" s="147" t="n"/>
      <c r="O3630" s="147"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6" t="n"/>
      <c r="F3636" s="147" t="n"/>
      <c r="G3636" s="147" t="n"/>
      <c r="H3636" s="147" t="n"/>
      <c r="I3636" s="147" t="n"/>
      <c r="J3636" s="147" t="n"/>
      <c r="K3636" s="148" t="n"/>
      <c r="L3636" s="146" t="n"/>
      <c r="M3636" s="147" t="n"/>
      <c r="N3636" s="147" t="n"/>
      <c r="O3636" s="147"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6" t="n"/>
      <c r="BQ3636" s="147" t="n"/>
      <c r="BR3636" s="147" t="n"/>
      <c r="BS3636" s="147" t="n"/>
      <c r="BT3636" s="147" t="n"/>
      <c r="BU3636" s="147" t="n"/>
      <c r="BV3636" s="148" t="n"/>
      <c r="BW3636" s="147" t="n"/>
      <c r="BX3636" s="147" t="n"/>
      <c r="BY3636" s="147" t="n"/>
      <c r="BZ3636" s="147" t="n"/>
      <c r="CA3636" s="147" t="n"/>
      <c r="CB3636" s="147" t="n"/>
      <c r="CC3636" s="147" t="n"/>
      <c r="CD3636" s="147" t="n"/>
      <c r="CE3636" s="147" t="n"/>
      <c r="CF3636" s="147" t="n"/>
      <c r="CG3636" s="147" t="n"/>
      <c r="CH3636" s="147" t="n"/>
      <c r="CI3636" s="147" t="n"/>
      <c r="CJ3636" s="147" t="n"/>
      <c r="CK3636" s="147" t="n"/>
      <c r="CL3636" s="147" t="n"/>
      <c r="CM3636" s="147" t="n"/>
      <c r="CN3636" s="147" t="n"/>
      <c r="CO3636" s="147" t="n"/>
      <c r="CP3636" s="147" t="n"/>
      <c r="CQ3636" s="147" t="n"/>
      <c r="CR3636" s="147" t="n"/>
      <c r="CS3636" s="147" t="n"/>
      <c r="CT3636" s="147" t="n"/>
      <c r="CU3636" s="147" t="n"/>
      <c r="CV3636" s="147" t="n"/>
      <c r="CW3636" s="147" t="n"/>
      <c r="CX3636" s="147" t="n"/>
      <c r="CY3636" s="147" t="n"/>
      <c r="CZ3636" s="147" t="n"/>
      <c r="DA3636" s="147" t="n"/>
      <c r="DB3636" s="147" t="n"/>
      <c r="DC3636" s="147" t="n"/>
      <c r="DD3636" s="147" t="n"/>
      <c r="DE3636" s="147" t="n"/>
      <c r="DF3636" s="147" t="n"/>
      <c r="DG3636" s="147" t="n"/>
      <c r="DH3636" s="147" t="n"/>
      <c r="DI3636" s="147" t="n"/>
      <c r="DJ3636" s="147" t="n"/>
      <c r="DK3636" s="147" t="n"/>
      <c r="DL3636" s="147" t="n"/>
      <c r="DM3636" s="147" t="n"/>
      <c r="DN3636" s="147" t="n"/>
      <c r="DO3636" s="147" t="n"/>
      <c r="DP3636" s="147" t="n"/>
      <c r="DQ3636" s="147" t="n"/>
      <c r="DR3636" s="147" t="n"/>
      <c r="DS3636" s="147" t="n"/>
      <c r="DT3636" s="147" t="n"/>
      <c r="DU3636" s="148"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720">
    <mergeCell ref="AX1927:BG1928"/>
    <mergeCell ref="W2887:X2888"/>
    <mergeCell ref="L2897:O2899"/>
    <mergeCell ref="S1722:T1723"/>
    <mergeCell ref="S329:T330"/>
    <mergeCell ref="CH1097:DU1100"/>
    <mergeCell ref="AI1282:AK1284"/>
    <mergeCell ref="BW1825:CG1828"/>
    <mergeCell ref="R1590:BI1592"/>
    <mergeCell ref="BW13:CG16"/>
    <mergeCell ref="S2905:T2906"/>
    <mergeCell ref="L2442:O2444"/>
    <mergeCell ref="S3081:T3082"/>
    <mergeCell ref="L3495:O3497"/>
    <mergeCell ref="BW2011:CG2014"/>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BW2478:CG248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W389:CG393"/>
    <mergeCell ref="BP1097:BV1121"/>
    <mergeCell ref="S1164:T1165"/>
    <mergeCell ref="BW2669:DU2685"/>
    <mergeCell ref="V3570:W3573"/>
    <mergeCell ref="AP2101:AT2103"/>
    <mergeCell ref="AL1191:AM1193"/>
    <mergeCell ref="V1295:W1298"/>
    <mergeCell ref="CH1924:DU1927"/>
    <mergeCell ref="AD2192:AF2194"/>
    <mergeCell ref="S693:T694"/>
    <mergeCell ref="AE2569:AG2572"/>
    <mergeCell ref="S709:T710"/>
    <mergeCell ref="U345:V346"/>
    <mergeCell ref="S703:T704"/>
    <mergeCell ref="S3610:T3611"/>
    <mergeCell ref="L267:O269"/>
    <mergeCell ref="BW2838:CG2841"/>
    <mergeCell ref="BR1958:BT1986"/>
    <mergeCell ref="BW2375:CG2378"/>
    <mergeCell ref="BW290:CG293"/>
    <mergeCell ref="L2770:BI2771"/>
    <mergeCell ref="U1522:V1523"/>
    <mergeCell ref="L1353:O1355"/>
    <mergeCell ref="S3155:T3156"/>
    <mergeCell ref="BW2383:CG2386"/>
    <mergeCell ref="AH2205:AO2208"/>
    <mergeCell ref="L489:BI491"/>
    <mergeCell ref="CH1196:DU1199"/>
    <mergeCell ref="CJ1727:DU1728"/>
    <mergeCell ref="S3605:T3606"/>
    <mergeCell ref="V112:W115"/>
    <mergeCell ref="L3264:O3266"/>
    <mergeCell ref="BW381:CG384"/>
    <mergeCell ref="AR658:AT661"/>
    <mergeCell ref="Z1750:AB1753"/>
    <mergeCell ref="CH551:DU554"/>
    <mergeCell ref="CH3012:DU3015"/>
    <mergeCell ref="W3433:X3434"/>
    <mergeCell ref="L34:BI36"/>
    <mergeCell ref="E2286:K2289"/>
    <mergeCell ref="R1044:BI1046"/>
    <mergeCell ref="W1613:X1614"/>
    <mergeCell ref="S152:T153"/>
    <mergeCell ref="E3067:K3090"/>
    <mergeCell ref="L625:O627"/>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R3414:BT3442"/>
    <mergeCell ref="AH567:AO570"/>
    <mergeCell ref="AI2010:AK2012"/>
    <mergeCell ref="S3166:T3167"/>
    <mergeCell ref="W157:X158"/>
    <mergeCell ref="AH840:AO843"/>
    <mergeCell ref="BW3414:DU3442"/>
    <mergeCell ref="L3479:U348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BW21:CG24"/>
    <mergeCell ref="L1558:AT1561"/>
    <mergeCell ref="CH3024:DU3027"/>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CH2573:DU2577"/>
    <mergeCell ref="CH2023:DU2026"/>
    <mergeCell ref="BW2747:CG2750"/>
    <mergeCell ref="CH935:DU939"/>
    <mergeCell ref="BP2553:BV2577"/>
    <mergeCell ref="E1782:K1789"/>
    <mergeCell ref="E2576:K2581"/>
    <mergeCell ref="W3087:X3088"/>
    <mergeCell ref="AD1646:AF1648"/>
    <mergeCell ref="CH1378:DU1381"/>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CH923:DU926"/>
    <mergeCell ref="BW3301:CG3305"/>
    <mergeCell ref="U709:V710"/>
    <mergeCell ref="CH3384:DU3387"/>
    <mergeCell ref="S1249:T1250"/>
    <mergeCell ref="CH2474:DU2477"/>
    <mergeCell ref="AE567:AG570"/>
    <mergeCell ref="CH836:DU839"/>
    <mergeCell ref="L392:O394"/>
    <mergeCell ref="CH2193:DU2196"/>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BP3505:BQ3533"/>
    <mergeCell ref="BW1532:DU1543"/>
    <mergeCell ref="Y2602:AV2607"/>
    <mergeCell ref="L2806:O2808"/>
    <mergeCell ref="S2523:T2524"/>
    <mergeCell ref="AG3102:AH3104"/>
    <mergeCell ref="L1905:O1907"/>
    <mergeCell ref="L106:AT111"/>
    <mergeCell ref="BR3323:BT3351"/>
    <mergeCell ref="CH1010:DU1013"/>
    <mergeCell ref="BW377:CG380"/>
    <mergeCell ref="L1942:BI1944"/>
    <mergeCell ref="AG554:AH556"/>
    <mergeCell ref="BW2715:DU2726"/>
    <mergeCell ref="E762:K764"/>
    <mergeCell ref="U3342:V3343"/>
    <mergeCell ref="BW1321:DU1349"/>
    <mergeCell ref="AG2465:AH2467"/>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BW2842:CG2845"/>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BW2209:CG2213"/>
    <mergeCell ref="S2887:T2888"/>
    <mergeCell ref="BW3289:CG3292"/>
    <mergeCell ref="BW1204:CG1207"/>
    <mergeCell ref="E2569:K2572"/>
    <mergeCell ref="BW1477:CG1480"/>
    <mergeCell ref="CH1374:DU1377"/>
    <mergeCell ref="L2952:BI2953"/>
    <mergeCell ref="BW2396:DU2412"/>
    <mergeCell ref="L1848:O1850"/>
    <mergeCell ref="W3172:X3173"/>
    <mergeCell ref="CH753:DU757"/>
    <mergeCell ref="W624:X625"/>
    <mergeCell ref="L950:BI951"/>
    <mergeCell ref="CH1382:DU1385"/>
    <mergeCell ref="L1247:O1249"/>
    <mergeCell ref="CH919:DU922"/>
    <mergeCell ref="BP2806:BV2817"/>
    <mergeCell ref="BP1213:BV1229"/>
    <mergeCell ref="BP2413:BQ2441"/>
    <mergeCell ref="W2711:X2712"/>
    <mergeCell ref="CH298:DU302"/>
    <mergeCell ref="BW1026:CG1030"/>
    <mergeCell ref="CH2735:DU2738"/>
    <mergeCell ref="CH650:DU653"/>
    <mergeCell ref="BW1833:CG1836"/>
    <mergeCell ref="AP2192:AT2194"/>
    <mergeCell ref="L1107:AT1112"/>
    <mergeCell ref="AR294:AT297"/>
    <mergeCell ref="L813:O815"/>
    <mergeCell ref="S3332:T3333"/>
    <mergeCell ref="BP758:BV774"/>
    <mergeCell ref="L1120:O1122"/>
    <mergeCell ref="R680:BI682"/>
    <mergeCell ref="W1710:X1711"/>
    <mergeCell ref="L1532:O1534"/>
    <mergeCell ref="L3216:BI3218"/>
    <mergeCell ref="W2796:X2797"/>
    <mergeCell ref="CH9:DU12"/>
    <mergeCell ref="E2758:K2763"/>
    <mergeCell ref="BW3012:CG3015"/>
    <mergeCell ref="U2068:V2069"/>
    <mergeCell ref="CJ453:DU454"/>
    <mergeCell ref="S3246:T3247"/>
    <mergeCell ref="AG3011:AH3013"/>
    <mergeCell ref="L2761:BI2763"/>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CH2387:DU2390"/>
    <mergeCell ref="W3536:X3537"/>
    <mergeCell ref="AW1422:BI1425"/>
    <mergeCell ref="AP840:AQ843"/>
    <mergeCell ref="L3150:O3151"/>
    <mergeCell ref="CH1746:DU1749"/>
    <mergeCell ref="E1750:K1753"/>
    <mergeCell ref="AL2283:AM2285"/>
    <mergeCell ref="S988:T989"/>
    <mergeCell ref="BP187:BV211"/>
    <mergeCell ref="S254:T255"/>
    <mergeCell ref="CH1932:DU1935"/>
    <mergeCell ref="Z3284:AC3286"/>
    <mergeCell ref="AW967:BI970"/>
    <mergeCell ref="AL281:AM283"/>
    <mergeCell ref="AR3206:AT3209"/>
    <mergeCell ref="AP2569:AQ2572"/>
    <mergeCell ref="L2149:O2150"/>
    <mergeCell ref="AD1282:AF1284"/>
    <mergeCell ref="AN3102:AO3104"/>
    <mergeCell ref="BW2197:CG2200"/>
    <mergeCell ref="BW112:CG115"/>
    <mergeCell ref="J2369:AM2372"/>
    <mergeCell ref="AN554:AO556"/>
    <mergeCell ref="BP1122:BV1138"/>
    <mergeCell ref="L147:O148"/>
    <mergeCell ref="L1484:O1486"/>
    <mergeCell ref="W2808:X2809"/>
    <mergeCell ref="L756:O758"/>
    <mergeCell ref="W2080:X2081"/>
    <mergeCell ref="Z2829:AC2831"/>
    <mergeCell ref="AW235:BI238"/>
    <mergeCell ref="E1418:K1425"/>
    <mergeCell ref="BW2205:CG2208"/>
    <mergeCell ref="U2614:V2615"/>
    <mergeCell ref="L3270:O3272"/>
    <mergeCell ref="S3433:T3434"/>
    <mergeCell ref="L2240:O2241"/>
    <mergeCell ref="W78:X79"/>
    <mergeCell ref="E1948:K1952"/>
    <mergeCell ref="U618:V619"/>
    <mergeCell ref="BW203:CG206"/>
    <mergeCell ref="CH1481:DU1485"/>
    <mergeCell ref="L2703:O2705"/>
    <mergeCell ref="L1948:O1950"/>
    <mergeCell ref="S2245:T2246"/>
    <mergeCell ref="CH1299:DU1303"/>
    <mergeCell ref="W1619:X1620"/>
    <mergeCell ref="BW1473:CG1476"/>
    <mergeCell ref="AD554:AF556"/>
    <mergeCell ref="CH286:DU289"/>
    <mergeCell ref="AE2478:AG2481"/>
    <mergeCell ref="P574:AJ576"/>
    <mergeCell ref="AD372:AF374"/>
    <mergeCell ref="AP1646:AT1648"/>
    <mergeCell ref="BW3384:CG3387"/>
    <mergeCell ref="AN3284:AO3286"/>
    <mergeCell ref="BW2656:CG2659"/>
    <mergeCell ref="E2667:K2672"/>
    <mergeCell ref="CH1469:DU1472"/>
    <mergeCell ref="CJ362:DU363"/>
    <mergeCell ref="AR1568:AT1571"/>
    <mergeCell ref="L2087:O2089"/>
    <mergeCell ref="CH3467:DU3470"/>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BW1010:CG1013"/>
    <mergeCell ref="BW3471:CG3474"/>
    <mergeCell ref="E466:K469"/>
    <mergeCell ref="P3166:R3167"/>
    <mergeCell ref="Y1328:AV1333"/>
    <mergeCell ref="E1653:K1658"/>
    <mergeCell ref="BW2578:DU2594"/>
    <mergeCell ref="E1831:K1834"/>
    <mergeCell ref="P618:R619"/>
    <mergeCell ref="E1308:K1310"/>
    <mergeCell ref="BW1623:DU1634"/>
    <mergeCell ref="BR2049:BT2077"/>
    <mergeCell ref="BW1188:CG1191"/>
    <mergeCell ref="BW3016:CG3019"/>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CH1113:DU1116"/>
    <mergeCell ref="W2604:X2605"/>
    <mergeCell ref="W152:X153"/>
    <mergeCell ref="E492:K496"/>
    <mergeCell ref="BW1837:CG1840"/>
    <mergeCell ref="P3486:AJ3488"/>
    <mergeCell ref="Y1338:BI1343"/>
    <mergeCell ref="AW421:BI424"/>
    <mergeCell ref="L571:BI573"/>
    <mergeCell ref="U3240:V3242"/>
    <mergeCell ref="AL1009:AM1011"/>
    <mergeCell ref="P219:AJ221"/>
    <mergeCell ref="CH2296:DU2299"/>
    <mergeCell ref="CH658:DU661"/>
    <mergeCell ref="Z1737:AC1739"/>
    <mergeCell ref="W2149:X2150"/>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CH2937:DU2941"/>
    <mergeCell ref="AN3011:AO3013"/>
    <mergeCell ref="U1340:V1341"/>
    <mergeCell ref="AD2010:AF2012"/>
    <mergeCell ref="BP3397:BV3413"/>
    <mergeCell ref="L537:O539"/>
    <mergeCell ref="E2832:K2835"/>
    <mergeCell ref="E3329:K3336"/>
    <mergeCell ref="BW199:CG202"/>
    <mergeCell ref="BW3210:CG3214"/>
    <mergeCell ref="AR476:AT479"/>
    <mergeCell ref="L2997:O2999"/>
    <mergeCell ref="BW662:CG666"/>
    <mergeCell ref="BW935:CG939"/>
    <mergeCell ref="E749:K752"/>
    <mergeCell ref="BW2942:DU2958"/>
    <mergeCell ref="L3304:O3306"/>
    <mergeCell ref="S1613:T1614"/>
    <mergeCell ref="BW1382:CG1385"/>
    <mergeCell ref="L1678:BI1679"/>
    <mergeCell ref="P2523:R2524"/>
    <mergeCell ref="BW3380:CG3383"/>
    <mergeCell ref="E690:K697"/>
    <mergeCell ref="BW1568:CG1571"/>
    <mergeCell ref="CH1465:DU1468"/>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BW3574:CG3578"/>
    <mergeCell ref="AI3375:AK3377"/>
    <mergeCell ref="BP3554:BV3578"/>
    <mergeCell ref="J3:AM6"/>
    <mergeCell ref="S2711:T2712"/>
    <mergeCell ref="AW1192:BH1193"/>
    <mergeCell ref="AW417:BI420"/>
    <mergeCell ref="E3602:K3609"/>
    <mergeCell ref="Y1055:AV1060"/>
    <mergeCell ref="BW3119:CG3123"/>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BW116:CG120"/>
    <mergeCell ref="AD8:AF10"/>
    <mergeCell ref="S521:T522"/>
    <mergeCell ref="BW923:CG926"/>
    <mergeCell ref="BP2396:BV2412"/>
    <mergeCell ref="BP3323:BQ3351"/>
    <mergeCell ref="S2422:T2423"/>
    <mergeCell ref="L210:O212"/>
    <mergeCell ref="U2074:V2075"/>
    <mergeCell ref="L1723:O1725"/>
    <mergeCell ref="BW749:CG752"/>
    <mergeCell ref="L1996:O1998"/>
    <mergeCell ref="S2791:T2792"/>
    <mergeCell ref="S3064:T3065"/>
    <mergeCell ref="AG918:AH920"/>
    <mergeCell ref="CH207:DU211"/>
    <mergeCell ref="BW2019:CG2022"/>
    <mergeCell ref="L2331:O2332"/>
    <mergeCell ref="L3082:O3084"/>
    <mergeCell ref="CH927:DU930"/>
    <mergeCell ref="W345:X346"/>
    <mergeCell ref="L1268:O1270"/>
    <mergeCell ref="X3115:Y3118"/>
    <mergeCell ref="L3213:O3215"/>
    <mergeCell ref="L2218:BI2220"/>
    <mergeCell ref="CH2925:DU2928"/>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BW2466:CG2469"/>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BW1750:CG1753"/>
    <mergeCell ref="L2436:O2438"/>
    <mergeCell ref="E2039:K2043"/>
    <mergeCell ref="S1437:T1438"/>
    <mergeCell ref="BW1685:DU1713"/>
    <mergeCell ref="L1341:O1343"/>
    <mergeCell ref="BU686:BV710"/>
    <mergeCell ref="L3332:O3333"/>
    <mergeCell ref="E834:K839"/>
    <mergeCell ref="AP2842:AQ2845"/>
    <mergeCell ref="BW1295:CG1298"/>
    <mergeCell ref="U2603:V2605"/>
    <mergeCell ref="CH108:DU111"/>
    <mergeCell ref="L784:O785"/>
    <mergeCell ref="CH3119:DU3123"/>
    <mergeCell ref="E1038:K1042"/>
    <mergeCell ref="P3433:R3434"/>
    <mergeCell ref="W3081:X3082"/>
    <mergeCell ref="P1613:R1614"/>
    <mergeCell ref="L1038:O1040"/>
    <mergeCell ref="L2695:O2696"/>
    <mergeCell ref="E379:K384"/>
    <mergeCell ref="CH2664:DU2668"/>
    <mergeCell ref="Y64:BI69"/>
    <mergeCell ref="E3511:K3518"/>
    <mergeCell ref="E583:K587"/>
    <mergeCell ref="CH3107:DU3110"/>
    <mergeCell ref="AN2374:AO2376"/>
    <mergeCell ref="Z1191:AC1193"/>
    <mergeCell ref="Z463:AC465"/>
    <mergeCell ref="AE2751:AG2754"/>
    <mergeCell ref="J1914:AM1917"/>
    <mergeCell ref="S1795:T1796"/>
    <mergeCell ref="CH3020:DU3023"/>
    <mergeCell ref="L222:BI223"/>
    <mergeCell ref="V1750:W1753"/>
    <mergeCell ref="CH2652:DU2655"/>
    <mergeCell ref="P157:R158"/>
    <mergeCell ref="L2718:O2720"/>
    <mergeCell ref="AE2296:AG2299"/>
    <mergeCell ref="AC1659:AD1662"/>
    <mergeCell ref="J1459:AM1462"/>
    <mergeCell ref="AP1204:AQ1207"/>
    <mergeCell ref="L2121:O2123"/>
    <mergeCell ref="CH2565:DU2568"/>
    <mergeCell ref="U66:V67"/>
    <mergeCell ref="L722:O724"/>
    <mergeCell ref="CJ2364:DU2365"/>
    <mergeCell ref="AR3570:AT3573"/>
    <mergeCell ref="S1790:T1791"/>
    <mergeCell ref="AP2010:AT2012"/>
    <mergeCell ref="BW1018:CG1021"/>
    <mergeCell ref="AE2023:AG2026"/>
    <mergeCell ref="E301:K306"/>
    <mergeCell ref="L3176:O3178"/>
    <mergeCell ref="W885:X886"/>
    <mergeCell ref="E847:K852"/>
    <mergeCell ref="L2290:AT2295"/>
    <mergeCell ref="W2250:X2251"/>
    <mergeCell ref="E3469:K3472"/>
    <mergeCell ref="BW3261:DU3272"/>
    <mergeCell ref="BW1668:DU1684"/>
    <mergeCell ref="E921:K924"/>
    <mergeCell ref="W2882:X2883"/>
    <mergeCell ref="AR1113:AT1116"/>
    <mergeCell ref="L1835:AT1840"/>
    <mergeCell ref="AX2928:BG2929"/>
    <mergeCell ref="CH2739:DU2742"/>
    <mergeCell ref="BW2106:CG2109"/>
    <mergeCell ref="E1702:K1725"/>
    <mergeCell ref="AG2283:AH2285"/>
    <mergeCell ref="E2491:K2493"/>
    <mergeCell ref="P1966:R1968"/>
    <mergeCell ref="E3522:K3545"/>
    <mergeCell ref="AG281:AH283"/>
    <mergeCell ref="U2523:V2524"/>
    <mergeCell ref="L346:O348"/>
    <mergeCell ref="AI2647:AK2649"/>
    <mergeCell ref="BW1105:CG1108"/>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L3616:O3618"/>
    <mergeCell ref="P1238:R1240"/>
    <mergeCell ref="L3404:O3406"/>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BW2933:CG2936"/>
    <mergeCell ref="AN1373:AO1375"/>
    <mergeCell ref="AP112:AQ115"/>
    <mergeCell ref="L1496:BI1497"/>
    <mergeCell ref="E3570:K3573"/>
    <mergeCell ref="L768:BI769"/>
    <mergeCell ref="CH3103:DU3106"/>
    <mergeCell ref="AW1054:BI1057"/>
    <mergeCell ref="E1022:K1025"/>
    <mergeCell ref="S698:T699"/>
    <mergeCell ref="L3577:O3579"/>
    <mergeCell ref="AP918:AT920"/>
    <mergeCell ref="CH1204:DU1207"/>
    <mergeCell ref="W2353:X2354"/>
    <mergeCell ref="CH3111:DU3114"/>
    <mergeCell ref="CH2648:DU2651"/>
    <mergeCell ref="BP2942:BV2958"/>
    <mergeCell ref="L1831:AT1834"/>
    <mergeCell ref="CH2027:DU2031"/>
    <mergeCell ref="BW576:DU592"/>
    <mergeCell ref="AD3375:AF3377"/>
    <mergeCell ref="CH2379:DU2382"/>
    <mergeCell ref="BW3562:CG3565"/>
    <mergeCell ref="L2836:AT2841"/>
    <mergeCell ref="L2542:O2544"/>
    <mergeCell ref="BW207:CG211"/>
    <mergeCell ref="BP2487:BV2503"/>
    <mergeCell ref="BW1014:CG1017"/>
    <mergeCell ref="E294:K297"/>
    <mergeCell ref="L2849:O2851"/>
    <mergeCell ref="BW1560:CG1563"/>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651:DU1654"/>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P1437:R1438"/>
    <mergeCell ref="X1113:Y111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CH3475:DU3478"/>
    <mergeCell ref="E3479:K3482"/>
    <mergeCell ref="BP1916:BV1940"/>
    <mergeCell ref="L1520:O1522"/>
    <mergeCell ref="L658:U661"/>
    <mergeCell ref="S345:T346"/>
    <mergeCell ref="AW2696:BI2699"/>
    <mergeCell ref="AD3011:AF3013"/>
    <mergeCell ref="BW1841:CG1844"/>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BW1386:CG1389"/>
    <mergeCell ref="L2906:O2908"/>
    <mergeCell ref="BW1932:CG1935"/>
    <mergeCell ref="P339:R340"/>
    <mergeCell ref="L1421:O1422"/>
    <mergeCell ref="CH17:DU20"/>
    <mergeCell ref="BW3202:CG3205"/>
    <mergeCell ref="CH2015:DU2018"/>
    <mergeCell ref="P2303:AJ2305"/>
    <mergeCell ref="AE1659:AG1662"/>
    <mergeCell ref="AR1204:AT1207"/>
    <mergeCell ref="V3206:W3209"/>
    <mergeCell ref="AN1100:AO1102"/>
    <mergeCell ref="BW468:CG471"/>
    <mergeCell ref="CJ2091:DU2092"/>
    <mergeCell ref="E3105:K3108"/>
    <mergeCell ref="AR3297:AT3300"/>
    <mergeCell ref="CH1283:DU1286"/>
    <mergeCell ref="AR749:AT752"/>
    <mergeCell ref="L1444:O1446"/>
    <mergeCell ref="X1477:Y1480"/>
    <mergeCell ref="S2518:T2519"/>
    <mergeCell ref="E125:K127"/>
    <mergeCell ref="CJ1818:DU1819"/>
    <mergeCell ref="U2705:V2706"/>
    <mergeCell ref="CJ1090:DU1091"/>
    <mergeCell ref="S516:T517"/>
    <mergeCell ref="BW1556:CG1559"/>
    <mergeCell ref="U157:V158"/>
    <mergeCell ref="L2627:O2629"/>
    <mergeCell ref="L2673:BI2675"/>
    <mergeCell ref="L1902:O1904"/>
    <mergeCell ref="W3524:X3525"/>
    <mergeCell ref="L125:BI127"/>
    <mergeCell ref="L1016:AT1021"/>
    <mergeCell ref="E2377:K2380"/>
    <mergeCell ref="AH1386:AO1389"/>
    <mergeCell ref="W976:X977"/>
    <mergeCell ref="BW1101:CG1104"/>
    <mergeCell ref="BW824:CG827"/>
    <mergeCell ref="Y3057:AV3062"/>
    <mergeCell ref="E3382:K3387"/>
    <mergeCell ref="Y509:AV514"/>
    <mergeCell ref="E3037:K3039"/>
    <mergeCell ref="BW3352:DU3363"/>
    <mergeCell ref="P3422:R3424"/>
    <mergeCell ref="AH931:AO934"/>
    <mergeCell ref="BW832:CG835"/>
    <mergeCell ref="BW2917:CG2920"/>
    <mergeCell ref="E3586:K3590"/>
    <mergeCell ref="BW369:CG372"/>
    <mergeCell ref="BW100:CG103"/>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CH2842:DU2845"/>
    <mergeCell ref="E2221:K2225"/>
    <mergeCell ref="AL918:AM920"/>
    <mergeCell ref="CH1754:DU1758"/>
    <mergeCell ref="AW1877:BI1880"/>
    <mergeCell ref="W2695:X2696"/>
    <mergeCell ref="Y3067:BI3072"/>
    <mergeCell ref="L2300:BI2302"/>
    <mergeCell ref="E3483:K3485"/>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BW840:CG843"/>
    <mergeCell ref="AN1009:AO1011"/>
    <mergeCell ref="L329:O330"/>
    <mergeCell ref="AW3238:BI3241"/>
    <mergeCell ref="AC749:AD752"/>
    <mergeCell ref="J549:AM552"/>
    <mergeCell ref="CH1655:DU1658"/>
    <mergeCell ref="L1211:O1213"/>
    <mergeCell ref="W2535:X2536"/>
    <mergeCell ref="S2882:T2883"/>
    <mergeCell ref="U55:V57"/>
    <mergeCell ref="AW690:BI693"/>
    <mergeCell ref="U3069:V3070"/>
    <mergeCell ref="L3382:AT3387"/>
    <mergeCell ref="BW108:CG111"/>
    <mergeCell ref="BW2569:CG2572"/>
    <mergeCell ref="AC294:AD297"/>
    <mergeCell ref="L2266:O2268"/>
    <mergeCell ref="BP2578:BV2594"/>
    <mergeCell ref="BW3488:DU3504"/>
    <mergeCell ref="BP2851:BV2867"/>
    <mergeCell ref="BW1928:CG1931"/>
    <mergeCell ref="AR2205:AT2208"/>
    <mergeCell ref="L1285:AT1288"/>
    <mergeCell ref="CH13:DU16"/>
    <mergeCell ref="P1029:AJ1031"/>
    <mergeCell ref="BW2391:CG2395"/>
    <mergeCell ref="AE3206:AG3209"/>
    <mergeCell ref="E2478:K2481"/>
    <mergeCell ref="AE658:AG661"/>
    <mergeCell ref="AR203:AT206"/>
    <mergeCell ref="S3342:T3343"/>
    <mergeCell ref="BW3111:CG3114"/>
    <mergeCell ref="S1699:T1700"/>
    <mergeCell ref="L3407:BI3408"/>
    <mergeCell ref="AG1373:AH1375"/>
    <mergeCell ref="E2419:K2426"/>
    <mergeCell ref="W3075:X3076"/>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BW2292:CG2295"/>
    <mergeCell ref="L1156:O1158"/>
    <mergeCell ref="L294:U297"/>
    <mergeCell ref="Y3239:AV3244"/>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BW1299:CG1303"/>
    <mergeCell ref="P483:AJ485"/>
    <mergeCell ref="U1710:V1711"/>
    <mergeCell ref="AD1737:AF1739"/>
    <mergeCell ref="BW1845:CG1849"/>
    <mergeCell ref="S2250:T2251"/>
    <mergeCell ref="BW567:CG570"/>
    <mergeCell ref="E1932:K1935"/>
    <mergeCell ref="BW2652:CG2655"/>
    <mergeCell ref="BP1577:BV1593"/>
    <mergeCell ref="BW104:CG107"/>
    <mergeCell ref="L886:O888"/>
    <mergeCell ref="L1939:O1941"/>
    <mergeCell ref="W721:X722"/>
    <mergeCell ref="L3452:O3454"/>
    <mergeCell ref="E1873:K1880"/>
    <mergeCell ref="W715:X716"/>
    <mergeCell ref="U1255:V1256"/>
    <mergeCell ref="E1204:K1207"/>
    <mergeCell ref="BW1390:CG1394"/>
    <mergeCell ref="E1477:K1480"/>
    <mergeCell ref="AG2647:AH2649"/>
    <mergeCell ref="CH1936:DU1940"/>
    <mergeCell ref="BP576:BV592"/>
    <mergeCell ref="E1145:K1152"/>
    <mergeCell ref="W2074:X2075"/>
    <mergeCell ref="AD1009:AF1011"/>
    <mergeCell ref="CH741:DU744"/>
    <mergeCell ref="Y1429:BI1434"/>
    <mergeCell ref="S1067:T1068"/>
    <mergeCell ref="BP3596:BQ3624"/>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R1954:BI1956"/>
    <mergeCell ref="S1062:T1063"/>
    <mergeCell ref="W1153:X1154"/>
    <mergeCell ref="BW1958:DU1986"/>
    <mergeCell ref="L3349:O3351"/>
    <mergeCell ref="U1431:V1432"/>
    <mergeCell ref="L2081:O2083"/>
    <mergeCell ref="P2239:R2241"/>
    <mergeCell ref="X1386:Y1389"/>
    <mergeCell ref="E2394:K2399"/>
    <mergeCell ref="E34:K36"/>
    <mergeCell ref="S607:T608"/>
    <mergeCell ref="P237:R239"/>
    <mergeCell ref="BW1647:CG1650"/>
    <mergeCell ref="P1766:AJ1768"/>
    <mergeCell ref="BP138:BQ166"/>
    <mergeCell ref="BP2533:BV2544"/>
    <mergeCell ref="L1993:O1995"/>
    <mergeCell ref="W3615:X3616"/>
    <mergeCell ref="BW3463:CG3466"/>
    <mergeCell ref="E974:K997"/>
    <mergeCell ref="AW2510:BI2513"/>
    <mergeCell ref="L1305:BI1307"/>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BW3479:CG3482"/>
    <mergeCell ref="P345:R346"/>
    <mergeCell ref="L3070:O3072"/>
    <mergeCell ref="BU2415:BV2439"/>
    <mergeCell ref="AI3284:AK3286"/>
    <mergeCell ref="W3633:X3634"/>
    <mergeCell ref="L1250:O1252"/>
    <mergeCell ref="L522:O524"/>
    <mergeCell ref="W1085:X1086"/>
    <mergeCell ref="BW3024:CG3027"/>
    <mergeCell ref="P1431:R1432"/>
    <mergeCell ref="L1584:O1586"/>
    <mergeCell ref="J731:AM734"/>
    <mergeCell ref="CH1837:DU1840"/>
    <mergeCell ref="L677:BI678"/>
    <mergeCell ref="E15:K20"/>
    <mergeCell ref="L2513:O2514"/>
    <mergeCell ref="BW476:CG479"/>
    <mergeCell ref="E2767:K2771"/>
    <mergeCell ref="P3348:R3349"/>
    <mergeCell ref="E1129:K1133"/>
    <mergeCell ref="P3342:R3343"/>
    <mergeCell ref="L511:O512"/>
    <mergeCell ref="E219:K223"/>
    <mergeCell ref="E2937:K2939"/>
    <mergeCell ref="CH1568:DU1571"/>
    <mergeCell ref="CH480:DU484"/>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BW1378:CG1381"/>
    <mergeCell ref="V3479:W3482"/>
    <mergeCell ref="P1886:R1887"/>
    <mergeCell ref="BW485:DU501"/>
    <mergeCell ref="L665:O667"/>
    <mergeCell ref="CH381:DU384"/>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BW191:CG194"/>
    <mergeCell ref="E28:K33"/>
    <mergeCell ref="BW3397:DU3413"/>
    <mergeCell ref="AH21:AO24"/>
    <mergeCell ref="S994:T995"/>
    <mergeCell ref="BP2231:BQ2259"/>
    <mergeCell ref="L989:O991"/>
    <mergeCell ref="AX2109:BG2110"/>
    <mergeCell ref="BP2169:BV2180"/>
    <mergeCell ref="S3150:T3151"/>
    <mergeCell ref="BP1441:BV1452"/>
    <mergeCell ref="AG2010:AH2012"/>
    <mergeCell ref="BP1987:BV1998"/>
    <mergeCell ref="L2075:O2077"/>
    <mergeCell ref="BW2834:CG2837"/>
    <mergeCell ref="L1350:O1352"/>
    <mergeCell ref="BP3352:BV3363"/>
    <mergeCell ref="S2695:T2696"/>
    <mergeCell ref="E392:K397"/>
    <mergeCell ref="L2381:AT2386"/>
    <mergeCell ref="L2533:O2535"/>
    <mergeCell ref="L895:O897"/>
    <mergeCell ref="AI3466:AK3468"/>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CH1477:DU1480"/>
    <mergeCell ref="AI2738:AK2740"/>
    <mergeCell ref="W2968:X2969"/>
    <mergeCell ref="AW512:BI515"/>
    <mergeCell ref="AI190:AK192"/>
    <mergeCell ref="Z1022:AB1025"/>
    <mergeCell ref="W539:X540"/>
    <mergeCell ref="BW733:CG736"/>
    <mergeCell ref="R498:BI500"/>
    <mergeCell ref="P885:R886"/>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CH21:DU24"/>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CH2933:DU2936"/>
    <mergeCell ref="S334:T335"/>
    <mergeCell ref="BW2573:CG2577"/>
    <mergeCell ref="L3560:AT3563"/>
    <mergeCell ref="BW753:CG757"/>
    <mergeCell ref="BP3033:BV3049"/>
    <mergeCell ref="BW2305:DU2321"/>
    <mergeCell ref="E2013:K2016"/>
    <mergeCell ref="CH191:DU194"/>
    <mergeCell ref="BP303:BV319"/>
    <mergeCell ref="BW1936:CG1940"/>
    <mergeCell ref="CH2019:DU2022"/>
    <mergeCell ref="BW2743:CG2746"/>
    <mergeCell ref="E2023:K2026"/>
    <mergeCell ref="E2794:K2817"/>
    <mergeCell ref="V2751:W2754"/>
    <mergeCell ref="E246:K269"/>
    <mergeCell ref="BW1850:DU1866"/>
    <mergeCell ref="BW741:CG744"/>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CH3380:DU3383"/>
    <mergeCell ref="E398:K400"/>
    <mergeCell ref="L1035:BI1037"/>
    <mergeCell ref="CJ1363:DU1364"/>
    <mergeCell ref="BP502:BQ530"/>
    <mergeCell ref="CH832:DU835"/>
    <mergeCell ref="CH2917:DU2920"/>
    <mergeCell ref="AI3102:AK3104"/>
    <mergeCell ref="E1848:K1853"/>
    <mergeCell ref="X3297:Y3300"/>
    <mergeCell ref="R3410:BI3412"/>
    <mergeCell ref="V2023:W2026"/>
    <mergeCell ref="L2946:BI2948"/>
    <mergeCell ref="AX2837:BG2838"/>
    <mergeCell ref="P1420:R1422"/>
    <mergeCell ref="BR866:BT894"/>
    <mergeCell ref="BR138:BT166"/>
    <mergeCell ref="L986:O988"/>
    <mergeCell ref="E701:K724"/>
    <mergeCell ref="X2842:Y2845"/>
    <mergeCell ref="S357:T358"/>
    <mergeCell ref="L261:O263"/>
    <mergeCell ref="X294:Y297"/>
    <mergeCell ref="L1945:BI1947"/>
    <mergeCell ref="AX2382:BG2383"/>
    <mergeCell ref="P965:R967"/>
    <mergeCell ref="Z3206:AB3209"/>
    <mergeCell ref="L1932:U1935"/>
    <mergeCell ref="BW373:CG376"/>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BW3570:CG3573"/>
    <mergeCell ref="L2133:BI2134"/>
    <mergeCell ref="E1471:K1476"/>
    <mergeCell ref="J3279:AM3282"/>
    <mergeCell ref="AR21:AT24"/>
    <mergeCell ref="U3058:V3060"/>
    <mergeCell ref="AW100:BH101"/>
    <mergeCell ref="CH563:DU566"/>
    <mergeCell ref="BW3115:CG3118"/>
    <mergeCell ref="CH1026:DU1030"/>
    <mergeCell ref="P2068:R2069"/>
    <mergeCell ref="P2849:AJ2851"/>
    <mergeCell ref="S2159:T2160"/>
    <mergeCell ref="BW1113:CG1116"/>
    <mergeCell ref="L1174:O1176"/>
    <mergeCell ref="AD99:AF101"/>
    <mergeCell ref="AP1373:AT1375"/>
    <mergeCell ref="L288:AT293"/>
    <mergeCell ref="CH1659:DU1662"/>
    <mergeCell ref="CH571:DU575"/>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BW3285:CG3288"/>
    <mergeCell ref="U1886:V1887"/>
    <mergeCell ref="CJ271:DU272"/>
    <mergeCell ref="E1484:K1489"/>
    <mergeCell ref="BW737:CG740"/>
    <mergeCell ref="E756:K761"/>
    <mergeCell ref="L3631:O3633"/>
    <mergeCell ref="L1854:BI1856"/>
    <mergeCell ref="L2745:AT2750"/>
    <mergeCell ref="AH3115:AO3118"/>
    <mergeCell ref="V1477:W1480"/>
    <mergeCell ref="W2705:X2706"/>
    <mergeCell ref="BW3170:DU3181"/>
    <mergeCell ref="BW2830:CG2833"/>
    <mergeCell ref="BW745:CG748"/>
    <mergeCell ref="BW2553:CG2556"/>
    <mergeCell ref="CH915:DU918"/>
    <mergeCell ref="E1376:K1379"/>
    <mergeCell ref="CH3376:DU3379"/>
    <mergeCell ref="BW2561:CG2564"/>
    <mergeCell ref="BW1829:CG1832"/>
    <mergeCell ref="BU1414:BV1438"/>
    <mergeCell ref="L801:O803"/>
    <mergeCell ref="L2169:O2171"/>
    <mergeCell ref="AI2829:AK2831"/>
    <mergeCell ref="R3137:BI3139"/>
    <mergeCell ref="P1220:AJ1222"/>
    <mergeCell ref="AW876:BI879"/>
    <mergeCell ref="BP2078:BV2089"/>
    <mergeCell ref="S3059:T3060"/>
    <mergeCell ref="BU3507:BV3531"/>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CH25:DU29"/>
    <mergeCell ref="W966:X967"/>
    <mergeCell ref="L1860:BI1861"/>
    <mergeCell ref="AC2023:AD2026"/>
    <mergeCell ref="AP1568:AQ1571"/>
    <mergeCell ref="L3196:AT3199"/>
    <mergeCell ref="U430:V431"/>
    <mergeCell ref="AE476:AG479"/>
    <mergeCell ref="L1659:U1662"/>
    <mergeCell ref="L3014:AT3017"/>
    <mergeCell ref="BP1412:BQ1440"/>
    <mergeCell ref="CH1742:DU1745"/>
    <mergeCell ref="P2758:AJ2760"/>
    <mergeCell ref="L1405:BI1406"/>
    <mergeCell ref="AE2387:AG2390"/>
    <mergeCell ref="AP567:AQ570"/>
    <mergeCell ref="E1659:K1662"/>
    <mergeCell ref="S3428:T3429"/>
    <mergeCell ref="S1153:T1154"/>
    <mergeCell ref="CH3471:DU3474"/>
    <mergeCell ref="L2539:O2541"/>
    <mergeCell ref="S2973:T2974"/>
    <mergeCell ref="BP866:BQ894"/>
    <mergeCell ref="AP3193:AT3195"/>
    <mergeCell ref="L1653:AT1658"/>
    <mergeCell ref="BW2201:CG2204"/>
    <mergeCell ref="S425:T426"/>
    <mergeCell ref="L446:O448"/>
    <mergeCell ref="CJ1545:DU1546"/>
    <mergeCell ref="BP2442:BV2453"/>
    <mergeCell ref="V2387:W2390"/>
    <mergeCell ref="CH3016:DU3019"/>
    <mergeCell ref="BP849:BV865"/>
    <mergeCell ref="BW1759:DU1775"/>
    <mergeCell ref="S3423:T3424"/>
    <mergeCell ref="L3473:AT3478"/>
    <mergeCell ref="L3625:O3627"/>
    <mergeCell ref="S1057:T1058"/>
    <mergeCell ref="E284:K287"/>
    <mergeCell ref="U3075:V3076"/>
    <mergeCell ref="E3340:K3363"/>
    <mergeCell ref="L925:AT930"/>
    <mergeCell ref="U527:V528"/>
    <mergeCell ref="BW1469:CG1472"/>
    <mergeCell ref="E1065:K1088"/>
    <mergeCell ref="E2104:K2107"/>
    <mergeCell ref="CH282:DU285"/>
    <mergeCell ref="AG1919:AH1921"/>
    <mergeCell ref="L1669:BI1671"/>
    <mergeCell ref="BP394:BV410"/>
    <mergeCell ref="BW1304:DU1320"/>
    <mergeCell ref="BR2322:BT2350"/>
    <mergeCell ref="S2968:T2969"/>
    <mergeCell ref="L3170:O3172"/>
    <mergeCell ref="S784:T785"/>
    <mergeCell ref="E2885:K2908"/>
    <mergeCell ref="W2063:X2064"/>
    <mergeCell ref="CJ999:DU1000"/>
    <mergeCell ref="S2541:T2542"/>
    <mergeCell ref="CH2375:DU2378"/>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BW3028:CG3032"/>
    <mergeCell ref="W2905:X2906"/>
    <mergeCell ref="L102:AT105"/>
    <mergeCell ref="BW563:CG566"/>
    <mergeCell ref="U3439:V3440"/>
    <mergeCell ref="AD3466:AF3468"/>
    <mergeCell ref="AR840:AT843"/>
    <mergeCell ref="BW2296:CG2299"/>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2470:DU2473"/>
    <mergeCell ref="CH3554:DU3557"/>
    <mergeCell ref="L2927:AT2932"/>
    <mergeCell ref="BW1109:CG1112"/>
    <mergeCell ref="L1265:O1267"/>
    <mergeCell ref="S2796:T2797"/>
    <mergeCell ref="AD190:AF192"/>
    <mergeCell ref="AE2114:AG2117"/>
    <mergeCell ref="L379:AT384"/>
    <mergeCell ref="BP2777:BQ2805"/>
    <mergeCell ref="L540:O542"/>
    <mergeCell ref="V1113:W1116"/>
    <mergeCell ref="E3560:K3563"/>
    <mergeCell ref="L2472:AT2477"/>
    <mergeCell ref="BW836:CG839"/>
    <mergeCell ref="S2341:T2342"/>
    <mergeCell ref="BR3141:BT3169"/>
    <mergeCell ref="L1899:O1901"/>
    <mergeCell ref="BW195:CG198"/>
    <mergeCell ref="L85:O87"/>
    <mergeCell ref="X1932:Y1935"/>
    <mergeCell ref="AG372:AH374"/>
    <mergeCell ref="BW2280:CG2283"/>
    <mergeCell ref="E580:K582"/>
    <mergeCell ref="P783:R785"/>
    <mergeCell ref="U3160:V3161"/>
    <mergeCell ref="BW1139:DU1167"/>
    <mergeCell ref="W72:X73"/>
    <mergeCell ref="U612:V613"/>
    <mergeCell ref="E210:K215"/>
    <mergeCell ref="CH96:DU99"/>
    <mergeCell ref="P3495:AJ3497"/>
    <mergeCell ref="L580:BI582"/>
    <mergeCell ref="BW2624:DU2635"/>
    <mergeCell ref="AX471:BG472"/>
    <mergeCell ref="W1431:X1432"/>
    <mergeCell ref="W2786:X2787"/>
    <mergeCell ref="S266:T267"/>
    <mergeCell ref="AW326:BI329"/>
    <mergeCell ref="AG3284:AH3286"/>
    <mergeCell ref="L3034:BI3036"/>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CH116:DU120"/>
    <mergeCell ref="L1396:BI1398"/>
    <mergeCell ref="E207:K209"/>
    <mergeCell ref="E2858:K2862"/>
    <mergeCell ref="E3238:K3245"/>
    <mergeCell ref="AL1100:AM1102"/>
    <mergeCell ref="CH3297:DU3300"/>
    <mergeCell ref="U1693:V1695"/>
    <mergeCell ref="CH2209:DU2213"/>
    <mergeCell ref="BP3099:BV3123"/>
    <mergeCell ref="Y3522:BI3527"/>
    <mergeCell ref="CH749:DU752"/>
    <mergeCell ref="P3122:AJ3124"/>
    <mergeCell ref="Z190:AC192"/>
    <mergeCell ref="L207:BI209"/>
    <mergeCell ref="AN1919:AO1921"/>
    <mergeCell ref="L155:O157"/>
    <mergeCell ref="AL645:AM647"/>
    <mergeCell ref="L176:O178"/>
    <mergeCell ref="CH294:DU297"/>
    <mergeCell ref="L483:O485"/>
    <mergeCell ref="AI1555:AK1557"/>
    <mergeCell ref="S2705:T2706"/>
    <mergeCell ref="BW3107:CG3110"/>
    <mergeCell ref="BW1022:CG1025"/>
    <mergeCell ref="AN1464:AO1466"/>
    <mergeCell ref="BW559:CG562"/>
    <mergeCell ref="L449:O451"/>
    <mergeCell ref="P3615:R3616"/>
    <mergeCell ref="AC1204:AD1207"/>
    <mergeCell ref="L2394:O2396"/>
    <mergeCell ref="CH2110:DU2113"/>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BW1920:CG1923"/>
    <mergeCell ref="AR112:AT115"/>
    <mergeCell ref="AN736:AO738"/>
    <mergeCell ref="AE1113:AG1116"/>
    <mergeCell ref="CH2466:DU2469"/>
    <mergeCell ref="X840:Y843"/>
    <mergeCell ref="L938:O940"/>
    <mergeCell ref="CH654:DU657"/>
    <mergeCell ref="AH1750:AO1753"/>
    <mergeCell ref="S2723:T2724"/>
    <mergeCell ref="S175:T176"/>
    <mergeCell ref="BW919:CG922"/>
    <mergeCell ref="BP3170:BV3181"/>
    <mergeCell ref="S2331:T2332"/>
    <mergeCell ref="BP1168:BV1179"/>
    <mergeCell ref="BW464:CG467"/>
    <mergeCell ref="L3079:O3081"/>
    <mergeCell ref="S511:T512"/>
    <mergeCell ref="L2199:AT2204"/>
    <mergeCell ref="W2159:X2160"/>
    <mergeCell ref="E2121:K2126"/>
    <mergeCell ref="BW2007:CG2010"/>
    <mergeCell ref="E830:K833"/>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BW3376:CG3379"/>
    <mergeCell ref="CH2189:DU2192"/>
    <mergeCell ref="W3514:X3515"/>
    <mergeCell ref="L3119:BI3121"/>
    <mergeCell ref="AG1555:AH1557"/>
    <mergeCell ref="R2682:BI2684"/>
    <mergeCell ref="E1763:K1765"/>
    <mergeCell ref="AL3557:AM3559"/>
    <mergeCell ref="AI554:AK556"/>
    <mergeCell ref="S966:T967"/>
    <mergeCell ref="CH3206:DU3209"/>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CH2205:DU2208"/>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CH1750:DU1753"/>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CH3566:DU3569"/>
    <mergeCell ref="AN372:AO374"/>
    <mergeCell ref="AE1477:AG1480"/>
    <mergeCell ref="E3297:K3300"/>
    <mergeCell ref="AW2601:BI2604"/>
    <mergeCell ref="AC112:AD115"/>
    <mergeCell ref="L1302:O1304"/>
    <mergeCell ref="CH1018:DU1021"/>
    <mergeCell ref="AW53:BI56"/>
    <mergeCell ref="E1236:K1243"/>
    <mergeCell ref="E2842:K2845"/>
    <mergeCell ref="BP1279:BV1303"/>
    <mergeCell ref="L1629:O1631"/>
    <mergeCell ref="S2063:T2064"/>
    <mergeCell ref="S1346:T1347"/>
    <mergeCell ref="W1437:X1438"/>
    <mergeCell ref="BW1291:CG1294"/>
    <mergeCell ref="L1376:AT1379"/>
    <mergeCell ref="CH104:DU107"/>
    <mergeCell ref="BW303:DU319"/>
    <mergeCell ref="BW2482:CG2486"/>
    <mergeCell ref="L3449:O3451"/>
    <mergeCell ref="P392:AJ394"/>
    <mergeCell ref="L2563:AT2568"/>
    <mergeCell ref="BP2214:BV2230"/>
    <mergeCell ref="BP1486:BV1502"/>
    <mergeCell ref="CH1920:DU1923"/>
    <mergeCell ref="BP2032:BV2048"/>
    <mergeCell ref="E1194:K1197"/>
    <mergeCell ref="AE1841:AG1844"/>
    <mergeCell ref="AR1386:AT1389"/>
    <mergeCell ref="BW2557:CG2560"/>
    <mergeCell ref="W1170:X1171"/>
    <mergeCell ref="E1975:K1998"/>
    <mergeCell ref="BW3579:DU3595"/>
    <mergeCell ref="E3287:K3290"/>
    <mergeCell ref="CH2391:DU2395"/>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CH2561:DU2564"/>
    <mergeCell ref="BW2322:DU2350"/>
    <mergeCell ref="S602:T603"/>
    <mergeCell ref="BR684:BT712"/>
    <mergeCell ref="R1226:BI1228"/>
    <mergeCell ref="E3577:K3582"/>
    <mergeCell ref="P3149:R3151"/>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BW2102:CG2105"/>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CH385:DU388"/>
    <mergeCell ref="W1534:X1535"/>
    <mergeCell ref="AW1829:BH1830"/>
    <mergeCell ref="CH2292:DU2295"/>
    <mergeCell ref="BW931:CG934"/>
    <mergeCell ref="CH2755:DU2759"/>
    <mergeCell ref="CH3562:DU3565"/>
    <mergeCell ref="E1964:K1971"/>
    <mergeCell ref="P2949:AJ2951"/>
    <mergeCell ref="W1079:X1080"/>
    <mergeCell ref="L2903:O2905"/>
    <mergeCell ref="AD1828:AF1830"/>
    <mergeCell ref="CH1560:DU1563"/>
    <mergeCell ref="AP3102:AT3104"/>
    <mergeCell ref="BW658:CG661"/>
    <mergeCell ref="L2017:AT2022"/>
    <mergeCell ref="BP3215:BV3231"/>
    <mergeCell ref="CH3388:DU3391"/>
    <mergeCell ref="L3128:BI3130"/>
    <mergeCell ref="S72:T73"/>
    <mergeCell ref="BW1577:DU1593"/>
    <mergeCell ref="CH2300:DU2304"/>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L3583:BI3585"/>
    <mergeCell ref="BW1714:DU1725"/>
    <mergeCell ref="BW2474:CG2477"/>
    <mergeCell ref="V658:W661"/>
    <mergeCell ref="CH2644:DU2647"/>
    <mergeCell ref="AE1204:AG1207"/>
    <mergeCell ref="S1449:T1450"/>
    <mergeCell ref="BW3558:CG3561"/>
    <mergeCell ref="BP2624:BV2635"/>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CH1647:DU1650"/>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CH468:DU471"/>
    <mergeCell ref="P1484:AJ1486"/>
    <mergeCell ref="L1694:O1695"/>
    <mergeCell ref="BP3463:BV3487"/>
    <mergeCell ref="W3621:X3622"/>
    <mergeCell ref="P2250:R2251"/>
    <mergeCell ref="Y2976:BI2981"/>
    <mergeCell ref="P3304:AJ3306"/>
    <mergeCell ref="L3589:BI3590"/>
    <mergeCell ref="CH476:DU479"/>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BP2595:BQ2623"/>
    <mergeCell ref="BW17:CG20"/>
    <mergeCell ref="L2175:O2177"/>
    <mergeCell ref="BW1208:CG1212"/>
    <mergeCell ref="L131:BI132"/>
    <mergeCell ref="AD1100:AF1102"/>
    <mergeCell ref="BW2015:CG2018"/>
    <mergeCell ref="AP2374:AT2376"/>
    <mergeCell ref="L1289:AT1294"/>
    <mergeCell ref="L995:O997"/>
    <mergeCell ref="L1467:AT1470"/>
    <mergeCell ref="S3514:T3515"/>
    <mergeCell ref="CH100:DU103"/>
    <mergeCell ref="W1249:X1250"/>
    <mergeCell ref="S2786:T2787"/>
    <mergeCell ref="E1211:K1216"/>
    <mergeCell ref="L2654:AT2659"/>
    <mergeCell ref="U2256:V2257"/>
    <mergeCell ref="BW3198:CG3201"/>
    <mergeCell ref="L1714:O1716"/>
    <mergeCell ref="CH2011:DU2014"/>
    <mergeCell ref="E3310:K3312"/>
    <mergeCell ref="BP2123:BV2139"/>
    <mergeCell ref="BW3033:DU3049"/>
    <mergeCell ref="L3398:BI3400"/>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1287:DU1290"/>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L3255:O3257"/>
    <mergeCell ref="BW2504:DU2532"/>
    <mergeCell ref="BU413:BV437"/>
    <mergeCell ref="P1129:AJ1131"/>
    <mergeCell ref="E674:K678"/>
    <mergeCell ref="L2573:BI2575"/>
    <mergeCell ref="Y3340:BI3345"/>
    <mergeCell ref="Z2647:AC2649"/>
    <mergeCell ref="CH840:DU843"/>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BW1117:CG1121"/>
    <mergeCell ref="L40:BI41"/>
    <mergeCell ref="W260:X261"/>
    <mergeCell ref="E476:K479"/>
    <mergeCell ref="U800:V801"/>
    <mergeCell ref="BW385:CG388"/>
    <mergeCell ref="W3445:X3446"/>
    <mergeCell ref="AP1022:AQ1025"/>
    <mergeCell ref="L1811:O1813"/>
    <mergeCell ref="AG3557:AH3559"/>
    <mergeCell ref="S1608:T1609"/>
    <mergeCell ref="AP1828:AT1830"/>
    <mergeCell ref="CH2114:DU2117"/>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BW2565:CG2568"/>
    <mergeCell ref="U3530:V3531"/>
    <mergeCell ref="L3628:O3630"/>
    <mergeCell ref="U1158:V1159"/>
    <mergeCell ref="E1520:K1543"/>
    <mergeCell ref="L1814:O1816"/>
    <mergeCell ref="BW1924:CG1927"/>
    <mergeCell ref="AG2101:AH2103"/>
    <mergeCell ref="L1080:O1082"/>
    <mergeCell ref="E2309:K2311"/>
    <mergeCell ref="BR2777:BT2805"/>
    <mergeCell ref="P2512:R2514"/>
    <mergeCell ref="CJ3274:DU3275"/>
    <mergeCell ref="BW3194:CG3197"/>
    <mergeCell ref="AG99:AH101"/>
    <mergeCell ref="CJ1454:DU1455"/>
    <mergeCell ref="W1801:X1802"/>
    <mergeCell ref="CJ726:DU727"/>
    <mergeCell ref="W1977:X1978"/>
    <mergeCell ref="U2341:V2342"/>
    <mergeCell ref="E1939:K1944"/>
    <mergeCell ref="CH1825:DU1828"/>
    <mergeCell ref="BW1192:CG1195"/>
    <mergeCell ref="CH187:DU190"/>
    <mergeCell ref="L2309:BI2311"/>
    <mergeCell ref="AX2200:BG2201"/>
    <mergeCell ref="W1346:X1347"/>
    <mergeCell ref="AH1022:AO1025"/>
    <mergeCell ref="BW1805:DU1816"/>
    <mergeCell ref="S1995:T1996"/>
    <mergeCell ref="AW2055:BI2058"/>
    <mergeCell ref="CH1370:DU1373"/>
    <mergeCell ref="L798:O800"/>
    <mergeCell ref="Y2693:AV2698"/>
    <mergeCell ref="W1972:X1973"/>
    <mergeCell ref="L37:O39"/>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CH1845:DU1849"/>
    <mergeCell ref="AW2739:BH2740"/>
    <mergeCell ref="E1936:K1938"/>
    <mergeCell ref="L2339:O2341"/>
    <mergeCell ref="AW603:BI606"/>
    <mergeCell ref="L753:BI755"/>
    <mergeCell ref="AL2829:AM2831"/>
    <mergeCell ref="AC21:AD24"/>
    <mergeCell ref="U3422:V3424"/>
    <mergeCell ref="BP915:BV939"/>
    <mergeCell ref="L1194:AT1197"/>
    <mergeCell ref="CH2478:DU2481"/>
    <mergeCell ref="BU231:BV255"/>
    <mergeCell ref="CH1390:DU1394"/>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BW2751:CG2754"/>
    <mergeCell ref="W988:X989"/>
    <mergeCell ref="U1528:V1529"/>
    <mergeCell ref="AN3193:AO3195"/>
    <mergeCell ref="W254:X255"/>
    <mergeCell ref="AC2933:AD2936"/>
    <mergeCell ref="L3613:O3615"/>
    <mergeCell ref="L3395:O3397"/>
    <mergeCell ref="E2673:K2675"/>
    <mergeCell ref="AW2874:BI2877"/>
    <mergeCell ref="BW1395:DU1411"/>
    <mergeCell ref="CH1022:DU1025"/>
    <mergeCell ref="W2347:X2348"/>
    <mergeCell ref="E1509:K1516"/>
    <mergeCell ref="BP229:BQ257"/>
    <mergeCell ref="AR2296:AT2299"/>
    <mergeCell ref="CH1014:DU1017"/>
    <mergeCell ref="AN2192:AO2194"/>
    <mergeCell ref="BW3392:CG3396"/>
    <mergeCell ref="AE749:AG752"/>
    <mergeCell ref="E3395:K3400"/>
    <mergeCell ref="BW1564:CG1567"/>
    <mergeCell ref="P3213:AJ3215"/>
    <mergeCell ref="AR1841:AT1844"/>
    <mergeCell ref="AN2465:AO2467"/>
    <mergeCell ref="L2667:O2669"/>
    <mergeCell ref="CH2383:DU2386"/>
    <mergeCell ref="E2114:K2117"/>
    <mergeCell ref="W3257:X3258"/>
    <mergeCell ref="L119:O121"/>
    <mergeCell ref="AH1295:AO1298"/>
    <mergeCell ref="S1904:T1905"/>
    <mergeCell ref="BW2648:CG2651"/>
    <mergeCell ref="BP1714:BV1725"/>
    <mergeCell ref="S147:T148"/>
    <mergeCell ref="BP3079:BV3090"/>
    <mergeCell ref="S880:T881"/>
    <mergeCell ref="CJ2000:DU2001"/>
    <mergeCell ref="BP2897:BV2908"/>
    <mergeCell ref="BW2193:CG2196"/>
    <mergeCell ref="W703:X704"/>
    <mergeCell ref="S2240:T2241"/>
    <mergeCell ref="BW1259:DU1270"/>
    <mergeCell ref="L2260:O2262"/>
    <mergeCell ref="L1165:O1167"/>
    <mergeCell ref="AI3193:AK3195"/>
    <mergeCell ref="E2559:K2562"/>
    <mergeCell ref="BW3079:DU3090"/>
    <mergeCell ref="AX926:BG927"/>
    <mergeCell ref="CH737:DU740"/>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CH3479:DU3482"/>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W2300:CG2304"/>
    <mergeCell ref="BP3008:BV3032"/>
    <mergeCell ref="S3075:T3076"/>
    <mergeCell ref="U692:V694"/>
    <mergeCell ref="BW298:CG302"/>
    <mergeCell ref="BW2032:DU2048"/>
    <mergeCell ref="L64:O66"/>
    <mergeCell ref="BW472:CG475"/>
    <mergeCell ref="P2121:AJ2123"/>
    <mergeCell ref="BW3483:CG3487"/>
    <mergeCell ref="L557:AT560"/>
    <mergeCell ref="AR1022:AT1025"/>
    <mergeCell ref="BP30:BV46"/>
    <mergeCell ref="CH1564:DU1567"/>
    <mergeCell ref="BW2288:CG2291"/>
    <mergeCell ref="L2178:O2180"/>
    <mergeCell ref="E2923:K2926"/>
    <mergeCell ref="AR3115:AT3118"/>
    <mergeCell ref="AE3570:AG3573"/>
    <mergeCell ref="W2899:X2900"/>
    <mergeCell ref="BP622:BV633"/>
    <mergeCell ref="AN463:AO465"/>
    <mergeCell ref="X1295:Y1298"/>
    <mergeCell ref="CH1109:DU1112"/>
    <mergeCell ref="AP2556:AT2558"/>
    <mergeCell ref="R2864:BI2866"/>
    <mergeCell ref="CH646:DU649"/>
    <mergeCell ref="AP736:AT738"/>
    <mergeCell ref="CJ3638:DU3639"/>
    <mergeCell ref="AP8:AT10"/>
    <mergeCell ref="L3564:AT3569"/>
    <mergeCell ref="BW1374:CG1377"/>
    <mergeCell ref="S1148:T1149"/>
    <mergeCell ref="AP554:AT556"/>
    <mergeCell ref="AD3193:AF3195"/>
    <mergeCell ref="AR2569:AT2572"/>
    <mergeCell ref="L1720:O1722"/>
    <mergeCell ref="V3388:W3391"/>
    <mergeCell ref="AD645:AF647"/>
    <mergeCell ref="BP47:BQ75"/>
    <mergeCell ref="CH377:DU380"/>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P3240:R3242"/>
    <mergeCell ref="BR3596:BT3624"/>
    <mergeCell ref="BW2735:CG2738"/>
    <mergeCell ref="BW650:CG653"/>
    <mergeCell ref="L1672:BI1674"/>
    <mergeCell ref="E1754:K1756"/>
    <mergeCell ref="AG827:AH829"/>
    <mergeCell ref="P692:R694"/>
    <mergeCell ref="BW3596:DU362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CH3301:DU3305"/>
    <mergeCell ref="W3269:X3270"/>
    <mergeCell ref="W3263:X3264"/>
    <mergeCell ref="BW2660:CG2663"/>
    <mergeCell ref="P1067:R1068"/>
    <mergeCell ref="AC567:AD570"/>
    <mergeCell ref="AW1010:BH1011"/>
    <mergeCell ref="CH1473:DU1476"/>
    <mergeCell ref="AW508:BI511"/>
    <mergeCell ref="CH2846:DU2850"/>
    <mergeCell ref="AL1555:AM1557"/>
    <mergeCell ref="AD3557:AF3559"/>
    <mergeCell ref="CH3289:DU3292"/>
    <mergeCell ref="L3361:O3363"/>
    <mergeCell ref="BW2387:CG2390"/>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BW1200:CG1203"/>
    <mergeCell ref="CH1833:DU1836"/>
    <mergeCell ref="U2165:V2166"/>
    <mergeCell ref="CJ544:DU545"/>
    <mergeCell ref="E235:K242"/>
    <mergeCell ref="E483:K488"/>
    <mergeCell ref="BW2284:CG2287"/>
    <mergeCell ref="AP1282:AT1284"/>
    <mergeCell ref="V3024:W3027"/>
    <mergeCell ref="BW3020:CG3023"/>
    <mergeCell ref="W2438:X2439"/>
    <mergeCell ref="R1863:BI1865"/>
    <mergeCell ref="BP531:BV542"/>
    <mergeCell ref="V476:W479"/>
    <mergeCell ref="CH1105:DU1108"/>
    <mergeCell ref="L1399:BI1401"/>
    <mergeCell ref="W2984:X2985"/>
    <mergeCell ref="L1562:AT1567"/>
    <mergeCell ref="CH3190:DU3193"/>
    <mergeCell ref="BW3443:DU3454"/>
    <mergeCell ref="S2432:T2433"/>
    <mergeCell ref="CJ89:DU90"/>
    <mergeCell ref="W436:X437"/>
    <mergeCell ref="CH2921:DU2924"/>
    <mergeCell ref="L671:BI673"/>
    <mergeCell ref="BW2777:DU2805"/>
    <mergeCell ref="CH373:DU376"/>
    <mergeCell ref="S3178:T3179"/>
    <mergeCell ref="P146:R148"/>
    <mergeCell ref="L3076:O3078"/>
    <mergeCell ref="U703:V704"/>
    <mergeCell ref="S630:T631"/>
    <mergeCell ref="BP1805:BV1816"/>
    <mergeCell ref="AH1932:AO1935"/>
    <mergeCell ref="W1522:X1523"/>
    <mergeCell ref="E2703:K2726"/>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CH3570:DU3573"/>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CH2197:DU2200"/>
    <mergeCell ref="CH112:DU115"/>
    <mergeCell ref="W1261:X1262"/>
    <mergeCell ref="L3423:O3424"/>
    <mergeCell ref="E599:K606"/>
    <mergeCell ref="L739:AT742"/>
    <mergeCell ref="AL8:AM10"/>
    <mergeCell ref="L2741:AT2744"/>
    <mergeCell ref="AR3479:AT3482"/>
    <mergeCell ref="E144:K151"/>
    <mergeCell ref="BW25:CG29"/>
    <mergeCell ref="AP294:AQ297"/>
    <mergeCell ref="AN827:AO829"/>
    <mergeCell ref="BP1395:BV1411"/>
    <mergeCell ref="AE1932:AG1935"/>
    <mergeCell ref="L704:O706"/>
    <mergeCell ref="CH3285:DU3288"/>
    <mergeCell ref="L1757:O1759"/>
    <mergeCell ref="U3621:V3622"/>
    <mergeCell ref="W533:X534"/>
    <mergeCell ref="AP2387:AQ2390"/>
    <mergeCell ref="U1073:V1074"/>
    <mergeCell ref="L1967:O1968"/>
    <mergeCell ref="L3158:O3160"/>
    <mergeCell ref="CH2830:DU2833"/>
    <mergeCell ref="BP1734:BV1758"/>
    <mergeCell ref="U2159:V2160"/>
    <mergeCell ref="W1892:X1893"/>
    <mergeCell ref="BW1746:CG1749"/>
    <mergeCell ref="E1757:K1762"/>
    <mergeCell ref="BW2351:DU2362"/>
    <mergeCell ref="AD827:AF829"/>
    <mergeCell ref="CH559:DU562"/>
    <mergeCell ref="BW2937:CG2941"/>
    <mergeCell ref="AD2829:AF2831"/>
    <mergeCell ref="BW1659:CG1662"/>
    <mergeCell ref="L3018:AT3023"/>
    <mergeCell ref="L1356:O1358"/>
    <mergeCell ref="CH2557:DU2560"/>
    <mergeCell ref="CH1829:DU1832"/>
    <mergeCell ref="BW1196:CG1199"/>
    <mergeCell ref="W2978:X2979"/>
    <mergeCell ref="L470:AT475"/>
    <mergeCell ref="E2940:K2945"/>
    <mergeCell ref="R589:BI591"/>
    <mergeCell ref="R2591:BI2593"/>
    <mergeCell ref="E1649:K1652"/>
    <mergeCell ref="L1984:O1986"/>
    <mergeCell ref="L3443:O3445"/>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BW286:CG289"/>
    <mergeCell ref="BP2686:BQ2714"/>
    <mergeCell ref="AD3284:AF3286"/>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CH1386:DU1389"/>
    <mergeCell ref="L1702:O1704"/>
    <mergeCell ref="L1649:AT1652"/>
    <mergeCell ref="W2632:X2633"/>
    <mergeCell ref="AE3115:AG3118"/>
    <mergeCell ref="Y1611:BI1616"/>
    <mergeCell ref="L844:BI846"/>
    <mergeCell ref="P1939:AJ1941"/>
    <mergeCell ref="P1211:AJ1213"/>
    <mergeCell ref="CH2656:DU2659"/>
    <mergeCell ref="BW2023:CG2026"/>
    <mergeCell ref="AE840:AG843"/>
    <mergeCell ref="AN8:AO10"/>
    <mergeCell ref="Z2738:AC2740"/>
    <mergeCell ref="CH931:DU934"/>
    <mergeCell ref="Z1204:AB1207"/>
    <mergeCell ref="AE2660:AG2663"/>
    <mergeCell ref="Y782:AV787"/>
    <mergeCell ref="BW2846:CG2850"/>
    <mergeCell ref="L1769:BI1770"/>
    <mergeCell ref="CH2929:DU2932"/>
    <mergeCell ref="CH2201:DU2204"/>
    <mergeCell ref="AE112:AG115"/>
    <mergeCell ref="W1989:X1990"/>
    <mergeCell ref="E2205:K2208"/>
    <mergeCell ref="U2529:V2530"/>
    <mergeCell ref="CH2747:DU2750"/>
    <mergeCell ref="CH3392:DU3396"/>
    <mergeCell ref="CH199:DU202"/>
    <mergeCell ref="CH3210:DU3214"/>
    <mergeCell ref="L3540:O3542"/>
    <mergeCell ref="AD2465:AF2467"/>
    <mergeCell ref="CH662:DU666"/>
    <mergeCell ref="L992:O994"/>
    <mergeCell ref="AD2283:AF2285"/>
    <mergeCell ref="AP3557:AT3559"/>
    <mergeCell ref="BP2715:BV2726"/>
    <mergeCell ref="S527:T528"/>
    <mergeCell ref="BP3050:BQ3078"/>
    <mergeCell ref="BP2322:BQ2350"/>
    <mergeCell ref="BR1503:BT1531"/>
    <mergeCell ref="L2351:O2353"/>
    <mergeCell ref="BW9:CG12"/>
    <mergeCell ref="S2068:T2069"/>
    <mergeCell ref="BW2470:CG2473"/>
    <mergeCell ref="BW1742:CG1745"/>
    <mergeCell ref="L1450:O1452"/>
    <mergeCell ref="CH555:DU558"/>
    <mergeCell ref="L355:O357"/>
    <mergeCell ref="S3241:T3242"/>
    <mergeCell ref="P2330:R2332"/>
    <mergeCell ref="L1029:O1031"/>
    <mergeCell ref="U2887:V2888"/>
    <mergeCell ref="CJ1272:DU1273"/>
    <mergeCell ref="L3543:O3545"/>
    <mergeCell ref="BW1738:CG1741"/>
    <mergeCell ref="L2809:O2811"/>
    <mergeCell ref="L82:O84"/>
    <mergeCell ref="Y2254:BI2259"/>
    <mergeCell ref="E1490:K1492"/>
    <mergeCell ref="CJ3183:DU3184"/>
    <mergeCell ref="CJ2455:DU2456"/>
    <mergeCell ref="L307:BI309"/>
    <mergeCell ref="R316:BI318"/>
    <mergeCell ref="AH1568:AO1571"/>
    <mergeCell ref="BW2921:CG2924"/>
    <mergeCell ref="W1158:X1159"/>
    <mergeCell ref="CH1916:DU1919"/>
    <mergeCell ref="L1168:O1170"/>
    <mergeCell ref="E1120:K1125"/>
    <mergeCell ref="AI2101:AK2103"/>
    <mergeCell ref="BW96:CG99"/>
    <mergeCell ref="CH3099:DU3102"/>
    <mergeCell ref="S1176:T1177"/>
    <mergeCell ref="L2527:O2529"/>
    <mergeCell ref="L713:O715"/>
    <mergeCell ref="S1352:T1353"/>
    <mergeCell ref="L1766:O1768"/>
    <mergeCell ref="BW282:CG285"/>
    <mergeCell ref="AX3201:BG3202"/>
    <mergeCell ref="P2785:R2787"/>
    <mergeCell ref="AX3474:BG3475"/>
    <mergeCell ref="Y798:BI803"/>
    <mergeCell ref="BW3141:DU3169"/>
    <mergeCell ref="S3269:T3270"/>
    <mergeCell ref="L1851:BI1853"/>
    <mergeCell ref="S3263:T3264"/>
    <mergeCell ref="BR1048:BT1076"/>
    <mergeCell ref="L3167:O3169"/>
    <mergeCell ref="AH112:AO115"/>
    <mergeCell ref="BW1465:CG1468"/>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CH3574:DU3578"/>
    <mergeCell ref="L1103:AT1106"/>
    <mergeCell ref="AW2332:BI2335"/>
    <mergeCell ref="L2482:BI2484"/>
    <mergeCell ref="S2893:T2894"/>
    <mergeCell ref="AC1750:AD1753"/>
    <mergeCell ref="BP2644:BV2668"/>
    <mergeCell ref="AL2920:AM2922"/>
    <mergeCell ref="L2923:AT2926"/>
    <mergeCell ref="BU1960:BV1984"/>
    <mergeCell ref="BP96:BV120"/>
    <mergeCell ref="CH2569:DU2572"/>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BW844:CG848"/>
    <mergeCell ref="E931:K934"/>
    <mergeCell ref="BW3124:DU3140"/>
    <mergeCell ref="CH2751:DU2754"/>
    <mergeCell ref="BW940:DU956"/>
    <mergeCell ref="AP372:AT374"/>
    <mergeCell ref="BP1958:BQ1986"/>
    <mergeCell ref="CH2743:DU2746"/>
    <mergeCell ref="BW2110:CG2113"/>
    <mergeCell ref="AR2387:AT2390"/>
    <mergeCell ref="CH2280:DU2283"/>
    <mergeCell ref="CH195:DU198"/>
    <mergeCell ref="L652:AT657"/>
    <mergeCell ref="S1522:T1523"/>
    <mergeCell ref="U254:V255"/>
    <mergeCell ref="S794:T795"/>
    <mergeCell ref="AR385:AT388"/>
    <mergeCell ref="BW3293:CG3296"/>
    <mergeCell ref="AN281:AO283"/>
    <mergeCell ref="S1881:T1882"/>
    <mergeCell ref="BP121:BV137"/>
    <mergeCell ref="BW646:CG649"/>
    <mergeCell ref="L1041:BI1042"/>
    <mergeCell ref="AH3024:AO3027"/>
    <mergeCell ref="L3537:O3539"/>
    <mergeCell ref="BP3443:BV3454"/>
    <mergeCell ref="BW654:CG657"/>
    <mergeCell ref="AH476:AO479"/>
    <mergeCell ref="BP895:BV906"/>
    <mergeCell ref="W618:X619"/>
    <mergeCell ref="S1876:T1877"/>
    <mergeCell ref="L1535:O1537"/>
    <mergeCell ref="AP827:AT829"/>
    <mergeCell ref="S2609:T2610"/>
    <mergeCell ref="BW1663:CG1667"/>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CH1295:DU1298"/>
    <mergeCell ref="AW1058:BI1061"/>
    <mergeCell ref="L1208:BI1210"/>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BW3566:CG3569"/>
    <mergeCell ref="U328:V330"/>
    <mergeCell ref="L1493:O1495"/>
    <mergeCell ref="L2248:O2250"/>
    <mergeCell ref="CH844:DU848"/>
    <mergeCell ref="CJ2910:DU2911"/>
    <mergeCell ref="P2667:AJ2669"/>
    <mergeCell ref="BP824:BV848"/>
    <mergeCell ref="E53:K60"/>
    <mergeCell ref="U1249:V1250"/>
    <mergeCell ref="W982:X983"/>
    <mergeCell ref="BW1481:CG1485"/>
    <mergeCell ref="W1358:X1359"/>
    <mergeCell ref="U2421:V2423"/>
    <mergeCell ref="P665:AJ667"/>
    <mergeCell ref="BW2027:CG2031"/>
    <mergeCell ref="L1793:O1795"/>
    <mergeCell ref="W2802:X2803"/>
    <mergeCell ref="CH389:DU393"/>
    <mergeCell ref="W1330:X1331"/>
    <mergeCell ref="V840:W843"/>
    <mergeCell ref="BP1759:BV1775"/>
    <mergeCell ref="AR2751:AT2754"/>
    <mergeCell ref="CH3293:DU3296"/>
    <mergeCell ref="L3634:O3636"/>
    <mergeCell ref="BW1572:CG1576"/>
    <mergeCell ref="L495:BI496"/>
    <mergeCell ref="CH745:DU748"/>
    <mergeCell ref="CH2118:DU2122"/>
    <mergeCell ref="CH464:DU467"/>
    <mergeCell ref="BP2351:BV2362"/>
    <mergeCell ref="L2315:BI2316"/>
    <mergeCell ref="BP1685:BQ1713"/>
    <mergeCell ref="X3024:Y3027"/>
    <mergeCell ref="CH2838:DU2841"/>
    <mergeCell ref="L443:O445"/>
    <mergeCell ref="AD1191:AF1193"/>
    <mergeCell ref="AP2465:AT2467"/>
    <mergeCell ref="CH290:DU293"/>
    <mergeCell ref="BW571:CG575"/>
    <mergeCell ref="L1380:AT1385"/>
    <mergeCell ref="AP1737:AT1739"/>
    <mergeCell ref="BW3103:CG3106"/>
    <mergeCell ref="W1340:X1341"/>
    <mergeCell ref="AP2283:AT2285"/>
    <mergeCell ref="S2877:T2878"/>
    <mergeCell ref="E1302:K1307"/>
    <mergeCell ref="V1204:W1207"/>
    <mergeCell ref="E3304:K3309"/>
    <mergeCell ref="AD2374:AF2376"/>
    <mergeCell ref="E11:K14"/>
    <mergeCell ref="BP1776:BQ1804"/>
    <mergeCell ref="CH2106:DU2109"/>
    <mergeCell ref="L901:O903"/>
    <mergeCell ref="L2724:O2726"/>
    <mergeCell ref="L1077:O1079"/>
    <mergeCell ref="BW2123:DU2139"/>
    <mergeCell ref="V3297:W3300"/>
    <mergeCell ref="BR1594:BT1622"/>
    <mergeCell ref="L213:BI215"/>
    <mergeCell ref="CH3463:DU3466"/>
    <mergeCell ref="CH3194:DU3197"/>
    <mergeCell ref="S3633:T3634"/>
    <mergeCell ref="BW986:DU997"/>
    <mergeCell ref="L2988:O2990"/>
    <mergeCell ref="W1335:X1336"/>
    <mergeCell ref="X3570:Y3573"/>
    <mergeCell ref="U1613:V1614"/>
    <mergeCell ref="L2033:BI2035"/>
    <mergeCell ref="BW2379:CG2382"/>
    <mergeCell ref="AG2556:AH2558"/>
    <mergeCell ref="CH1192:DU1195"/>
    <mergeCell ref="P2421:R2423"/>
    <mergeCell ref="L3401:BI3403"/>
    <mergeCell ref="BW1916:CG1919"/>
    <mergeCell ref="AG736:AH738"/>
    <mergeCell ref="X1568:Y1571"/>
    <mergeCell ref="E2764:K2766"/>
    <mergeCell ref="AG8:AH10"/>
    <mergeCell ref="E216:K218"/>
    <mergeCell ref="CH2462:DU2465"/>
    <mergeCell ref="P419:R421"/>
    <mergeCell ref="BP320:BQ348"/>
    <mergeCell ref="AI372:AK374"/>
    <mergeCell ref="AH1659:AO1662"/>
    <mergeCell ref="S2632:T2633"/>
    <mergeCell ref="BU777:BV801"/>
    <mergeCell ref="BW258:DU269"/>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BW3206:CG3209"/>
    <mergeCell ref="AE1750:AG1753"/>
    <mergeCell ref="Y246:BI251"/>
    <mergeCell ref="L2933:U2936"/>
    <mergeCell ref="L1575:O1577"/>
    <mergeCell ref="E197:K202"/>
    <mergeCell ref="CH1291:DU1294"/>
    <mergeCell ref="CH2482:DU2486"/>
    <mergeCell ref="S533:T534"/>
    <mergeCell ref="P794:R795"/>
    <mergeCell ref="L2679:BI2680"/>
    <mergeCell ref="AW2878:BI2881"/>
    <mergeCell ref="P2796:R2797"/>
    <mergeCell ref="AC2296:AD2299"/>
    <mergeCell ref="CH3202:DU3205"/>
    <mergeCell ref="AC658:AD661"/>
    <mergeCell ref="U1602:V1604"/>
    <mergeCell ref="AP203:AQ206"/>
    <mergeCell ref="BP1552:BV1576"/>
    <mergeCell ref="BP667:BV683"/>
    <mergeCell ref="BW2755:CG2759"/>
    <mergeCell ref="S3530:T3531"/>
    <mergeCell ref="BW480:CG484"/>
    <mergeCell ref="L3088:O3090"/>
    <mergeCell ref="S1158:T1159"/>
    <mergeCell ref="L1223:BI1224"/>
    <mergeCell ref="CH1572:DU1576"/>
    <mergeCell ref="BW667:DU683"/>
    <mergeCell ref="U2711:V2712"/>
    <mergeCell ref="W1443:X1444"/>
    <mergeCell ref="U1801:V1802"/>
    <mergeCell ref="U1977:V1978"/>
    <mergeCell ref="L2633:O2635"/>
    <mergeCell ref="E385:K388"/>
    <mergeCell ref="E3128:K3130"/>
    <mergeCell ref="BP1077:BV1088"/>
    <mergeCell ref="BP3232:BQ3260"/>
    <mergeCell ref="BW2929:CG2932"/>
    <mergeCell ref="CH1117:DU1121"/>
    <mergeCell ref="CJ2273:DU2274"/>
    <mergeCell ref="E2212:K2217"/>
    <mergeCell ref="BP684:BQ712"/>
    <mergeCell ref="AP3011:AT3013"/>
    <mergeCell ref="L1632:O1634"/>
    <mergeCell ref="CH1006:DU1009"/>
    <mergeCell ref="AP463:AT465"/>
    <mergeCell ref="V2205:W2208"/>
    <mergeCell ref="CH2834:DU2837"/>
    <mergeCell ref="R3592:BI3594"/>
    <mergeCell ref="S1603:T1604"/>
    <mergeCell ref="L3291:AT3296"/>
    <mergeCell ref="W2165:X2166"/>
    <mergeCell ref="AP1659:AQ1662"/>
    <mergeCell ref="X2751:Y2754"/>
    <mergeCell ref="L2400:BI2402"/>
    <mergeCell ref="BR2868:BT2896"/>
    <mergeCell ref="L1487:BI1489"/>
    <mergeCell ref="BW1122:DU1138"/>
    <mergeCell ref="CH2102:DU2105"/>
    <mergeCell ref="P1875:R1877"/>
    <mergeCell ref="L2991:O2993"/>
    <mergeCell ref="CJ817:DU818"/>
    <mergeCell ref="S2359:T2360"/>
    <mergeCell ref="L2263:O2265"/>
    <mergeCell ref="E1029:K1034"/>
    <mergeCell ref="L2257:O2259"/>
    <mergeCell ref="BW1283:CG1286"/>
    <mergeCell ref="U339:V340"/>
    <mergeCell ref="BW555:CG558"/>
    <mergeCell ref="AG1282:AH1284"/>
    <mergeCell ref="L1032:BI1034"/>
    <mergeCell ref="CJ2637:DU2638"/>
    <mergeCell ref="BP3534:BV3545"/>
    <mergeCell ref="W693:X694"/>
    <mergeCell ref="AH1113:AO1116"/>
    <mergeCell ref="E574:K579"/>
    <mergeCell ref="Z2660:AB2663"/>
    <mergeCell ref="CH1461:DU1464"/>
    <mergeCell ref="BW828:CG831"/>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CH3028:DU3032"/>
    <mergeCell ref="E21:K24"/>
    <mergeCell ref="AL554:AM556"/>
    <mergeCell ref="S1073:T1074"/>
    <mergeCell ref="CH1841:DU1844"/>
    <mergeCell ref="W2990:X2991"/>
    <mergeCell ref="W3166:X3167"/>
    <mergeCell ref="E2328:K2335"/>
    <mergeCell ref="CH203:DU206"/>
    <mergeCell ref="Z1555:AC1557"/>
    <mergeCell ref="AD2101:AF2103"/>
    <mergeCell ref="AR1477:AT1480"/>
    <mergeCell ref="L420:O421"/>
    <mergeCell ref="AL1737:AM1739"/>
    <mergeCell ref="J640:AM643"/>
    <mergeCell ref="CH3198:DU3201"/>
    <mergeCell ref="S618:T619"/>
    <mergeCell ref="W351:X352"/>
    <mergeCell ref="Z1100:AC1102"/>
    <mergeCell ref="AP2023:AQ2026"/>
    <mergeCell ref="U885:V886"/>
    <mergeCell ref="L1541:O1543"/>
    <mergeCell ref="S1704:T1705"/>
    <mergeCell ref="U1437:V1438"/>
    <mergeCell ref="L974:O976"/>
    <mergeCell ref="L219:O221"/>
    <mergeCell ref="CH3483:DU3487"/>
    <mergeCell ref="AC2569:AD2572"/>
    <mergeCell ref="AG1646:AH1648"/>
    <mergeCell ref="W3348:X3349"/>
    <mergeCell ref="BW3475:CG3478"/>
    <mergeCell ref="E3486:K3491"/>
    <mergeCell ref="AD2556:AF2558"/>
    <mergeCell ref="AR1659:AT1662"/>
    <mergeCell ref="BW1655:CG1658"/>
    <mergeCell ref="CH2288:DU2291"/>
    <mergeCell ref="BW2739:CG2742"/>
    <mergeCell ref="BW927:CG930"/>
    <mergeCell ref="E938:K943"/>
    <mergeCell ref="E2195:K2198"/>
    <mergeCell ref="BW3388:CG3391"/>
    <mergeCell ref="L3085:O3087"/>
    <mergeCell ref="BW2118:CG2122"/>
    <mergeCell ref="CH3558:DU3561"/>
    <mergeCell ref="BW2925:CG2928"/>
    <mergeCell ref="CH1738:DU1741"/>
    <mergeCell ref="R2318:BI2320"/>
    <mergeCell ref="V931:W934"/>
    <mergeCell ref="E3378:K3381"/>
    <mergeCell ref="CH1556:DU1559"/>
    <mergeCell ref="W3519:X3520"/>
    <mergeCell ref="L1717:O1719"/>
    <mergeCell ref="X1750:Y1753"/>
    <mergeCell ref="AG2920:AH2922"/>
    <mergeCell ref="AG2192:AH2194"/>
    <mergeCell ref="S971:T972"/>
    <mergeCell ref="AX1290:BG1291"/>
    <mergeCell ref="CH1101:DU1104"/>
    <mergeCell ref="AP1191:AT1193"/>
    <mergeCell ref="L2357:O2359"/>
    <mergeCell ref="W66:X67"/>
    <mergeCell ref="BW622:DU633"/>
    <mergeCell ref="L1471:AT1476"/>
    <mergeCell ref="L1623:O1625"/>
    <mergeCell ref="AI2556:AK2558"/>
    <mergeCell ref="E2650:K2653"/>
    <mergeCell ref="CH828:DU831"/>
    <mergeCell ref="BW2442:DU2453"/>
    <mergeCell ref="BW849:DU865"/>
    <mergeCell ref="E102:K105"/>
    <mergeCell ref="BW2686:DU2714"/>
    <mergeCell ref="L2342:O2344"/>
    <mergeCell ref="P2802:R2803"/>
    <mergeCell ref="E3431:K3454"/>
    <mergeCell ref="BR320:BT348"/>
    <mergeCell ref="R862:BI864"/>
    <mergeCell ref="L2852:BI2854"/>
    <mergeCell ref="BW1287:CG1290"/>
    <mergeCell ref="E883:K906"/>
    <mergeCell ref="BW2644:CG2647"/>
    <mergeCell ref="BW3372:CG3375"/>
    <mergeCell ref="W61:X62"/>
    <mergeCell ref="E155:K178"/>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CH3115:DU3118"/>
    <mergeCell ref="U1511:V1513"/>
    <mergeCell ref="L2569:U2572"/>
    <mergeCell ref="L3431:O3433"/>
    <mergeCell ref="L3378:AT3381"/>
    <mergeCell ref="Z2556:AC2558"/>
    <mergeCell ref="CH567:DU570"/>
    <mergeCell ref="L883:O885"/>
    <mergeCell ref="Z736:AC738"/>
    <mergeCell ref="P2940:AJ2942"/>
    <mergeCell ref="W420:X421"/>
    <mergeCell ref="Z8:AC10"/>
    <mergeCell ref="AL3011:AM3013"/>
    <mergeCell ref="S1340:T1341"/>
    <mergeCell ref="BW2664:CG2668"/>
    <mergeCell ref="AN1737:AO1739"/>
    <mergeCell ref="Z554:AC556"/>
    <mergeCell ref="AN99:AO101"/>
    <mergeCell ref="CH2660:DU2663"/>
    <mergeCell ref="AW282:BH283"/>
    <mergeCell ref="L301:O303"/>
    <mergeCell ref="BW3297:CG3300"/>
    <mergeCell ref="CH1208:DU1212"/>
    <mergeCell ref="AP749:AQ752"/>
    <mergeCell ref="AN1282:AO1284"/>
    <mergeCell ref="W1176:X1177"/>
    <mergeCell ref="AC1022:AD1025"/>
    <mergeCell ref="CH1928:DU1931"/>
    <mergeCell ref="S1335:T1336"/>
    <mergeCell ref="AD281:AF283"/>
    <mergeCell ref="BP2868:BQ2896"/>
    <mergeCell ref="L2721:O2723"/>
    <mergeCell ref="W430:X431"/>
    <mergeCell ref="BP2189:BV2213"/>
    <mergeCell ref="BW1754:CG1758"/>
    <mergeCell ref="BW294:CG297"/>
    <mergeCell ref="BW2806:DU2817"/>
    <mergeCell ref="BW1213:DU1229"/>
    <mergeCell ref="BR3232:BT3260"/>
    <mergeCell ref="BW2114:CG2117"/>
    <mergeCell ref="L3179:O3181"/>
    <mergeCell ref="E2751:K2754"/>
    <mergeCell ref="CH2284:DU2287"/>
    <mergeCell ref="BW1651:CG1654"/>
    <mergeCell ref="CH1200:DU1203"/>
    <mergeCell ref="L2084:O2086"/>
    <mergeCell ref="CH472:DU475"/>
    <mergeCell ref="L1198:AT1203"/>
    <mergeCell ref="L2758:O2760"/>
    <mergeCell ref="E2036:K2038"/>
    <mergeCell ref="CH1663:DU1667"/>
    <mergeCell ref="BW758:DU774"/>
    <mergeCell ref="CJ3001:DU3002"/>
    <mergeCell ref="P1511:R1513"/>
    <mergeCell ref="BW3467:CG3470"/>
    <mergeCell ref="AG3466:AH3468"/>
    <mergeCell ref="CH1552:DU1555"/>
    <mergeCell ref="AD736:AF738"/>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H48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1" t="inlineStr">
        <is>
          <t>生徒No</t>
        </is>
      </c>
      <c r="B2" s="181" t="inlineStr">
        <is>
          <t>枠</t>
        </is>
      </c>
      <c r="C2" s="181" t="inlineStr">
        <is>
          <t>取得年月</t>
        </is>
      </c>
      <c r="D2" s="181" t="inlineStr">
        <is>
          <t>入力した名称</t>
        </is>
      </c>
      <c r="E2" s="181" t="inlineStr">
        <is>
          <t>正式名称</t>
        </is>
      </c>
      <c r="F2" s="181" t="inlineStr">
        <is>
          <t>並び順キー</t>
        </is>
      </c>
      <c r="G2" s="181" t="inlineStr">
        <is>
          <t>順位</t>
        </is>
      </c>
      <c r="H2" s="181" t="inlineStr">
        <is>
          <t>表示（年月）</t>
        </is>
      </c>
    </row>
    <row r="3">
      <c r="A3" t="n">
        <v>1</v>
      </c>
      <c r="B3" t="n">
        <v>1</v>
      </c>
      <c r="C3" s="132">
        <f>IFERROR(IF(ISNUMBER(入力!O5),入力!O5,DATEVALUE(入力!O5)),"")</f>
        <v/>
      </c>
      <c r="D3">
        <f>IF(入力!N5="","",入力!N5)</f>
        <v/>
      </c>
      <c r="E3">
        <f>IF(D3="","",IFERROR(INDEX(資格マスタ!$B:$B,MATCH(ASC(SUBSTITUTE(SUBSTITUTE(D3," ",""),"　","")),資格マスタ!$D:$D,0)),D3))</f>
        <v/>
      </c>
      <c r="F3">
        <f>IF(E3="","",IF(C3="",DATE(9999,1,1),C3))</f>
        <v/>
      </c>
      <c r="G3">
        <f>IF(E3="","",COUNTIFS($F$3:$F$14,"&lt;"&amp;F3,$F$3:$F$14,"&lt;&gt;")+COUNTIFS($F$3:$F$14,F3,$B$3:$B$14,"&lt;"&amp;B3)+1)</f>
        <v/>
      </c>
      <c r="H3">
        <f>IF(OR(E3="",C3=""),"",IF(C3&gt;=DATE(2019,5,1),"令和"&amp;(YEAR(C3)-2018),IF(C3&gt;=DATE(1989,1,8),"平成"&amp;(YEAR(C3)-1988),"昭和"&amp;(YEAR(C3)-1925)))&amp;"年"&amp;MONTH(C3)&amp;"月")</f>
        <v/>
      </c>
    </row>
    <row r="4">
      <c r="A4" t="n">
        <v>1</v>
      </c>
      <c r="B4" t="n">
        <v>2</v>
      </c>
      <c r="C4">
        <f>IFERROR(IF(ISNUMBER(入力!Q5),入力!Q5,DATEVALUE(入力!Q5)),"")</f>
        <v/>
      </c>
      <c r="D4">
        <f>IF(入力!P5="","",入力!P5)</f>
        <v/>
      </c>
      <c r="E4">
        <f>IF(D4="","",IFERROR(INDEX(資格マスタ!$B:$B,MATCH(ASC(SUBSTITUTE(SUBSTITUTE(D4," ",""),"　","")),資格マスタ!$D:$D,0)),D4))</f>
        <v/>
      </c>
      <c r="F4">
        <f>IF(E4="","",IF(C4="",DATE(9999,1,1),C4))</f>
        <v/>
      </c>
      <c r="G4">
        <f>IF(E4="","",COUNTIFS($F$3:$F$14,"&lt;"&amp;F4,$F$3:$F$14,"&lt;&gt;")+COUNTIFS($F$3:$F$14,F4,$B$3:$B$14,"&lt;"&amp;B4)+1)</f>
        <v/>
      </c>
      <c r="H4">
        <f>IF(OR(E4="",C4=""),"",IF(C4&gt;=DATE(2019,5,1),"令和"&amp;(YEAR(C4)-2018),IF(C4&gt;=DATE(1989,1,8),"平成"&amp;(YEAR(C4)-1988),"昭和"&amp;(YEAR(C4)-1925)))&amp;"年"&amp;MONTH(C4)&amp;"月")</f>
        <v/>
      </c>
    </row>
    <row r="5">
      <c r="A5" t="n">
        <v>1</v>
      </c>
      <c r="B5" t="n">
        <v>3</v>
      </c>
      <c r="C5">
        <f>IFERROR(IF(ISNUMBER(入力!S5),入力!S5,DATEVALUE(入力!S5)),"")</f>
        <v/>
      </c>
      <c r="D5">
        <f>IF(入力!R5="","",入力!R5)</f>
        <v/>
      </c>
      <c r="E5">
        <f>IF(D5="","",IFERROR(INDEX(資格マスタ!$B:$B,MATCH(ASC(SUBSTITUTE(SUBSTITUTE(D5," ",""),"　","")),資格マスタ!$D:$D,0)),D5))</f>
        <v/>
      </c>
      <c r="F5">
        <f>IF(E5="","",IF(C5="",DATE(9999,1,1),C5))</f>
        <v/>
      </c>
      <c r="G5">
        <f>IF(E5="","",COUNTIFS($F$3:$F$14,"&lt;"&amp;F5,$F$3:$F$14,"&lt;&gt;")+COUNTIFS($F$3:$F$14,F5,$B$3:$B$14,"&lt;"&amp;B5)+1)</f>
        <v/>
      </c>
      <c r="H5">
        <f>IF(OR(E5="",C5=""),"",IF(C5&gt;=DATE(2019,5,1),"令和"&amp;(YEAR(C5)-2018),IF(C5&gt;=DATE(1989,1,8),"平成"&amp;(YEAR(C5)-1988),"昭和"&amp;(YEAR(C5)-1925)))&amp;"年"&amp;MONTH(C5)&amp;"月")</f>
        <v/>
      </c>
    </row>
    <row r="6">
      <c r="A6" t="n">
        <v>1</v>
      </c>
      <c r="B6" t="n">
        <v>4</v>
      </c>
      <c r="C6">
        <f>IFERROR(IF(ISNUMBER(入力!U5),入力!U5,DATEVALUE(入力!U5)),"")</f>
        <v/>
      </c>
      <c r="D6">
        <f>IF(入力!T5="","",入力!T5)</f>
        <v/>
      </c>
      <c r="E6">
        <f>IF(D6="","",IFERROR(INDEX(資格マスタ!$B:$B,MATCH(ASC(SUBSTITUTE(SUBSTITUTE(D6," ",""),"　","")),資格マスタ!$D:$D,0)),D6))</f>
        <v/>
      </c>
      <c r="F6">
        <f>IF(E6="","",IF(C6="",DATE(9999,1,1),C6))</f>
        <v/>
      </c>
      <c r="G6">
        <f>IF(E6="","",COUNTIFS($F$3:$F$14,"&lt;"&amp;F6,$F$3:$F$14,"&lt;&gt;")+COUNTIFS($F$3:$F$14,F6,$B$3:$B$14,"&lt;"&amp;B6)+1)</f>
        <v/>
      </c>
      <c r="H6">
        <f>IF(OR(E6="",C6=""),"",IF(C6&gt;=DATE(2019,5,1),"令和"&amp;(YEAR(C6)-2018),IF(C6&gt;=DATE(1989,1,8),"平成"&amp;(YEAR(C6)-1988),"昭和"&amp;(YEAR(C6)-1925)))&amp;"年"&amp;MONTH(C6)&amp;"月")</f>
        <v/>
      </c>
    </row>
    <row r="7">
      <c r="A7" t="n">
        <v>1</v>
      </c>
      <c r="B7" t="n">
        <v>5</v>
      </c>
      <c r="C7">
        <f>IFERROR(IF(ISNUMBER(入力!W5),入力!W5,DATEVALUE(入力!W5)),"")</f>
        <v/>
      </c>
      <c r="D7">
        <f>IF(入力!V5="","",入力!V5)</f>
        <v/>
      </c>
      <c r="E7">
        <f>IF(D7="","",IFERROR(INDEX(資格マスタ!$B:$B,MATCH(ASC(SUBSTITUTE(SUBSTITUTE(D7," ",""),"　","")),資格マスタ!$D:$D,0)),D7))</f>
        <v/>
      </c>
      <c r="F7">
        <f>IF(E7="","",IF(C7="",DATE(9999,1,1),C7))</f>
        <v/>
      </c>
      <c r="G7">
        <f>IF(E7="","",COUNTIFS($F$3:$F$14,"&lt;"&amp;F7,$F$3:$F$14,"&lt;&gt;")+COUNTIFS($F$3:$F$14,F7,$B$3:$B$14,"&lt;"&amp;B7)+1)</f>
        <v/>
      </c>
      <c r="H7">
        <f>IF(OR(E7="",C7=""),"",IF(C7&gt;=DATE(2019,5,1),"令和"&amp;(YEAR(C7)-2018),IF(C7&gt;=DATE(1989,1,8),"平成"&amp;(YEAR(C7)-1988),"昭和"&amp;(YEAR(C7)-1925)))&amp;"年"&amp;MONTH(C7)&amp;"月")</f>
        <v/>
      </c>
    </row>
    <row r="8">
      <c r="A8" t="n">
        <v>1</v>
      </c>
      <c r="B8" t="n">
        <v>6</v>
      </c>
      <c r="C8">
        <f>IFERROR(IF(ISNUMBER(入力!Y5),入力!Y5,DATEVALUE(入力!Y5)),"")</f>
        <v/>
      </c>
      <c r="D8">
        <f>IF(入力!X5="","",入力!X5)</f>
        <v/>
      </c>
      <c r="E8">
        <f>IF(D8="","",IFERROR(INDEX(資格マスタ!$B:$B,MATCH(ASC(SUBSTITUTE(SUBSTITUTE(D8," ",""),"　","")),資格マスタ!$D:$D,0)),D8))</f>
        <v/>
      </c>
      <c r="F8">
        <f>IF(E8="","",IF(C8="",DATE(9999,1,1),C8))</f>
        <v/>
      </c>
      <c r="G8">
        <f>IF(E8="","",COUNTIFS($F$3:$F$14,"&lt;"&amp;F8,$F$3:$F$14,"&lt;&gt;")+COUNTIFS($F$3:$F$14,F8,$B$3:$B$14,"&lt;"&amp;B8)+1)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IF(E9="","",COUNTIFS($F$3:$F$14,"&lt;"&amp;F9,$F$3:$F$14,"&lt;&gt;")+COUNTIFS($F$3:$F$14,F9,$B$3:$B$14,"&lt;"&amp;B9)+1)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IF(E10="","",COUNTIFS($F$3:$F$14,"&lt;"&amp;F10,$F$3:$F$14,"&lt;&gt;")+COUNTIFS($F$3:$F$14,F10,$B$3:$B$14,"&lt;"&amp;B10)+1)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IF(E11="","",COUNTIFS($F$3:$F$14,"&lt;"&amp;F11,$F$3:$F$14,"&lt;&gt;")+COUNTIFS($F$3:$F$14,F11,$B$3:$B$14,"&lt;"&amp;B11)+1)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IF(E12="","",COUNTIFS($F$3:$F$14,"&lt;"&amp;F12,$F$3:$F$14,"&lt;&gt;")+COUNTIFS($F$3:$F$14,F12,$B$3:$B$14,"&lt;"&amp;B12)+1)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IF(E13="","",COUNTIFS($F$3:$F$14,"&lt;"&amp;F13,$F$3:$F$14,"&lt;&gt;")+COUNTIFS($F$3:$F$14,F13,$B$3:$B$14,"&lt;"&amp;B13)+1)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IF(E14="","",COUNTIFS($F$3:$F$14,"&lt;"&amp;F14,$F$3:$F$14,"&lt;&gt;")+COUNTIFS($F$3:$F$14,F14,$B$3:$B$14,"&lt;"&amp;B14)+1)</f>
        <v/>
      </c>
      <c r="H14">
        <f>IF(OR(E14="",C14=""),"",IF(C14&gt;=DATE(2019,5,1),"令和"&amp;(YEAR(C14)-2018),IF(C14&gt;=DATE(1989,1,8),"平成"&amp;(YEAR(C14)-1988),"昭和"&amp;(YEAR(C14)-1925)))&amp;"年"&amp;MONTH(C14)&amp;"月")</f>
        <v/>
      </c>
    </row>
    <row r="15">
      <c r="A15" t="n">
        <v>2</v>
      </c>
      <c r="B15" t="n">
        <v>1</v>
      </c>
      <c r="C15" s="132">
        <f>IFERROR(IF(ISNUMBER(入力!O6),入力!O6,DATEVALUE(入力!O6)),"")</f>
        <v/>
      </c>
      <c r="D15">
        <f>IF(入力!N6="","",入力!N6)</f>
        <v/>
      </c>
      <c r="E15">
        <f>IF(D15="","",IFERROR(INDEX(資格マスタ!$B:$B,MATCH(ASC(SUBSTITUTE(SUBSTITUTE(D15," ",""),"　","")),資格マスタ!$D:$D,0)),D15))</f>
        <v/>
      </c>
      <c r="F15">
        <f>IF(E15="","",IF(C15="",DATE(9999,1,1),C15))</f>
        <v/>
      </c>
      <c r="G15">
        <f>IF(E15="","",COUNTIFS($F$15:$F$26,"&lt;"&amp;F15,$F$15:$F$26,"&lt;&gt;")+COUNTIFS($F$15:$F$26,F15,$B$15:$B$26,"&lt;"&amp;B15)+1)</f>
        <v/>
      </c>
      <c r="H15">
        <f>IF(OR(E15="",C15=""),"",IF(C15&gt;=DATE(2019,5,1),"令和"&amp;(YEAR(C15)-2018),IF(C15&gt;=DATE(1989,1,8),"平成"&amp;(YEAR(C15)-1988),"昭和"&amp;(YEAR(C15)-1925)))&amp;"年"&amp;MONTH(C15)&amp;"月")</f>
        <v/>
      </c>
    </row>
    <row r="16">
      <c r="A16" t="n">
        <v>2</v>
      </c>
      <c r="B16" t="n">
        <v>2</v>
      </c>
      <c r="C16">
        <f>IFERROR(IF(ISNUMBER(入力!Q6),入力!Q6,DATEVALUE(入力!Q6)),"")</f>
        <v/>
      </c>
      <c r="D16">
        <f>IF(入力!P6="","",入力!P6)</f>
        <v/>
      </c>
      <c r="E16">
        <f>IF(D16="","",IFERROR(INDEX(資格マスタ!$B:$B,MATCH(ASC(SUBSTITUTE(SUBSTITUTE(D16," ",""),"　","")),資格マスタ!$D:$D,0)),D16))</f>
        <v/>
      </c>
      <c r="F16">
        <f>IF(E16="","",IF(C16="",DATE(9999,1,1),C16))</f>
        <v/>
      </c>
      <c r="G16">
        <f>IF(E16="","",COUNTIFS($F$15:$F$26,"&lt;"&amp;F16,$F$15:$F$26,"&lt;&gt;")+COUNTIFS($F$15:$F$26,F16,$B$15:$B$26,"&lt;"&amp;B16)+1)</f>
        <v/>
      </c>
      <c r="H16">
        <f>IF(OR(E16="",C16=""),"",IF(C16&gt;=DATE(2019,5,1),"令和"&amp;(YEAR(C16)-2018),IF(C16&gt;=DATE(1989,1,8),"平成"&amp;(YEAR(C16)-1988),"昭和"&amp;(YEAR(C16)-1925)))&amp;"年"&amp;MONTH(C16)&amp;"月")</f>
        <v/>
      </c>
    </row>
    <row r="17">
      <c r="A17" t="n">
        <v>2</v>
      </c>
      <c r="B17" t="n">
        <v>3</v>
      </c>
      <c r="C17">
        <f>IFERROR(IF(ISNUMBER(入力!S6),入力!S6,DATEVALUE(入力!S6)),"")</f>
        <v/>
      </c>
      <c r="D17">
        <f>IF(入力!R6="","",入力!R6)</f>
        <v/>
      </c>
      <c r="E17">
        <f>IF(D17="","",IFERROR(INDEX(資格マスタ!$B:$B,MATCH(ASC(SUBSTITUTE(SUBSTITUTE(D17," ",""),"　","")),資格マスタ!$D:$D,0)),D17))</f>
        <v/>
      </c>
      <c r="F17">
        <f>IF(E17="","",IF(C17="",DATE(9999,1,1),C17))</f>
        <v/>
      </c>
      <c r="G17">
        <f>IF(E17="","",COUNTIFS($F$15:$F$26,"&lt;"&amp;F17,$F$15:$F$26,"&lt;&gt;")+COUNTIFS($F$15:$F$26,F17,$B$15:$B$26,"&lt;"&amp;B17)+1)</f>
        <v/>
      </c>
      <c r="H17">
        <f>IF(OR(E17="",C17=""),"",IF(C17&gt;=DATE(2019,5,1),"令和"&amp;(YEAR(C17)-2018),IF(C17&gt;=DATE(1989,1,8),"平成"&amp;(YEAR(C17)-1988),"昭和"&amp;(YEAR(C17)-1925)))&amp;"年"&amp;MONTH(C17)&amp;"月")</f>
        <v/>
      </c>
    </row>
    <row r="18">
      <c r="A18" t="n">
        <v>2</v>
      </c>
      <c r="B18" t="n">
        <v>4</v>
      </c>
      <c r="C18">
        <f>IFERROR(IF(ISNUMBER(入力!U6),入力!U6,DATEVALUE(入力!U6)),"")</f>
        <v/>
      </c>
      <c r="D18">
        <f>IF(入力!T6="","",入力!T6)</f>
        <v/>
      </c>
      <c r="E18">
        <f>IF(D18="","",IFERROR(INDEX(資格マスタ!$B:$B,MATCH(ASC(SUBSTITUTE(SUBSTITUTE(D18," ",""),"　","")),資格マスタ!$D:$D,0)),D18))</f>
        <v/>
      </c>
      <c r="F18">
        <f>IF(E18="","",IF(C18="",DATE(9999,1,1),C18))</f>
        <v/>
      </c>
      <c r="G18">
        <f>IF(E18="","",COUNTIFS($F$15:$F$26,"&lt;"&amp;F18,$F$15:$F$26,"&lt;&gt;")+COUNTIFS($F$15:$F$26,F18,$B$15:$B$26,"&lt;"&amp;B18)+1)</f>
        <v/>
      </c>
      <c r="H18">
        <f>IF(OR(E18="",C18=""),"",IF(C18&gt;=DATE(2019,5,1),"令和"&amp;(YEAR(C18)-2018),IF(C18&gt;=DATE(1989,1,8),"平成"&amp;(YEAR(C18)-1988),"昭和"&amp;(YEAR(C18)-1925)))&amp;"年"&amp;MONTH(C18)&amp;"月")</f>
        <v/>
      </c>
    </row>
    <row r="19">
      <c r="A19" t="n">
        <v>2</v>
      </c>
      <c r="B19" t="n">
        <v>5</v>
      </c>
      <c r="C19">
        <f>IFERROR(IF(ISNUMBER(入力!W6),入力!W6,DATEVALUE(入力!W6)),"")</f>
        <v/>
      </c>
      <c r="D19">
        <f>IF(入力!V6="","",入力!V6)</f>
        <v/>
      </c>
      <c r="E19">
        <f>IF(D19="","",IFERROR(INDEX(資格マスタ!$B:$B,MATCH(ASC(SUBSTITUTE(SUBSTITUTE(D19," ",""),"　","")),資格マスタ!$D:$D,0)),D19))</f>
        <v/>
      </c>
      <c r="F19">
        <f>IF(E19="","",IF(C19="",DATE(9999,1,1),C19))</f>
        <v/>
      </c>
      <c r="G19">
        <f>IF(E19="","",COUNTIFS($F$15:$F$26,"&lt;"&amp;F19,$F$15:$F$26,"&lt;&gt;")+COUNTIFS($F$15:$F$26,F19,$B$15:$B$26,"&lt;"&amp;B19)+1)</f>
        <v/>
      </c>
      <c r="H19">
        <f>IF(OR(E19="",C19=""),"",IF(C19&gt;=DATE(2019,5,1),"令和"&amp;(YEAR(C19)-2018),IF(C19&gt;=DATE(1989,1,8),"平成"&amp;(YEAR(C19)-1988),"昭和"&amp;(YEAR(C19)-1925)))&amp;"年"&amp;MONTH(C19)&amp;"月")</f>
        <v/>
      </c>
    </row>
    <row r="20">
      <c r="A20" t="n">
        <v>2</v>
      </c>
      <c r="B20" t="n">
        <v>6</v>
      </c>
      <c r="C20">
        <f>IFERROR(IF(ISNUMBER(入力!Y6),入力!Y6,DATEVALUE(入力!Y6)),"")</f>
        <v/>
      </c>
      <c r="D20">
        <f>IF(入力!X6="","",入力!X6)</f>
        <v/>
      </c>
      <c r="E20">
        <f>IF(D20="","",IFERROR(INDEX(資格マスタ!$B:$B,MATCH(ASC(SUBSTITUTE(SUBSTITUTE(D20," ",""),"　","")),資格マスタ!$D:$D,0)),D20))</f>
        <v/>
      </c>
      <c r="F20">
        <f>IF(E20="","",IF(C20="",DATE(9999,1,1),C20))</f>
        <v/>
      </c>
      <c r="G20">
        <f>IF(E20="","",COUNTIFS($F$15:$F$26,"&lt;"&amp;F20,$F$15:$F$26,"&lt;&gt;")+COUNTIFS($F$15:$F$26,F20,$B$15:$B$26,"&lt;"&amp;B20)+1)</f>
        <v/>
      </c>
      <c r="H20">
        <f>IF(OR(E20="",C20=""),"",IF(C20&gt;=DATE(2019,5,1),"令和"&amp;(YEAR(C20)-2018),IF(C20&gt;=DATE(1989,1,8),"平成"&amp;(YEAR(C20)-1988),"昭和"&amp;(YEAR(C20)-1925)))&amp;"年"&amp;MONTH(C20)&amp;"月")</f>
        <v/>
      </c>
    </row>
    <row r="21">
      <c r="A21" t="n">
        <v>2</v>
      </c>
      <c r="B21" t="n">
        <v>7</v>
      </c>
      <c r="C21">
        <f>IFERROR(INDEX(資格取込!$S$6:$S$205,MATCH(2&amp;"_"&amp;1,資格取込!$Z$6:$Z$205,0)),"")</f>
        <v/>
      </c>
      <c r="D21">
        <f>IFERROR(INDEX(資格取込!$R$6:$R$205,MATCH(2&amp;"_"&amp;1,資格取込!$Z$6:$Z$205,0)),"")</f>
        <v/>
      </c>
      <c r="E21">
        <f>IF(D21="","",IFERROR(INDEX(資格マスタ!$B:$B,MATCH(ASC(SUBSTITUTE(SUBSTITUTE(D21," ",""),"　","")),資格マスタ!$D:$D,0)),D21))</f>
        <v/>
      </c>
      <c r="F21">
        <f>IF(E21="","",IF(C21="",DATE(9999,1,1),C21))</f>
        <v/>
      </c>
      <c r="G21">
        <f>IF(E21="","",COUNTIFS($F$15:$F$26,"&lt;"&amp;F21,$F$15:$F$26,"&lt;&gt;")+COUNTIFS($F$15:$F$26,F21,$B$15:$B$26,"&lt;"&amp;B21)+1)</f>
        <v/>
      </c>
      <c r="H21">
        <f>IF(OR(E21="",C21=""),"",IF(C21&gt;=DATE(2019,5,1),"令和"&amp;(YEAR(C21)-2018),IF(C21&gt;=DATE(1989,1,8),"平成"&amp;(YEAR(C21)-1988),"昭和"&amp;(YEAR(C21)-1925)))&amp;"年"&amp;MONTH(C21)&amp;"月")</f>
        <v/>
      </c>
    </row>
    <row r="22">
      <c r="A22" t="n">
        <v>2</v>
      </c>
      <c r="B22" t="n">
        <v>8</v>
      </c>
      <c r="C22">
        <f>IFERROR(INDEX(資格取込!$S$6:$S$205,MATCH(2&amp;"_"&amp;2,資格取込!$Z$6:$Z$205,0)),"")</f>
        <v/>
      </c>
      <c r="D22">
        <f>IFERROR(INDEX(資格取込!$R$6:$R$205,MATCH(2&amp;"_"&amp;2,資格取込!$Z$6:$Z$205,0)),"")</f>
        <v/>
      </c>
      <c r="E22">
        <f>IF(D22="","",IFERROR(INDEX(資格マスタ!$B:$B,MATCH(ASC(SUBSTITUTE(SUBSTITUTE(D22," ",""),"　","")),資格マスタ!$D:$D,0)),D22))</f>
        <v/>
      </c>
      <c r="F22">
        <f>IF(E22="","",IF(C22="",DATE(9999,1,1),C22))</f>
        <v/>
      </c>
      <c r="G22">
        <f>IF(E22="","",COUNTIFS($F$15:$F$26,"&lt;"&amp;F22,$F$15:$F$26,"&lt;&gt;")+COUNTIFS($F$15:$F$26,F22,$B$15:$B$26,"&lt;"&amp;B22)+1)</f>
        <v/>
      </c>
      <c r="H22">
        <f>IF(OR(E22="",C22=""),"",IF(C22&gt;=DATE(2019,5,1),"令和"&amp;(YEAR(C22)-2018),IF(C22&gt;=DATE(1989,1,8),"平成"&amp;(YEAR(C22)-1988),"昭和"&amp;(YEAR(C22)-1925)))&amp;"年"&amp;MONTH(C22)&amp;"月")</f>
        <v/>
      </c>
    </row>
    <row r="23">
      <c r="A23" t="n">
        <v>2</v>
      </c>
      <c r="B23" t="n">
        <v>9</v>
      </c>
      <c r="C23">
        <f>IFERROR(INDEX(資格取込!$S$6:$S$205,MATCH(2&amp;"_"&amp;3,資格取込!$Z$6:$Z$205,0)),"")</f>
        <v/>
      </c>
      <c r="D23">
        <f>IFERROR(INDEX(資格取込!$R$6:$R$205,MATCH(2&amp;"_"&amp;3,資格取込!$Z$6:$Z$205,0)),"")</f>
        <v/>
      </c>
      <c r="E23">
        <f>IF(D23="","",IFERROR(INDEX(資格マスタ!$B:$B,MATCH(ASC(SUBSTITUTE(SUBSTITUTE(D23," ",""),"　","")),資格マスタ!$D:$D,0)),D23))</f>
        <v/>
      </c>
      <c r="F23">
        <f>IF(E23="","",IF(C23="",DATE(9999,1,1),C23))</f>
        <v/>
      </c>
      <c r="G23">
        <f>IF(E23="","",COUNTIFS($F$15:$F$26,"&lt;"&amp;F23,$F$15:$F$26,"&lt;&gt;")+COUNTIFS($F$15:$F$26,F23,$B$15:$B$26,"&lt;"&amp;B23)+1)</f>
        <v/>
      </c>
      <c r="H23">
        <f>IF(OR(E23="",C23=""),"",IF(C23&gt;=DATE(2019,5,1),"令和"&amp;(YEAR(C23)-2018),IF(C23&gt;=DATE(1989,1,8),"平成"&amp;(YEAR(C23)-1988),"昭和"&amp;(YEAR(C23)-1925)))&amp;"年"&amp;MONTH(C23)&amp;"月")</f>
        <v/>
      </c>
    </row>
    <row r="24">
      <c r="A24" t="n">
        <v>2</v>
      </c>
      <c r="B24" t="n">
        <v>10</v>
      </c>
      <c r="C24">
        <f>IFERROR(INDEX(資格取込!$S$6:$S$205,MATCH(2&amp;"_"&amp;4,資格取込!$Z$6:$Z$205,0)),"")</f>
        <v/>
      </c>
      <c r="D24">
        <f>IFERROR(INDEX(資格取込!$R$6:$R$205,MATCH(2&amp;"_"&amp;4,資格取込!$Z$6:$Z$205,0)),"")</f>
        <v/>
      </c>
      <c r="E24">
        <f>IF(D24="","",IFERROR(INDEX(資格マスタ!$B:$B,MATCH(ASC(SUBSTITUTE(SUBSTITUTE(D24," ",""),"　","")),資格マスタ!$D:$D,0)),D24))</f>
        <v/>
      </c>
      <c r="F24">
        <f>IF(E24="","",IF(C24="",DATE(9999,1,1),C24))</f>
        <v/>
      </c>
      <c r="G24">
        <f>IF(E24="","",COUNTIFS($F$15:$F$26,"&lt;"&amp;F24,$F$15:$F$26,"&lt;&gt;")+COUNTIFS($F$15:$F$26,F24,$B$15:$B$26,"&lt;"&amp;B24)+1)</f>
        <v/>
      </c>
      <c r="H24">
        <f>IF(OR(E24="",C24=""),"",IF(C24&gt;=DATE(2019,5,1),"令和"&amp;(YEAR(C24)-2018),IF(C24&gt;=DATE(1989,1,8),"平成"&amp;(YEAR(C24)-1988),"昭和"&amp;(YEAR(C24)-1925)))&amp;"年"&amp;MONTH(C24)&amp;"月")</f>
        <v/>
      </c>
    </row>
    <row r="25">
      <c r="A25" t="n">
        <v>2</v>
      </c>
      <c r="B25" t="n">
        <v>11</v>
      </c>
      <c r="C25">
        <f>IFERROR(INDEX(資格取込!$S$6:$S$205,MATCH(2&amp;"_"&amp;5,資格取込!$Z$6:$Z$205,0)),"")</f>
        <v/>
      </c>
      <c r="D25">
        <f>IFERROR(INDEX(資格取込!$R$6:$R$205,MATCH(2&amp;"_"&amp;5,資格取込!$Z$6:$Z$205,0)),"")</f>
        <v/>
      </c>
      <c r="E25">
        <f>IF(D25="","",IFERROR(INDEX(資格マスタ!$B:$B,MATCH(ASC(SUBSTITUTE(SUBSTITUTE(D25," ",""),"　","")),資格マスタ!$D:$D,0)),D25))</f>
        <v/>
      </c>
      <c r="F25">
        <f>IF(E25="","",IF(C25="",DATE(9999,1,1),C25))</f>
        <v/>
      </c>
      <c r="G25">
        <f>IF(E25="","",COUNTIFS($F$15:$F$26,"&lt;"&amp;F25,$F$15:$F$26,"&lt;&gt;")+COUNTIFS($F$15:$F$26,F25,$B$15:$B$26,"&lt;"&amp;B25)+1)</f>
        <v/>
      </c>
      <c r="H25">
        <f>IF(OR(E25="",C25=""),"",IF(C25&gt;=DATE(2019,5,1),"令和"&amp;(YEAR(C25)-2018),IF(C25&gt;=DATE(1989,1,8),"平成"&amp;(YEAR(C25)-1988),"昭和"&amp;(YEAR(C25)-1925)))&amp;"年"&amp;MONTH(C25)&amp;"月")</f>
        <v/>
      </c>
    </row>
    <row r="26">
      <c r="A26" t="n">
        <v>2</v>
      </c>
      <c r="B26" t="n">
        <v>12</v>
      </c>
      <c r="C26">
        <f>IFERROR(INDEX(資格取込!$S$6:$S$205,MATCH(2&amp;"_"&amp;6,資格取込!$Z$6:$Z$205,0)),"")</f>
        <v/>
      </c>
      <c r="D26">
        <f>IFERROR(INDEX(資格取込!$R$6:$R$205,MATCH(2&amp;"_"&amp;6,資格取込!$Z$6:$Z$205,0)),"")</f>
        <v/>
      </c>
      <c r="E26">
        <f>IF(D26="","",IFERROR(INDEX(資格マスタ!$B:$B,MATCH(ASC(SUBSTITUTE(SUBSTITUTE(D26," ",""),"　","")),資格マスタ!$D:$D,0)),D26))</f>
        <v/>
      </c>
      <c r="F26">
        <f>IF(E26="","",IF(C26="",DATE(9999,1,1),C26))</f>
        <v/>
      </c>
      <c r="G26">
        <f>IF(E26="","",COUNTIFS($F$15:$F$26,"&lt;"&amp;F26,$F$15:$F$26,"&lt;&gt;")+COUNTIFS($F$15:$F$26,F26,$B$15:$B$26,"&lt;"&amp;B26)+1)</f>
        <v/>
      </c>
      <c r="H26">
        <f>IF(OR(E26="",C26=""),"",IF(C26&gt;=DATE(2019,5,1),"令和"&amp;(YEAR(C26)-2018),IF(C26&gt;=DATE(1989,1,8),"平成"&amp;(YEAR(C26)-1988),"昭和"&amp;(YEAR(C26)-1925)))&amp;"年"&amp;MONTH(C26)&amp;"月")</f>
        <v/>
      </c>
    </row>
    <row r="27">
      <c r="A27" t="n">
        <v>3</v>
      </c>
      <c r="B27" t="n">
        <v>1</v>
      </c>
      <c r="C27" s="132">
        <f>IFERROR(IF(ISNUMBER(入力!O7),入力!O7,DATEVALUE(入力!O7)),"")</f>
        <v/>
      </c>
      <c r="D27">
        <f>IF(入力!N7="","",入力!N7)</f>
        <v/>
      </c>
      <c r="E27">
        <f>IF(D27="","",IFERROR(INDEX(資格マスタ!$B:$B,MATCH(ASC(SUBSTITUTE(SUBSTITUTE(D27," ",""),"　","")),資格マスタ!$D:$D,0)),D27))</f>
        <v/>
      </c>
      <c r="F27">
        <f>IF(E27="","",IF(C27="",DATE(9999,1,1),C27))</f>
        <v/>
      </c>
      <c r="G27">
        <f>IF(E27="","",COUNTIFS($F$27:$F$38,"&lt;"&amp;F27,$F$27:$F$38,"&lt;&gt;")+COUNTIFS($F$27:$F$38,F27,$B$27:$B$38,"&lt;"&amp;B27)+1)</f>
        <v/>
      </c>
      <c r="H27">
        <f>IF(OR(E27="",C27=""),"",IF(C27&gt;=DATE(2019,5,1),"令和"&amp;(YEAR(C27)-2018),IF(C27&gt;=DATE(1989,1,8),"平成"&amp;(YEAR(C27)-1988),"昭和"&amp;(YEAR(C27)-1925)))&amp;"年"&amp;MONTH(C27)&amp;"月")</f>
        <v/>
      </c>
    </row>
    <row r="28">
      <c r="A28" t="n">
        <v>3</v>
      </c>
      <c r="B28" t="n">
        <v>2</v>
      </c>
      <c r="C28">
        <f>IFERROR(IF(ISNUMBER(入力!Q7),入力!Q7,DATEVALUE(入力!Q7)),"")</f>
        <v/>
      </c>
      <c r="D28">
        <f>IF(入力!P7="","",入力!P7)</f>
        <v/>
      </c>
      <c r="E28">
        <f>IF(D28="","",IFERROR(INDEX(資格マスタ!$B:$B,MATCH(ASC(SUBSTITUTE(SUBSTITUTE(D28," ",""),"　","")),資格マスタ!$D:$D,0)),D28))</f>
        <v/>
      </c>
      <c r="F28">
        <f>IF(E28="","",IF(C28="",DATE(9999,1,1),C28))</f>
        <v/>
      </c>
      <c r="G28">
        <f>IF(E28="","",COUNTIFS($F$27:$F$38,"&lt;"&amp;F28,$F$27:$F$38,"&lt;&gt;")+COUNTIFS($F$27:$F$38,F28,$B$27:$B$38,"&lt;"&amp;B28)+1)</f>
        <v/>
      </c>
      <c r="H28">
        <f>IF(OR(E28="",C28=""),"",IF(C28&gt;=DATE(2019,5,1),"令和"&amp;(YEAR(C28)-2018),IF(C28&gt;=DATE(1989,1,8),"平成"&amp;(YEAR(C28)-1988),"昭和"&amp;(YEAR(C28)-1925)))&amp;"年"&amp;MONTH(C28)&amp;"月")</f>
        <v/>
      </c>
    </row>
    <row r="29">
      <c r="A29" t="n">
        <v>3</v>
      </c>
      <c r="B29" t="n">
        <v>3</v>
      </c>
      <c r="C29">
        <f>IFERROR(IF(ISNUMBER(入力!S7),入力!S7,DATEVALUE(入力!S7)),"")</f>
        <v/>
      </c>
      <c r="D29">
        <f>IF(入力!R7="","",入力!R7)</f>
        <v/>
      </c>
      <c r="E29">
        <f>IF(D29="","",IFERROR(INDEX(資格マスタ!$B:$B,MATCH(ASC(SUBSTITUTE(SUBSTITUTE(D29," ",""),"　","")),資格マスタ!$D:$D,0)),D29))</f>
        <v/>
      </c>
      <c r="F29">
        <f>IF(E29="","",IF(C29="",DATE(9999,1,1),C29))</f>
        <v/>
      </c>
      <c r="G29">
        <f>IF(E29="","",COUNTIFS($F$27:$F$38,"&lt;"&amp;F29,$F$27:$F$38,"&lt;&gt;")+COUNTIFS($F$27:$F$38,F29,$B$27:$B$38,"&lt;"&amp;B29)+1)</f>
        <v/>
      </c>
      <c r="H29">
        <f>IF(OR(E29="",C29=""),"",IF(C29&gt;=DATE(2019,5,1),"令和"&amp;(YEAR(C29)-2018),IF(C29&gt;=DATE(1989,1,8),"平成"&amp;(YEAR(C29)-1988),"昭和"&amp;(YEAR(C29)-1925)))&amp;"年"&amp;MONTH(C29)&amp;"月")</f>
        <v/>
      </c>
    </row>
    <row r="30">
      <c r="A30" t="n">
        <v>3</v>
      </c>
      <c r="B30" t="n">
        <v>4</v>
      </c>
      <c r="C30">
        <f>IFERROR(IF(ISNUMBER(入力!U7),入力!U7,DATEVALUE(入力!U7)),"")</f>
        <v/>
      </c>
      <c r="D30">
        <f>IF(入力!T7="","",入力!T7)</f>
        <v/>
      </c>
      <c r="E30">
        <f>IF(D30="","",IFERROR(INDEX(資格マスタ!$B:$B,MATCH(ASC(SUBSTITUTE(SUBSTITUTE(D30," ",""),"　","")),資格マスタ!$D:$D,0)),D30))</f>
        <v/>
      </c>
      <c r="F30">
        <f>IF(E30="","",IF(C30="",DATE(9999,1,1),C30))</f>
        <v/>
      </c>
      <c r="G30">
        <f>IF(E30="","",COUNTIFS($F$27:$F$38,"&lt;"&amp;F30,$F$27:$F$38,"&lt;&gt;")+COUNTIFS($F$27:$F$38,F30,$B$27:$B$38,"&lt;"&amp;B30)+1)</f>
        <v/>
      </c>
      <c r="H30">
        <f>IF(OR(E30="",C30=""),"",IF(C30&gt;=DATE(2019,5,1),"令和"&amp;(YEAR(C30)-2018),IF(C30&gt;=DATE(1989,1,8),"平成"&amp;(YEAR(C30)-1988),"昭和"&amp;(YEAR(C30)-1925)))&amp;"年"&amp;MONTH(C30)&amp;"月")</f>
        <v/>
      </c>
    </row>
    <row r="31">
      <c r="A31" t="n">
        <v>3</v>
      </c>
      <c r="B31" t="n">
        <v>5</v>
      </c>
      <c r="C31">
        <f>IFERROR(IF(ISNUMBER(入力!W7),入力!W7,DATEVALUE(入力!W7)),"")</f>
        <v/>
      </c>
      <c r="D31">
        <f>IF(入力!V7="","",入力!V7)</f>
        <v/>
      </c>
      <c r="E31">
        <f>IF(D31="","",IFERROR(INDEX(資格マスタ!$B:$B,MATCH(ASC(SUBSTITUTE(SUBSTITUTE(D31," ",""),"　","")),資格マスタ!$D:$D,0)),D31))</f>
        <v/>
      </c>
      <c r="F31">
        <f>IF(E31="","",IF(C31="",DATE(9999,1,1),C31))</f>
        <v/>
      </c>
      <c r="G31">
        <f>IF(E31="","",COUNTIFS($F$27:$F$38,"&lt;"&amp;F31,$F$27:$F$38,"&lt;&gt;")+COUNTIFS($F$27:$F$38,F31,$B$27:$B$38,"&lt;"&amp;B31)+1)</f>
        <v/>
      </c>
      <c r="H31">
        <f>IF(OR(E31="",C31=""),"",IF(C31&gt;=DATE(2019,5,1),"令和"&amp;(YEAR(C31)-2018),IF(C31&gt;=DATE(1989,1,8),"平成"&amp;(YEAR(C31)-1988),"昭和"&amp;(YEAR(C31)-1925)))&amp;"年"&amp;MONTH(C31)&amp;"月")</f>
        <v/>
      </c>
    </row>
    <row r="32">
      <c r="A32" t="n">
        <v>3</v>
      </c>
      <c r="B32" t="n">
        <v>6</v>
      </c>
      <c r="C32">
        <f>IFERROR(IF(ISNUMBER(入力!Y7),入力!Y7,DATEVALUE(入力!Y7)),"")</f>
        <v/>
      </c>
      <c r="D32">
        <f>IF(入力!X7="","",入力!X7)</f>
        <v/>
      </c>
      <c r="E32">
        <f>IF(D32="","",IFERROR(INDEX(資格マスタ!$B:$B,MATCH(ASC(SUBSTITUTE(SUBSTITUTE(D32," ",""),"　","")),資格マスタ!$D:$D,0)),D32))</f>
        <v/>
      </c>
      <c r="F32">
        <f>IF(E32="","",IF(C32="",DATE(9999,1,1),C32))</f>
        <v/>
      </c>
      <c r="G32">
        <f>IF(E32="","",COUNTIFS($F$27:$F$38,"&lt;"&amp;F32,$F$27:$F$38,"&lt;&gt;")+COUNTIFS($F$27:$F$38,F32,$B$27:$B$38,"&lt;"&amp;B32)+1)</f>
        <v/>
      </c>
      <c r="H32">
        <f>IF(OR(E32="",C32=""),"",IF(C32&gt;=DATE(2019,5,1),"令和"&amp;(YEAR(C32)-2018),IF(C32&gt;=DATE(1989,1,8),"平成"&amp;(YEAR(C32)-1988),"昭和"&amp;(YEAR(C32)-1925)))&amp;"年"&amp;MONTH(C32)&amp;"月")</f>
        <v/>
      </c>
    </row>
    <row r="33">
      <c r="A33" t="n">
        <v>3</v>
      </c>
      <c r="B33" t="n">
        <v>7</v>
      </c>
      <c r="C33">
        <f>IFERROR(INDEX(資格取込!$S$6:$S$205,MATCH(3&amp;"_"&amp;1,資格取込!$Z$6:$Z$205,0)),"")</f>
        <v/>
      </c>
      <c r="D33">
        <f>IFERROR(INDEX(資格取込!$R$6:$R$205,MATCH(3&amp;"_"&amp;1,資格取込!$Z$6:$Z$205,0)),"")</f>
        <v/>
      </c>
      <c r="E33">
        <f>IF(D33="","",IFERROR(INDEX(資格マスタ!$B:$B,MATCH(ASC(SUBSTITUTE(SUBSTITUTE(D33," ",""),"　","")),資格マスタ!$D:$D,0)),D33))</f>
        <v/>
      </c>
      <c r="F33">
        <f>IF(E33="","",IF(C33="",DATE(9999,1,1),C33))</f>
        <v/>
      </c>
      <c r="G33">
        <f>IF(E33="","",COUNTIFS($F$27:$F$38,"&lt;"&amp;F33,$F$27:$F$38,"&lt;&gt;")+COUNTIFS($F$27:$F$38,F33,$B$27:$B$38,"&lt;"&amp;B33)+1)</f>
        <v/>
      </c>
      <c r="H33">
        <f>IF(OR(E33="",C33=""),"",IF(C33&gt;=DATE(2019,5,1),"令和"&amp;(YEAR(C33)-2018),IF(C33&gt;=DATE(1989,1,8),"平成"&amp;(YEAR(C33)-1988),"昭和"&amp;(YEAR(C33)-1925)))&amp;"年"&amp;MONTH(C33)&amp;"月")</f>
        <v/>
      </c>
    </row>
    <row r="34">
      <c r="A34" t="n">
        <v>3</v>
      </c>
      <c r="B34" t="n">
        <v>8</v>
      </c>
      <c r="C34">
        <f>IFERROR(INDEX(資格取込!$S$6:$S$205,MATCH(3&amp;"_"&amp;2,資格取込!$Z$6:$Z$205,0)),"")</f>
        <v/>
      </c>
      <c r="D34">
        <f>IFERROR(INDEX(資格取込!$R$6:$R$205,MATCH(3&amp;"_"&amp;2,資格取込!$Z$6:$Z$205,0)),"")</f>
        <v/>
      </c>
      <c r="E34">
        <f>IF(D34="","",IFERROR(INDEX(資格マスタ!$B:$B,MATCH(ASC(SUBSTITUTE(SUBSTITUTE(D34," ",""),"　","")),資格マスタ!$D:$D,0)),D34))</f>
        <v/>
      </c>
      <c r="F34">
        <f>IF(E34="","",IF(C34="",DATE(9999,1,1),C34))</f>
        <v/>
      </c>
      <c r="G34">
        <f>IF(E34="","",COUNTIFS($F$27:$F$38,"&lt;"&amp;F34,$F$27:$F$38,"&lt;&gt;")+COUNTIFS($F$27:$F$38,F34,$B$27:$B$38,"&lt;"&amp;B34)+1)</f>
        <v/>
      </c>
      <c r="H34">
        <f>IF(OR(E34="",C34=""),"",IF(C34&gt;=DATE(2019,5,1),"令和"&amp;(YEAR(C34)-2018),IF(C34&gt;=DATE(1989,1,8),"平成"&amp;(YEAR(C34)-1988),"昭和"&amp;(YEAR(C34)-1925)))&amp;"年"&amp;MONTH(C34)&amp;"月")</f>
        <v/>
      </c>
    </row>
    <row r="35">
      <c r="A35" t="n">
        <v>3</v>
      </c>
      <c r="B35" t="n">
        <v>9</v>
      </c>
      <c r="C35">
        <f>IFERROR(INDEX(資格取込!$S$6:$S$205,MATCH(3&amp;"_"&amp;3,資格取込!$Z$6:$Z$205,0)),"")</f>
        <v/>
      </c>
      <c r="D35">
        <f>IFERROR(INDEX(資格取込!$R$6:$R$205,MATCH(3&amp;"_"&amp;3,資格取込!$Z$6:$Z$205,0)),"")</f>
        <v/>
      </c>
      <c r="E35">
        <f>IF(D35="","",IFERROR(INDEX(資格マスタ!$B:$B,MATCH(ASC(SUBSTITUTE(SUBSTITUTE(D35," ",""),"　","")),資格マスタ!$D:$D,0)),D35))</f>
        <v/>
      </c>
      <c r="F35">
        <f>IF(E35="","",IF(C35="",DATE(9999,1,1),C35))</f>
        <v/>
      </c>
      <c r="G35">
        <f>IF(E35="","",COUNTIFS($F$27:$F$38,"&lt;"&amp;F35,$F$27:$F$38,"&lt;&gt;")+COUNTIFS($F$27:$F$38,F35,$B$27:$B$38,"&lt;"&amp;B35)+1)</f>
        <v/>
      </c>
      <c r="H35">
        <f>IF(OR(E35="",C35=""),"",IF(C35&gt;=DATE(2019,5,1),"令和"&amp;(YEAR(C35)-2018),IF(C35&gt;=DATE(1989,1,8),"平成"&amp;(YEAR(C35)-1988),"昭和"&amp;(YEAR(C35)-1925)))&amp;"年"&amp;MONTH(C35)&amp;"月")</f>
        <v/>
      </c>
    </row>
    <row r="36">
      <c r="A36" t="n">
        <v>3</v>
      </c>
      <c r="B36" t="n">
        <v>10</v>
      </c>
      <c r="C36">
        <f>IFERROR(INDEX(資格取込!$S$6:$S$205,MATCH(3&amp;"_"&amp;4,資格取込!$Z$6:$Z$205,0)),"")</f>
        <v/>
      </c>
      <c r="D36">
        <f>IFERROR(INDEX(資格取込!$R$6:$R$205,MATCH(3&amp;"_"&amp;4,資格取込!$Z$6:$Z$205,0)),"")</f>
        <v/>
      </c>
      <c r="E36">
        <f>IF(D36="","",IFERROR(INDEX(資格マスタ!$B:$B,MATCH(ASC(SUBSTITUTE(SUBSTITUTE(D36," ",""),"　","")),資格マスタ!$D:$D,0)),D36))</f>
        <v/>
      </c>
      <c r="F36">
        <f>IF(E36="","",IF(C36="",DATE(9999,1,1),C36))</f>
        <v/>
      </c>
      <c r="G36">
        <f>IF(E36="","",COUNTIFS($F$27:$F$38,"&lt;"&amp;F36,$F$27:$F$38,"&lt;&gt;")+COUNTIFS($F$27:$F$38,F36,$B$27:$B$38,"&lt;"&amp;B36)+1)</f>
        <v/>
      </c>
      <c r="H36">
        <f>IF(OR(E36="",C36=""),"",IF(C36&gt;=DATE(2019,5,1),"令和"&amp;(YEAR(C36)-2018),IF(C36&gt;=DATE(1989,1,8),"平成"&amp;(YEAR(C36)-1988),"昭和"&amp;(YEAR(C36)-1925)))&amp;"年"&amp;MONTH(C36)&amp;"月")</f>
        <v/>
      </c>
    </row>
    <row r="37">
      <c r="A37" t="n">
        <v>3</v>
      </c>
      <c r="B37" t="n">
        <v>11</v>
      </c>
      <c r="C37">
        <f>IFERROR(INDEX(資格取込!$S$6:$S$205,MATCH(3&amp;"_"&amp;5,資格取込!$Z$6:$Z$205,0)),"")</f>
        <v/>
      </c>
      <c r="D37">
        <f>IFERROR(INDEX(資格取込!$R$6:$R$205,MATCH(3&amp;"_"&amp;5,資格取込!$Z$6:$Z$205,0)),"")</f>
        <v/>
      </c>
      <c r="E37">
        <f>IF(D37="","",IFERROR(INDEX(資格マスタ!$B:$B,MATCH(ASC(SUBSTITUTE(SUBSTITUTE(D37," ",""),"　","")),資格マスタ!$D:$D,0)),D37))</f>
        <v/>
      </c>
      <c r="F37">
        <f>IF(E37="","",IF(C37="",DATE(9999,1,1),C37))</f>
        <v/>
      </c>
      <c r="G37">
        <f>IF(E37="","",COUNTIFS($F$27:$F$38,"&lt;"&amp;F37,$F$27:$F$38,"&lt;&gt;")+COUNTIFS($F$27:$F$38,F37,$B$27:$B$38,"&lt;"&amp;B37)+1)</f>
        <v/>
      </c>
      <c r="H37">
        <f>IF(OR(E37="",C37=""),"",IF(C37&gt;=DATE(2019,5,1),"令和"&amp;(YEAR(C37)-2018),IF(C37&gt;=DATE(1989,1,8),"平成"&amp;(YEAR(C37)-1988),"昭和"&amp;(YEAR(C37)-1925)))&amp;"年"&amp;MONTH(C37)&amp;"月")</f>
        <v/>
      </c>
    </row>
    <row r="38">
      <c r="A38" t="n">
        <v>3</v>
      </c>
      <c r="B38" t="n">
        <v>12</v>
      </c>
      <c r="C38">
        <f>IFERROR(INDEX(資格取込!$S$6:$S$205,MATCH(3&amp;"_"&amp;6,資格取込!$Z$6:$Z$205,0)),"")</f>
        <v/>
      </c>
      <c r="D38">
        <f>IFERROR(INDEX(資格取込!$R$6:$R$205,MATCH(3&amp;"_"&amp;6,資格取込!$Z$6:$Z$205,0)),"")</f>
        <v/>
      </c>
      <c r="E38">
        <f>IF(D38="","",IFERROR(INDEX(資格マスタ!$B:$B,MATCH(ASC(SUBSTITUTE(SUBSTITUTE(D38," ",""),"　","")),資格マスタ!$D:$D,0)),D38))</f>
        <v/>
      </c>
      <c r="F38">
        <f>IF(E38="","",IF(C38="",DATE(9999,1,1),C38))</f>
        <v/>
      </c>
      <c r="G38">
        <f>IF(E38="","",COUNTIFS($F$27:$F$38,"&lt;"&amp;F38,$F$27:$F$38,"&lt;&gt;")+COUNTIFS($F$27:$F$38,F38,$B$27:$B$38,"&lt;"&amp;B38)+1)</f>
        <v/>
      </c>
      <c r="H38">
        <f>IF(OR(E38="",C38=""),"",IF(C38&gt;=DATE(2019,5,1),"令和"&amp;(YEAR(C38)-2018),IF(C38&gt;=DATE(1989,1,8),"平成"&amp;(YEAR(C38)-1988),"昭和"&amp;(YEAR(C38)-1925)))&amp;"年"&amp;MONTH(C38)&amp;"月")</f>
        <v/>
      </c>
    </row>
    <row r="39">
      <c r="A39" t="n">
        <v>4</v>
      </c>
      <c r="B39" t="n">
        <v>1</v>
      </c>
      <c r="C39" s="132">
        <f>IFERROR(IF(ISNUMBER(入力!O8),入力!O8,DATEVALUE(入力!O8)),"")</f>
        <v/>
      </c>
      <c r="D39">
        <f>IF(入力!N8="","",入力!N8)</f>
        <v/>
      </c>
      <c r="E39">
        <f>IF(D39="","",IFERROR(INDEX(資格マスタ!$B:$B,MATCH(ASC(SUBSTITUTE(SUBSTITUTE(D39," ",""),"　","")),資格マスタ!$D:$D,0)),D39))</f>
        <v/>
      </c>
      <c r="F39">
        <f>IF(E39="","",IF(C39="",DATE(9999,1,1),C39))</f>
        <v/>
      </c>
      <c r="G39">
        <f>IF(E39="","",COUNTIFS($F$39:$F$50,"&lt;"&amp;F39,$F$39:$F$50,"&lt;&gt;")+COUNTIFS($F$39:$F$50,F39,$B$39:$B$50,"&lt;"&amp;B39)+1)</f>
        <v/>
      </c>
      <c r="H39">
        <f>IF(OR(E39="",C39=""),"",IF(C39&gt;=DATE(2019,5,1),"令和"&amp;(YEAR(C39)-2018),IF(C39&gt;=DATE(1989,1,8),"平成"&amp;(YEAR(C39)-1988),"昭和"&amp;(YEAR(C39)-1925)))&amp;"年"&amp;MONTH(C39)&amp;"月")</f>
        <v/>
      </c>
    </row>
    <row r="40">
      <c r="A40" t="n">
        <v>4</v>
      </c>
      <c r="B40" t="n">
        <v>2</v>
      </c>
      <c r="C40">
        <f>IFERROR(IF(ISNUMBER(入力!Q8),入力!Q8,DATEVALUE(入力!Q8)),"")</f>
        <v/>
      </c>
      <c r="D40">
        <f>IF(入力!P8="","",入力!P8)</f>
        <v/>
      </c>
      <c r="E40">
        <f>IF(D40="","",IFERROR(INDEX(資格マスタ!$B:$B,MATCH(ASC(SUBSTITUTE(SUBSTITUTE(D40," ",""),"　","")),資格マスタ!$D:$D,0)),D40))</f>
        <v/>
      </c>
      <c r="F40">
        <f>IF(E40="","",IF(C40="",DATE(9999,1,1),C40))</f>
        <v/>
      </c>
      <c r="G40">
        <f>IF(E40="","",COUNTIFS($F$39:$F$50,"&lt;"&amp;F40,$F$39:$F$50,"&lt;&gt;")+COUNTIFS($F$39:$F$50,F40,$B$39:$B$50,"&lt;"&amp;B40)+1)</f>
        <v/>
      </c>
      <c r="H40">
        <f>IF(OR(E40="",C40=""),"",IF(C40&gt;=DATE(2019,5,1),"令和"&amp;(YEAR(C40)-2018),IF(C40&gt;=DATE(1989,1,8),"平成"&amp;(YEAR(C40)-1988),"昭和"&amp;(YEAR(C40)-1925)))&amp;"年"&amp;MONTH(C40)&amp;"月")</f>
        <v/>
      </c>
    </row>
    <row r="41">
      <c r="A41" t="n">
        <v>4</v>
      </c>
      <c r="B41" t="n">
        <v>3</v>
      </c>
      <c r="C41">
        <f>IFERROR(IF(ISNUMBER(入力!S8),入力!S8,DATEVALUE(入力!S8)),"")</f>
        <v/>
      </c>
      <c r="D41">
        <f>IF(入力!R8="","",入力!R8)</f>
        <v/>
      </c>
      <c r="E41">
        <f>IF(D41="","",IFERROR(INDEX(資格マスタ!$B:$B,MATCH(ASC(SUBSTITUTE(SUBSTITUTE(D41," ",""),"　","")),資格マスタ!$D:$D,0)),D41))</f>
        <v/>
      </c>
      <c r="F41">
        <f>IF(E41="","",IF(C41="",DATE(9999,1,1),C41))</f>
        <v/>
      </c>
      <c r="G41">
        <f>IF(E41="","",COUNTIFS($F$39:$F$50,"&lt;"&amp;F41,$F$39:$F$50,"&lt;&gt;")+COUNTIFS($F$39:$F$50,F41,$B$39:$B$50,"&lt;"&amp;B41)+1)</f>
        <v/>
      </c>
      <c r="H41">
        <f>IF(OR(E41="",C41=""),"",IF(C41&gt;=DATE(2019,5,1),"令和"&amp;(YEAR(C41)-2018),IF(C41&gt;=DATE(1989,1,8),"平成"&amp;(YEAR(C41)-1988),"昭和"&amp;(YEAR(C41)-1925)))&amp;"年"&amp;MONTH(C41)&amp;"月")</f>
        <v/>
      </c>
    </row>
    <row r="42">
      <c r="A42" t="n">
        <v>4</v>
      </c>
      <c r="B42" t="n">
        <v>4</v>
      </c>
      <c r="C42">
        <f>IFERROR(IF(ISNUMBER(入力!U8),入力!U8,DATEVALUE(入力!U8)),"")</f>
        <v/>
      </c>
      <c r="D42">
        <f>IF(入力!T8="","",入力!T8)</f>
        <v/>
      </c>
      <c r="E42">
        <f>IF(D42="","",IFERROR(INDEX(資格マスタ!$B:$B,MATCH(ASC(SUBSTITUTE(SUBSTITUTE(D42," ",""),"　","")),資格マスタ!$D:$D,0)),D42))</f>
        <v/>
      </c>
      <c r="F42">
        <f>IF(E42="","",IF(C42="",DATE(9999,1,1),C42))</f>
        <v/>
      </c>
      <c r="G42">
        <f>IF(E42="","",COUNTIFS($F$39:$F$50,"&lt;"&amp;F42,$F$39:$F$50,"&lt;&gt;")+COUNTIFS($F$39:$F$50,F42,$B$39:$B$50,"&lt;"&amp;B42)+1)</f>
        <v/>
      </c>
      <c r="H42">
        <f>IF(OR(E42="",C42=""),"",IF(C42&gt;=DATE(2019,5,1),"令和"&amp;(YEAR(C42)-2018),IF(C42&gt;=DATE(1989,1,8),"平成"&amp;(YEAR(C42)-1988),"昭和"&amp;(YEAR(C42)-1925)))&amp;"年"&amp;MONTH(C42)&amp;"月")</f>
        <v/>
      </c>
    </row>
    <row r="43">
      <c r="A43" t="n">
        <v>4</v>
      </c>
      <c r="B43" t="n">
        <v>5</v>
      </c>
      <c r="C43">
        <f>IFERROR(IF(ISNUMBER(入力!W8),入力!W8,DATEVALUE(入力!W8)),"")</f>
        <v/>
      </c>
      <c r="D43">
        <f>IF(入力!V8="","",入力!V8)</f>
        <v/>
      </c>
      <c r="E43">
        <f>IF(D43="","",IFERROR(INDEX(資格マスタ!$B:$B,MATCH(ASC(SUBSTITUTE(SUBSTITUTE(D43," ",""),"　","")),資格マスタ!$D:$D,0)),D43))</f>
        <v/>
      </c>
      <c r="F43">
        <f>IF(E43="","",IF(C43="",DATE(9999,1,1),C43))</f>
        <v/>
      </c>
      <c r="G43">
        <f>IF(E43="","",COUNTIFS($F$39:$F$50,"&lt;"&amp;F43,$F$39:$F$50,"&lt;&gt;")+COUNTIFS($F$39:$F$50,F43,$B$39:$B$50,"&lt;"&amp;B43)+1)</f>
        <v/>
      </c>
      <c r="H43">
        <f>IF(OR(E43="",C43=""),"",IF(C43&gt;=DATE(2019,5,1),"令和"&amp;(YEAR(C43)-2018),IF(C43&gt;=DATE(1989,1,8),"平成"&amp;(YEAR(C43)-1988),"昭和"&amp;(YEAR(C43)-1925)))&amp;"年"&amp;MONTH(C43)&amp;"月")</f>
        <v/>
      </c>
    </row>
    <row r="44">
      <c r="A44" t="n">
        <v>4</v>
      </c>
      <c r="B44" t="n">
        <v>6</v>
      </c>
      <c r="C44">
        <f>IFERROR(IF(ISNUMBER(入力!Y8),入力!Y8,DATEVALUE(入力!Y8)),"")</f>
        <v/>
      </c>
      <c r="D44">
        <f>IF(入力!X8="","",入力!X8)</f>
        <v/>
      </c>
      <c r="E44">
        <f>IF(D44="","",IFERROR(INDEX(資格マスタ!$B:$B,MATCH(ASC(SUBSTITUTE(SUBSTITUTE(D44," ",""),"　","")),資格マスタ!$D:$D,0)),D44))</f>
        <v/>
      </c>
      <c r="F44">
        <f>IF(E44="","",IF(C44="",DATE(9999,1,1),C44))</f>
        <v/>
      </c>
      <c r="G44">
        <f>IF(E44="","",COUNTIFS($F$39:$F$50,"&lt;"&amp;F44,$F$39:$F$50,"&lt;&gt;")+COUNTIFS($F$39:$F$50,F44,$B$39:$B$50,"&lt;"&amp;B44)+1)</f>
        <v/>
      </c>
      <c r="H44">
        <f>IF(OR(E44="",C44=""),"",IF(C44&gt;=DATE(2019,5,1),"令和"&amp;(YEAR(C44)-2018),IF(C44&gt;=DATE(1989,1,8),"平成"&amp;(YEAR(C44)-1988),"昭和"&amp;(YEAR(C44)-1925)))&amp;"年"&amp;MONTH(C44)&amp;"月")</f>
        <v/>
      </c>
    </row>
    <row r="45">
      <c r="A45" t="n">
        <v>4</v>
      </c>
      <c r="B45" t="n">
        <v>7</v>
      </c>
      <c r="C45">
        <f>IFERROR(INDEX(資格取込!$S$6:$S$205,MATCH(4&amp;"_"&amp;1,資格取込!$Z$6:$Z$205,0)),"")</f>
        <v/>
      </c>
      <c r="D45">
        <f>IFERROR(INDEX(資格取込!$R$6:$R$205,MATCH(4&amp;"_"&amp;1,資格取込!$Z$6:$Z$205,0)),"")</f>
        <v/>
      </c>
      <c r="E45">
        <f>IF(D45="","",IFERROR(INDEX(資格マスタ!$B:$B,MATCH(ASC(SUBSTITUTE(SUBSTITUTE(D45," ",""),"　","")),資格マスタ!$D:$D,0)),D45))</f>
        <v/>
      </c>
      <c r="F45">
        <f>IF(E45="","",IF(C45="",DATE(9999,1,1),C45))</f>
        <v/>
      </c>
      <c r="G45">
        <f>IF(E45="","",COUNTIFS($F$39:$F$50,"&lt;"&amp;F45,$F$39:$F$50,"&lt;&gt;")+COUNTIFS($F$39:$F$50,F45,$B$39:$B$50,"&lt;"&amp;B45)+1)</f>
        <v/>
      </c>
      <c r="H45">
        <f>IF(OR(E45="",C45=""),"",IF(C45&gt;=DATE(2019,5,1),"令和"&amp;(YEAR(C45)-2018),IF(C45&gt;=DATE(1989,1,8),"平成"&amp;(YEAR(C45)-1988),"昭和"&amp;(YEAR(C45)-1925)))&amp;"年"&amp;MONTH(C45)&amp;"月")</f>
        <v/>
      </c>
    </row>
    <row r="46">
      <c r="A46" t="n">
        <v>4</v>
      </c>
      <c r="B46" t="n">
        <v>8</v>
      </c>
      <c r="C46">
        <f>IFERROR(INDEX(資格取込!$S$6:$S$205,MATCH(4&amp;"_"&amp;2,資格取込!$Z$6:$Z$205,0)),"")</f>
        <v/>
      </c>
      <c r="D46">
        <f>IFERROR(INDEX(資格取込!$R$6:$R$205,MATCH(4&amp;"_"&amp;2,資格取込!$Z$6:$Z$205,0)),"")</f>
        <v/>
      </c>
      <c r="E46">
        <f>IF(D46="","",IFERROR(INDEX(資格マスタ!$B:$B,MATCH(ASC(SUBSTITUTE(SUBSTITUTE(D46," ",""),"　","")),資格マスタ!$D:$D,0)),D46))</f>
        <v/>
      </c>
      <c r="F46">
        <f>IF(E46="","",IF(C46="",DATE(9999,1,1),C46))</f>
        <v/>
      </c>
      <c r="G46">
        <f>IF(E46="","",COUNTIFS($F$39:$F$50,"&lt;"&amp;F46,$F$39:$F$50,"&lt;&gt;")+COUNTIFS($F$39:$F$50,F46,$B$39:$B$50,"&lt;"&amp;B46)+1)</f>
        <v/>
      </c>
      <c r="H46">
        <f>IF(OR(E46="",C46=""),"",IF(C46&gt;=DATE(2019,5,1),"令和"&amp;(YEAR(C46)-2018),IF(C46&gt;=DATE(1989,1,8),"平成"&amp;(YEAR(C46)-1988),"昭和"&amp;(YEAR(C46)-1925)))&amp;"年"&amp;MONTH(C46)&amp;"月")</f>
        <v/>
      </c>
    </row>
    <row r="47">
      <c r="A47" t="n">
        <v>4</v>
      </c>
      <c r="B47" t="n">
        <v>9</v>
      </c>
      <c r="C47">
        <f>IFERROR(INDEX(資格取込!$S$6:$S$205,MATCH(4&amp;"_"&amp;3,資格取込!$Z$6:$Z$205,0)),"")</f>
        <v/>
      </c>
      <c r="D47">
        <f>IFERROR(INDEX(資格取込!$R$6:$R$205,MATCH(4&amp;"_"&amp;3,資格取込!$Z$6:$Z$205,0)),"")</f>
        <v/>
      </c>
      <c r="E47">
        <f>IF(D47="","",IFERROR(INDEX(資格マスタ!$B:$B,MATCH(ASC(SUBSTITUTE(SUBSTITUTE(D47," ",""),"　","")),資格マスタ!$D:$D,0)),D47))</f>
        <v/>
      </c>
      <c r="F47">
        <f>IF(E47="","",IF(C47="",DATE(9999,1,1),C47))</f>
        <v/>
      </c>
      <c r="G47">
        <f>IF(E47="","",COUNTIFS($F$39:$F$50,"&lt;"&amp;F47,$F$39:$F$50,"&lt;&gt;")+COUNTIFS($F$39:$F$50,F47,$B$39:$B$50,"&lt;"&amp;B47)+1)</f>
        <v/>
      </c>
      <c r="H47">
        <f>IF(OR(E47="",C47=""),"",IF(C47&gt;=DATE(2019,5,1),"令和"&amp;(YEAR(C47)-2018),IF(C47&gt;=DATE(1989,1,8),"平成"&amp;(YEAR(C47)-1988),"昭和"&amp;(YEAR(C47)-1925)))&amp;"年"&amp;MONTH(C47)&amp;"月")</f>
        <v/>
      </c>
    </row>
    <row r="48">
      <c r="A48" t="n">
        <v>4</v>
      </c>
      <c r="B48" t="n">
        <v>10</v>
      </c>
      <c r="C48">
        <f>IFERROR(INDEX(資格取込!$S$6:$S$205,MATCH(4&amp;"_"&amp;4,資格取込!$Z$6:$Z$205,0)),"")</f>
        <v/>
      </c>
      <c r="D48">
        <f>IFERROR(INDEX(資格取込!$R$6:$R$205,MATCH(4&amp;"_"&amp;4,資格取込!$Z$6:$Z$205,0)),"")</f>
        <v/>
      </c>
      <c r="E48">
        <f>IF(D48="","",IFERROR(INDEX(資格マスタ!$B:$B,MATCH(ASC(SUBSTITUTE(SUBSTITUTE(D48," ",""),"　","")),資格マスタ!$D:$D,0)),D48))</f>
        <v/>
      </c>
      <c r="F48">
        <f>IF(E48="","",IF(C48="",DATE(9999,1,1),C48))</f>
        <v/>
      </c>
      <c r="G48">
        <f>IF(E48="","",COUNTIFS($F$39:$F$50,"&lt;"&amp;F48,$F$39:$F$50,"&lt;&gt;")+COUNTIFS($F$39:$F$50,F48,$B$39:$B$50,"&lt;"&amp;B48)+1)</f>
        <v/>
      </c>
      <c r="H48">
        <f>IF(OR(E48="",C48=""),"",IF(C48&gt;=DATE(2019,5,1),"令和"&amp;(YEAR(C48)-2018),IF(C48&gt;=DATE(1989,1,8),"平成"&amp;(YEAR(C48)-1988),"昭和"&amp;(YEAR(C48)-1925)))&amp;"年"&amp;MONTH(C48)&amp;"月")</f>
        <v/>
      </c>
    </row>
    <row r="49">
      <c r="A49" t="n">
        <v>4</v>
      </c>
      <c r="B49" t="n">
        <v>11</v>
      </c>
      <c r="C49">
        <f>IFERROR(INDEX(資格取込!$S$6:$S$205,MATCH(4&amp;"_"&amp;5,資格取込!$Z$6:$Z$205,0)),"")</f>
        <v/>
      </c>
      <c r="D49">
        <f>IFERROR(INDEX(資格取込!$R$6:$R$205,MATCH(4&amp;"_"&amp;5,資格取込!$Z$6:$Z$205,0)),"")</f>
        <v/>
      </c>
      <c r="E49">
        <f>IF(D49="","",IFERROR(INDEX(資格マスタ!$B:$B,MATCH(ASC(SUBSTITUTE(SUBSTITUTE(D49," ",""),"　","")),資格マスタ!$D:$D,0)),D49))</f>
        <v/>
      </c>
      <c r="F49">
        <f>IF(E49="","",IF(C49="",DATE(9999,1,1),C49))</f>
        <v/>
      </c>
      <c r="G49">
        <f>IF(E49="","",COUNTIFS($F$39:$F$50,"&lt;"&amp;F49,$F$39:$F$50,"&lt;&gt;")+COUNTIFS($F$39:$F$50,F49,$B$39:$B$50,"&lt;"&amp;B49)+1)</f>
        <v/>
      </c>
      <c r="H49">
        <f>IF(OR(E49="",C49=""),"",IF(C49&gt;=DATE(2019,5,1),"令和"&amp;(YEAR(C49)-2018),IF(C49&gt;=DATE(1989,1,8),"平成"&amp;(YEAR(C49)-1988),"昭和"&amp;(YEAR(C49)-1925)))&amp;"年"&amp;MONTH(C49)&amp;"月")</f>
        <v/>
      </c>
    </row>
    <row r="50">
      <c r="A50" t="n">
        <v>4</v>
      </c>
      <c r="B50" t="n">
        <v>12</v>
      </c>
      <c r="C50">
        <f>IFERROR(INDEX(資格取込!$S$6:$S$205,MATCH(4&amp;"_"&amp;6,資格取込!$Z$6:$Z$205,0)),"")</f>
        <v/>
      </c>
      <c r="D50">
        <f>IFERROR(INDEX(資格取込!$R$6:$R$205,MATCH(4&amp;"_"&amp;6,資格取込!$Z$6:$Z$205,0)),"")</f>
        <v/>
      </c>
      <c r="E50">
        <f>IF(D50="","",IFERROR(INDEX(資格マスタ!$B:$B,MATCH(ASC(SUBSTITUTE(SUBSTITUTE(D50," ",""),"　","")),資格マスタ!$D:$D,0)),D50))</f>
        <v/>
      </c>
      <c r="F50">
        <f>IF(E50="","",IF(C50="",DATE(9999,1,1),C50))</f>
        <v/>
      </c>
      <c r="G50">
        <f>IF(E50="","",COUNTIFS($F$39:$F$50,"&lt;"&amp;F50,$F$39:$F$50,"&lt;&gt;")+COUNTIFS($F$39:$F$50,F50,$B$39:$B$50,"&lt;"&amp;B50)+1)</f>
        <v/>
      </c>
      <c r="H50">
        <f>IF(OR(E50="",C50=""),"",IF(C50&gt;=DATE(2019,5,1),"令和"&amp;(YEAR(C50)-2018),IF(C50&gt;=DATE(1989,1,8),"平成"&amp;(YEAR(C50)-1988),"昭和"&amp;(YEAR(C50)-1925)))&amp;"年"&amp;MONTH(C50)&amp;"月")</f>
        <v/>
      </c>
    </row>
    <row r="51">
      <c r="A51" t="n">
        <v>5</v>
      </c>
      <c r="B51" t="n">
        <v>1</v>
      </c>
      <c r="C51" s="132">
        <f>IFERROR(IF(ISNUMBER(入力!O9),入力!O9,DATEVALUE(入力!O9)),"")</f>
        <v/>
      </c>
      <c r="D51">
        <f>IF(入力!N9="","",入力!N9)</f>
        <v/>
      </c>
      <c r="E51">
        <f>IF(D51="","",IFERROR(INDEX(資格マスタ!$B:$B,MATCH(ASC(SUBSTITUTE(SUBSTITUTE(D51," ",""),"　","")),資格マスタ!$D:$D,0)),D51))</f>
        <v/>
      </c>
      <c r="F51">
        <f>IF(E51="","",IF(C51="",DATE(9999,1,1),C51))</f>
        <v/>
      </c>
      <c r="G51">
        <f>IF(E51="","",COUNTIFS($F$51:$F$62,"&lt;"&amp;F51,$F$51:$F$62,"&lt;&gt;")+COUNTIFS($F$51:$F$62,F51,$B$51:$B$62,"&lt;"&amp;B51)+1)</f>
        <v/>
      </c>
      <c r="H51">
        <f>IF(OR(E51="",C51=""),"",IF(C51&gt;=DATE(2019,5,1),"令和"&amp;(YEAR(C51)-2018),IF(C51&gt;=DATE(1989,1,8),"平成"&amp;(YEAR(C51)-1988),"昭和"&amp;(YEAR(C51)-1925)))&amp;"年"&amp;MONTH(C51)&amp;"月")</f>
        <v/>
      </c>
    </row>
    <row r="52">
      <c r="A52" t="n">
        <v>5</v>
      </c>
      <c r="B52" t="n">
        <v>2</v>
      </c>
      <c r="C52">
        <f>IFERROR(IF(ISNUMBER(入力!Q9),入力!Q9,DATEVALUE(入力!Q9)),"")</f>
        <v/>
      </c>
      <c r="D52">
        <f>IF(入力!P9="","",入力!P9)</f>
        <v/>
      </c>
      <c r="E52">
        <f>IF(D52="","",IFERROR(INDEX(資格マスタ!$B:$B,MATCH(ASC(SUBSTITUTE(SUBSTITUTE(D52," ",""),"　","")),資格マスタ!$D:$D,0)),D52))</f>
        <v/>
      </c>
      <c r="F52">
        <f>IF(E52="","",IF(C52="",DATE(9999,1,1),C52))</f>
        <v/>
      </c>
      <c r="G52">
        <f>IF(E52="","",COUNTIFS($F$51:$F$62,"&lt;"&amp;F52,$F$51:$F$62,"&lt;&gt;")+COUNTIFS($F$51:$F$62,F52,$B$51:$B$62,"&lt;"&amp;B52)+1)</f>
        <v/>
      </c>
      <c r="H52">
        <f>IF(OR(E52="",C52=""),"",IF(C52&gt;=DATE(2019,5,1),"令和"&amp;(YEAR(C52)-2018),IF(C52&gt;=DATE(1989,1,8),"平成"&amp;(YEAR(C52)-1988),"昭和"&amp;(YEAR(C52)-1925)))&amp;"年"&amp;MONTH(C52)&amp;"月")</f>
        <v/>
      </c>
    </row>
    <row r="53">
      <c r="A53" t="n">
        <v>5</v>
      </c>
      <c r="B53" t="n">
        <v>3</v>
      </c>
      <c r="C53">
        <f>IFERROR(IF(ISNUMBER(入力!S9),入力!S9,DATEVALUE(入力!S9)),"")</f>
        <v/>
      </c>
      <c r="D53">
        <f>IF(入力!R9="","",入力!R9)</f>
        <v/>
      </c>
      <c r="E53">
        <f>IF(D53="","",IFERROR(INDEX(資格マスタ!$B:$B,MATCH(ASC(SUBSTITUTE(SUBSTITUTE(D53," ",""),"　","")),資格マスタ!$D:$D,0)),D53))</f>
        <v/>
      </c>
      <c r="F53">
        <f>IF(E53="","",IF(C53="",DATE(9999,1,1),C53))</f>
        <v/>
      </c>
      <c r="G53">
        <f>IF(E53="","",COUNTIFS($F$51:$F$62,"&lt;"&amp;F53,$F$51:$F$62,"&lt;&gt;")+COUNTIFS($F$51:$F$62,F53,$B$51:$B$62,"&lt;"&amp;B53)+1)</f>
        <v/>
      </c>
      <c r="H53">
        <f>IF(OR(E53="",C53=""),"",IF(C53&gt;=DATE(2019,5,1),"令和"&amp;(YEAR(C53)-2018),IF(C53&gt;=DATE(1989,1,8),"平成"&amp;(YEAR(C53)-1988),"昭和"&amp;(YEAR(C53)-1925)))&amp;"年"&amp;MONTH(C53)&amp;"月")</f>
        <v/>
      </c>
    </row>
    <row r="54">
      <c r="A54" t="n">
        <v>5</v>
      </c>
      <c r="B54" t="n">
        <v>4</v>
      </c>
      <c r="C54">
        <f>IFERROR(IF(ISNUMBER(入力!U9),入力!U9,DATEVALUE(入力!U9)),"")</f>
        <v/>
      </c>
      <c r="D54">
        <f>IF(入力!T9="","",入力!T9)</f>
        <v/>
      </c>
      <c r="E54">
        <f>IF(D54="","",IFERROR(INDEX(資格マスタ!$B:$B,MATCH(ASC(SUBSTITUTE(SUBSTITUTE(D54," ",""),"　","")),資格マスタ!$D:$D,0)),D54))</f>
        <v/>
      </c>
      <c r="F54">
        <f>IF(E54="","",IF(C54="",DATE(9999,1,1),C54))</f>
        <v/>
      </c>
      <c r="G54">
        <f>IF(E54="","",COUNTIFS($F$51:$F$62,"&lt;"&amp;F54,$F$51:$F$62,"&lt;&gt;")+COUNTIFS($F$51:$F$62,F54,$B$51:$B$62,"&lt;"&amp;B54)+1)</f>
        <v/>
      </c>
      <c r="H54">
        <f>IF(OR(E54="",C54=""),"",IF(C54&gt;=DATE(2019,5,1),"令和"&amp;(YEAR(C54)-2018),IF(C54&gt;=DATE(1989,1,8),"平成"&amp;(YEAR(C54)-1988),"昭和"&amp;(YEAR(C54)-1925)))&amp;"年"&amp;MONTH(C54)&amp;"月")</f>
        <v/>
      </c>
    </row>
    <row r="55">
      <c r="A55" t="n">
        <v>5</v>
      </c>
      <c r="B55" t="n">
        <v>5</v>
      </c>
      <c r="C55">
        <f>IFERROR(IF(ISNUMBER(入力!W9),入力!W9,DATEVALUE(入力!W9)),"")</f>
        <v/>
      </c>
      <c r="D55">
        <f>IF(入力!V9="","",入力!V9)</f>
        <v/>
      </c>
      <c r="E55">
        <f>IF(D55="","",IFERROR(INDEX(資格マスタ!$B:$B,MATCH(ASC(SUBSTITUTE(SUBSTITUTE(D55," ",""),"　","")),資格マスタ!$D:$D,0)),D55))</f>
        <v/>
      </c>
      <c r="F55">
        <f>IF(E55="","",IF(C55="",DATE(9999,1,1),C55))</f>
        <v/>
      </c>
      <c r="G55">
        <f>IF(E55="","",COUNTIFS($F$51:$F$62,"&lt;"&amp;F55,$F$51:$F$62,"&lt;&gt;")+COUNTIFS($F$51:$F$62,F55,$B$51:$B$62,"&lt;"&amp;B55)+1)</f>
        <v/>
      </c>
      <c r="H55">
        <f>IF(OR(E55="",C55=""),"",IF(C55&gt;=DATE(2019,5,1),"令和"&amp;(YEAR(C55)-2018),IF(C55&gt;=DATE(1989,1,8),"平成"&amp;(YEAR(C55)-1988),"昭和"&amp;(YEAR(C55)-1925)))&amp;"年"&amp;MONTH(C55)&amp;"月")</f>
        <v/>
      </c>
    </row>
    <row r="56">
      <c r="A56" t="n">
        <v>5</v>
      </c>
      <c r="B56" t="n">
        <v>6</v>
      </c>
      <c r="C56">
        <f>IFERROR(IF(ISNUMBER(入力!Y9),入力!Y9,DATEVALUE(入力!Y9)),"")</f>
        <v/>
      </c>
      <c r="D56">
        <f>IF(入力!X9="","",入力!X9)</f>
        <v/>
      </c>
      <c r="E56">
        <f>IF(D56="","",IFERROR(INDEX(資格マスタ!$B:$B,MATCH(ASC(SUBSTITUTE(SUBSTITUTE(D56," ",""),"　","")),資格マスタ!$D:$D,0)),D56))</f>
        <v/>
      </c>
      <c r="F56">
        <f>IF(E56="","",IF(C56="",DATE(9999,1,1),C56))</f>
        <v/>
      </c>
      <c r="G56">
        <f>IF(E56="","",COUNTIFS($F$51:$F$62,"&lt;"&amp;F56,$F$51:$F$62,"&lt;&gt;")+COUNTIFS($F$51:$F$62,F56,$B$51:$B$62,"&lt;"&amp;B56)+1)</f>
        <v/>
      </c>
      <c r="H56">
        <f>IF(OR(E56="",C56=""),"",IF(C56&gt;=DATE(2019,5,1),"令和"&amp;(YEAR(C56)-2018),IF(C56&gt;=DATE(1989,1,8),"平成"&amp;(YEAR(C56)-1988),"昭和"&amp;(YEAR(C56)-1925)))&amp;"年"&amp;MONTH(C56)&amp;"月")</f>
        <v/>
      </c>
    </row>
    <row r="57">
      <c r="A57" t="n">
        <v>5</v>
      </c>
      <c r="B57" t="n">
        <v>7</v>
      </c>
      <c r="C57">
        <f>IFERROR(INDEX(資格取込!$S$6:$S$205,MATCH(5&amp;"_"&amp;1,資格取込!$Z$6:$Z$205,0)),"")</f>
        <v/>
      </c>
      <c r="D57">
        <f>IFERROR(INDEX(資格取込!$R$6:$R$205,MATCH(5&amp;"_"&amp;1,資格取込!$Z$6:$Z$205,0)),"")</f>
        <v/>
      </c>
      <c r="E57">
        <f>IF(D57="","",IFERROR(INDEX(資格マスタ!$B:$B,MATCH(ASC(SUBSTITUTE(SUBSTITUTE(D57," ",""),"　","")),資格マスタ!$D:$D,0)),D57))</f>
        <v/>
      </c>
      <c r="F57">
        <f>IF(E57="","",IF(C57="",DATE(9999,1,1),C57))</f>
        <v/>
      </c>
      <c r="G57">
        <f>IF(E57="","",COUNTIFS($F$51:$F$62,"&lt;"&amp;F57,$F$51:$F$62,"&lt;&gt;")+COUNTIFS($F$51:$F$62,F57,$B$51:$B$62,"&lt;"&amp;B57)+1)</f>
        <v/>
      </c>
      <c r="H57">
        <f>IF(OR(E57="",C57=""),"",IF(C57&gt;=DATE(2019,5,1),"令和"&amp;(YEAR(C57)-2018),IF(C57&gt;=DATE(1989,1,8),"平成"&amp;(YEAR(C57)-1988),"昭和"&amp;(YEAR(C57)-1925)))&amp;"年"&amp;MONTH(C57)&amp;"月")</f>
        <v/>
      </c>
    </row>
    <row r="58">
      <c r="A58" t="n">
        <v>5</v>
      </c>
      <c r="B58" t="n">
        <v>8</v>
      </c>
      <c r="C58">
        <f>IFERROR(INDEX(資格取込!$S$6:$S$205,MATCH(5&amp;"_"&amp;2,資格取込!$Z$6:$Z$205,0)),"")</f>
        <v/>
      </c>
      <c r="D58">
        <f>IFERROR(INDEX(資格取込!$R$6:$R$205,MATCH(5&amp;"_"&amp;2,資格取込!$Z$6:$Z$205,0)),"")</f>
        <v/>
      </c>
      <c r="E58">
        <f>IF(D58="","",IFERROR(INDEX(資格マスタ!$B:$B,MATCH(ASC(SUBSTITUTE(SUBSTITUTE(D58," ",""),"　","")),資格マスタ!$D:$D,0)),D58))</f>
        <v/>
      </c>
      <c r="F58">
        <f>IF(E58="","",IF(C58="",DATE(9999,1,1),C58))</f>
        <v/>
      </c>
      <c r="G58">
        <f>IF(E58="","",COUNTIFS($F$51:$F$62,"&lt;"&amp;F58,$F$51:$F$62,"&lt;&gt;")+COUNTIFS($F$51:$F$62,F58,$B$51:$B$62,"&lt;"&amp;B58)+1)</f>
        <v/>
      </c>
      <c r="H58">
        <f>IF(OR(E58="",C58=""),"",IF(C58&gt;=DATE(2019,5,1),"令和"&amp;(YEAR(C58)-2018),IF(C58&gt;=DATE(1989,1,8),"平成"&amp;(YEAR(C58)-1988),"昭和"&amp;(YEAR(C58)-1925)))&amp;"年"&amp;MONTH(C58)&amp;"月")</f>
        <v/>
      </c>
    </row>
    <row r="59">
      <c r="A59" t="n">
        <v>5</v>
      </c>
      <c r="B59" t="n">
        <v>9</v>
      </c>
      <c r="C59">
        <f>IFERROR(INDEX(資格取込!$S$6:$S$205,MATCH(5&amp;"_"&amp;3,資格取込!$Z$6:$Z$205,0)),"")</f>
        <v/>
      </c>
      <c r="D59">
        <f>IFERROR(INDEX(資格取込!$R$6:$R$205,MATCH(5&amp;"_"&amp;3,資格取込!$Z$6:$Z$205,0)),"")</f>
        <v/>
      </c>
      <c r="E59">
        <f>IF(D59="","",IFERROR(INDEX(資格マスタ!$B:$B,MATCH(ASC(SUBSTITUTE(SUBSTITUTE(D59," ",""),"　","")),資格マスタ!$D:$D,0)),D59))</f>
        <v/>
      </c>
      <c r="F59">
        <f>IF(E59="","",IF(C59="",DATE(9999,1,1),C59))</f>
        <v/>
      </c>
      <c r="G59">
        <f>IF(E59="","",COUNTIFS($F$51:$F$62,"&lt;"&amp;F59,$F$51:$F$62,"&lt;&gt;")+COUNTIFS($F$51:$F$62,F59,$B$51:$B$62,"&lt;"&amp;B59)+1)</f>
        <v/>
      </c>
      <c r="H59">
        <f>IF(OR(E59="",C59=""),"",IF(C59&gt;=DATE(2019,5,1),"令和"&amp;(YEAR(C59)-2018),IF(C59&gt;=DATE(1989,1,8),"平成"&amp;(YEAR(C59)-1988),"昭和"&amp;(YEAR(C59)-1925)))&amp;"年"&amp;MONTH(C59)&amp;"月")</f>
        <v/>
      </c>
    </row>
    <row r="60">
      <c r="A60" t="n">
        <v>5</v>
      </c>
      <c r="B60" t="n">
        <v>10</v>
      </c>
      <c r="C60">
        <f>IFERROR(INDEX(資格取込!$S$6:$S$205,MATCH(5&amp;"_"&amp;4,資格取込!$Z$6:$Z$205,0)),"")</f>
        <v/>
      </c>
      <c r="D60">
        <f>IFERROR(INDEX(資格取込!$R$6:$R$205,MATCH(5&amp;"_"&amp;4,資格取込!$Z$6:$Z$205,0)),"")</f>
        <v/>
      </c>
      <c r="E60">
        <f>IF(D60="","",IFERROR(INDEX(資格マスタ!$B:$B,MATCH(ASC(SUBSTITUTE(SUBSTITUTE(D60," ",""),"　","")),資格マスタ!$D:$D,0)),D60))</f>
        <v/>
      </c>
      <c r="F60">
        <f>IF(E60="","",IF(C60="",DATE(9999,1,1),C60))</f>
        <v/>
      </c>
      <c r="G60">
        <f>IF(E60="","",COUNTIFS($F$51:$F$62,"&lt;"&amp;F60,$F$51:$F$62,"&lt;&gt;")+COUNTIFS($F$51:$F$62,F60,$B$51:$B$62,"&lt;"&amp;B60)+1)</f>
        <v/>
      </c>
      <c r="H60">
        <f>IF(OR(E60="",C60=""),"",IF(C60&gt;=DATE(2019,5,1),"令和"&amp;(YEAR(C60)-2018),IF(C60&gt;=DATE(1989,1,8),"平成"&amp;(YEAR(C60)-1988),"昭和"&amp;(YEAR(C60)-1925)))&amp;"年"&amp;MONTH(C60)&amp;"月")</f>
        <v/>
      </c>
    </row>
    <row r="61">
      <c r="A61" t="n">
        <v>5</v>
      </c>
      <c r="B61" t="n">
        <v>11</v>
      </c>
      <c r="C61">
        <f>IFERROR(INDEX(資格取込!$S$6:$S$205,MATCH(5&amp;"_"&amp;5,資格取込!$Z$6:$Z$205,0)),"")</f>
        <v/>
      </c>
      <c r="D61">
        <f>IFERROR(INDEX(資格取込!$R$6:$R$205,MATCH(5&amp;"_"&amp;5,資格取込!$Z$6:$Z$205,0)),"")</f>
        <v/>
      </c>
      <c r="E61">
        <f>IF(D61="","",IFERROR(INDEX(資格マスタ!$B:$B,MATCH(ASC(SUBSTITUTE(SUBSTITUTE(D61," ",""),"　","")),資格マスタ!$D:$D,0)),D61))</f>
        <v/>
      </c>
      <c r="F61">
        <f>IF(E61="","",IF(C61="",DATE(9999,1,1),C61))</f>
        <v/>
      </c>
      <c r="G61">
        <f>IF(E61="","",COUNTIFS($F$51:$F$62,"&lt;"&amp;F61,$F$51:$F$62,"&lt;&gt;")+COUNTIFS($F$51:$F$62,F61,$B$51:$B$62,"&lt;"&amp;B61)+1)</f>
        <v/>
      </c>
      <c r="H61">
        <f>IF(OR(E61="",C61=""),"",IF(C61&gt;=DATE(2019,5,1),"令和"&amp;(YEAR(C61)-2018),IF(C61&gt;=DATE(1989,1,8),"平成"&amp;(YEAR(C61)-1988),"昭和"&amp;(YEAR(C61)-1925)))&amp;"年"&amp;MONTH(C61)&amp;"月")</f>
        <v/>
      </c>
    </row>
    <row r="62">
      <c r="A62" t="n">
        <v>5</v>
      </c>
      <c r="B62" t="n">
        <v>12</v>
      </c>
      <c r="C62">
        <f>IFERROR(INDEX(資格取込!$S$6:$S$205,MATCH(5&amp;"_"&amp;6,資格取込!$Z$6:$Z$205,0)),"")</f>
        <v/>
      </c>
      <c r="D62">
        <f>IFERROR(INDEX(資格取込!$R$6:$R$205,MATCH(5&amp;"_"&amp;6,資格取込!$Z$6:$Z$205,0)),"")</f>
        <v/>
      </c>
      <c r="E62">
        <f>IF(D62="","",IFERROR(INDEX(資格マスタ!$B:$B,MATCH(ASC(SUBSTITUTE(SUBSTITUTE(D62," ",""),"　","")),資格マスタ!$D:$D,0)),D62))</f>
        <v/>
      </c>
      <c r="F62">
        <f>IF(E62="","",IF(C62="",DATE(9999,1,1),C62))</f>
        <v/>
      </c>
      <c r="G62">
        <f>IF(E62="","",COUNTIFS($F$51:$F$62,"&lt;"&amp;F62,$F$51:$F$62,"&lt;&gt;")+COUNTIFS($F$51:$F$62,F62,$B$51:$B$62,"&lt;"&amp;B62)+1)</f>
        <v/>
      </c>
      <c r="H62">
        <f>IF(OR(E62="",C62=""),"",IF(C62&gt;=DATE(2019,5,1),"令和"&amp;(YEAR(C62)-2018),IF(C62&gt;=DATE(1989,1,8),"平成"&amp;(YEAR(C62)-1988),"昭和"&amp;(YEAR(C62)-1925)))&amp;"年"&amp;MONTH(C62)&amp;"月")</f>
        <v/>
      </c>
    </row>
    <row r="63">
      <c r="A63" t="n">
        <v>6</v>
      </c>
      <c r="B63" t="n">
        <v>1</v>
      </c>
      <c r="C63" s="132">
        <f>IFERROR(IF(ISNUMBER(入力!O10),入力!O10,DATEVALUE(入力!O10)),"")</f>
        <v/>
      </c>
      <c r="D63">
        <f>IF(入力!N10="","",入力!N10)</f>
        <v/>
      </c>
      <c r="E63">
        <f>IF(D63="","",IFERROR(INDEX(資格マスタ!$B:$B,MATCH(ASC(SUBSTITUTE(SUBSTITUTE(D63," ",""),"　","")),資格マスタ!$D:$D,0)),D63))</f>
        <v/>
      </c>
      <c r="F63">
        <f>IF(E63="","",IF(C63="",DATE(9999,1,1),C63))</f>
        <v/>
      </c>
      <c r="G63">
        <f>IF(E63="","",COUNTIFS($F$63:$F$74,"&lt;"&amp;F63,$F$63:$F$74,"&lt;&gt;")+COUNTIFS($F$63:$F$74,F63,$B$63:$B$74,"&lt;"&amp;B63)+1)</f>
        <v/>
      </c>
      <c r="H63">
        <f>IF(OR(E63="",C63=""),"",IF(C63&gt;=DATE(2019,5,1),"令和"&amp;(YEAR(C63)-2018),IF(C63&gt;=DATE(1989,1,8),"平成"&amp;(YEAR(C63)-1988),"昭和"&amp;(YEAR(C63)-1925)))&amp;"年"&amp;MONTH(C63)&amp;"月")</f>
        <v/>
      </c>
    </row>
    <row r="64">
      <c r="A64" t="n">
        <v>6</v>
      </c>
      <c r="B64" t="n">
        <v>2</v>
      </c>
      <c r="C64">
        <f>IFERROR(IF(ISNUMBER(入力!Q10),入力!Q10,DATEVALUE(入力!Q10)),"")</f>
        <v/>
      </c>
      <c r="D64">
        <f>IF(入力!P10="","",入力!P10)</f>
        <v/>
      </c>
      <c r="E64">
        <f>IF(D64="","",IFERROR(INDEX(資格マスタ!$B:$B,MATCH(ASC(SUBSTITUTE(SUBSTITUTE(D64," ",""),"　","")),資格マスタ!$D:$D,0)),D64))</f>
        <v/>
      </c>
      <c r="F64">
        <f>IF(E64="","",IF(C64="",DATE(9999,1,1),C64))</f>
        <v/>
      </c>
      <c r="G64">
        <f>IF(E64="","",COUNTIFS($F$63:$F$74,"&lt;"&amp;F64,$F$63:$F$74,"&lt;&gt;")+COUNTIFS($F$63:$F$74,F64,$B$63:$B$74,"&lt;"&amp;B64)+1)</f>
        <v/>
      </c>
      <c r="H64">
        <f>IF(OR(E64="",C64=""),"",IF(C64&gt;=DATE(2019,5,1),"令和"&amp;(YEAR(C64)-2018),IF(C64&gt;=DATE(1989,1,8),"平成"&amp;(YEAR(C64)-1988),"昭和"&amp;(YEAR(C64)-1925)))&amp;"年"&amp;MONTH(C64)&amp;"月")</f>
        <v/>
      </c>
    </row>
    <row r="65">
      <c r="A65" t="n">
        <v>6</v>
      </c>
      <c r="B65" t="n">
        <v>3</v>
      </c>
      <c r="C65">
        <f>IFERROR(IF(ISNUMBER(入力!S10),入力!S10,DATEVALUE(入力!S10)),"")</f>
        <v/>
      </c>
      <c r="D65">
        <f>IF(入力!R10="","",入力!R10)</f>
        <v/>
      </c>
      <c r="E65">
        <f>IF(D65="","",IFERROR(INDEX(資格マスタ!$B:$B,MATCH(ASC(SUBSTITUTE(SUBSTITUTE(D65," ",""),"　","")),資格マスタ!$D:$D,0)),D65))</f>
        <v/>
      </c>
      <c r="F65">
        <f>IF(E65="","",IF(C65="",DATE(9999,1,1),C65))</f>
        <v/>
      </c>
      <c r="G65">
        <f>IF(E65="","",COUNTIFS($F$63:$F$74,"&lt;"&amp;F65,$F$63:$F$74,"&lt;&gt;")+COUNTIFS($F$63:$F$74,F65,$B$63:$B$74,"&lt;"&amp;B65)+1)</f>
        <v/>
      </c>
      <c r="H65">
        <f>IF(OR(E65="",C65=""),"",IF(C65&gt;=DATE(2019,5,1),"令和"&amp;(YEAR(C65)-2018),IF(C65&gt;=DATE(1989,1,8),"平成"&amp;(YEAR(C65)-1988),"昭和"&amp;(YEAR(C65)-1925)))&amp;"年"&amp;MONTH(C65)&amp;"月")</f>
        <v/>
      </c>
    </row>
    <row r="66">
      <c r="A66" t="n">
        <v>6</v>
      </c>
      <c r="B66" t="n">
        <v>4</v>
      </c>
      <c r="C66">
        <f>IFERROR(IF(ISNUMBER(入力!U10),入力!U10,DATEVALUE(入力!U10)),"")</f>
        <v/>
      </c>
      <c r="D66">
        <f>IF(入力!T10="","",入力!T10)</f>
        <v/>
      </c>
      <c r="E66">
        <f>IF(D66="","",IFERROR(INDEX(資格マスタ!$B:$B,MATCH(ASC(SUBSTITUTE(SUBSTITUTE(D66," ",""),"　","")),資格マスタ!$D:$D,0)),D66))</f>
        <v/>
      </c>
      <c r="F66">
        <f>IF(E66="","",IF(C66="",DATE(9999,1,1),C66))</f>
        <v/>
      </c>
      <c r="G66">
        <f>IF(E66="","",COUNTIFS($F$63:$F$74,"&lt;"&amp;F66,$F$63:$F$74,"&lt;&gt;")+COUNTIFS($F$63:$F$74,F66,$B$63:$B$74,"&lt;"&amp;B66)+1)</f>
        <v/>
      </c>
      <c r="H66">
        <f>IF(OR(E66="",C66=""),"",IF(C66&gt;=DATE(2019,5,1),"令和"&amp;(YEAR(C66)-2018),IF(C66&gt;=DATE(1989,1,8),"平成"&amp;(YEAR(C66)-1988),"昭和"&amp;(YEAR(C66)-1925)))&amp;"年"&amp;MONTH(C66)&amp;"月")</f>
        <v/>
      </c>
    </row>
    <row r="67">
      <c r="A67" t="n">
        <v>6</v>
      </c>
      <c r="B67" t="n">
        <v>5</v>
      </c>
      <c r="C67">
        <f>IFERROR(IF(ISNUMBER(入力!W10),入力!W10,DATEVALUE(入力!W10)),"")</f>
        <v/>
      </c>
      <c r="D67">
        <f>IF(入力!V10="","",入力!V10)</f>
        <v/>
      </c>
      <c r="E67">
        <f>IF(D67="","",IFERROR(INDEX(資格マスタ!$B:$B,MATCH(ASC(SUBSTITUTE(SUBSTITUTE(D67," ",""),"　","")),資格マスタ!$D:$D,0)),D67))</f>
        <v/>
      </c>
      <c r="F67">
        <f>IF(E67="","",IF(C67="",DATE(9999,1,1),C67))</f>
        <v/>
      </c>
      <c r="G67">
        <f>IF(E67="","",COUNTIFS($F$63:$F$74,"&lt;"&amp;F67,$F$63:$F$74,"&lt;&gt;")+COUNTIFS($F$63:$F$74,F67,$B$63:$B$74,"&lt;"&amp;B67)+1)</f>
        <v/>
      </c>
      <c r="H67">
        <f>IF(OR(E67="",C67=""),"",IF(C67&gt;=DATE(2019,5,1),"令和"&amp;(YEAR(C67)-2018),IF(C67&gt;=DATE(1989,1,8),"平成"&amp;(YEAR(C67)-1988),"昭和"&amp;(YEAR(C67)-1925)))&amp;"年"&amp;MONTH(C67)&amp;"月")</f>
        <v/>
      </c>
    </row>
    <row r="68">
      <c r="A68" t="n">
        <v>6</v>
      </c>
      <c r="B68" t="n">
        <v>6</v>
      </c>
      <c r="C68">
        <f>IFERROR(IF(ISNUMBER(入力!Y10),入力!Y10,DATEVALUE(入力!Y10)),"")</f>
        <v/>
      </c>
      <c r="D68">
        <f>IF(入力!X10="","",入力!X10)</f>
        <v/>
      </c>
      <c r="E68">
        <f>IF(D68="","",IFERROR(INDEX(資格マスタ!$B:$B,MATCH(ASC(SUBSTITUTE(SUBSTITUTE(D68," ",""),"　","")),資格マスタ!$D:$D,0)),D68))</f>
        <v/>
      </c>
      <c r="F68">
        <f>IF(E68="","",IF(C68="",DATE(9999,1,1),C68))</f>
        <v/>
      </c>
      <c r="G68">
        <f>IF(E68="","",COUNTIFS($F$63:$F$74,"&lt;"&amp;F68,$F$63:$F$74,"&lt;&gt;")+COUNTIFS($F$63:$F$74,F68,$B$63:$B$74,"&lt;"&amp;B68)+1)</f>
        <v/>
      </c>
      <c r="H68">
        <f>IF(OR(E68="",C68=""),"",IF(C68&gt;=DATE(2019,5,1),"令和"&amp;(YEAR(C68)-2018),IF(C68&gt;=DATE(1989,1,8),"平成"&amp;(YEAR(C68)-1988),"昭和"&amp;(YEAR(C68)-1925)))&amp;"年"&amp;MONTH(C68)&amp;"月")</f>
        <v/>
      </c>
    </row>
    <row r="69">
      <c r="A69" t="n">
        <v>6</v>
      </c>
      <c r="B69" t="n">
        <v>7</v>
      </c>
      <c r="C69">
        <f>IFERROR(INDEX(資格取込!$S$6:$S$205,MATCH(6&amp;"_"&amp;1,資格取込!$Z$6:$Z$205,0)),"")</f>
        <v/>
      </c>
      <c r="D69">
        <f>IFERROR(INDEX(資格取込!$R$6:$R$205,MATCH(6&amp;"_"&amp;1,資格取込!$Z$6:$Z$205,0)),"")</f>
        <v/>
      </c>
      <c r="E69">
        <f>IF(D69="","",IFERROR(INDEX(資格マスタ!$B:$B,MATCH(ASC(SUBSTITUTE(SUBSTITUTE(D69," ",""),"　","")),資格マスタ!$D:$D,0)),D69))</f>
        <v/>
      </c>
      <c r="F69">
        <f>IF(E69="","",IF(C69="",DATE(9999,1,1),C69))</f>
        <v/>
      </c>
      <c r="G69">
        <f>IF(E69="","",COUNTIFS($F$63:$F$74,"&lt;"&amp;F69,$F$63:$F$74,"&lt;&gt;")+COUNTIFS($F$63:$F$74,F69,$B$63:$B$74,"&lt;"&amp;B69)+1)</f>
        <v/>
      </c>
      <c r="H69">
        <f>IF(OR(E69="",C69=""),"",IF(C69&gt;=DATE(2019,5,1),"令和"&amp;(YEAR(C69)-2018),IF(C69&gt;=DATE(1989,1,8),"平成"&amp;(YEAR(C69)-1988),"昭和"&amp;(YEAR(C69)-1925)))&amp;"年"&amp;MONTH(C69)&amp;"月")</f>
        <v/>
      </c>
    </row>
    <row r="70">
      <c r="A70" t="n">
        <v>6</v>
      </c>
      <c r="B70" t="n">
        <v>8</v>
      </c>
      <c r="C70">
        <f>IFERROR(INDEX(資格取込!$S$6:$S$205,MATCH(6&amp;"_"&amp;2,資格取込!$Z$6:$Z$205,0)),"")</f>
        <v/>
      </c>
      <c r="D70">
        <f>IFERROR(INDEX(資格取込!$R$6:$R$205,MATCH(6&amp;"_"&amp;2,資格取込!$Z$6:$Z$205,0)),"")</f>
        <v/>
      </c>
      <c r="E70">
        <f>IF(D70="","",IFERROR(INDEX(資格マスタ!$B:$B,MATCH(ASC(SUBSTITUTE(SUBSTITUTE(D70," ",""),"　","")),資格マスタ!$D:$D,0)),D70))</f>
        <v/>
      </c>
      <c r="F70">
        <f>IF(E70="","",IF(C70="",DATE(9999,1,1),C70))</f>
        <v/>
      </c>
      <c r="G70">
        <f>IF(E70="","",COUNTIFS($F$63:$F$74,"&lt;"&amp;F70,$F$63:$F$74,"&lt;&gt;")+COUNTIFS($F$63:$F$74,F70,$B$63:$B$74,"&lt;"&amp;B70)+1)</f>
        <v/>
      </c>
      <c r="H70">
        <f>IF(OR(E70="",C70=""),"",IF(C70&gt;=DATE(2019,5,1),"令和"&amp;(YEAR(C70)-2018),IF(C70&gt;=DATE(1989,1,8),"平成"&amp;(YEAR(C70)-1988),"昭和"&amp;(YEAR(C70)-1925)))&amp;"年"&amp;MONTH(C70)&amp;"月")</f>
        <v/>
      </c>
    </row>
    <row r="71">
      <c r="A71" t="n">
        <v>6</v>
      </c>
      <c r="B71" t="n">
        <v>9</v>
      </c>
      <c r="C71">
        <f>IFERROR(INDEX(資格取込!$S$6:$S$205,MATCH(6&amp;"_"&amp;3,資格取込!$Z$6:$Z$205,0)),"")</f>
        <v/>
      </c>
      <c r="D71">
        <f>IFERROR(INDEX(資格取込!$R$6:$R$205,MATCH(6&amp;"_"&amp;3,資格取込!$Z$6:$Z$205,0)),"")</f>
        <v/>
      </c>
      <c r="E71">
        <f>IF(D71="","",IFERROR(INDEX(資格マスタ!$B:$B,MATCH(ASC(SUBSTITUTE(SUBSTITUTE(D71," ",""),"　","")),資格マスタ!$D:$D,0)),D71))</f>
        <v/>
      </c>
      <c r="F71">
        <f>IF(E71="","",IF(C71="",DATE(9999,1,1),C71))</f>
        <v/>
      </c>
      <c r="G71">
        <f>IF(E71="","",COUNTIFS($F$63:$F$74,"&lt;"&amp;F71,$F$63:$F$74,"&lt;&gt;")+COUNTIFS($F$63:$F$74,F71,$B$63:$B$74,"&lt;"&amp;B71)+1)</f>
        <v/>
      </c>
      <c r="H71">
        <f>IF(OR(E71="",C71=""),"",IF(C71&gt;=DATE(2019,5,1),"令和"&amp;(YEAR(C71)-2018),IF(C71&gt;=DATE(1989,1,8),"平成"&amp;(YEAR(C71)-1988),"昭和"&amp;(YEAR(C71)-1925)))&amp;"年"&amp;MONTH(C71)&amp;"月")</f>
        <v/>
      </c>
    </row>
    <row r="72">
      <c r="A72" t="n">
        <v>6</v>
      </c>
      <c r="B72" t="n">
        <v>10</v>
      </c>
      <c r="C72">
        <f>IFERROR(INDEX(資格取込!$S$6:$S$205,MATCH(6&amp;"_"&amp;4,資格取込!$Z$6:$Z$205,0)),"")</f>
        <v/>
      </c>
      <c r="D72">
        <f>IFERROR(INDEX(資格取込!$R$6:$R$205,MATCH(6&amp;"_"&amp;4,資格取込!$Z$6:$Z$205,0)),"")</f>
        <v/>
      </c>
      <c r="E72">
        <f>IF(D72="","",IFERROR(INDEX(資格マスタ!$B:$B,MATCH(ASC(SUBSTITUTE(SUBSTITUTE(D72," ",""),"　","")),資格マスタ!$D:$D,0)),D72))</f>
        <v/>
      </c>
      <c r="F72">
        <f>IF(E72="","",IF(C72="",DATE(9999,1,1),C72))</f>
        <v/>
      </c>
      <c r="G72">
        <f>IF(E72="","",COUNTIFS($F$63:$F$74,"&lt;"&amp;F72,$F$63:$F$74,"&lt;&gt;")+COUNTIFS($F$63:$F$74,F72,$B$63:$B$74,"&lt;"&amp;B72)+1)</f>
        <v/>
      </c>
      <c r="H72">
        <f>IF(OR(E72="",C72=""),"",IF(C72&gt;=DATE(2019,5,1),"令和"&amp;(YEAR(C72)-2018),IF(C72&gt;=DATE(1989,1,8),"平成"&amp;(YEAR(C72)-1988),"昭和"&amp;(YEAR(C72)-1925)))&amp;"年"&amp;MONTH(C72)&amp;"月")</f>
        <v/>
      </c>
    </row>
    <row r="73">
      <c r="A73" t="n">
        <v>6</v>
      </c>
      <c r="B73" t="n">
        <v>11</v>
      </c>
      <c r="C73">
        <f>IFERROR(INDEX(資格取込!$S$6:$S$205,MATCH(6&amp;"_"&amp;5,資格取込!$Z$6:$Z$205,0)),"")</f>
        <v/>
      </c>
      <c r="D73">
        <f>IFERROR(INDEX(資格取込!$R$6:$R$205,MATCH(6&amp;"_"&amp;5,資格取込!$Z$6:$Z$205,0)),"")</f>
        <v/>
      </c>
      <c r="E73">
        <f>IF(D73="","",IFERROR(INDEX(資格マスタ!$B:$B,MATCH(ASC(SUBSTITUTE(SUBSTITUTE(D73," ",""),"　","")),資格マスタ!$D:$D,0)),D73))</f>
        <v/>
      </c>
      <c r="F73">
        <f>IF(E73="","",IF(C73="",DATE(9999,1,1),C73))</f>
        <v/>
      </c>
      <c r="G73">
        <f>IF(E73="","",COUNTIFS($F$63:$F$74,"&lt;"&amp;F73,$F$63:$F$74,"&lt;&gt;")+COUNTIFS($F$63:$F$74,F73,$B$63:$B$74,"&lt;"&amp;B73)+1)</f>
        <v/>
      </c>
      <c r="H73">
        <f>IF(OR(E73="",C73=""),"",IF(C73&gt;=DATE(2019,5,1),"令和"&amp;(YEAR(C73)-2018),IF(C73&gt;=DATE(1989,1,8),"平成"&amp;(YEAR(C73)-1988),"昭和"&amp;(YEAR(C73)-1925)))&amp;"年"&amp;MONTH(C73)&amp;"月")</f>
        <v/>
      </c>
    </row>
    <row r="74">
      <c r="A74" t="n">
        <v>6</v>
      </c>
      <c r="B74" t="n">
        <v>12</v>
      </c>
      <c r="C74">
        <f>IFERROR(INDEX(資格取込!$S$6:$S$205,MATCH(6&amp;"_"&amp;6,資格取込!$Z$6:$Z$205,0)),"")</f>
        <v/>
      </c>
      <c r="D74">
        <f>IFERROR(INDEX(資格取込!$R$6:$R$205,MATCH(6&amp;"_"&amp;6,資格取込!$Z$6:$Z$205,0)),"")</f>
        <v/>
      </c>
      <c r="E74">
        <f>IF(D74="","",IFERROR(INDEX(資格マスタ!$B:$B,MATCH(ASC(SUBSTITUTE(SUBSTITUTE(D74," ",""),"　","")),資格マスタ!$D:$D,0)),D74))</f>
        <v/>
      </c>
      <c r="F74">
        <f>IF(E74="","",IF(C74="",DATE(9999,1,1),C74))</f>
        <v/>
      </c>
      <c r="G74">
        <f>IF(E74="","",COUNTIFS($F$63:$F$74,"&lt;"&amp;F74,$F$63:$F$74,"&lt;&gt;")+COUNTIFS($F$63:$F$74,F74,$B$63:$B$74,"&lt;"&amp;B74)+1)</f>
        <v/>
      </c>
      <c r="H74">
        <f>IF(OR(E74="",C74=""),"",IF(C74&gt;=DATE(2019,5,1),"令和"&amp;(YEAR(C74)-2018),IF(C74&gt;=DATE(1989,1,8),"平成"&amp;(YEAR(C74)-1988),"昭和"&amp;(YEAR(C74)-1925)))&amp;"年"&amp;MONTH(C74)&amp;"月")</f>
        <v/>
      </c>
    </row>
    <row r="75">
      <c r="A75" t="n">
        <v>7</v>
      </c>
      <c r="B75" t="n">
        <v>1</v>
      </c>
      <c r="C75" s="132">
        <f>IFERROR(IF(ISNUMBER(入力!O11),入力!O11,DATEVALUE(入力!O11)),"")</f>
        <v/>
      </c>
      <c r="D75">
        <f>IF(入力!N11="","",入力!N11)</f>
        <v/>
      </c>
      <c r="E75">
        <f>IF(D75="","",IFERROR(INDEX(資格マスタ!$B:$B,MATCH(ASC(SUBSTITUTE(SUBSTITUTE(D75," ",""),"　","")),資格マスタ!$D:$D,0)),D75))</f>
        <v/>
      </c>
      <c r="F75">
        <f>IF(E75="","",IF(C75="",DATE(9999,1,1),C75))</f>
        <v/>
      </c>
      <c r="G75">
        <f>IF(E75="","",COUNTIFS($F$75:$F$86,"&lt;"&amp;F75,$F$75:$F$86,"&lt;&gt;")+COUNTIFS($F$75:$F$86,F75,$B$75:$B$86,"&lt;"&amp;B75)+1)</f>
        <v/>
      </c>
      <c r="H75">
        <f>IF(OR(E75="",C75=""),"",IF(C75&gt;=DATE(2019,5,1),"令和"&amp;(YEAR(C75)-2018),IF(C75&gt;=DATE(1989,1,8),"平成"&amp;(YEAR(C75)-1988),"昭和"&amp;(YEAR(C75)-1925)))&amp;"年"&amp;MONTH(C75)&amp;"月")</f>
        <v/>
      </c>
    </row>
    <row r="76">
      <c r="A76" t="n">
        <v>7</v>
      </c>
      <c r="B76" t="n">
        <v>2</v>
      </c>
      <c r="C76">
        <f>IFERROR(IF(ISNUMBER(入力!Q11),入力!Q11,DATEVALUE(入力!Q11)),"")</f>
        <v/>
      </c>
      <c r="D76">
        <f>IF(入力!P11="","",入力!P11)</f>
        <v/>
      </c>
      <c r="E76">
        <f>IF(D76="","",IFERROR(INDEX(資格マスタ!$B:$B,MATCH(ASC(SUBSTITUTE(SUBSTITUTE(D76," ",""),"　","")),資格マスタ!$D:$D,0)),D76))</f>
        <v/>
      </c>
      <c r="F76">
        <f>IF(E76="","",IF(C76="",DATE(9999,1,1),C76))</f>
        <v/>
      </c>
      <c r="G76">
        <f>IF(E76="","",COUNTIFS($F$75:$F$86,"&lt;"&amp;F76,$F$75:$F$86,"&lt;&gt;")+COUNTIFS($F$75:$F$86,F76,$B$75:$B$86,"&lt;"&amp;B76)+1)</f>
        <v/>
      </c>
      <c r="H76">
        <f>IF(OR(E76="",C76=""),"",IF(C76&gt;=DATE(2019,5,1),"令和"&amp;(YEAR(C76)-2018),IF(C76&gt;=DATE(1989,1,8),"平成"&amp;(YEAR(C76)-1988),"昭和"&amp;(YEAR(C76)-1925)))&amp;"年"&amp;MONTH(C76)&amp;"月")</f>
        <v/>
      </c>
    </row>
    <row r="77">
      <c r="A77" t="n">
        <v>7</v>
      </c>
      <c r="B77" t="n">
        <v>3</v>
      </c>
      <c r="C77">
        <f>IFERROR(IF(ISNUMBER(入力!S11),入力!S11,DATEVALUE(入力!S11)),"")</f>
        <v/>
      </c>
      <c r="D77">
        <f>IF(入力!R11="","",入力!R11)</f>
        <v/>
      </c>
      <c r="E77">
        <f>IF(D77="","",IFERROR(INDEX(資格マスタ!$B:$B,MATCH(ASC(SUBSTITUTE(SUBSTITUTE(D77," ",""),"　","")),資格マスタ!$D:$D,0)),D77))</f>
        <v/>
      </c>
      <c r="F77">
        <f>IF(E77="","",IF(C77="",DATE(9999,1,1),C77))</f>
        <v/>
      </c>
      <c r="G77">
        <f>IF(E77="","",COUNTIFS($F$75:$F$86,"&lt;"&amp;F77,$F$75:$F$86,"&lt;&gt;")+COUNTIFS($F$75:$F$86,F77,$B$75:$B$86,"&lt;"&amp;B77)+1)</f>
        <v/>
      </c>
      <c r="H77">
        <f>IF(OR(E77="",C77=""),"",IF(C77&gt;=DATE(2019,5,1),"令和"&amp;(YEAR(C77)-2018),IF(C77&gt;=DATE(1989,1,8),"平成"&amp;(YEAR(C77)-1988),"昭和"&amp;(YEAR(C77)-1925)))&amp;"年"&amp;MONTH(C77)&amp;"月")</f>
        <v/>
      </c>
    </row>
    <row r="78">
      <c r="A78" t="n">
        <v>7</v>
      </c>
      <c r="B78" t="n">
        <v>4</v>
      </c>
      <c r="C78">
        <f>IFERROR(IF(ISNUMBER(入力!U11),入力!U11,DATEVALUE(入力!U11)),"")</f>
        <v/>
      </c>
      <c r="D78">
        <f>IF(入力!T11="","",入力!T11)</f>
        <v/>
      </c>
      <c r="E78">
        <f>IF(D78="","",IFERROR(INDEX(資格マスタ!$B:$B,MATCH(ASC(SUBSTITUTE(SUBSTITUTE(D78," ",""),"　","")),資格マスタ!$D:$D,0)),D78))</f>
        <v/>
      </c>
      <c r="F78">
        <f>IF(E78="","",IF(C78="",DATE(9999,1,1),C78))</f>
        <v/>
      </c>
      <c r="G78">
        <f>IF(E78="","",COUNTIFS($F$75:$F$86,"&lt;"&amp;F78,$F$75:$F$86,"&lt;&gt;")+COUNTIFS($F$75:$F$86,F78,$B$75:$B$86,"&lt;"&amp;B78)+1)</f>
        <v/>
      </c>
      <c r="H78">
        <f>IF(OR(E78="",C78=""),"",IF(C78&gt;=DATE(2019,5,1),"令和"&amp;(YEAR(C78)-2018),IF(C78&gt;=DATE(1989,1,8),"平成"&amp;(YEAR(C78)-1988),"昭和"&amp;(YEAR(C78)-1925)))&amp;"年"&amp;MONTH(C78)&amp;"月")</f>
        <v/>
      </c>
    </row>
    <row r="79">
      <c r="A79" t="n">
        <v>7</v>
      </c>
      <c r="B79" t="n">
        <v>5</v>
      </c>
      <c r="C79">
        <f>IFERROR(IF(ISNUMBER(入力!W11),入力!W11,DATEVALUE(入力!W11)),"")</f>
        <v/>
      </c>
      <c r="D79">
        <f>IF(入力!V11="","",入力!V11)</f>
        <v/>
      </c>
      <c r="E79">
        <f>IF(D79="","",IFERROR(INDEX(資格マスタ!$B:$B,MATCH(ASC(SUBSTITUTE(SUBSTITUTE(D79," ",""),"　","")),資格マスタ!$D:$D,0)),D79))</f>
        <v/>
      </c>
      <c r="F79">
        <f>IF(E79="","",IF(C79="",DATE(9999,1,1),C79))</f>
        <v/>
      </c>
      <c r="G79">
        <f>IF(E79="","",COUNTIFS($F$75:$F$86,"&lt;"&amp;F79,$F$75:$F$86,"&lt;&gt;")+COUNTIFS($F$75:$F$86,F79,$B$75:$B$86,"&lt;"&amp;B79)+1)</f>
        <v/>
      </c>
      <c r="H79">
        <f>IF(OR(E79="",C79=""),"",IF(C79&gt;=DATE(2019,5,1),"令和"&amp;(YEAR(C79)-2018),IF(C79&gt;=DATE(1989,1,8),"平成"&amp;(YEAR(C79)-1988),"昭和"&amp;(YEAR(C79)-1925)))&amp;"年"&amp;MONTH(C79)&amp;"月")</f>
        <v/>
      </c>
    </row>
    <row r="80">
      <c r="A80" t="n">
        <v>7</v>
      </c>
      <c r="B80" t="n">
        <v>6</v>
      </c>
      <c r="C80">
        <f>IFERROR(IF(ISNUMBER(入力!Y11),入力!Y11,DATEVALUE(入力!Y11)),"")</f>
        <v/>
      </c>
      <c r="D80">
        <f>IF(入力!X11="","",入力!X11)</f>
        <v/>
      </c>
      <c r="E80">
        <f>IF(D80="","",IFERROR(INDEX(資格マスタ!$B:$B,MATCH(ASC(SUBSTITUTE(SUBSTITUTE(D80," ",""),"　","")),資格マスタ!$D:$D,0)),D80))</f>
        <v/>
      </c>
      <c r="F80">
        <f>IF(E80="","",IF(C80="",DATE(9999,1,1),C80))</f>
        <v/>
      </c>
      <c r="G80">
        <f>IF(E80="","",COUNTIFS($F$75:$F$86,"&lt;"&amp;F80,$F$75:$F$86,"&lt;&gt;")+COUNTIFS($F$75:$F$86,F80,$B$75:$B$86,"&lt;"&amp;B80)+1)</f>
        <v/>
      </c>
      <c r="H80">
        <f>IF(OR(E80="",C80=""),"",IF(C80&gt;=DATE(2019,5,1),"令和"&amp;(YEAR(C80)-2018),IF(C80&gt;=DATE(1989,1,8),"平成"&amp;(YEAR(C80)-1988),"昭和"&amp;(YEAR(C80)-1925)))&amp;"年"&amp;MONTH(C80)&amp;"月")</f>
        <v/>
      </c>
    </row>
    <row r="81">
      <c r="A81" t="n">
        <v>7</v>
      </c>
      <c r="B81" t="n">
        <v>7</v>
      </c>
      <c r="C81">
        <f>IFERROR(INDEX(資格取込!$S$6:$S$205,MATCH(7&amp;"_"&amp;1,資格取込!$Z$6:$Z$205,0)),"")</f>
        <v/>
      </c>
      <c r="D81">
        <f>IFERROR(INDEX(資格取込!$R$6:$R$205,MATCH(7&amp;"_"&amp;1,資格取込!$Z$6:$Z$205,0)),"")</f>
        <v/>
      </c>
      <c r="E81">
        <f>IF(D81="","",IFERROR(INDEX(資格マスタ!$B:$B,MATCH(ASC(SUBSTITUTE(SUBSTITUTE(D81," ",""),"　","")),資格マスタ!$D:$D,0)),D81))</f>
        <v/>
      </c>
      <c r="F81">
        <f>IF(E81="","",IF(C81="",DATE(9999,1,1),C81))</f>
        <v/>
      </c>
      <c r="G81">
        <f>IF(E81="","",COUNTIFS($F$75:$F$86,"&lt;"&amp;F81,$F$75:$F$86,"&lt;&gt;")+COUNTIFS($F$75:$F$86,F81,$B$75:$B$86,"&lt;"&amp;B81)+1)</f>
        <v/>
      </c>
      <c r="H81">
        <f>IF(OR(E81="",C81=""),"",IF(C81&gt;=DATE(2019,5,1),"令和"&amp;(YEAR(C81)-2018),IF(C81&gt;=DATE(1989,1,8),"平成"&amp;(YEAR(C81)-1988),"昭和"&amp;(YEAR(C81)-1925)))&amp;"年"&amp;MONTH(C81)&amp;"月")</f>
        <v/>
      </c>
    </row>
    <row r="82">
      <c r="A82" t="n">
        <v>7</v>
      </c>
      <c r="B82" t="n">
        <v>8</v>
      </c>
      <c r="C82">
        <f>IFERROR(INDEX(資格取込!$S$6:$S$205,MATCH(7&amp;"_"&amp;2,資格取込!$Z$6:$Z$205,0)),"")</f>
        <v/>
      </c>
      <c r="D82">
        <f>IFERROR(INDEX(資格取込!$R$6:$R$205,MATCH(7&amp;"_"&amp;2,資格取込!$Z$6:$Z$205,0)),"")</f>
        <v/>
      </c>
      <c r="E82">
        <f>IF(D82="","",IFERROR(INDEX(資格マスタ!$B:$B,MATCH(ASC(SUBSTITUTE(SUBSTITUTE(D82," ",""),"　","")),資格マスタ!$D:$D,0)),D82))</f>
        <v/>
      </c>
      <c r="F82">
        <f>IF(E82="","",IF(C82="",DATE(9999,1,1),C82))</f>
        <v/>
      </c>
      <c r="G82">
        <f>IF(E82="","",COUNTIFS($F$75:$F$86,"&lt;"&amp;F82,$F$75:$F$86,"&lt;&gt;")+COUNTIFS($F$75:$F$86,F82,$B$75:$B$86,"&lt;"&amp;B82)+1)</f>
        <v/>
      </c>
      <c r="H82">
        <f>IF(OR(E82="",C82=""),"",IF(C82&gt;=DATE(2019,5,1),"令和"&amp;(YEAR(C82)-2018),IF(C82&gt;=DATE(1989,1,8),"平成"&amp;(YEAR(C82)-1988),"昭和"&amp;(YEAR(C82)-1925)))&amp;"年"&amp;MONTH(C82)&amp;"月")</f>
        <v/>
      </c>
    </row>
    <row r="83">
      <c r="A83" t="n">
        <v>7</v>
      </c>
      <c r="B83" t="n">
        <v>9</v>
      </c>
      <c r="C83">
        <f>IFERROR(INDEX(資格取込!$S$6:$S$205,MATCH(7&amp;"_"&amp;3,資格取込!$Z$6:$Z$205,0)),"")</f>
        <v/>
      </c>
      <c r="D83">
        <f>IFERROR(INDEX(資格取込!$R$6:$R$205,MATCH(7&amp;"_"&amp;3,資格取込!$Z$6:$Z$205,0)),"")</f>
        <v/>
      </c>
      <c r="E83">
        <f>IF(D83="","",IFERROR(INDEX(資格マスタ!$B:$B,MATCH(ASC(SUBSTITUTE(SUBSTITUTE(D83," ",""),"　","")),資格マスタ!$D:$D,0)),D83))</f>
        <v/>
      </c>
      <c r="F83">
        <f>IF(E83="","",IF(C83="",DATE(9999,1,1),C83))</f>
        <v/>
      </c>
      <c r="G83">
        <f>IF(E83="","",COUNTIFS($F$75:$F$86,"&lt;"&amp;F83,$F$75:$F$86,"&lt;&gt;")+COUNTIFS($F$75:$F$86,F83,$B$75:$B$86,"&lt;"&amp;B83)+1)</f>
        <v/>
      </c>
      <c r="H83">
        <f>IF(OR(E83="",C83=""),"",IF(C83&gt;=DATE(2019,5,1),"令和"&amp;(YEAR(C83)-2018),IF(C83&gt;=DATE(1989,1,8),"平成"&amp;(YEAR(C83)-1988),"昭和"&amp;(YEAR(C83)-1925)))&amp;"年"&amp;MONTH(C83)&amp;"月")</f>
        <v/>
      </c>
    </row>
    <row r="84">
      <c r="A84" t="n">
        <v>7</v>
      </c>
      <c r="B84" t="n">
        <v>10</v>
      </c>
      <c r="C84">
        <f>IFERROR(INDEX(資格取込!$S$6:$S$205,MATCH(7&amp;"_"&amp;4,資格取込!$Z$6:$Z$205,0)),"")</f>
        <v/>
      </c>
      <c r="D84">
        <f>IFERROR(INDEX(資格取込!$R$6:$R$205,MATCH(7&amp;"_"&amp;4,資格取込!$Z$6:$Z$205,0)),"")</f>
        <v/>
      </c>
      <c r="E84">
        <f>IF(D84="","",IFERROR(INDEX(資格マスタ!$B:$B,MATCH(ASC(SUBSTITUTE(SUBSTITUTE(D84," ",""),"　","")),資格マスタ!$D:$D,0)),D84))</f>
        <v/>
      </c>
      <c r="F84">
        <f>IF(E84="","",IF(C84="",DATE(9999,1,1),C84))</f>
        <v/>
      </c>
      <c r="G84">
        <f>IF(E84="","",COUNTIFS($F$75:$F$86,"&lt;"&amp;F84,$F$75:$F$86,"&lt;&gt;")+COUNTIFS($F$75:$F$86,F84,$B$75:$B$86,"&lt;"&amp;B84)+1)</f>
        <v/>
      </c>
      <c r="H84">
        <f>IF(OR(E84="",C84=""),"",IF(C84&gt;=DATE(2019,5,1),"令和"&amp;(YEAR(C84)-2018),IF(C84&gt;=DATE(1989,1,8),"平成"&amp;(YEAR(C84)-1988),"昭和"&amp;(YEAR(C84)-1925)))&amp;"年"&amp;MONTH(C84)&amp;"月")</f>
        <v/>
      </c>
    </row>
    <row r="85">
      <c r="A85" t="n">
        <v>7</v>
      </c>
      <c r="B85" t="n">
        <v>11</v>
      </c>
      <c r="C85">
        <f>IFERROR(INDEX(資格取込!$S$6:$S$205,MATCH(7&amp;"_"&amp;5,資格取込!$Z$6:$Z$205,0)),"")</f>
        <v/>
      </c>
      <c r="D85">
        <f>IFERROR(INDEX(資格取込!$R$6:$R$205,MATCH(7&amp;"_"&amp;5,資格取込!$Z$6:$Z$205,0)),"")</f>
        <v/>
      </c>
      <c r="E85">
        <f>IF(D85="","",IFERROR(INDEX(資格マスタ!$B:$B,MATCH(ASC(SUBSTITUTE(SUBSTITUTE(D85," ",""),"　","")),資格マスタ!$D:$D,0)),D85))</f>
        <v/>
      </c>
      <c r="F85">
        <f>IF(E85="","",IF(C85="",DATE(9999,1,1),C85))</f>
        <v/>
      </c>
      <c r="G85">
        <f>IF(E85="","",COUNTIFS($F$75:$F$86,"&lt;"&amp;F85,$F$75:$F$86,"&lt;&gt;")+COUNTIFS($F$75:$F$86,F85,$B$75:$B$86,"&lt;"&amp;B85)+1)</f>
        <v/>
      </c>
      <c r="H85">
        <f>IF(OR(E85="",C85=""),"",IF(C85&gt;=DATE(2019,5,1),"令和"&amp;(YEAR(C85)-2018),IF(C85&gt;=DATE(1989,1,8),"平成"&amp;(YEAR(C85)-1988),"昭和"&amp;(YEAR(C85)-1925)))&amp;"年"&amp;MONTH(C85)&amp;"月")</f>
        <v/>
      </c>
    </row>
    <row r="86">
      <c r="A86" t="n">
        <v>7</v>
      </c>
      <c r="B86" t="n">
        <v>12</v>
      </c>
      <c r="C86">
        <f>IFERROR(INDEX(資格取込!$S$6:$S$205,MATCH(7&amp;"_"&amp;6,資格取込!$Z$6:$Z$205,0)),"")</f>
        <v/>
      </c>
      <c r="D86">
        <f>IFERROR(INDEX(資格取込!$R$6:$R$205,MATCH(7&amp;"_"&amp;6,資格取込!$Z$6:$Z$205,0)),"")</f>
        <v/>
      </c>
      <c r="E86">
        <f>IF(D86="","",IFERROR(INDEX(資格マスタ!$B:$B,MATCH(ASC(SUBSTITUTE(SUBSTITUTE(D86," ",""),"　","")),資格マスタ!$D:$D,0)),D86))</f>
        <v/>
      </c>
      <c r="F86">
        <f>IF(E86="","",IF(C86="",DATE(9999,1,1),C86))</f>
        <v/>
      </c>
      <c r="G86">
        <f>IF(E86="","",COUNTIFS($F$75:$F$86,"&lt;"&amp;F86,$F$75:$F$86,"&lt;&gt;")+COUNTIFS($F$75:$F$86,F86,$B$75:$B$86,"&lt;"&amp;B86)+1)</f>
        <v/>
      </c>
      <c r="H86">
        <f>IF(OR(E86="",C86=""),"",IF(C86&gt;=DATE(2019,5,1),"令和"&amp;(YEAR(C86)-2018),IF(C86&gt;=DATE(1989,1,8),"平成"&amp;(YEAR(C86)-1988),"昭和"&amp;(YEAR(C86)-1925)))&amp;"年"&amp;MONTH(C86)&amp;"月")</f>
        <v/>
      </c>
    </row>
    <row r="87">
      <c r="A87" t="n">
        <v>8</v>
      </c>
      <c r="B87" t="n">
        <v>1</v>
      </c>
      <c r="C87" s="132">
        <f>IFERROR(IF(ISNUMBER(入力!O12),入力!O12,DATEVALUE(入力!O12)),"")</f>
        <v/>
      </c>
      <c r="D87">
        <f>IF(入力!N12="","",入力!N12)</f>
        <v/>
      </c>
      <c r="E87">
        <f>IF(D87="","",IFERROR(INDEX(資格マスタ!$B:$B,MATCH(ASC(SUBSTITUTE(SUBSTITUTE(D87," ",""),"　","")),資格マスタ!$D:$D,0)),D87))</f>
        <v/>
      </c>
      <c r="F87">
        <f>IF(E87="","",IF(C87="",DATE(9999,1,1),C87))</f>
        <v/>
      </c>
      <c r="G87">
        <f>IF(E87="","",COUNTIFS($F$87:$F$98,"&lt;"&amp;F87,$F$87:$F$98,"&lt;&gt;")+COUNTIFS($F$87:$F$98,F87,$B$87:$B$98,"&lt;"&amp;B87)+1)</f>
        <v/>
      </c>
      <c r="H87">
        <f>IF(OR(E87="",C87=""),"",IF(C87&gt;=DATE(2019,5,1),"令和"&amp;(YEAR(C87)-2018),IF(C87&gt;=DATE(1989,1,8),"平成"&amp;(YEAR(C87)-1988),"昭和"&amp;(YEAR(C87)-1925)))&amp;"年"&amp;MONTH(C87)&amp;"月")</f>
        <v/>
      </c>
    </row>
    <row r="88">
      <c r="A88" t="n">
        <v>8</v>
      </c>
      <c r="B88" t="n">
        <v>2</v>
      </c>
      <c r="C88">
        <f>IFERROR(IF(ISNUMBER(入力!Q12),入力!Q12,DATEVALUE(入力!Q12)),"")</f>
        <v/>
      </c>
      <c r="D88">
        <f>IF(入力!P12="","",入力!P12)</f>
        <v/>
      </c>
      <c r="E88">
        <f>IF(D88="","",IFERROR(INDEX(資格マスタ!$B:$B,MATCH(ASC(SUBSTITUTE(SUBSTITUTE(D88," ",""),"　","")),資格マスタ!$D:$D,0)),D88))</f>
        <v/>
      </c>
      <c r="F88">
        <f>IF(E88="","",IF(C88="",DATE(9999,1,1),C88))</f>
        <v/>
      </c>
      <c r="G88">
        <f>IF(E88="","",COUNTIFS($F$87:$F$98,"&lt;"&amp;F88,$F$87:$F$98,"&lt;&gt;")+COUNTIFS($F$87:$F$98,F88,$B$87:$B$98,"&lt;"&amp;B88)+1)</f>
        <v/>
      </c>
      <c r="H88">
        <f>IF(OR(E88="",C88=""),"",IF(C88&gt;=DATE(2019,5,1),"令和"&amp;(YEAR(C88)-2018),IF(C88&gt;=DATE(1989,1,8),"平成"&amp;(YEAR(C88)-1988),"昭和"&amp;(YEAR(C88)-1925)))&amp;"年"&amp;MONTH(C88)&amp;"月")</f>
        <v/>
      </c>
    </row>
    <row r="89">
      <c r="A89" t="n">
        <v>8</v>
      </c>
      <c r="B89" t="n">
        <v>3</v>
      </c>
      <c r="C89">
        <f>IFERROR(IF(ISNUMBER(入力!S12),入力!S12,DATEVALUE(入力!S12)),"")</f>
        <v/>
      </c>
      <c r="D89">
        <f>IF(入力!R12="","",入力!R12)</f>
        <v/>
      </c>
      <c r="E89">
        <f>IF(D89="","",IFERROR(INDEX(資格マスタ!$B:$B,MATCH(ASC(SUBSTITUTE(SUBSTITUTE(D89," ",""),"　","")),資格マスタ!$D:$D,0)),D89))</f>
        <v/>
      </c>
      <c r="F89">
        <f>IF(E89="","",IF(C89="",DATE(9999,1,1),C89))</f>
        <v/>
      </c>
      <c r="G89">
        <f>IF(E89="","",COUNTIFS($F$87:$F$98,"&lt;"&amp;F89,$F$87:$F$98,"&lt;&gt;")+COUNTIFS($F$87:$F$98,F89,$B$87:$B$98,"&lt;"&amp;B89)+1)</f>
        <v/>
      </c>
      <c r="H89">
        <f>IF(OR(E89="",C89=""),"",IF(C89&gt;=DATE(2019,5,1),"令和"&amp;(YEAR(C89)-2018),IF(C89&gt;=DATE(1989,1,8),"平成"&amp;(YEAR(C89)-1988),"昭和"&amp;(YEAR(C89)-1925)))&amp;"年"&amp;MONTH(C89)&amp;"月")</f>
        <v/>
      </c>
    </row>
    <row r="90">
      <c r="A90" t="n">
        <v>8</v>
      </c>
      <c r="B90" t="n">
        <v>4</v>
      </c>
      <c r="C90">
        <f>IFERROR(IF(ISNUMBER(入力!U12),入力!U12,DATEVALUE(入力!U12)),"")</f>
        <v/>
      </c>
      <c r="D90">
        <f>IF(入力!T12="","",入力!T12)</f>
        <v/>
      </c>
      <c r="E90">
        <f>IF(D90="","",IFERROR(INDEX(資格マスタ!$B:$B,MATCH(ASC(SUBSTITUTE(SUBSTITUTE(D90," ",""),"　","")),資格マスタ!$D:$D,0)),D90))</f>
        <v/>
      </c>
      <c r="F90">
        <f>IF(E90="","",IF(C90="",DATE(9999,1,1),C90))</f>
        <v/>
      </c>
      <c r="G90">
        <f>IF(E90="","",COUNTIFS($F$87:$F$98,"&lt;"&amp;F90,$F$87:$F$98,"&lt;&gt;")+COUNTIFS($F$87:$F$98,F90,$B$87:$B$98,"&lt;"&amp;B90)+1)</f>
        <v/>
      </c>
      <c r="H90">
        <f>IF(OR(E90="",C90=""),"",IF(C90&gt;=DATE(2019,5,1),"令和"&amp;(YEAR(C90)-2018),IF(C90&gt;=DATE(1989,1,8),"平成"&amp;(YEAR(C90)-1988),"昭和"&amp;(YEAR(C90)-1925)))&amp;"年"&amp;MONTH(C90)&amp;"月")</f>
        <v/>
      </c>
    </row>
    <row r="91">
      <c r="A91" t="n">
        <v>8</v>
      </c>
      <c r="B91" t="n">
        <v>5</v>
      </c>
      <c r="C91">
        <f>IFERROR(IF(ISNUMBER(入力!W12),入力!W12,DATEVALUE(入力!W12)),"")</f>
        <v/>
      </c>
      <c r="D91">
        <f>IF(入力!V12="","",入力!V12)</f>
        <v/>
      </c>
      <c r="E91">
        <f>IF(D91="","",IFERROR(INDEX(資格マスタ!$B:$B,MATCH(ASC(SUBSTITUTE(SUBSTITUTE(D91," ",""),"　","")),資格マスタ!$D:$D,0)),D91))</f>
        <v/>
      </c>
      <c r="F91">
        <f>IF(E91="","",IF(C91="",DATE(9999,1,1),C91))</f>
        <v/>
      </c>
      <c r="G91">
        <f>IF(E91="","",COUNTIFS($F$87:$F$98,"&lt;"&amp;F91,$F$87:$F$98,"&lt;&gt;")+COUNTIFS($F$87:$F$98,F91,$B$87:$B$98,"&lt;"&amp;B91)+1)</f>
        <v/>
      </c>
      <c r="H91">
        <f>IF(OR(E91="",C91=""),"",IF(C91&gt;=DATE(2019,5,1),"令和"&amp;(YEAR(C91)-2018),IF(C91&gt;=DATE(1989,1,8),"平成"&amp;(YEAR(C91)-1988),"昭和"&amp;(YEAR(C91)-1925)))&amp;"年"&amp;MONTH(C91)&amp;"月")</f>
        <v/>
      </c>
    </row>
    <row r="92">
      <c r="A92" t="n">
        <v>8</v>
      </c>
      <c r="B92" t="n">
        <v>6</v>
      </c>
      <c r="C92">
        <f>IFERROR(IF(ISNUMBER(入力!Y12),入力!Y12,DATEVALUE(入力!Y12)),"")</f>
        <v/>
      </c>
      <c r="D92">
        <f>IF(入力!X12="","",入力!X12)</f>
        <v/>
      </c>
      <c r="E92">
        <f>IF(D92="","",IFERROR(INDEX(資格マスタ!$B:$B,MATCH(ASC(SUBSTITUTE(SUBSTITUTE(D92," ",""),"　","")),資格マスタ!$D:$D,0)),D92))</f>
        <v/>
      </c>
      <c r="F92">
        <f>IF(E92="","",IF(C92="",DATE(9999,1,1),C92))</f>
        <v/>
      </c>
      <c r="G92">
        <f>IF(E92="","",COUNTIFS($F$87:$F$98,"&lt;"&amp;F92,$F$87:$F$98,"&lt;&gt;")+COUNTIFS($F$87:$F$98,F92,$B$87:$B$98,"&lt;"&amp;B92)+1)</f>
        <v/>
      </c>
      <c r="H92">
        <f>IF(OR(E92="",C92=""),"",IF(C92&gt;=DATE(2019,5,1),"令和"&amp;(YEAR(C92)-2018),IF(C92&gt;=DATE(1989,1,8),"平成"&amp;(YEAR(C92)-1988),"昭和"&amp;(YEAR(C92)-1925)))&amp;"年"&amp;MONTH(C92)&amp;"月")</f>
        <v/>
      </c>
    </row>
    <row r="93">
      <c r="A93" t="n">
        <v>8</v>
      </c>
      <c r="B93" t="n">
        <v>7</v>
      </c>
      <c r="C93">
        <f>IFERROR(INDEX(資格取込!$S$6:$S$205,MATCH(8&amp;"_"&amp;1,資格取込!$Z$6:$Z$205,0)),"")</f>
        <v/>
      </c>
      <c r="D93">
        <f>IFERROR(INDEX(資格取込!$R$6:$R$205,MATCH(8&amp;"_"&amp;1,資格取込!$Z$6:$Z$205,0)),"")</f>
        <v/>
      </c>
      <c r="E93">
        <f>IF(D93="","",IFERROR(INDEX(資格マスタ!$B:$B,MATCH(ASC(SUBSTITUTE(SUBSTITUTE(D93," ",""),"　","")),資格マスタ!$D:$D,0)),D93))</f>
        <v/>
      </c>
      <c r="F93">
        <f>IF(E93="","",IF(C93="",DATE(9999,1,1),C93))</f>
        <v/>
      </c>
      <c r="G93">
        <f>IF(E93="","",COUNTIFS($F$87:$F$98,"&lt;"&amp;F93,$F$87:$F$98,"&lt;&gt;")+COUNTIFS($F$87:$F$98,F93,$B$87:$B$98,"&lt;"&amp;B93)+1)</f>
        <v/>
      </c>
      <c r="H93">
        <f>IF(OR(E93="",C93=""),"",IF(C93&gt;=DATE(2019,5,1),"令和"&amp;(YEAR(C93)-2018),IF(C93&gt;=DATE(1989,1,8),"平成"&amp;(YEAR(C93)-1988),"昭和"&amp;(YEAR(C93)-1925)))&amp;"年"&amp;MONTH(C93)&amp;"月")</f>
        <v/>
      </c>
    </row>
    <row r="94">
      <c r="A94" t="n">
        <v>8</v>
      </c>
      <c r="B94" t="n">
        <v>8</v>
      </c>
      <c r="C94">
        <f>IFERROR(INDEX(資格取込!$S$6:$S$205,MATCH(8&amp;"_"&amp;2,資格取込!$Z$6:$Z$205,0)),"")</f>
        <v/>
      </c>
      <c r="D94">
        <f>IFERROR(INDEX(資格取込!$R$6:$R$205,MATCH(8&amp;"_"&amp;2,資格取込!$Z$6:$Z$205,0)),"")</f>
        <v/>
      </c>
      <c r="E94">
        <f>IF(D94="","",IFERROR(INDEX(資格マスタ!$B:$B,MATCH(ASC(SUBSTITUTE(SUBSTITUTE(D94," ",""),"　","")),資格マスタ!$D:$D,0)),D94))</f>
        <v/>
      </c>
      <c r="F94">
        <f>IF(E94="","",IF(C94="",DATE(9999,1,1),C94))</f>
        <v/>
      </c>
      <c r="G94">
        <f>IF(E94="","",COUNTIFS($F$87:$F$98,"&lt;"&amp;F94,$F$87:$F$98,"&lt;&gt;")+COUNTIFS($F$87:$F$98,F94,$B$87:$B$98,"&lt;"&amp;B94)+1)</f>
        <v/>
      </c>
      <c r="H94">
        <f>IF(OR(E94="",C94=""),"",IF(C94&gt;=DATE(2019,5,1),"令和"&amp;(YEAR(C94)-2018),IF(C94&gt;=DATE(1989,1,8),"平成"&amp;(YEAR(C94)-1988),"昭和"&amp;(YEAR(C94)-1925)))&amp;"年"&amp;MONTH(C94)&amp;"月")</f>
        <v/>
      </c>
    </row>
    <row r="95">
      <c r="A95" t="n">
        <v>8</v>
      </c>
      <c r="B95" t="n">
        <v>9</v>
      </c>
      <c r="C95">
        <f>IFERROR(INDEX(資格取込!$S$6:$S$205,MATCH(8&amp;"_"&amp;3,資格取込!$Z$6:$Z$205,0)),"")</f>
        <v/>
      </c>
      <c r="D95">
        <f>IFERROR(INDEX(資格取込!$R$6:$R$205,MATCH(8&amp;"_"&amp;3,資格取込!$Z$6:$Z$205,0)),"")</f>
        <v/>
      </c>
      <c r="E95">
        <f>IF(D95="","",IFERROR(INDEX(資格マスタ!$B:$B,MATCH(ASC(SUBSTITUTE(SUBSTITUTE(D95," ",""),"　","")),資格マスタ!$D:$D,0)),D95))</f>
        <v/>
      </c>
      <c r="F95">
        <f>IF(E95="","",IF(C95="",DATE(9999,1,1),C95))</f>
        <v/>
      </c>
      <c r="G95">
        <f>IF(E95="","",COUNTIFS($F$87:$F$98,"&lt;"&amp;F95,$F$87:$F$98,"&lt;&gt;")+COUNTIFS($F$87:$F$98,F95,$B$87:$B$98,"&lt;"&amp;B95)+1)</f>
        <v/>
      </c>
      <c r="H95">
        <f>IF(OR(E95="",C95=""),"",IF(C95&gt;=DATE(2019,5,1),"令和"&amp;(YEAR(C95)-2018),IF(C95&gt;=DATE(1989,1,8),"平成"&amp;(YEAR(C95)-1988),"昭和"&amp;(YEAR(C95)-1925)))&amp;"年"&amp;MONTH(C95)&amp;"月")</f>
        <v/>
      </c>
    </row>
    <row r="96">
      <c r="A96" t="n">
        <v>8</v>
      </c>
      <c r="B96" t="n">
        <v>10</v>
      </c>
      <c r="C96">
        <f>IFERROR(INDEX(資格取込!$S$6:$S$205,MATCH(8&amp;"_"&amp;4,資格取込!$Z$6:$Z$205,0)),"")</f>
        <v/>
      </c>
      <c r="D96">
        <f>IFERROR(INDEX(資格取込!$R$6:$R$205,MATCH(8&amp;"_"&amp;4,資格取込!$Z$6:$Z$205,0)),"")</f>
        <v/>
      </c>
      <c r="E96">
        <f>IF(D96="","",IFERROR(INDEX(資格マスタ!$B:$B,MATCH(ASC(SUBSTITUTE(SUBSTITUTE(D96," ",""),"　","")),資格マスタ!$D:$D,0)),D96))</f>
        <v/>
      </c>
      <c r="F96">
        <f>IF(E96="","",IF(C96="",DATE(9999,1,1),C96))</f>
        <v/>
      </c>
      <c r="G96">
        <f>IF(E96="","",COUNTIFS($F$87:$F$98,"&lt;"&amp;F96,$F$87:$F$98,"&lt;&gt;")+COUNTIFS($F$87:$F$98,F96,$B$87:$B$98,"&lt;"&amp;B96)+1)</f>
        <v/>
      </c>
      <c r="H96">
        <f>IF(OR(E96="",C96=""),"",IF(C96&gt;=DATE(2019,5,1),"令和"&amp;(YEAR(C96)-2018),IF(C96&gt;=DATE(1989,1,8),"平成"&amp;(YEAR(C96)-1988),"昭和"&amp;(YEAR(C96)-1925)))&amp;"年"&amp;MONTH(C96)&amp;"月")</f>
        <v/>
      </c>
    </row>
    <row r="97">
      <c r="A97" t="n">
        <v>8</v>
      </c>
      <c r="B97" t="n">
        <v>11</v>
      </c>
      <c r="C97">
        <f>IFERROR(INDEX(資格取込!$S$6:$S$205,MATCH(8&amp;"_"&amp;5,資格取込!$Z$6:$Z$205,0)),"")</f>
        <v/>
      </c>
      <c r="D97">
        <f>IFERROR(INDEX(資格取込!$R$6:$R$205,MATCH(8&amp;"_"&amp;5,資格取込!$Z$6:$Z$205,0)),"")</f>
        <v/>
      </c>
      <c r="E97">
        <f>IF(D97="","",IFERROR(INDEX(資格マスタ!$B:$B,MATCH(ASC(SUBSTITUTE(SUBSTITUTE(D97," ",""),"　","")),資格マスタ!$D:$D,0)),D97))</f>
        <v/>
      </c>
      <c r="F97">
        <f>IF(E97="","",IF(C97="",DATE(9999,1,1),C97))</f>
        <v/>
      </c>
      <c r="G97">
        <f>IF(E97="","",COUNTIFS($F$87:$F$98,"&lt;"&amp;F97,$F$87:$F$98,"&lt;&gt;")+COUNTIFS($F$87:$F$98,F97,$B$87:$B$98,"&lt;"&amp;B97)+1)</f>
        <v/>
      </c>
      <c r="H97">
        <f>IF(OR(E97="",C97=""),"",IF(C97&gt;=DATE(2019,5,1),"令和"&amp;(YEAR(C97)-2018),IF(C97&gt;=DATE(1989,1,8),"平成"&amp;(YEAR(C97)-1988),"昭和"&amp;(YEAR(C97)-1925)))&amp;"年"&amp;MONTH(C97)&amp;"月")</f>
        <v/>
      </c>
    </row>
    <row r="98">
      <c r="A98" t="n">
        <v>8</v>
      </c>
      <c r="B98" t="n">
        <v>12</v>
      </c>
      <c r="C98">
        <f>IFERROR(INDEX(資格取込!$S$6:$S$205,MATCH(8&amp;"_"&amp;6,資格取込!$Z$6:$Z$205,0)),"")</f>
        <v/>
      </c>
      <c r="D98">
        <f>IFERROR(INDEX(資格取込!$R$6:$R$205,MATCH(8&amp;"_"&amp;6,資格取込!$Z$6:$Z$205,0)),"")</f>
        <v/>
      </c>
      <c r="E98">
        <f>IF(D98="","",IFERROR(INDEX(資格マスタ!$B:$B,MATCH(ASC(SUBSTITUTE(SUBSTITUTE(D98," ",""),"　","")),資格マスタ!$D:$D,0)),D98))</f>
        <v/>
      </c>
      <c r="F98">
        <f>IF(E98="","",IF(C98="",DATE(9999,1,1),C98))</f>
        <v/>
      </c>
      <c r="G98">
        <f>IF(E98="","",COUNTIFS($F$87:$F$98,"&lt;"&amp;F98,$F$87:$F$98,"&lt;&gt;")+COUNTIFS($F$87:$F$98,F98,$B$87:$B$98,"&lt;"&amp;B98)+1)</f>
        <v/>
      </c>
      <c r="H98">
        <f>IF(OR(E98="",C98=""),"",IF(C98&gt;=DATE(2019,5,1),"令和"&amp;(YEAR(C98)-2018),IF(C98&gt;=DATE(1989,1,8),"平成"&amp;(YEAR(C98)-1988),"昭和"&amp;(YEAR(C98)-1925)))&amp;"年"&amp;MONTH(C98)&amp;"月")</f>
        <v/>
      </c>
    </row>
    <row r="99">
      <c r="A99" t="n">
        <v>9</v>
      </c>
      <c r="B99" t="n">
        <v>1</v>
      </c>
      <c r="C99" s="132">
        <f>IFERROR(IF(ISNUMBER(入力!O13),入力!O13,DATEVALUE(入力!O13)),"")</f>
        <v/>
      </c>
      <c r="D99">
        <f>IF(入力!N13="","",入力!N13)</f>
        <v/>
      </c>
      <c r="E99">
        <f>IF(D99="","",IFERROR(INDEX(資格マスタ!$B:$B,MATCH(ASC(SUBSTITUTE(SUBSTITUTE(D99," ",""),"　","")),資格マスタ!$D:$D,0)),D99))</f>
        <v/>
      </c>
      <c r="F99">
        <f>IF(E99="","",IF(C99="",DATE(9999,1,1),C99))</f>
        <v/>
      </c>
      <c r="G99">
        <f>IF(E99="","",COUNTIFS($F$99:$F$110,"&lt;"&amp;F99,$F$99:$F$110,"&lt;&gt;")+COUNTIFS($F$99:$F$110,F99,$B$99:$B$110,"&lt;"&amp;B99)+1)</f>
        <v/>
      </c>
      <c r="H99">
        <f>IF(OR(E99="",C99=""),"",IF(C99&gt;=DATE(2019,5,1),"令和"&amp;(YEAR(C99)-2018),IF(C99&gt;=DATE(1989,1,8),"平成"&amp;(YEAR(C99)-1988),"昭和"&amp;(YEAR(C99)-1925)))&amp;"年"&amp;MONTH(C99)&amp;"月")</f>
        <v/>
      </c>
    </row>
    <row r="100">
      <c r="A100" t="n">
        <v>9</v>
      </c>
      <c r="B100" t="n">
        <v>2</v>
      </c>
      <c r="C100">
        <f>IFERROR(IF(ISNUMBER(入力!Q13),入力!Q13,DATEVALUE(入力!Q13)),"")</f>
        <v/>
      </c>
      <c r="D100">
        <f>IF(入力!P13="","",入力!P13)</f>
        <v/>
      </c>
      <c r="E100">
        <f>IF(D100="","",IFERROR(INDEX(資格マスタ!$B:$B,MATCH(ASC(SUBSTITUTE(SUBSTITUTE(D100," ",""),"　","")),資格マスタ!$D:$D,0)),D100))</f>
        <v/>
      </c>
      <c r="F100">
        <f>IF(E100="","",IF(C100="",DATE(9999,1,1),C100))</f>
        <v/>
      </c>
      <c r="G100">
        <f>IF(E100="","",COUNTIFS($F$99:$F$110,"&lt;"&amp;F100,$F$99:$F$110,"&lt;&gt;")+COUNTIFS($F$99:$F$110,F100,$B$99:$B$110,"&lt;"&amp;B100)+1)</f>
        <v/>
      </c>
      <c r="H100">
        <f>IF(OR(E100="",C100=""),"",IF(C100&gt;=DATE(2019,5,1),"令和"&amp;(YEAR(C100)-2018),IF(C100&gt;=DATE(1989,1,8),"平成"&amp;(YEAR(C100)-1988),"昭和"&amp;(YEAR(C100)-1925)))&amp;"年"&amp;MONTH(C100)&amp;"月")</f>
        <v/>
      </c>
    </row>
    <row r="101">
      <c r="A101" t="n">
        <v>9</v>
      </c>
      <c r="B101" t="n">
        <v>3</v>
      </c>
      <c r="C101">
        <f>IFERROR(IF(ISNUMBER(入力!S13),入力!S13,DATEVALUE(入力!S13)),"")</f>
        <v/>
      </c>
      <c r="D101">
        <f>IF(入力!R13="","",入力!R13)</f>
        <v/>
      </c>
      <c r="E101">
        <f>IF(D101="","",IFERROR(INDEX(資格マスタ!$B:$B,MATCH(ASC(SUBSTITUTE(SUBSTITUTE(D101," ",""),"　","")),資格マスタ!$D:$D,0)),D101))</f>
        <v/>
      </c>
      <c r="F101">
        <f>IF(E101="","",IF(C101="",DATE(9999,1,1),C101))</f>
        <v/>
      </c>
      <c r="G101">
        <f>IF(E101="","",COUNTIFS($F$99:$F$110,"&lt;"&amp;F101,$F$99:$F$110,"&lt;&gt;")+COUNTIFS($F$99:$F$110,F101,$B$99:$B$110,"&lt;"&amp;B101)+1)</f>
        <v/>
      </c>
      <c r="H101">
        <f>IF(OR(E101="",C101=""),"",IF(C101&gt;=DATE(2019,5,1),"令和"&amp;(YEAR(C101)-2018),IF(C101&gt;=DATE(1989,1,8),"平成"&amp;(YEAR(C101)-1988),"昭和"&amp;(YEAR(C101)-1925)))&amp;"年"&amp;MONTH(C101)&amp;"月")</f>
        <v/>
      </c>
    </row>
    <row r="102">
      <c r="A102" t="n">
        <v>9</v>
      </c>
      <c r="B102" t="n">
        <v>4</v>
      </c>
      <c r="C102">
        <f>IFERROR(IF(ISNUMBER(入力!U13),入力!U13,DATEVALUE(入力!U13)),"")</f>
        <v/>
      </c>
      <c r="D102">
        <f>IF(入力!T13="","",入力!T13)</f>
        <v/>
      </c>
      <c r="E102">
        <f>IF(D102="","",IFERROR(INDEX(資格マスタ!$B:$B,MATCH(ASC(SUBSTITUTE(SUBSTITUTE(D102," ",""),"　","")),資格マスタ!$D:$D,0)),D102))</f>
        <v/>
      </c>
      <c r="F102">
        <f>IF(E102="","",IF(C102="",DATE(9999,1,1),C102))</f>
        <v/>
      </c>
      <c r="G102">
        <f>IF(E102="","",COUNTIFS($F$99:$F$110,"&lt;"&amp;F102,$F$99:$F$110,"&lt;&gt;")+COUNTIFS($F$99:$F$110,F102,$B$99:$B$110,"&lt;"&amp;B102)+1)</f>
        <v/>
      </c>
      <c r="H102">
        <f>IF(OR(E102="",C102=""),"",IF(C102&gt;=DATE(2019,5,1),"令和"&amp;(YEAR(C102)-2018),IF(C102&gt;=DATE(1989,1,8),"平成"&amp;(YEAR(C102)-1988),"昭和"&amp;(YEAR(C102)-1925)))&amp;"年"&amp;MONTH(C102)&amp;"月")</f>
        <v/>
      </c>
    </row>
    <row r="103">
      <c r="A103" t="n">
        <v>9</v>
      </c>
      <c r="B103" t="n">
        <v>5</v>
      </c>
      <c r="C103">
        <f>IFERROR(IF(ISNUMBER(入力!W13),入力!W13,DATEVALUE(入力!W13)),"")</f>
        <v/>
      </c>
      <c r="D103">
        <f>IF(入力!V13="","",入力!V13)</f>
        <v/>
      </c>
      <c r="E103">
        <f>IF(D103="","",IFERROR(INDEX(資格マスタ!$B:$B,MATCH(ASC(SUBSTITUTE(SUBSTITUTE(D103," ",""),"　","")),資格マスタ!$D:$D,0)),D103))</f>
        <v/>
      </c>
      <c r="F103">
        <f>IF(E103="","",IF(C103="",DATE(9999,1,1),C103))</f>
        <v/>
      </c>
      <c r="G103">
        <f>IF(E103="","",COUNTIFS($F$99:$F$110,"&lt;"&amp;F103,$F$99:$F$110,"&lt;&gt;")+COUNTIFS($F$99:$F$110,F103,$B$99:$B$110,"&lt;"&amp;B103)+1)</f>
        <v/>
      </c>
      <c r="H103">
        <f>IF(OR(E103="",C103=""),"",IF(C103&gt;=DATE(2019,5,1),"令和"&amp;(YEAR(C103)-2018),IF(C103&gt;=DATE(1989,1,8),"平成"&amp;(YEAR(C103)-1988),"昭和"&amp;(YEAR(C103)-1925)))&amp;"年"&amp;MONTH(C103)&amp;"月")</f>
        <v/>
      </c>
    </row>
    <row r="104">
      <c r="A104" t="n">
        <v>9</v>
      </c>
      <c r="B104" t="n">
        <v>6</v>
      </c>
      <c r="C104">
        <f>IFERROR(IF(ISNUMBER(入力!Y13),入力!Y13,DATEVALUE(入力!Y13)),"")</f>
        <v/>
      </c>
      <c r="D104">
        <f>IF(入力!X13="","",入力!X13)</f>
        <v/>
      </c>
      <c r="E104">
        <f>IF(D104="","",IFERROR(INDEX(資格マスタ!$B:$B,MATCH(ASC(SUBSTITUTE(SUBSTITUTE(D104," ",""),"　","")),資格マスタ!$D:$D,0)),D104))</f>
        <v/>
      </c>
      <c r="F104">
        <f>IF(E104="","",IF(C104="",DATE(9999,1,1),C104))</f>
        <v/>
      </c>
      <c r="G104">
        <f>IF(E104="","",COUNTIFS($F$99:$F$110,"&lt;"&amp;F104,$F$99:$F$110,"&lt;&gt;")+COUNTIFS($F$99:$F$110,F104,$B$99:$B$110,"&lt;"&amp;B104)+1)</f>
        <v/>
      </c>
      <c r="H104">
        <f>IF(OR(E104="",C104=""),"",IF(C104&gt;=DATE(2019,5,1),"令和"&amp;(YEAR(C104)-2018),IF(C104&gt;=DATE(1989,1,8),"平成"&amp;(YEAR(C104)-1988),"昭和"&amp;(YEAR(C104)-1925)))&amp;"年"&amp;MONTH(C104)&amp;"月")</f>
        <v/>
      </c>
    </row>
    <row r="105">
      <c r="A105" t="n">
        <v>9</v>
      </c>
      <c r="B105" t="n">
        <v>7</v>
      </c>
      <c r="C105">
        <f>IFERROR(INDEX(資格取込!$S$6:$S$205,MATCH(9&amp;"_"&amp;1,資格取込!$Z$6:$Z$205,0)),"")</f>
        <v/>
      </c>
      <c r="D105">
        <f>IFERROR(INDEX(資格取込!$R$6:$R$205,MATCH(9&amp;"_"&amp;1,資格取込!$Z$6:$Z$205,0)),"")</f>
        <v/>
      </c>
      <c r="E105">
        <f>IF(D105="","",IFERROR(INDEX(資格マスタ!$B:$B,MATCH(ASC(SUBSTITUTE(SUBSTITUTE(D105," ",""),"　","")),資格マスタ!$D:$D,0)),D105))</f>
        <v/>
      </c>
      <c r="F105">
        <f>IF(E105="","",IF(C105="",DATE(9999,1,1),C105))</f>
        <v/>
      </c>
      <c r="G105">
        <f>IF(E105="","",COUNTIFS($F$99:$F$110,"&lt;"&amp;F105,$F$99:$F$110,"&lt;&gt;")+COUNTIFS($F$99:$F$110,F105,$B$99:$B$110,"&lt;"&amp;B105)+1)</f>
        <v/>
      </c>
      <c r="H105">
        <f>IF(OR(E105="",C105=""),"",IF(C105&gt;=DATE(2019,5,1),"令和"&amp;(YEAR(C105)-2018),IF(C105&gt;=DATE(1989,1,8),"平成"&amp;(YEAR(C105)-1988),"昭和"&amp;(YEAR(C105)-1925)))&amp;"年"&amp;MONTH(C105)&amp;"月")</f>
        <v/>
      </c>
    </row>
    <row r="106">
      <c r="A106" t="n">
        <v>9</v>
      </c>
      <c r="B106" t="n">
        <v>8</v>
      </c>
      <c r="C106">
        <f>IFERROR(INDEX(資格取込!$S$6:$S$205,MATCH(9&amp;"_"&amp;2,資格取込!$Z$6:$Z$205,0)),"")</f>
        <v/>
      </c>
      <c r="D106">
        <f>IFERROR(INDEX(資格取込!$R$6:$R$205,MATCH(9&amp;"_"&amp;2,資格取込!$Z$6:$Z$205,0)),"")</f>
        <v/>
      </c>
      <c r="E106">
        <f>IF(D106="","",IFERROR(INDEX(資格マスタ!$B:$B,MATCH(ASC(SUBSTITUTE(SUBSTITUTE(D106," ",""),"　","")),資格マスタ!$D:$D,0)),D106))</f>
        <v/>
      </c>
      <c r="F106">
        <f>IF(E106="","",IF(C106="",DATE(9999,1,1),C106))</f>
        <v/>
      </c>
      <c r="G106">
        <f>IF(E106="","",COUNTIFS($F$99:$F$110,"&lt;"&amp;F106,$F$99:$F$110,"&lt;&gt;")+COUNTIFS($F$99:$F$110,F106,$B$99:$B$110,"&lt;"&amp;B106)+1)</f>
        <v/>
      </c>
      <c r="H106">
        <f>IF(OR(E106="",C106=""),"",IF(C106&gt;=DATE(2019,5,1),"令和"&amp;(YEAR(C106)-2018),IF(C106&gt;=DATE(1989,1,8),"平成"&amp;(YEAR(C106)-1988),"昭和"&amp;(YEAR(C106)-1925)))&amp;"年"&amp;MONTH(C106)&amp;"月")</f>
        <v/>
      </c>
    </row>
    <row r="107">
      <c r="A107" t="n">
        <v>9</v>
      </c>
      <c r="B107" t="n">
        <v>9</v>
      </c>
      <c r="C107">
        <f>IFERROR(INDEX(資格取込!$S$6:$S$205,MATCH(9&amp;"_"&amp;3,資格取込!$Z$6:$Z$205,0)),"")</f>
        <v/>
      </c>
      <c r="D107">
        <f>IFERROR(INDEX(資格取込!$R$6:$R$205,MATCH(9&amp;"_"&amp;3,資格取込!$Z$6:$Z$205,0)),"")</f>
        <v/>
      </c>
      <c r="E107">
        <f>IF(D107="","",IFERROR(INDEX(資格マスタ!$B:$B,MATCH(ASC(SUBSTITUTE(SUBSTITUTE(D107," ",""),"　","")),資格マスタ!$D:$D,0)),D107))</f>
        <v/>
      </c>
      <c r="F107">
        <f>IF(E107="","",IF(C107="",DATE(9999,1,1),C107))</f>
        <v/>
      </c>
      <c r="G107">
        <f>IF(E107="","",COUNTIFS($F$99:$F$110,"&lt;"&amp;F107,$F$99:$F$110,"&lt;&gt;")+COUNTIFS($F$99:$F$110,F107,$B$99:$B$110,"&lt;"&amp;B107)+1)</f>
        <v/>
      </c>
      <c r="H107">
        <f>IF(OR(E107="",C107=""),"",IF(C107&gt;=DATE(2019,5,1),"令和"&amp;(YEAR(C107)-2018),IF(C107&gt;=DATE(1989,1,8),"平成"&amp;(YEAR(C107)-1988),"昭和"&amp;(YEAR(C107)-1925)))&amp;"年"&amp;MONTH(C107)&amp;"月")</f>
        <v/>
      </c>
    </row>
    <row r="108">
      <c r="A108" t="n">
        <v>9</v>
      </c>
      <c r="B108" t="n">
        <v>10</v>
      </c>
      <c r="C108">
        <f>IFERROR(INDEX(資格取込!$S$6:$S$205,MATCH(9&amp;"_"&amp;4,資格取込!$Z$6:$Z$205,0)),"")</f>
        <v/>
      </c>
      <c r="D108">
        <f>IFERROR(INDEX(資格取込!$R$6:$R$205,MATCH(9&amp;"_"&amp;4,資格取込!$Z$6:$Z$205,0)),"")</f>
        <v/>
      </c>
      <c r="E108">
        <f>IF(D108="","",IFERROR(INDEX(資格マスタ!$B:$B,MATCH(ASC(SUBSTITUTE(SUBSTITUTE(D108," ",""),"　","")),資格マスタ!$D:$D,0)),D108))</f>
        <v/>
      </c>
      <c r="F108">
        <f>IF(E108="","",IF(C108="",DATE(9999,1,1),C108))</f>
        <v/>
      </c>
      <c r="G108">
        <f>IF(E108="","",COUNTIFS($F$99:$F$110,"&lt;"&amp;F108,$F$99:$F$110,"&lt;&gt;")+COUNTIFS($F$99:$F$110,F108,$B$99:$B$110,"&lt;"&amp;B108)+1)</f>
        <v/>
      </c>
      <c r="H108">
        <f>IF(OR(E108="",C108=""),"",IF(C108&gt;=DATE(2019,5,1),"令和"&amp;(YEAR(C108)-2018),IF(C108&gt;=DATE(1989,1,8),"平成"&amp;(YEAR(C108)-1988),"昭和"&amp;(YEAR(C108)-1925)))&amp;"年"&amp;MONTH(C108)&amp;"月")</f>
        <v/>
      </c>
    </row>
    <row r="109">
      <c r="A109" t="n">
        <v>9</v>
      </c>
      <c r="B109" t="n">
        <v>11</v>
      </c>
      <c r="C109">
        <f>IFERROR(INDEX(資格取込!$S$6:$S$205,MATCH(9&amp;"_"&amp;5,資格取込!$Z$6:$Z$205,0)),"")</f>
        <v/>
      </c>
      <c r="D109">
        <f>IFERROR(INDEX(資格取込!$R$6:$R$205,MATCH(9&amp;"_"&amp;5,資格取込!$Z$6:$Z$205,0)),"")</f>
        <v/>
      </c>
      <c r="E109">
        <f>IF(D109="","",IFERROR(INDEX(資格マスタ!$B:$B,MATCH(ASC(SUBSTITUTE(SUBSTITUTE(D109," ",""),"　","")),資格マスタ!$D:$D,0)),D109))</f>
        <v/>
      </c>
      <c r="F109">
        <f>IF(E109="","",IF(C109="",DATE(9999,1,1),C109))</f>
        <v/>
      </c>
      <c r="G109">
        <f>IF(E109="","",COUNTIFS($F$99:$F$110,"&lt;"&amp;F109,$F$99:$F$110,"&lt;&gt;")+COUNTIFS($F$99:$F$110,F109,$B$99:$B$110,"&lt;"&amp;B109)+1)</f>
        <v/>
      </c>
      <c r="H109">
        <f>IF(OR(E109="",C109=""),"",IF(C109&gt;=DATE(2019,5,1),"令和"&amp;(YEAR(C109)-2018),IF(C109&gt;=DATE(1989,1,8),"平成"&amp;(YEAR(C109)-1988),"昭和"&amp;(YEAR(C109)-1925)))&amp;"年"&amp;MONTH(C109)&amp;"月")</f>
        <v/>
      </c>
    </row>
    <row r="110">
      <c r="A110" t="n">
        <v>9</v>
      </c>
      <c r="B110" t="n">
        <v>12</v>
      </c>
      <c r="C110">
        <f>IFERROR(INDEX(資格取込!$S$6:$S$205,MATCH(9&amp;"_"&amp;6,資格取込!$Z$6:$Z$205,0)),"")</f>
        <v/>
      </c>
      <c r="D110">
        <f>IFERROR(INDEX(資格取込!$R$6:$R$205,MATCH(9&amp;"_"&amp;6,資格取込!$Z$6:$Z$205,0)),"")</f>
        <v/>
      </c>
      <c r="E110">
        <f>IF(D110="","",IFERROR(INDEX(資格マスタ!$B:$B,MATCH(ASC(SUBSTITUTE(SUBSTITUTE(D110," ",""),"　","")),資格マスタ!$D:$D,0)),D110))</f>
        <v/>
      </c>
      <c r="F110">
        <f>IF(E110="","",IF(C110="",DATE(9999,1,1),C110))</f>
        <v/>
      </c>
      <c r="G110">
        <f>IF(E110="","",COUNTIFS($F$99:$F$110,"&lt;"&amp;F110,$F$99:$F$110,"&lt;&gt;")+COUNTIFS($F$99:$F$110,F110,$B$99:$B$110,"&lt;"&amp;B110)+1)</f>
        <v/>
      </c>
      <c r="H110">
        <f>IF(OR(E110="",C110=""),"",IF(C110&gt;=DATE(2019,5,1),"令和"&amp;(YEAR(C110)-2018),IF(C110&gt;=DATE(1989,1,8),"平成"&amp;(YEAR(C110)-1988),"昭和"&amp;(YEAR(C110)-1925)))&amp;"年"&amp;MONTH(C110)&amp;"月")</f>
        <v/>
      </c>
    </row>
    <row r="111">
      <c r="A111" t="n">
        <v>10</v>
      </c>
      <c r="B111" t="n">
        <v>1</v>
      </c>
      <c r="C111" s="132">
        <f>IFERROR(IF(ISNUMBER(入力!O14),入力!O14,DATEVALUE(入力!O14)),"")</f>
        <v/>
      </c>
      <c r="D111">
        <f>IF(入力!N14="","",入力!N14)</f>
        <v/>
      </c>
      <c r="E111">
        <f>IF(D111="","",IFERROR(INDEX(資格マスタ!$B:$B,MATCH(ASC(SUBSTITUTE(SUBSTITUTE(D111," ",""),"　","")),資格マスタ!$D:$D,0)),D111))</f>
        <v/>
      </c>
      <c r="F111">
        <f>IF(E111="","",IF(C111="",DATE(9999,1,1),C111))</f>
        <v/>
      </c>
      <c r="G111">
        <f>IF(E111="","",COUNTIFS($F$111:$F$122,"&lt;"&amp;F111,$F$111:$F$122,"&lt;&gt;")+COUNTIFS($F$111:$F$122,F111,$B$111:$B$122,"&lt;"&amp;B111)+1)</f>
        <v/>
      </c>
      <c r="H111">
        <f>IF(OR(E111="",C111=""),"",IF(C111&gt;=DATE(2019,5,1),"令和"&amp;(YEAR(C111)-2018),IF(C111&gt;=DATE(1989,1,8),"平成"&amp;(YEAR(C111)-1988),"昭和"&amp;(YEAR(C111)-1925)))&amp;"年"&amp;MONTH(C111)&amp;"月")</f>
        <v/>
      </c>
    </row>
    <row r="112">
      <c r="A112" t="n">
        <v>10</v>
      </c>
      <c r="B112" t="n">
        <v>2</v>
      </c>
      <c r="C112">
        <f>IFERROR(IF(ISNUMBER(入力!Q14),入力!Q14,DATEVALUE(入力!Q14)),"")</f>
        <v/>
      </c>
      <c r="D112">
        <f>IF(入力!P14="","",入力!P14)</f>
        <v/>
      </c>
      <c r="E112">
        <f>IF(D112="","",IFERROR(INDEX(資格マスタ!$B:$B,MATCH(ASC(SUBSTITUTE(SUBSTITUTE(D112," ",""),"　","")),資格マスタ!$D:$D,0)),D112))</f>
        <v/>
      </c>
      <c r="F112">
        <f>IF(E112="","",IF(C112="",DATE(9999,1,1),C112))</f>
        <v/>
      </c>
      <c r="G112">
        <f>IF(E112="","",COUNTIFS($F$111:$F$122,"&lt;"&amp;F112,$F$111:$F$122,"&lt;&gt;")+COUNTIFS($F$111:$F$122,F112,$B$111:$B$122,"&lt;"&amp;B112)+1)</f>
        <v/>
      </c>
      <c r="H112">
        <f>IF(OR(E112="",C112=""),"",IF(C112&gt;=DATE(2019,5,1),"令和"&amp;(YEAR(C112)-2018),IF(C112&gt;=DATE(1989,1,8),"平成"&amp;(YEAR(C112)-1988),"昭和"&amp;(YEAR(C112)-1925)))&amp;"年"&amp;MONTH(C112)&amp;"月")</f>
        <v/>
      </c>
    </row>
    <row r="113">
      <c r="A113" t="n">
        <v>10</v>
      </c>
      <c r="B113" t="n">
        <v>3</v>
      </c>
      <c r="C113">
        <f>IFERROR(IF(ISNUMBER(入力!S14),入力!S14,DATEVALUE(入力!S14)),"")</f>
        <v/>
      </c>
      <c r="D113">
        <f>IF(入力!R14="","",入力!R14)</f>
        <v/>
      </c>
      <c r="E113">
        <f>IF(D113="","",IFERROR(INDEX(資格マスタ!$B:$B,MATCH(ASC(SUBSTITUTE(SUBSTITUTE(D113," ",""),"　","")),資格マスタ!$D:$D,0)),D113))</f>
        <v/>
      </c>
      <c r="F113">
        <f>IF(E113="","",IF(C113="",DATE(9999,1,1),C113))</f>
        <v/>
      </c>
      <c r="G113">
        <f>IF(E113="","",COUNTIFS($F$111:$F$122,"&lt;"&amp;F113,$F$111:$F$122,"&lt;&gt;")+COUNTIFS($F$111:$F$122,F113,$B$111:$B$122,"&lt;"&amp;B113)+1)</f>
        <v/>
      </c>
      <c r="H113">
        <f>IF(OR(E113="",C113=""),"",IF(C113&gt;=DATE(2019,5,1),"令和"&amp;(YEAR(C113)-2018),IF(C113&gt;=DATE(1989,1,8),"平成"&amp;(YEAR(C113)-1988),"昭和"&amp;(YEAR(C113)-1925)))&amp;"年"&amp;MONTH(C113)&amp;"月")</f>
        <v/>
      </c>
    </row>
    <row r="114">
      <c r="A114" t="n">
        <v>10</v>
      </c>
      <c r="B114" t="n">
        <v>4</v>
      </c>
      <c r="C114">
        <f>IFERROR(IF(ISNUMBER(入力!U14),入力!U14,DATEVALUE(入力!U14)),"")</f>
        <v/>
      </c>
      <c r="D114">
        <f>IF(入力!T14="","",入力!T14)</f>
        <v/>
      </c>
      <c r="E114">
        <f>IF(D114="","",IFERROR(INDEX(資格マスタ!$B:$B,MATCH(ASC(SUBSTITUTE(SUBSTITUTE(D114," ",""),"　","")),資格マスタ!$D:$D,0)),D114))</f>
        <v/>
      </c>
      <c r="F114">
        <f>IF(E114="","",IF(C114="",DATE(9999,1,1),C114))</f>
        <v/>
      </c>
      <c r="G114">
        <f>IF(E114="","",COUNTIFS($F$111:$F$122,"&lt;"&amp;F114,$F$111:$F$122,"&lt;&gt;")+COUNTIFS($F$111:$F$122,F114,$B$111:$B$122,"&lt;"&amp;B114)+1)</f>
        <v/>
      </c>
      <c r="H114">
        <f>IF(OR(E114="",C114=""),"",IF(C114&gt;=DATE(2019,5,1),"令和"&amp;(YEAR(C114)-2018),IF(C114&gt;=DATE(1989,1,8),"平成"&amp;(YEAR(C114)-1988),"昭和"&amp;(YEAR(C114)-1925)))&amp;"年"&amp;MONTH(C114)&amp;"月")</f>
        <v/>
      </c>
    </row>
    <row r="115">
      <c r="A115" t="n">
        <v>10</v>
      </c>
      <c r="B115" t="n">
        <v>5</v>
      </c>
      <c r="C115">
        <f>IFERROR(IF(ISNUMBER(入力!W14),入力!W14,DATEVALUE(入力!W14)),"")</f>
        <v/>
      </c>
      <c r="D115">
        <f>IF(入力!V14="","",入力!V14)</f>
        <v/>
      </c>
      <c r="E115">
        <f>IF(D115="","",IFERROR(INDEX(資格マスタ!$B:$B,MATCH(ASC(SUBSTITUTE(SUBSTITUTE(D115," ",""),"　","")),資格マスタ!$D:$D,0)),D115))</f>
        <v/>
      </c>
      <c r="F115">
        <f>IF(E115="","",IF(C115="",DATE(9999,1,1),C115))</f>
        <v/>
      </c>
      <c r="G115">
        <f>IF(E115="","",COUNTIFS($F$111:$F$122,"&lt;"&amp;F115,$F$111:$F$122,"&lt;&gt;")+COUNTIFS($F$111:$F$122,F115,$B$111:$B$122,"&lt;"&amp;B115)+1)</f>
        <v/>
      </c>
      <c r="H115">
        <f>IF(OR(E115="",C115=""),"",IF(C115&gt;=DATE(2019,5,1),"令和"&amp;(YEAR(C115)-2018),IF(C115&gt;=DATE(1989,1,8),"平成"&amp;(YEAR(C115)-1988),"昭和"&amp;(YEAR(C115)-1925)))&amp;"年"&amp;MONTH(C115)&amp;"月")</f>
        <v/>
      </c>
    </row>
    <row r="116">
      <c r="A116" t="n">
        <v>10</v>
      </c>
      <c r="B116" t="n">
        <v>6</v>
      </c>
      <c r="C116">
        <f>IFERROR(IF(ISNUMBER(入力!Y14),入力!Y14,DATEVALUE(入力!Y14)),"")</f>
        <v/>
      </c>
      <c r="D116">
        <f>IF(入力!X14="","",入力!X14)</f>
        <v/>
      </c>
      <c r="E116">
        <f>IF(D116="","",IFERROR(INDEX(資格マスタ!$B:$B,MATCH(ASC(SUBSTITUTE(SUBSTITUTE(D116," ",""),"　","")),資格マスタ!$D:$D,0)),D116))</f>
        <v/>
      </c>
      <c r="F116">
        <f>IF(E116="","",IF(C116="",DATE(9999,1,1),C116))</f>
        <v/>
      </c>
      <c r="G116">
        <f>IF(E116="","",COUNTIFS($F$111:$F$122,"&lt;"&amp;F116,$F$111:$F$122,"&lt;&gt;")+COUNTIFS($F$111:$F$122,F116,$B$111:$B$122,"&lt;"&amp;B116)+1)</f>
        <v/>
      </c>
      <c r="H116">
        <f>IF(OR(E116="",C116=""),"",IF(C116&gt;=DATE(2019,5,1),"令和"&amp;(YEAR(C116)-2018),IF(C116&gt;=DATE(1989,1,8),"平成"&amp;(YEAR(C116)-1988),"昭和"&amp;(YEAR(C116)-1925)))&amp;"年"&amp;MONTH(C116)&amp;"月")</f>
        <v/>
      </c>
    </row>
    <row r="117">
      <c r="A117" t="n">
        <v>10</v>
      </c>
      <c r="B117" t="n">
        <v>7</v>
      </c>
      <c r="C117">
        <f>IFERROR(INDEX(資格取込!$S$6:$S$205,MATCH(10&amp;"_"&amp;1,資格取込!$Z$6:$Z$205,0)),"")</f>
        <v/>
      </c>
      <c r="D117">
        <f>IFERROR(INDEX(資格取込!$R$6:$R$205,MATCH(10&amp;"_"&amp;1,資格取込!$Z$6:$Z$205,0)),"")</f>
        <v/>
      </c>
      <c r="E117">
        <f>IF(D117="","",IFERROR(INDEX(資格マスタ!$B:$B,MATCH(ASC(SUBSTITUTE(SUBSTITUTE(D117," ",""),"　","")),資格マスタ!$D:$D,0)),D117))</f>
        <v/>
      </c>
      <c r="F117">
        <f>IF(E117="","",IF(C117="",DATE(9999,1,1),C117))</f>
        <v/>
      </c>
      <c r="G117">
        <f>IF(E117="","",COUNTIFS($F$111:$F$122,"&lt;"&amp;F117,$F$111:$F$122,"&lt;&gt;")+COUNTIFS($F$111:$F$122,F117,$B$111:$B$122,"&lt;"&amp;B117)+1)</f>
        <v/>
      </c>
      <c r="H117">
        <f>IF(OR(E117="",C117=""),"",IF(C117&gt;=DATE(2019,5,1),"令和"&amp;(YEAR(C117)-2018),IF(C117&gt;=DATE(1989,1,8),"平成"&amp;(YEAR(C117)-1988),"昭和"&amp;(YEAR(C117)-1925)))&amp;"年"&amp;MONTH(C117)&amp;"月")</f>
        <v/>
      </c>
    </row>
    <row r="118">
      <c r="A118" t="n">
        <v>10</v>
      </c>
      <c r="B118" t="n">
        <v>8</v>
      </c>
      <c r="C118">
        <f>IFERROR(INDEX(資格取込!$S$6:$S$205,MATCH(10&amp;"_"&amp;2,資格取込!$Z$6:$Z$205,0)),"")</f>
        <v/>
      </c>
      <c r="D118">
        <f>IFERROR(INDEX(資格取込!$R$6:$R$205,MATCH(10&amp;"_"&amp;2,資格取込!$Z$6:$Z$205,0)),"")</f>
        <v/>
      </c>
      <c r="E118">
        <f>IF(D118="","",IFERROR(INDEX(資格マスタ!$B:$B,MATCH(ASC(SUBSTITUTE(SUBSTITUTE(D118," ",""),"　","")),資格マスタ!$D:$D,0)),D118))</f>
        <v/>
      </c>
      <c r="F118">
        <f>IF(E118="","",IF(C118="",DATE(9999,1,1),C118))</f>
        <v/>
      </c>
      <c r="G118">
        <f>IF(E118="","",COUNTIFS($F$111:$F$122,"&lt;"&amp;F118,$F$111:$F$122,"&lt;&gt;")+COUNTIFS($F$111:$F$122,F118,$B$111:$B$122,"&lt;"&amp;B118)+1)</f>
        <v/>
      </c>
      <c r="H118">
        <f>IF(OR(E118="",C118=""),"",IF(C118&gt;=DATE(2019,5,1),"令和"&amp;(YEAR(C118)-2018),IF(C118&gt;=DATE(1989,1,8),"平成"&amp;(YEAR(C118)-1988),"昭和"&amp;(YEAR(C118)-1925)))&amp;"年"&amp;MONTH(C118)&amp;"月")</f>
        <v/>
      </c>
    </row>
    <row r="119">
      <c r="A119" t="n">
        <v>10</v>
      </c>
      <c r="B119" t="n">
        <v>9</v>
      </c>
      <c r="C119">
        <f>IFERROR(INDEX(資格取込!$S$6:$S$205,MATCH(10&amp;"_"&amp;3,資格取込!$Z$6:$Z$205,0)),"")</f>
        <v/>
      </c>
      <c r="D119">
        <f>IFERROR(INDEX(資格取込!$R$6:$R$205,MATCH(10&amp;"_"&amp;3,資格取込!$Z$6:$Z$205,0)),"")</f>
        <v/>
      </c>
      <c r="E119">
        <f>IF(D119="","",IFERROR(INDEX(資格マスタ!$B:$B,MATCH(ASC(SUBSTITUTE(SUBSTITUTE(D119," ",""),"　","")),資格マスタ!$D:$D,0)),D119))</f>
        <v/>
      </c>
      <c r="F119">
        <f>IF(E119="","",IF(C119="",DATE(9999,1,1),C119))</f>
        <v/>
      </c>
      <c r="G119">
        <f>IF(E119="","",COUNTIFS($F$111:$F$122,"&lt;"&amp;F119,$F$111:$F$122,"&lt;&gt;")+COUNTIFS($F$111:$F$122,F119,$B$111:$B$122,"&lt;"&amp;B119)+1)</f>
        <v/>
      </c>
      <c r="H119">
        <f>IF(OR(E119="",C119=""),"",IF(C119&gt;=DATE(2019,5,1),"令和"&amp;(YEAR(C119)-2018),IF(C119&gt;=DATE(1989,1,8),"平成"&amp;(YEAR(C119)-1988),"昭和"&amp;(YEAR(C119)-1925)))&amp;"年"&amp;MONTH(C119)&amp;"月")</f>
        <v/>
      </c>
    </row>
    <row r="120">
      <c r="A120" t="n">
        <v>10</v>
      </c>
      <c r="B120" t="n">
        <v>10</v>
      </c>
      <c r="C120">
        <f>IFERROR(INDEX(資格取込!$S$6:$S$205,MATCH(10&amp;"_"&amp;4,資格取込!$Z$6:$Z$205,0)),"")</f>
        <v/>
      </c>
      <c r="D120">
        <f>IFERROR(INDEX(資格取込!$R$6:$R$205,MATCH(10&amp;"_"&amp;4,資格取込!$Z$6:$Z$205,0)),"")</f>
        <v/>
      </c>
      <c r="E120">
        <f>IF(D120="","",IFERROR(INDEX(資格マスタ!$B:$B,MATCH(ASC(SUBSTITUTE(SUBSTITUTE(D120," ",""),"　","")),資格マスタ!$D:$D,0)),D120))</f>
        <v/>
      </c>
      <c r="F120">
        <f>IF(E120="","",IF(C120="",DATE(9999,1,1),C120))</f>
        <v/>
      </c>
      <c r="G120">
        <f>IF(E120="","",COUNTIFS($F$111:$F$122,"&lt;"&amp;F120,$F$111:$F$122,"&lt;&gt;")+COUNTIFS($F$111:$F$122,F120,$B$111:$B$122,"&lt;"&amp;B120)+1)</f>
        <v/>
      </c>
      <c r="H120">
        <f>IF(OR(E120="",C120=""),"",IF(C120&gt;=DATE(2019,5,1),"令和"&amp;(YEAR(C120)-2018),IF(C120&gt;=DATE(1989,1,8),"平成"&amp;(YEAR(C120)-1988),"昭和"&amp;(YEAR(C120)-1925)))&amp;"年"&amp;MONTH(C120)&amp;"月")</f>
        <v/>
      </c>
    </row>
    <row r="121">
      <c r="A121" t="n">
        <v>10</v>
      </c>
      <c r="B121" t="n">
        <v>11</v>
      </c>
      <c r="C121">
        <f>IFERROR(INDEX(資格取込!$S$6:$S$205,MATCH(10&amp;"_"&amp;5,資格取込!$Z$6:$Z$205,0)),"")</f>
        <v/>
      </c>
      <c r="D121">
        <f>IFERROR(INDEX(資格取込!$R$6:$R$205,MATCH(10&amp;"_"&amp;5,資格取込!$Z$6:$Z$205,0)),"")</f>
        <v/>
      </c>
      <c r="E121">
        <f>IF(D121="","",IFERROR(INDEX(資格マスタ!$B:$B,MATCH(ASC(SUBSTITUTE(SUBSTITUTE(D121," ",""),"　","")),資格マスタ!$D:$D,0)),D121))</f>
        <v/>
      </c>
      <c r="F121">
        <f>IF(E121="","",IF(C121="",DATE(9999,1,1),C121))</f>
        <v/>
      </c>
      <c r="G121">
        <f>IF(E121="","",COUNTIFS($F$111:$F$122,"&lt;"&amp;F121,$F$111:$F$122,"&lt;&gt;")+COUNTIFS($F$111:$F$122,F121,$B$111:$B$122,"&lt;"&amp;B121)+1)</f>
        <v/>
      </c>
      <c r="H121">
        <f>IF(OR(E121="",C121=""),"",IF(C121&gt;=DATE(2019,5,1),"令和"&amp;(YEAR(C121)-2018),IF(C121&gt;=DATE(1989,1,8),"平成"&amp;(YEAR(C121)-1988),"昭和"&amp;(YEAR(C121)-1925)))&amp;"年"&amp;MONTH(C121)&amp;"月")</f>
        <v/>
      </c>
    </row>
    <row r="122">
      <c r="A122" t="n">
        <v>10</v>
      </c>
      <c r="B122" t="n">
        <v>12</v>
      </c>
      <c r="C122">
        <f>IFERROR(INDEX(資格取込!$S$6:$S$205,MATCH(10&amp;"_"&amp;6,資格取込!$Z$6:$Z$205,0)),"")</f>
        <v/>
      </c>
      <c r="D122">
        <f>IFERROR(INDEX(資格取込!$R$6:$R$205,MATCH(10&amp;"_"&amp;6,資格取込!$Z$6:$Z$205,0)),"")</f>
        <v/>
      </c>
      <c r="E122">
        <f>IF(D122="","",IFERROR(INDEX(資格マスタ!$B:$B,MATCH(ASC(SUBSTITUTE(SUBSTITUTE(D122," ",""),"　","")),資格マスタ!$D:$D,0)),D122))</f>
        <v/>
      </c>
      <c r="F122">
        <f>IF(E122="","",IF(C122="",DATE(9999,1,1),C122))</f>
        <v/>
      </c>
      <c r="G122">
        <f>IF(E122="","",COUNTIFS($F$111:$F$122,"&lt;"&amp;F122,$F$111:$F$122,"&lt;&gt;")+COUNTIFS($F$111:$F$122,F122,$B$111:$B$122,"&lt;"&amp;B122)+1)</f>
        <v/>
      </c>
      <c r="H122">
        <f>IF(OR(E122="",C122=""),"",IF(C122&gt;=DATE(2019,5,1),"令和"&amp;(YEAR(C122)-2018),IF(C122&gt;=DATE(1989,1,8),"平成"&amp;(YEAR(C122)-1988),"昭和"&amp;(YEAR(C122)-1925)))&amp;"年"&amp;MONTH(C122)&amp;"月")</f>
        <v/>
      </c>
    </row>
    <row r="123">
      <c r="A123" t="n">
        <v>11</v>
      </c>
      <c r="B123" t="n">
        <v>1</v>
      </c>
      <c r="C123" s="132">
        <f>IFERROR(IF(ISNUMBER(入力!O15),入力!O15,DATEVALUE(入力!O15)),"")</f>
        <v/>
      </c>
      <c r="D123">
        <f>IF(入力!N15="","",入力!N15)</f>
        <v/>
      </c>
      <c r="E123">
        <f>IF(D123="","",IFERROR(INDEX(資格マスタ!$B:$B,MATCH(ASC(SUBSTITUTE(SUBSTITUTE(D123," ",""),"　","")),資格マスタ!$D:$D,0)),D123))</f>
        <v/>
      </c>
      <c r="F123">
        <f>IF(E123="","",IF(C123="",DATE(9999,1,1),C123))</f>
        <v/>
      </c>
      <c r="G123">
        <f>IF(E123="","",COUNTIFS($F$123:$F$134,"&lt;"&amp;F123,$F$123:$F$134,"&lt;&gt;")+COUNTIFS($F$123:$F$134,F123,$B$123:$B$134,"&lt;"&amp;B123)+1)</f>
        <v/>
      </c>
      <c r="H123">
        <f>IF(OR(E123="",C123=""),"",IF(C123&gt;=DATE(2019,5,1),"令和"&amp;(YEAR(C123)-2018),IF(C123&gt;=DATE(1989,1,8),"平成"&amp;(YEAR(C123)-1988),"昭和"&amp;(YEAR(C123)-1925)))&amp;"年"&amp;MONTH(C123)&amp;"月")</f>
        <v/>
      </c>
    </row>
    <row r="124">
      <c r="A124" t="n">
        <v>11</v>
      </c>
      <c r="B124" t="n">
        <v>2</v>
      </c>
      <c r="C124">
        <f>IFERROR(IF(ISNUMBER(入力!Q15),入力!Q15,DATEVALUE(入力!Q15)),"")</f>
        <v/>
      </c>
      <c r="D124">
        <f>IF(入力!P15="","",入力!P15)</f>
        <v/>
      </c>
      <c r="E124">
        <f>IF(D124="","",IFERROR(INDEX(資格マスタ!$B:$B,MATCH(ASC(SUBSTITUTE(SUBSTITUTE(D124," ",""),"　","")),資格マスタ!$D:$D,0)),D124))</f>
        <v/>
      </c>
      <c r="F124">
        <f>IF(E124="","",IF(C124="",DATE(9999,1,1),C124))</f>
        <v/>
      </c>
      <c r="G124">
        <f>IF(E124="","",COUNTIFS($F$123:$F$134,"&lt;"&amp;F124,$F$123:$F$134,"&lt;&gt;")+COUNTIFS($F$123:$F$134,F124,$B$123:$B$134,"&lt;"&amp;B124)+1)</f>
        <v/>
      </c>
      <c r="H124">
        <f>IF(OR(E124="",C124=""),"",IF(C124&gt;=DATE(2019,5,1),"令和"&amp;(YEAR(C124)-2018),IF(C124&gt;=DATE(1989,1,8),"平成"&amp;(YEAR(C124)-1988),"昭和"&amp;(YEAR(C124)-1925)))&amp;"年"&amp;MONTH(C124)&amp;"月")</f>
        <v/>
      </c>
    </row>
    <row r="125">
      <c r="A125" t="n">
        <v>11</v>
      </c>
      <c r="B125" t="n">
        <v>3</v>
      </c>
      <c r="C125">
        <f>IFERROR(IF(ISNUMBER(入力!S15),入力!S15,DATEVALUE(入力!S15)),"")</f>
        <v/>
      </c>
      <c r="D125">
        <f>IF(入力!R15="","",入力!R15)</f>
        <v/>
      </c>
      <c r="E125">
        <f>IF(D125="","",IFERROR(INDEX(資格マスタ!$B:$B,MATCH(ASC(SUBSTITUTE(SUBSTITUTE(D125," ",""),"　","")),資格マスタ!$D:$D,0)),D125))</f>
        <v/>
      </c>
      <c r="F125">
        <f>IF(E125="","",IF(C125="",DATE(9999,1,1),C125))</f>
        <v/>
      </c>
      <c r="G125">
        <f>IF(E125="","",COUNTIFS($F$123:$F$134,"&lt;"&amp;F125,$F$123:$F$134,"&lt;&gt;")+COUNTIFS($F$123:$F$134,F125,$B$123:$B$134,"&lt;"&amp;B125)+1)</f>
        <v/>
      </c>
      <c r="H125">
        <f>IF(OR(E125="",C125=""),"",IF(C125&gt;=DATE(2019,5,1),"令和"&amp;(YEAR(C125)-2018),IF(C125&gt;=DATE(1989,1,8),"平成"&amp;(YEAR(C125)-1988),"昭和"&amp;(YEAR(C125)-1925)))&amp;"年"&amp;MONTH(C125)&amp;"月")</f>
        <v/>
      </c>
    </row>
    <row r="126">
      <c r="A126" t="n">
        <v>11</v>
      </c>
      <c r="B126" t="n">
        <v>4</v>
      </c>
      <c r="C126">
        <f>IFERROR(IF(ISNUMBER(入力!U15),入力!U15,DATEVALUE(入力!U15)),"")</f>
        <v/>
      </c>
      <c r="D126">
        <f>IF(入力!T15="","",入力!T15)</f>
        <v/>
      </c>
      <c r="E126">
        <f>IF(D126="","",IFERROR(INDEX(資格マスタ!$B:$B,MATCH(ASC(SUBSTITUTE(SUBSTITUTE(D126," ",""),"　","")),資格マスタ!$D:$D,0)),D126))</f>
        <v/>
      </c>
      <c r="F126">
        <f>IF(E126="","",IF(C126="",DATE(9999,1,1),C126))</f>
        <v/>
      </c>
      <c r="G126">
        <f>IF(E126="","",COUNTIFS($F$123:$F$134,"&lt;"&amp;F126,$F$123:$F$134,"&lt;&gt;")+COUNTIFS($F$123:$F$134,F126,$B$123:$B$134,"&lt;"&amp;B126)+1)</f>
        <v/>
      </c>
      <c r="H126">
        <f>IF(OR(E126="",C126=""),"",IF(C126&gt;=DATE(2019,5,1),"令和"&amp;(YEAR(C126)-2018),IF(C126&gt;=DATE(1989,1,8),"平成"&amp;(YEAR(C126)-1988),"昭和"&amp;(YEAR(C126)-1925)))&amp;"年"&amp;MONTH(C126)&amp;"月")</f>
        <v/>
      </c>
    </row>
    <row r="127">
      <c r="A127" t="n">
        <v>11</v>
      </c>
      <c r="B127" t="n">
        <v>5</v>
      </c>
      <c r="C127">
        <f>IFERROR(IF(ISNUMBER(入力!W15),入力!W15,DATEVALUE(入力!W15)),"")</f>
        <v/>
      </c>
      <c r="D127">
        <f>IF(入力!V15="","",入力!V15)</f>
        <v/>
      </c>
      <c r="E127">
        <f>IF(D127="","",IFERROR(INDEX(資格マスタ!$B:$B,MATCH(ASC(SUBSTITUTE(SUBSTITUTE(D127," ",""),"　","")),資格マスタ!$D:$D,0)),D127))</f>
        <v/>
      </c>
      <c r="F127">
        <f>IF(E127="","",IF(C127="",DATE(9999,1,1),C127))</f>
        <v/>
      </c>
      <c r="G127">
        <f>IF(E127="","",COUNTIFS($F$123:$F$134,"&lt;"&amp;F127,$F$123:$F$134,"&lt;&gt;")+COUNTIFS($F$123:$F$134,F127,$B$123:$B$134,"&lt;"&amp;B127)+1)</f>
        <v/>
      </c>
      <c r="H127">
        <f>IF(OR(E127="",C127=""),"",IF(C127&gt;=DATE(2019,5,1),"令和"&amp;(YEAR(C127)-2018),IF(C127&gt;=DATE(1989,1,8),"平成"&amp;(YEAR(C127)-1988),"昭和"&amp;(YEAR(C127)-1925)))&amp;"年"&amp;MONTH(C127)&amp;"月")</f>
        <v/>
      </c>
    </row>
    <row r="128">
      <c r="A128" t="n">
        <v>11</v>
      </c>
      <c r="B128" t="n">
        <v>6</v>
      </c>
      <c r="C128">
        <f>IFERROR(IF(ISNUMBER(入力!Y15),入力!Y15,DATEVALUE(入力!Y15)),"")</f>
        <v/>
      </c>
      <c r="D128">
        <f>IF(入力!X15="","",入力!X15)</f>
        <v/>
      </c>
      <c r="E128">
        <f>IF(D128="","",IFERROR(INDEX(資格マスタ!$B:$B,MATCH(ASC(SUBSTITUTE(SUBSTITUTE(D128," ",""),"　","")),資格マスタ!$D:$D,0)),D128))</f>
        <v/>
      </c>
      <c r="F128">
        <f>IF(E128="","",IF(C128="",DATE(9999,1,1),C128))</f>
        <v/>
      </c>
      <c r="G128">
        <f>IF(E128="","",COUNTIFS($F$123:$F$134,"&lt;"&amp;F128,$F$123:$F$134,"&lt;&gt;")+COUNTIFS($F$123:$F$134,F128,$B$123:$B$134,"&lt;"&amp;B128)+1)</f>
        <v/>
      </c>
      <c r="H128">
        <f>IF(OR(E128="",C128=""),"",IF(C128&gt;=DATE(2019,5,1),"令和"&amp;(YEAR(C128)-2018),IF(C128&gt;=DATE(1989,1,8),"平成"&amp;(YEAR(C128)-1988),"昭和"&amp;(YEAR(C128)-1925)))&amp;"年"&amp;MONTH(C128)&amp;"月")</f>
        <v/>
      </c>
    </row>
    <row r="129">
      <c r="A129" t="n">
        <v>11</v>
      </c>
      <c r="B129" t="n">
        <v>7</v>
      </c>
      <c r="C129">
        <f>IFERROR(INDEX(資格取込!$S$6:$S$205,MATCH(11&amp;"_"&amp;1,資格取込!$Z$6:$Z$205,0)),"")</f>
        <v/>
      </c>
      <c r="D129">
        <f>IFERROR(INDEX(資格取込!$R$6:$R$205,MATCH(11&amp;"_"&amp;1,資格取込!$Z$6:$Z$205,0)),"")</f>
        <v/>
      </c>
      <c r="E129">
        <f>IF(D129="","",IFERROR(INDEX(資格マスタ!$B:$B,MATCH(ASC(SUBSTITUTE(SUBSTITUTE(D129," ",""),"　","")),資格マスタ!$D:$D,0)),D129))</f>
        <v/>
      </c>
      <c r="F129">
        <f>IF(E129="","",IF(C129="",DATE(9999,1,1),C129))</f>
        <v/>
      </c>
      <c r="G129">
        <f>IF(E129="","",COUNTIFS($F$123:$F$134,"&lt;"&amp;F129,$F$123:$F$134,"&lt;&gt;")+COUNTIFS($F$123:$F$134,F129,$B$123:$B$134,"&lt;"&amp;B129)+1)</f>
        <v/>
      </c>
      <c r="H129">
        <f>IF(OR(E129="",C129=""),"",IF(C129&gt;=DATE(2019,5,1),"令和"&amp;(YEAR(C129)-2018),IF(C129&gt;=DATE(1989,1,8),"平成"&amp;(YEAR(C129)-1988),"昭和"&amp;(YEAR(C129)-1925)))&amp;"年"&amp;MONTH(C129)&amp;"月")</f>
        <v/>
      </c>
    </row>
    <row r="130">
      <c r="A130" t="n">
        <v>11</v>
      </c>
      <c r="B130" t="n">
        <v>8</v>
      </c>
      <c r="C130">
        <f>IFERROR(INDEX(資格取込!$S$6:$S$205,MATCH(11&amp;"_"&amp;2,資格取込!$Z$6:$Z$205,0)),"")</f>
        <v/>
      </c>
      <c r="D130">
        <f>IFERROR(INDEX(資格取込!$R$6:$R$205,MATCH(11&amp;"_"&amp;2,資格取込!$Z$6:$Z$205,0)),"")</f>
        <v/>
      </c>
      <c r="E130">
        <f>IF(D130="","",IFERROR(INDEX(資格マスタ!$B:$B,MATCH(ASC(SUBSTITUTE(SUBSTITUTE(D130," ",""),"　","")),資格マスタ!$D:$D,0)),D130))</f>
        <v/>
      </c>
      <c r="F130">
        <f>IF(E130="","",IF(C130="",DATE(9999,1,1),C130))</f>
        <v/>
      </c>
      <c r="G130">
        <f>IF(E130="","",COUNTIFS($F$123:$F$134,"&lt;"&amp;F130,$F$123:$F$134,"&lt;&gt;")+COUNTIFS($F$123:$F$134,F130,$B$123:$B$134,"&lt;"&amp;B130)+1)</f>
        <v/>
      </c>
      <c r="H130">
        <f>IF(OR(E130="",C130=""),"",IF(C130&gt;=DATE(2019,5,1),"令和"&amp;(YEAR(C130)-2018),IF(C130&gt;=DATE(1989,1,8),"平成"&amp;(YEAR(C130)-1988),"昭和"&amp;(YEAR(C130)-1925)))&amp;"年"&amp;MONTH(C130)&amp;"月")</f>
        <v/>
      </c>
    </row>
    <row r="131">
      <c r="A131" t="n">
        <v>11</v>
      </c>
      <c r="B131" t="n">
        <v>9</v>
      </c>
      <c r="C131">
        <f>IFERROR(INDEX(資格取込!$S$6:$S$205,MATCH(11&amp;"_"&amp;3,資格取込!$Z$6:$Z$205,0)),"")</f>
        <v/>
      </c>
      <c r="D131">
        <f>IFERROR(INDEX(資格取込!$R$6:$R$205,MATCH(11&amp;"_"&amp;3,資格取込!$Z$6:$Z$205,0)),"")</f>
        <v/>
      </c>
      <c r="E131">
        <f>IF(D131="","",IFERROR(INDEX(資格マスタ!$B:$B,MATCH(ASC(SUBSTITUTE(SUBSTITUTE(D131," ",""),"　","")),資格マスタ!$D:$D,0)),D131))</f>
        <v/>
      </c>
      <c r="F131">
        <f>IF(E131="","",IF(C131="",DATE(9999,1,1),C131))</f>
        <v/>
      </c>
      <c r="G131">
        <f>IF(E131="","",COUNTIFS($F$123:$F$134,"&lt;"&amp;F131,$F$123:$F$134,"&lt;&gt;")+COUNTIFS($F$123:$F$134,F131,$B$123:$B$134,"&lt;"&amp;B131)+1)</f>
        <v/>
      </c>
      <c r="H131">
        <f>IF(OR(E131="",C131=""),"",IF(C131&gt;=DATE(2019,5,1),"令和"&amp;(YEAR(C131)-2018),IF(C131&gt;=DATE(1989,1,8),"平成"&amp;(YEAR(C131)-1988),"昭和"&amp;(YEAR(C131)-1925)))&amp;"年"&amp;MONTH(C131)&amp;"月")</f>
        <v/>
      </c>
    </row>
    <row r="132">
      <c r="A132" t="n">
        <v>11</v>
      </c>
      <c r="B132" t="n">
        <v>10</v>
      </c>
      <c r="C132">
        <f>IFERROR(INDEX(資格取込!$S$6:$S$205,MATCH(11&amp;"_"&amp;4,資格取込!$Z$6:$Z$205,0)),"")</f>
        <v/>
      </c>
      <c r="D132">
        <f>IFERROR(INDEX(資格取込!$R$6:$R$205,MATCH(11&amp;"_"&amp;4,資格取込!$Z$6:$Z$205,0)),"")</f>
        <v/>
      </c>
      <c r="E132">
        <f>IF(D132="","",IFERROR(INDEX(資格マスタ!$B:$B,MATCH(ASC(SUBSTITUTE(SUBSTITUTE(D132," ",""),"　","")),資格マスタ!$D:$D,0)),D132))</f>
        <v/>
      </c>
      <c r="F132">
        <f>IF(E132="","",IF(C132="",DATE(9999,1,1),C132))</f>
        <v/>
      </c>
      <c r="G132">
        <f>IF(E132="","",COUNTIFS($F$123:$F$134,"&lt;"&amp;F132,$F$123:$F$134,"&lt;&gt;")+COUNTIFS($F$123:$F$134,F132,$B$123:$B$134,"&lt;"&amp;B132)+1)</f>
        <v/>
      </c>
      <c r="H132">
        <f>IF(OR(E132="",C132=""),"",IF(C132&gt;=DATE(2019,5,1),"令和"&amp;(YEAR(C132)-2018),IF(C132&gt;=DATE(1989,1,8),"平成"&amp;(YEAR(C132)-1988),"昭和"&amp;(YEAR(C132)-1925)))&amp;"年"&amp;MONTH(C132)&amp;"月")</f>
        <v/>
      </c>
    </row>
    <row r="133">
      <c r="A133" t="n">
        <v>11</v>
      </c>
      <c r="B133" t="n">
        <v>11</v>
      </c>
      <c r="C133">
        <f>IFERROR(INDEX(資格取込!$S$6:$S$205,MATCH(11&amp;"_"&amp;5,資格取込!$Z$6:$Z$205,0)),"")</f>
        <v/>
      </c>
      <c r="D133">
        <f>IFERROR(INDEX(資格取込!$R$6:$R$205,MATCH(11&amp;"_"&amp;5,資格取込!$Z$6:$Z$205,0)),"")</f>
        <v/>
      </c>
      <c r="E133">
        <f>IF(D133="","",IFERROR(INDEX(資格マスタ!$B:$B,MATCH(ASC(SUBSTITUTE(SUBSTITUTE(D133," ",""),"　","")),資格マスタ!$D:$D,0)),D133))</f>
        <v/>
      </c>
      <c r="F133">
        <f>IF(E133="","",IF(C133="",DATE(9999,1,1),C133))</f>
        <v/>
      </c>
      <c r="G133">
        <f>IF(E133="","",COUNTIFS($F$123:$F$134,"&lt;"&amp;F133,$F$123:$F$134,"&lt;&gt;")+COUNTIFS($F$123:$F$134,F133,$B$123:$B$134,"&lt;"&amp;B133)+1)</f>
        <v/>
      </c>
      <c r="H133">
        <f>IF(OR(E133="",C133=""),"",IF(C133&gt;=DATE(2019,5,1),"令和"&amp;(YEAR(C133)-2018),IF(C133&gt;=DATE(1989,1,8),"平成"&amp;(YEAR(C133)-1988),"昭和"&amp;(YEAR(C133)-1925)))&amp;"年"&amp;MONTH(C133)&amp;"月")</f>
        <v/>
      </c>
    </row>
    <row r="134">
      <c r="A134" t="n">
        <v>11</v>
      </c>
      <c r="B134" t="n">
        <v>12</v>
      </c>
      <c r="C134">
        <f>IFERROR(INDEX(資格取込!$S$6:$S$205,MATCH(11&amp;"_"&amp;6,資格取込!$Z$6:$Z$205,0)),"")</f>
        <v/>
      </c>
      <c r="D134">
        <f>IFERROR(INDEX(資格取込!$R$6:$R$205,MATCH(11&amp;"_"&amp;6,資格取込!$Z$6:$Z$205,0)),"")</f>
        <v/>
      </c>
      <c r="E134">
        <f>IF(D134="","",IFERROR(INDEX(資格マスタ!$B:$B,MATCH(ASC(SUBSTITUTE(SUBSTITUTE(D134," ",""),"　","")),資格マスタ!$D:$D,0)),D134))</f>
        <v/>
      </c>
      <c r="F134">
        <f>IF(E134="","",IF(C134="",DATE(9999,1,1),C134))</f>
        <v/>
      </c>
      <c r="G134">
        <f>IF(E134="","",COUNTIFS($F$123:$F$134,"&lt;"&amp;F134,$F$123:$F$134,"&lt;&gt;")+COUNTIFS($F$123:$F$134,F134,$B$123:$B$134,"&lt;"&amp;B134)+1)</f>
        <v/>
      </c>
      <c r="H134">
        <f>IF(OR(E134="",C134=""),"",IF(C134&gt;=DATE(2019,5,1),"令和"&amp;(YEAR(C134)-2018),IF(C134&gt;=DATE(1989,1,8),"平成"&amp;(YEAR(C134)-1988),"昭和"&amp;(YEAR(C134)-1925)))&amp;"年"&amp;MONTH(C134)&amp;"月")</f>
        <v/>
      </c>
    </row>
    <row r="135">
      <c r="A135" t="n">
        <v>12</v>
      </c>
      <c r="B135" t="n">
        <v>1</v>
      </c>
      <c r="C135" s="132">
        <f>IFERROR(IF(ISNUMBER(入力!O16),入力!O16,DATEVALUE(入力!O16)),"")</f>
        <v/>
      </c>
      <c r="D135">
        <f>IF(入力!N16="","",入力!N16)</f>
        <v/>
      </c>
      <c r="E135">
        <f>IF(D135="","",IFERROR(INDEX(資格マスタ!$B:$B,MATCH(ASC(SUBSTITUTE(SUBSTITUTE(D135," ",""),"　","")),資格マスタ!$D:$D,0)),D135))</f>
        <v/>
      </c>
      <c r="F135">
        <f>IF(E135="","",IF(C135="",DATE(9999,1,1),C135))</f>
        <v/>
      </c>
      <c r="G135">
        <f>IF(E135="","",COUNTIFS($F$135:$F$146,"&lt;"&amp;F135,$F$135:$F$146,"&lt;&gt;")+COUNTIFS($F$135:$F$146,F135,$B$135:$B$146,"&lt;"&amp;B135)+1)</f>
        <v/>
      </c>
      <c r="H135">
        <f>IF(OR(E135="",C135=""),"",IF(C135&gt;=DATE(2019,5,1),"令和"&amp;(YEAR(C135)-2018),IF(C135&gt;=DATE(1989,1,8),"平成"&amp;(YEAR(C135)-1988),"昭和"&amp;(YEAR(C135)-1925)))&amp;"年"&amp;MONTH(C135)&amp;"月")</f>
        <v/>
      </c>
    </row>
    <row r="136">
      <c r="A136" t="n">
        <v>12</v>
      </c>
      <c r="B136" t="n">
        <v>2</v>
      </c>
      <c r="C136">
        <f>IFERROR(IF(ISNUMBER(入力!Q16),入力!Q16,DATEVALUE(入力!Q16)),"")</f>
        <v/>
      </c>
      <c r="D136">
        <f>IF(入力!P16="","",入力!P16)</f>
        <v/>
      </c>
      <c r="E136">
        <f>IF(D136="","",IFERROR(INDEX(資格マスタ!$B:$B,MATCH(ASC(SUBSTITUTE(SUBSTITUTE(D136," ",""),"　","")),資格マスタ!$D:$D,0)),D136))</f>
        <v/>
      </c>
      <c r="F136">
        <f>IF(E136="","",IF(C136="",DATE(9999,1,1),C136))</f>
        <v/>
      </c>
      <c r="G136">
        <f>IF(E136="","",COUNTIFS($F$135:$F$146,"&lt;"&amp;F136,$F$135:$F$146,"&lt;&gt;")+COUNTIFS($F$135:$F$146,F136,$B$135:$B$146,"&lt;"&amp;B136)+1)</f>
        <v/>
      </c>
      <c r="H136">
        <f>IF(OR(E136="",C136=""),"",IF(C136&gt;=DATE(2019,5,1),"令和"&amp;(YEAR(C136)-2018),IF(C136&gt;=DATE(1989,1,8),"平成"&amp;(YEAR(C136)-1988),"昭和"&amp;(YEAR(C136)-1925)))&amp;"年"&amp;MONTH(C136)&amp;"月")</f>
        <v/>
      </c>
    </row>
    <row r="137">
      <c r="A137" t="n">
        <v>12</v>
      </c>
      <c r="B137" t="n">
        <v>3</v>
      </c>
      <c r="C137">
        <f>IFERROR(IF(ISNUMBER(入力!S16),入力!S16,DATEVALUE(入力!S16)),"")</f>
        <v/>
      </c>
      <c r="D137">
        <f>IF(入力!R16="","",入力!R16)</f>
        <v/>
      </c>
      <c r="E137">
        <f>IF(D137="","",IFERROR(INDEX(資格マスタ!$B:$B,MATCH(ASC(SUBSTITUTE(SUBSTITUTE(D137," ",""),"　","")),資格マスタ!$D:$D,0)),D137))</f>
        <v/>
      </c>
      <c r="F137">
        <f>IF(E137="","",IF(C137="",DATE(9999,1,1),C137))</f>
        <v/>
      </c>
      <c r="G137">
        <f>IF(E137="","",COUNTIFS($F$135:$F$146,"&lt;"&amp;F137,$F$135:$F$146,"&lt;&gt;")+COUNTIFS($F$135:$F$146,F137,$B$135:$B$146,"&lt;"&amp;B137)+1)</f>
        <v/>
      </c>
      <c r="H137">
        <f>IF(OR(E137="",C137=""),"",IF(C137&gt;=DATE(2019,5,1),"令和"&amp;(YEAR(C137)-2018),IF(C137&gt;=DATE(1989,1,8),"平成"&amp;(YEAR(C137)-1988),"昭和"&amp;(YEAR(C137)-1925)))&amp;"年"&amp;MONTH(C137)&amp;"月")</f>
        <v/>
      </c>
    </row>
    <row r="138">
      <c r="A138" t="n">
        <v>12</v>
      </c>
      <c r="B138" t="n">
        <v>4</v>
      </c>
      <c r="C138">
        <f>IFERROR(IF(ISNUMBER(入力!U16),入力!U16,DATEVALUE(入力!U16)),"")</f>
        <v/>
      </c>
      <c r="D138">
        <f>IF(入力!T16="","",入力!T16)</f>
        <v/>
      </c>
      <c r="E138">
        <f>IF(D138="","",IFERROR(INDEX(資格マスタ!$B:$B,MATCH(ASC(SUBSTITUTE(SUBSTITUTE(D138," ",""),"　","")),資格マスタ!$D:$D,0)),D138))</f>
        <v/>
      </c>
      <c r="F138">
        <f>IF(E138="","",IF(C138="",DATE(9999,1,1),C138))</f>
        <v/>
      </c>
      <c r="G138">
        <f>IF(E138="","",COUNTIFS($F$135:$F$146,"&lt;"&amp;F138,$F$135:$F$146,"&lt;&gt;")+COUNTIFS($F$135:$F$146,F138,$B$135:$B$146,"&lt;"&amp;B138)+1)</f>
        <v/>
      </c>
      <c r="H138">
        <f>IF(OR(E138="",C138=""),"",IF(C138&gt;=DATE(2019,5,1),"令和"&amp;(YEAR(C138)-2018),IF(C138&gt;=DATE(1989,1,8),"平成"&amp;(YEAR(C138)-1988),"昭和"&amp;(YEAR(C138)-1925)))&amp;"年"&amp;MONTH(C138)&amp;"月")</f>
        <v/>
      </c>
    </row>
    <row r="139">
      <c r="A139" t="n">
        <v>12</v>
      </c>
      <c r="B139" t="n">
        <v>5</v>
      </c>
      <c r="C139">
        <f>IFERROR(IF(ISNUMBER(入力!W16),入力!W16,DATEVALUE(入力!W16)),"")</f>
        <v/>
      </c>
      <c r="D139">
        <f>IF(入力!V16="","",入力!V16)</f>
        <v/>
      </c>
      <c r="E139">
        <f>IF(D139="","",IFERROR(INDEX(資格マスタ!$B:$B,MATCH(ASC(SUBSTITUTE(SUBSTITUTE(D139," ",""),"　","")),資格マスタ!$D:$D,0)),D139))</f>
        <v/>
      </c>
      <c r="F139">
        <f>IF(E139="","",IF(C139="",DATE(9999,1,1),C139))</f>
        <v/>
      </c>
      <c r="G139">
        <f>IF(E139="","",COUNTIFS($F$135:$F$146,"&lt;"&amp;F139,$F$135:$F$146,"&lt;&gt;")+COUNTIFS($F$135:$F$146,F139,$B$135:$B$146,"&lt;"&amp;B139)+1)</f>
        <v/>
      </c>
      <c r="H139">
        <f>IF(OR(E139="",C139=""),"",IF(C139&gt;=DATE(2019,5,1),"令和"&amp;(YEAR(C139)-2018),IF(C139&gt;=DATE(1989,1,8),"平成"&amp;(YEAR(C139)-1988),"昭和"&amp;(YEAR(C139)-1925)))&amp;"年"&amp;MONTH(C139)&amp;"月")</f>
        <v/>
      </c>
    </row>
    <row r="140">
      <c r="A140" t="n">
        <v>12</v>
      </c>
      <c r="B140" t="n">
        <v>6</v>
      </c>
      <c r="C140">
        <f>IFERROR(IF(ISNUMBER(入力!Y16),入力!Y16,DATEVALUE(入力!Y16)),"")</f>
        <v/>
      </c>
      <c r="D140">
        <f>IF(入力!X16="","",入力!X16)</f>
        <v/>
      </c>
      <c r="E140">
        <f>IF(D140="","",IFERROR(INDEX(資格マスタ!$B:$B,MATCH(ASC(SUBSTITUTE(SUBSTITUTE(D140," ",""),"　","")),資格マスタ!$D:$D,0)),D140))</f>
        <v/>
      </c>
      <c r="F140">
        <f>IF(E140="","",IF(C140="",DATE(9999,1,1),C140))</f>
        <v/>
      </c>
      <c r="G140">
        <f>IF(E140="","",COUNTIFS($F$135:$F$146,"&lt;"&amp;F140,$F$135:$F$146,"&lt;&gt;")+COUNTIFS($F$135:$F$146,F140,$B$135:$B$146,"&lt;"&amp;B140)+1)</f>
        <v/>
      </c>
      <c r="H140">
        <f>IF(OR(E140="",C140=""),"",IF(C140&gt;=DATE(2019,5,1),"令和"&amp;(YEAR(C140)-2018),IF(C140&gt;=DATE(1989,1,8),"平成"&amp;(YEAR(C140)-1988),"昭和"&amp;(YEAR(C140)-1925)))&amp;"年"&amp;MONTH(C140)&amp;"月")</f>
        <v/>
      </c>
    </row>
    <row r="141">
      <c r="A141" t="n">
        <v>12</v>
      </c>
      <c r="B141" t="n">
        <v>7</v>
      </c>
      <c r="C141">
        <f>IFERROR(INDEX(資格取込!$S$6:$S$205,MATCH(12&amp;"_"&amp;1,資格取込!$Z$6:$Z$205,0)),"")</f>
        <v/>
      </c>
      <c r="D141">
        <f>IFERROR(INDEX(資格取込!$R$6:$R$205,MATCH(12&amp;"_"&amp;1,資格取込!$Z$6:$Z$205,0)),"")</f>
        <v/>
      </c>
      <c r="E141">
        <f>IF(D141="","",IFERROR(INDEX(資格マスタ!$B:$B,MATCH(ASC(SUBSTITUTE(SUBSTITUTE(D141," ",""),"　","")),資格マスタ!$D:$D,0)),D141))</f>
        <v/>
      </c>
      <c r="F141">
        <f>IF(E141="","",IF(C141="",DATE(9999,1,1),C141))</f>
        <v/>
      </c>
      <c r="G141">
        <f>IF(E141="","",COUNTIFS($F$135:$F$146,"&lt;"&amp;F141,$F$135:$F$146,"&lt;&gt;")+COUNTIFS($F$135:$F$146,F141,$B$135:$B$146,"&lt;"&amp;B141)+1)</f>
        <v/>
      </c>
      <c r="H141">
        <f>IF(OR(E141="",C141=""),"",IF(C141&gt;=DATE(2019,5,1),"令和"&amp;(YEAR(C141)-2018),IF(C141&gt;=DATE(1989,1,8),"平成"&amp;(YEAR(C141)-1988),"昭和"&amp;(YEAR(C141)-1925)))&amp;"年"&amp;MONTH(C141)&amp;"月")</f>
        <v/>
      </c>
    </row>
    <row r="142">
      <c r="A142" t="n">
        <v>12</v>
      </c>
      <c r="B142" t="n">
        <v>8</v>
      </c>
      <c r="C142">
        <f>IFERROR(INDEX(資格取込!$S$6:$S$205,MATCH(12&amp;"_"&amp;2,資格取込!$Z$6:$Z$205,0)),"")</f>
        <v/>
      </c>
      <c r="D142">
        <f>IFERROR(INDEX(資格取込!$R$6:$R$205,MATCH(12&amp;"_"&amp;2,資格取込!$Z$6:$Z$205,0)),"")</f>
        <v/>
      </c>
      <c r="E142">
        <f>IF(D142="","",IFERROR(INDEX(資格マスタ!$B:$B,MATCH(ASC(SUBSTITUTE(SUBSTITUTE(D142," ",""),"　","")),資格マスタ!$D:$D,0)),D142))</f>
        <v/>
      </c>
      <c r="F142">
        <f>IF(E142="","",IF(C142="",DATE(9999,1,1),C142))</f>
        <v/>
      </c>
      <c r="G142">
        <f>IF(E142="","",COUNTIFS($F$135:$F$146,"&lt;"&amp;F142,$F$135:$F$146,"&lt;&gt;")+COUNTIFS($F$135:$F$146,F142,$B$135:$B$146,"&lt;"&amp;B142)+1)</f>
        <v/>
      </c>
      <c r="H142">
        <f>IF(OR(E142="",C142=""),"",IF(C142&gt;=DATE(2019,5,1),"令和"&amp;(YEAR(C142)-2018),IF(C142&gt;=DATE(1989,1,8),"平成"&amp;(YEAR(C142)-1988),"昭和"&amp;(YEAR(C142)-1925)))&amp;"年"&amp;MONTH(C142)&amp;"月")</f>
        <v/>
      </c>
    </row>
    <row r="143">
      <c r="A143" t="n">
        <v>12</v>
      </c>
      <c r="B143" t="n">
        <v>9</v>
      </c>
      <c r="C143">
        <f>IFERROR(INDEX(資格取込!$S$6:$S$205,MATCH(12&amp;"_"&amp;3,資格取込!$Z$6:$Z$205,0)),"")</f>
        <v/>
      </c>
      <c r="D143">
        <f>IFERROR(INDEX(資格取込!$R$6:$R$205,MATCH(12&amp;"_"&amp;3,資格取込!$Z$6:$Z$205,0)),"")</f>
        <v/>
      </c>
      <c r="E143">
        <f>IF(D143="","",IFERROR(INDEX(資格マスタ!$B:$B,MATCH(ASC(SUBSTITUTE(SUBSTITUTE(D143," ",""),"　","")),資格マスタ!$D:$D,0)),D143))</f>
        <v/>
      </c>
      <c r="F143">
        <f>IF(E143="","",IF(C143="",DATE(9999,1,1),C143))</f>
        <v/>
      </c>
      <c r="G143">
        <f>IF(E143="","",COUNTIFS($F$135:$F$146,"&lt;"&amp;F143,$F$135:$F$146,"&lt;&gt;")+COUNTIFS($F$135:$F$146,F143,$B$135:$B$146,"&lt;"&amp;B143)+1)</f>
        <v/>
      </c>
      <c r="H143">
        <f>IF(OR(E143="",C143=""),"",IF(C143&gt;=DATE(2019,5,1),"令和"&amp;(YEAR(C143)-2018),IF(C143&gt;=DATE(1989,1,8),"平成"&amp;(YEAR(C143)-1988),"昭和"&amp;(YEAR(C143)-1925)))&amp;"年"&amp;MONTH(C143)&amp;"月")</f>
        <v/>
      </c>
    </row>
    <row r="144">
      <c r="A144" t="n">
        <v>12</v>
      </c>
      <c r="B144" t="n">
        <v>10</v>
      </c>
      <c r="C144">
        <f>IFERROR(INDEX(資格取込!$S$6:$S$205,MATCH(12&amp;"_"&amp;4,資格取込!$Z$6:$Z$205,0)),"")</f>
        <v/>
      </c>
      <c r="D144">
        <f>IFERROR(INDEX(資格取込!$R$6:$R$205,MATCH(12&amp;"_"&amp;4,資格取込!$Z$6:$Z$205,0)),"")</f>
        <v/>
      </c>
      <c r="E144">
        <f>IF(D144="","",IFERROR(INDEX(資格マスタ!$B:$B,MATCH(ASC(SUBSTITUTE(SUBSTITUTE(D144," ",""),"　","")),資格マスタ!$D:$D,0)),D144))</f>
        <v/>
      </c>
      <c r="F144">
        <f>IF(E144="","",IF(C144="",DATE(9999,1,1),C144))</f>
        <v/>
      </c>
      <c r="G144">
        <f>IF(E144="","",COUNTIFS($F$135:$F$146,"&lt;"&amp;F144,$F$135:$F$146,"&lt;&gt;")+COUNTIFS($F$135:$F$146,F144,$B$135:$B$146,"&lt;"&amp;B144)+1)</f>
        <v/>
      </c>
      <c r="H144">
        <f>IF(OR(E144="",C144=""),"",IF(C144&gt;=DATE(2019,5,1),"令和"&amp;(YEAR(C144)-2018),IF(C144&gt;=DATE(1989,1,8),"平成"&amp;(YEAR(C144)-1988),"昭和"&amp;(YEAR(C144)-1925)))&amp;"年"&amp;MONTH(C144)&amp;"月")</f>
        <v/>
      </c>
    </row>
    <row r="145">
      <c r="A145" t="n">
        <v>12</v>
      </c>
      <c r="B145" t="n">
        <v>11</v>
      </c>
      <c r="C145">
        <f>IFERROR(INDEX(資格取込!$S$6:$S$205,MATCH(12&amp;"_"&amp;5,資格取込!$Z$6:$Z$205,0)),"")</f>
        <v/>
      </c>
      <c r="D145">
        <f>IFERROR(INDEX(資格取込!$R$6:$R$205,MATCH(12&amp;"_"&amp;5,資格取込!$Z$6:$Z$205,0)),"")</f>
        <v/>
      </c>
      <c r="E145">
        <f>IF(D145="","",IFERROR(INDEX(資格マスタ!$B:$B,MATCH(ASC(SUBSTITUTE(SUBSTITUTE(D145," ",""),"　","")),資格マスタ!$D:$D,0)),D145))</f>
        <v/>
      </c>
      <c r="F145">
        <f>IF(E145="","",IF(C145="",DATE(9999,1,1),C145))</f>
        <v/>
      </c>
      <c r="G145">
        <f>IF(E145="","",COUNTIFS($F$135:$F$146,"&lt;"&amp;F145,$F$135:$F$146,"&lt;&gt;")+COUNTIFS($F$135:$F$146,F145,$B$135:$B$146,"&lt;"&amp;B145)+1)</f>
        <v/>
      </c>
      <c r="H145">
        <f>IF(OR(E145="",C145=""),"",IF(C145&gt;=DATE(2019,5,1),"令和"&amp;(YEAR(C145)-2018),IF(C145&gt;=DATE(1989,1,8),"平成"&amp;(YEAR(C145)-1988),"昭和"&amp;(YEAR(C145)-1925)))&amp;"年"&amp;MONTH(C145)&amp;"月")</f>
        <v/>
      </c>
    </row>
    <row r="146">
      <c r="A146" t="n">
        <v>12</v>
      </c>
      <c r="B146" t="n">
        <v>12</v>
      </c>
      <c r="C146">
        <f>IFERROR(INDEX(資格取込!$S$6:$S$205,MATCH(12&amp;"_"&amp;6,資格取込!$Z$6:$Z$205,0)),"")</f>
        <v/>
      </c>
      <c r="D146">
        <f>IFERROR(INDEX(資格取込!$R$6:$R$205,MATCH(12&amp;"_"&amp;6,資格取込!$Z$6:$Z$205,0)),"")</f>
        <v/>
      </c>
      <c r="E146">
        <f>IF(D146="","",IFERROR(INDEX(資格マスタ!$B:$B,MATCH(ASC(SUBSTITUTE(SUBSTITUTE(D146," ",""),"　","")),資格マスタ!$D:$D,0)),D146))</f>
        <v/>
      </c>
      <c r="F146">
        <f>IF(E146="","",IF(C146="",DATE(9999,1,1),C146))</f>
        <v/>
      </c>
      <c r="G146">
        <f>IF(E146="","",COUNTIFS($F$135:$F$146,"&lt;"&amp;F146,$F$135:$F$146,"&lt;&gt;")+COUNTIFS($F$135:$F$146,F146,$B$135:$B$146,"&lt;"&amp;B146)+1)</f>
        <v/>
      </c>
      <c r="H146">
        <f>IF(OR(E146="",C146=""),"",IF(C146&gt;=DATE(2019,5,1),"令和"&amp;(YEAR(C146)-2018),IF(C146&gt;=DATE(1989,1,8),"平成"&amp;(YEAR(C146)-1988),"昭和"&amp;(YEAR(C146)-1925)))&amp;"年"&amp;MONTH(C146)&amp;"月")</f>
        <v/>
      </c>
    </row>
    <row r="147">
      <c r="A147" t="n">
        <v>13</v>
      </c>
      <c r="B147" t="n">
        <v>1</v>
      </c>
      <c r="C147" s="132">
        <f>IFERROR(IF(ISNUMBER(入力!O17),入力!O17,DATEVALUE(入力!O17)),"")</f>
        <v/>
      </c>
      <c r="D147">
        <f>IF(入力!N17="","",入力!N17)</f>
        <v/>
      </c>
      <c r="E147">
        <f>IF(D147="","",IFERROR(INDEX(資格マスタ!$B:$B,MATCH(ASC(SUBSTITUTE(SUBSTITUTE(D147," ",""),"　","")),資格マスタ!$D:$D,0)),D147))</f>
        <v/>
      </c>
      <c r="F147">
        <f>IF(E147="","",IF(C147="",DATE(9999,1,1),C147))</f>
        <v/>
      </c>
      <c r="G147">
        <f>IF(E147="","",COUNTIFS($F$147:$F$158,"&lt;"&amp;F147,$F$147:$F$158,"&lt;&gt;")+COUNTIFS($F$147:$F$158,F147,$B$147:$B$158,"&lt;"&amp;B147)+1)</f>
        <v/>
      </c>
      <c r="H147">
        <f>IF(OR(E147="",C147=""),"",IF(C147&gt;=DATE(2019,5,1),"令和"&amp;(YEAR(C147)-2018),IF(C147&gt;=DATE(1989,1,8),"平成"&amp;(YEAR(C147)-1988),"昭和"&amp;(YEAR(C147)-1925)))&amp;"年"&amp;MONTH(C147)&amp;"月")</f>
        <v/>
      </c>
    </row>
    <row r="148">
      <c r="A148" t="n">
        <v>13</v>
      </c>
      <c r="B148" t="n">
        <v>2</v>
      </c>
      <c r="C148">
        <f>IFERROR(IF(ISNUMBER(入力!Q17),入力!Q17,DATEVALUE(入力!Q17)),"")</f>
        <v/>
      </c>
      <c r="D148">
        <f>IF(入力!P17="","",入力!P17)</f>
        <v/>
      </c>
      <c r="E148">
        <f>IF(D148="","",IFERROR(INDEX(資格マスタ!$B:$B,MATCH(ASC(SUBSTITUTE(SUBSTITUTE(D148," ",""),"　","")),資格マスタ!$D:$D,0)),D148))</f>
        <v/>
      </c>
      <c r="F148">
        <f>IF(E148="","",IF(C148="",DATE(9999,1,1),C148))</f>
        <v/>
      </c>
      <c r="G148">
        <f>IF(E148="","",COUNTIFS($F$147:$F$158,"&lt;"&amp;F148,$F$147:$F$158,"&lt;&gt;")+COUNTIFS($F$147:$F$158,F148,$B$147:$B$158,"&lt;"&amp;B148)+1)</f>
        <v/>
      </c>
      <c r="H148">
        <f>IF(OR(E148="",C148=""),"",IF(C148&gt;=DATE(2019,5,1),"令和"&amp;(YEAR(C148)-2018),IF(C148&gt;=DATE(1989,1,8),"平成"&amp;(YEAR(C148)-1988),"昭和"&amp;(YEAR(C148)-1925)))&amp;"年"&amp;MONTH(C148)&amp;"月")</f>
        <v/>
      </c>
    </row>
    <row r="149">
      <c r="A149" t="n">
        <v>13</v>
      </c>
      <c r="B149" t="n">
        <v>3</v>
      </c>
      <c r="C149">
        <f>IFERROR(IF(ISNUMBER(入力!S17),入力!S17,DATEVALUE(入力!S17)),"")</f>
        <v/>
      </c>
      <c r="D149">
        <f>IF(入力!R17="","",入力!R17)</f>
        <v/>
      </c>
      <c r="E149">
        <f>IF(D149="","",IFERROR(INDEX(資格マスタ!$B:$B,MATCH(ASC(SUBSTITUTE(SUBSTITUTE(D149," ",""),"　","")),資格マスタ!$D:$D,0)),D149))</f>
        <v/>
      </c>
      <c r="F149">
        <f>IF(E149="","",IF(C149="",DATE(9999,1,1),C149))</f>
        <v/>
      </c>
      <c r="G149">
        <f>IF(E149="","",COUNTIFS($F$147:$F$158,"&lt;"&amp;F149,$F$147:$F$158,"&lt;&gt;")+COUNTIFS($F$147:$F$158,F149,$B$147:$B$158,"&lt;"&amp;B149)+1)</f>
        <v/>
      </c>
      <c r="H149">
        <f>IF(OR(E149="",C149=""),"",IF(C149&gt;=DATE(2019,5,1),"令和"&amp;(YEAR(C149)-2018),IF(C149&gt;=DATE(1989,1,8),"平成"&amp;(YEAR(C149)-1988),"昭和"&amp;(YEAR(C149)-1925)))&amp;"年"&amp;MONTH(C149)&amp;"月")</f>
        <v/>
      </c>
    </row>
    <row r="150">
      <c r="A150" t="n">
        <v>13</v>
      </c>
      <c r="B150" t="n">
        <v>4</v>
      </c>
      <c r="C150">
        <f>IFERROR(IF(ISNUMBER(入力!U17),入力!U17,DATEVALUE(入力!U17)),"")</f>
        <v/>
      </c>
      <c r="D150">
        <f>IF(入力!T17="","",入力!T17)</f>
        <v/>
      </c>
      <c r="E150">
        <f>IF(D150="","",IFERROR(INDEX(資格マスタ!$B:$B,MATCH(ASC(SUBSTITUTE(SUBSTITUTE(D150," ",""),"　","")),資格マスタ!$D:$D,0)),D150))</f>
        <v/>
      </c>
      <c r="F150">
        <f>IF(E150="","",IF(C150="",DATE(9999,1,1),C150))</f>
        <v/>
      </c>
      <c r="G150">
        <f>IF(E150="","",COUNTIFS($F$147:$F$158,"&lt;"&amp;F150,$F$147:$F$158,"&lt;&gt;")+COUNTIFS($F$147:$F$158,F150,$B$147:$B$158,"&lt;"&amp;B150)+1)</f>
        <v/>
      </c>
      <c r="H150">
        <f>IF(OR(E150="",C150=""),"",IF(C150&gt;=DATE(2019,5,1),"令和"&amp;(YEAR(C150)-2018),IF(C150&gt;=DATE(1989,1,8),"平成"&amp;(YEAR(C150)-1988),"昭和"&amp;(YEAR(C150)-1925)))&amp;"年"&amp;MONTH(C150)&amp;"月")</f>
        <v/>
      </c>
    </row>
    <row r="151">
      <c r="A151" t="n">
        <v>13</v>
      </c>
      <c r="B151" t="n">
        <v>5</v>
      </c>
      <c r="C151">
        <f>IFERROR(IF(ISNUMBER(入力!W17),入力!W17,DATEVALUE(入力!W17)),"")</f>
        <v/>
      </c>
      <c r="D151">
        <f>IF(入力!V17="","",入力!V17)</f>
        <v/>
      </c>
      <c r="E151">
        <f>IF(D151="","",IFERROR(INDEX(資格マスタ!$B:$B,MATCH(ASC(SUBSTITUTE(SUBSTITUTE(D151," ",""),"　","")),資格マスタ!$D:$D,0)),D151))</f>
        <v/>
      </c>
      <c r="F151">
        <f>IF(E151="","",IF(C151="",DATE(9999,1,1),C151))</f>
        <v/>
      </c>
      <c r="G151">
        <f>IF(E151="","",COUNTIFS($F$147:$F$158,"&lt;"&amp;F151,$F$147:$F$158,"&lt;&gt;")+COUNTIFS($F$147:$F$158,F151,$B$147:$B$158,"&lt;"&amp;B151)+1)</f>
        <v/>
      </c>
      <c r="H151">
        <f>IF(OR(E151="",C151=""),"",IF(C151&gt;=DATE(2019,5,1),"令和"&amp;(YEAR(C151)-2018),IF(C151&gt;=DATE(1989,1,8),"平成"&amp;(YEAR(C151)-1988),"昭和"&amp;(YEAR(C151)-1925)))&amp;"年"&amp;MONTH(C151)&amp;"月")</f>
        <v/>
      </c>
    </row>
    <row r="152">
      <c r="A152" t="n">
        <v>13</v>
      </c>
      <c r="B152" t="n">
        <v>6</v>
      </c>
      <c r="C152">
        <f>IFERROR(IF(ISNUMBER(入力!Y17),入力!Y17,DATEVALUE(入力!Y17)),"")</f>
        <v/>
      </c>
      <c r="D152">
        <f>IF(入力!X17="","",入力!X17)</f>
        <v/>
      </c>
      <c r="E152">
        <f>IF(D152="","",IFERROR(INDEX(資格マスタ!$B:$B,MATCH(ASC(SUBSTITUTE(SUBSTITUTE(D152," ",""),"　","")),資格マスタ!$D:$D,0)),D152))</f>
        <v/>
      </c>
      <c r="F152">
        <f>IF(E152="","",IF(C152="",DATE(9999,1,1),C152))</f>
        <v/>
      </c>
      <c r="G152">
        <f>IF(E152="","",COUNTIFS($F$147:$F$158,"&lt;"&amp;F152,$F$147:$F$158,"&lt;&gt;")+COUNTIFS($F$147:$F$158,F152,$B$147:$B$158,"&lt;"&amp;B152)+1)</f>
        <v/>
      </c>
      <c r="H152">
        <f>IF(OR(E152="",C152=""),"",IF(C152&gt;=DATE(2019,5,1),"令和"&amp;(YEAR(C152)-2018),IF(C152&gt;=DATE(1989,1,8),"平成"&amp;(YEAR(C152)-1988),"昭和"&amp;(YEAR(C152)-1925)))&amp;"年"&amp;MONTH(C152)&amp;"月")</f>
        <v/>
      </c>
    </row>
    <row r="153">
      <c r="A153" t="n">
        <v>13</v>
      </c>
      <c r="B153" t="n">
        <v>7</v>
      </c>
      <c r="C153">
        <f>IFERROR(INDEX(資格取込!$S$6:$S$205,MATCH(13&amp;"_"&amp;1,資格取込!$Z$6:$Z$205,0)),"")</f>
        <v/>
      </c>
      <c r="D153">
        <f>IFERROR(INDEX(資格取込!$R$6:$R$205,MATCH(13&amp;"_"&amp;1,資格取込!$Z$6:$Z$205,0)),"")</f>
        <v/>
      </c>
      <c r="E153">
        <f>IF(D153="","",IFERROR(INDEX(資格マスタ!$B:$B,MATCH(ASC(SUBSTITUTE(SUBSTITUTE(D153," ",""),"　","")),資格マスタ!$D:$D,0)),D153))</f>
        <v/>
      </c>
      <c r="F153">
        <f>IF(E153="","",IF(C153="",DATE(9999,1,1),C153))</f>
        <v/>
      </c>
      <c r="G153">
        <f>IF(E153="","",COUNTIFS($F$147:$F$158,"&lt;"&amp;F153,$F$147:$F$158,"&lt;&gt;")+COUNTIFS($F$147:$F$158,F153,$B$147:$B$158,"&lt;"&amp;B153)+1)</f>
        <v/>
      </c>
      <c r="H153">
        <f>IF(OR(E153="",C153=""),"",IF(C153&gt;=DATE(2019,5,1),"令和"&amp;(YEAR(C153)-2018),IF(C153&gt;=DATE(1989,1,8),"平成"&amp;(YEAR(C153)-1988),"昭和"&amp;(YEAR(C153)-1925)))&amp;"年"&amp;MONTH(C153)&amp;"月")</f>
        <v/>
      </c>
    </row>
    <row r="154">
      <c r="A154" t="n">
        <v>13</v>
      </c>
      <c r="B154" t="n">
        <v>8</v>
      </c>
      <c r="C154">
        <f>IFERROR(INDEX(資格取込!$S$6:$S$205,MATCH(13&amp;"_"&amp;2,資格取込!$Z$6:$Z$205,0)),"")</f>
        <v/>
      </c>
      <c r="D154">
        <f>IFERROR(INDEX(資格取込!$R$6:$R$205,MATCH(13&amp;"_"&amp;2,資格取込!$Z$6:$Z$205,0)),"")</f>
        <v/>
      </c>
      <c r="E154">
        <f>IF(D154="","",IFERROR(INDEX(資格マスタ!$B:$B,MATCH(ASC(SUBSTITUTE(SUBSTITUTE(D154," ",""),"　","")),資格マスタ!$D:$D,0)),D154))</f>
        <v/>
      </c>
      <c r="F154">
        <f>IF(E154="","",IF(C154="",DATE(9999,1,1),C154))</f>
        <v/>
      </c>
      <c r="G154">
        <f>IF(E154="","",COUNTIFS($F$147:$F$158,"&lt;"&amp;F154,$F$147:$F$158,"&lt;&gt;")+COUNTIFS($F$147:$F$158,F154,$B$147:$B$158,"&lt;"&amp;B154)+1)</f>
        <v/>
      </c>
      <c r="H154">
        <f>IF(OR(E154="",C154=""),"",IF(C154&gt;=DATE(2019,5,1),"令和"&amp;(YEAR(C154)-2018),IF(C154&gt;=DATE(1989,1,8),"平成"&amp;(YEAR(C154)-1988),"昭和"&amp;(YEAR(C154)-1925)))&amp;"年"&amp;MONTH(C154)&amp;"月")</f>
        <v/>
      </c>
    </row>
    <row r="155">
      <c r="A155" t="n">
        <v>13</v>
      </c>
      <c r="B155" t="n">
        <v>9</v>
      </c>
      <c r="C155">
        <f>IFERROR(INDEX(資格取込!$S$6:$S$205,MATCH(13&amp;"_"&amp;3,資格取込!$Z$6:$Z$205,0)),"")</f>
        <v/>
      </c>
      <c r="D155">
        <f>IFERROR(INDEX(資格取込!$R$6:$R$205,MATCH(13&amp;"_"&amp;3,資格取込!$Z$6:$Z$205,0)),"")</f>
        <v/>
      </c>
      <c r="E155">
        <f>IF(D155="","",IFERROR(INDEX(資格マスタ!$B:$B,MATCH(ASC(SUBSTITUTE(SUBSTITUTE(D155," ",""),"　","")),資格マスタ!$D:$D,0)),D155))</f>
        <v/>
      </c>
      <c r="F155">
        <f>IF(E155="","",IF(C155="",DATE(9999,1,1),C155))</f>
        <v/>
      </c>
      <c r="G155">
        <f>IF(E155="","",COUNTIFS($F$147:$F$158,"&lt;"&amp;F155,$F$147:$F$158,"&lt;&gt;")+COUNTIFS($F$147:$F$158,F155,$B$147:$B$158,"&lt;"&amp;B155)+1)</f>
        <v/>
      </c>
      <c r="H155">
        <f>IF(OR(E155="",C155=""),"",IF(C155&gt;=DATE(2019,5,1),"令和"&amp;(YEAR(C155)-2018),IF(C155&gt;=DATE(1989,1,8),"平成"&amp;(YEAR(C155)-1988),"昭和"&amp;(YEAR(C155)-1925)))&amp;"年"&amp;MONTH(C155)&amp;"月")</f>
        <v/>
      </c>
    </row>
    <row r="156">
      <c r="A156" t="n">
        <v>13</v>
      </c>
      <c r="B156" t="n">
        <v>10</v>
      </c>
      <c r="C156">
        <f>IFERROR(INDEX(資格取込!$S$6:$S$205,MATCH(13&amp;"_"&amp;4,資格取込!$Z$6:$Z$205,0)),"")</f>
        <v/>
      </c>
      <c r="D156">
        <f>IFERROR(INDEX(資格取込!$R$6:$R$205,MATCH(13&amp;"_"&amp;4,資格取込!$Z$6:$Z$205,0)),"")</f>
        <v/>
      </c>
      <c r="E156">
        <f>IF(D156="","",IFERROR(INDEX(資格マスタ!$B:$B,MATCH(ASC(SUBSTITUTE(SUBSTITUTE(D156," ",""),"　","")),資格マスタ!$D:$D,0)),D156))</f>
        <v/>
      </c>
      <c r="F156">
        <f>IF(E156="","",IF(C156="",DATE(9999,1,1),C156))</f>
        <v/>
      </c>
      <c r="G156">
        <f>IF(E156="","",COUNTIFS($F$147:$F$158,"&lt;"&amp;F156,$F$147:$F$158,"&lt;&gt;")+COUNTIFS($F$147:$F$158,F156,$B$147:$B$158,"&lt;"&amp;B156)+1)</f>
        <v/>
      </c>
      <c r="H156">
        <f>IF(OR(E156="",C156=""),"",IF(C156&gt;=DATE(2019,5,1),"令和"&amp;(YEAR(C156)-2018),IF(C156&gt;=DATE(1989,1,8),"平成"&amp;(YEAR(C156)-1988),"昭和"&amp;(YEAR(C156)-1925)))&amp;"年"&amp;MONTH(C156)&amp;"月")</f>
        <v/>
      </c>
    </row>
    <row r="157">
      <c r="A157" t="n">
        <v>13</v>
      </c>
      <c r="B157" t="n">
        <v>11</v>
      </c>
      <c r="C157">
        <f>IFERROR(INDEX(資格取込!$S$6:$S$205,MATCH(13&amp;"_"&amp;5,資格取込!$Z$6:$Z$205,0)),"")</f>
        <v/>
      </c>
      <c r="D157">
        <f>IFERROR(INDEX(資格取込!$R$6:$R$205,MATCH(13&amp;"_"&amp;5,資格取込!$Z$6:$Z$205,0)),"")</f>
        <v/>
      </c>
      <c r="E157">
        <f>IF(D157="","",IFERROR(INDEX(資格マスタ!$B:$B,MATCH(ASC(SUBSTITUTE(SUBSTITUTE(D157," ",""),"　","")),資格マスタ!$D:$D,0)),D157))</f>
        <v/>
      </c>
      <c r="F157">
        <f>IF(E157="","",IF(C157="",DATE(9999,1,1),C157))</f>
        <v/>
      </c>
      <c r="G157">
        <f>IF(E157="","",COUNTIFS($F$147:$F$158,"&lt;"&amp;F157,$F$147:$F$158,"&lt;&gt;")+COUNTIFS($F$147:$F$158,F157,$B$147:$B$158,"&lt;"&amp;B157)+1)</f>
        <v/>
      </c>
      <c r="H157">
        <f>IF(OR(E157="",C157=""),"",IF(C157&gt;=DATE(2019,5,1),"令和"&amp;(YEAR(C157)-2018),IF(C157&gt;=DATE(1989,1,8),"平成"&amp;(YEAR(C157)-1988),"昭和"&amp;(YEAR(C157)-1925)))&amp;"年"&amp;MONTH(C157)&amp;"月")</f>
        <v/>
      </c>
    </row>
    <row r="158">
      <c r="A158" t="n">
        <v>13</v>
      </c>
      <c r="B158" t="n">
        <v>12</v>
      </c>
      <c r="C158">
        <f>IFERROR(INDEX(資格取込!$S$6:$S$205,MATCH(13&amp;"_"&amp;6,資格取込!$Z$6:$Z$205,0)),"")</f>
        <v/>
      </c>
      <c r="D158">
        <f>IFERROR(INDEX(資格取込!$R$6:$R$205,MATCH(13&amp;"_"&amp;6,資格取込!$Z$6:$Z$205,0)),"")</f>
        <v/>
      </c>
      <c r="E158">
        <f>IF(D158="","",IFERROR(INDEX(資格マスタ!$B:$B,MATCH(ASC(SUBSTITUTE(SUBSTITUTE(D158," ",""),"　","")),資格マスタ!$D:$D,0)),D158))</f>
        <v/>
      </c>
      <c r="F158">
        <f>IF(E158="","",IF(C158="",DATE(9999,1,1),C158))</f>
        <v/>
      </c>
      <c r="G158">
        <f>IF(E158="","",COUNTIFS($F$147:$F$158,"&lt;"&amp;F158,$F$147:$F$158,"&lt;&gt;")+COUNTIFS($F$147:$F$158,F158,$B$147:$B$158,"&lt;"&amp;B158)+1)</f>
        <v/>
      </c>
      <c r="H158">
        <f>IF(OR(E158="",C158=""),"",IF(C158&gt;=DATE(2019,5,1),"令和"&amp;(YEAR(C158)-2018),IF(C158&gt;=DATE(1989,1,8),"平成"&amp;(YEAR(C158)-1988),"昭和"&amp;(YEAR(C158)-1925)))&amp;"年"&amp;MONTH(C158)&amp;"月")</f>
        <v/>
      </c>
    </row>
    <row r="159">
      <c r="A159" t="n">
        <v>14</v>
      </c>
      <c r="B159" t="n">
        <v>1</v>
      </c>
      <c r="C159" s="132">
        <f>IFERROR(IF(ISNUMBER(入力!O18),入力!O18,DATEVALUE(入力!O18)),"")</f>
        <v/>
      </c>
      <c r="D159">
        <f>IF(入力!N18="","",入力!N18)</f>
        <v/>
      </c>
      <c r="E159">
        <f>IF(D159="","",IFERROR(INDEX(資格マスタ!$B:$B,MATCH(ASC(SUBSTITUTE(SUBSTITUTE(D159," ",""),"　","")),資格マスタ!$D:$D,0)),D159))</f>
        <v/>
      </c>
      <c r="F159">
        <f>IF(E159="","",IF(C159="",DATE(9999,1,1),C159))</f>
        <v/>
      </c>
      <c r="G159">
        <f>IF(E159="","",COUNTIFS($F$159:$F$170,"&lt;"&amp;F159,$F$159:$F$170,"&lt;&gt;")+COUNTIFS($F$159:$F$170,F159,$B$159:$B$170,"&lt;"&amp;B159)+1)</f>
        <v/>
      </c>
      <c r="H159">
        <f>IF(OR(E159="",C159=""),"",IF(C159&gt;=DATE(2019,5,1),"令和"&amp;(YEAR(C159)-2018),IF(C159&gt;=DATE(1989,1,8),"平成"&amp;(YEAR(C159)-1988),"昭和"&amp;(YEAR(C159)-1925)))&amp;"年"&amp;MONTH(C159)&amp;"月")</f>
        <v/>
      </c>
    </row>
    <row r="160">
      <c r="A160" t="n">
        <v>14</v>
      </c>
      <c r="B160" t="n">
        <v>2</v>
      </c>
      <c r="C160">
        <f>IFERROR(IF(ISNUMBER(入力!Q18),入力!Q18,DATEVALUE(入力!Q18)),"")</f>
        <v/>
      </c>
      <c r="D160">
        <f>IF(入力!P18="","",入力!P18)</f>
        <v/>
      </c>
      <c r="E160">
        <f>IF(D160="","",IFERROR(INDEX(資格マスタ!$B:$B,MATCH(ASC(SUBSTITUTE(SUBSTITUTE(D160," ",""),"　","")),資格マスタ!$D:$D,0)),D160))</f>
        <v/>
      </c>
      <c r="F160">
        <f>IF(E160="","",IF(C160="",DATE(9999,1,1),C160))</f>
        <v/>
      </c>
      <c r="G160">
        <f>IF(E160="","",COUNTIFS($F$159:$F$170,"&lt;"&amp;F160,$F$159:$F$170,"&lt;&gt;")+COUNTIFS($F$159:$F$170,F160,$B$159:$B$170,"&lt;"&amp;B160)+1)</f>
        <v/>
      </c>
      <c r="H160">
        <f>IF(OR(E160="",C160=""),"",IF(C160&gt;=DATE(2019,5,1),"令和"&amp;(YEAR(C160)-2018),IF(C160&gt;=DATE(1989,1,8),"平成"&amp;(YEAR(C160)-1988),"昭和"&amp;(YEAR(C160)-1925)))&amp;"年"&amp;MONTH(C160)&amp;"月")</f>
        <v/>
      </c>
    </row>
    <row r="161">
      <c r="A161" t="n">
        <v>14</v>
      </c>
      <c r="B161" t="n">
        <v>3</v>
      </c>
      <c r="C161">
        <f>IFERROR(IF(ISNUMBER(入力!S18),入力!S18,DATEVALUE(入力!S18)),"")</f>
        <v/>
      </c>
      <c r="D161">
        <f>IF(入力!R18="","",入力!R18)</f>
        <v/>
      </c>
      <c r="E161">
        <f>IF(D161="","",IFERROR(INDEX(資格マスタ!$B:$B,MATCH(ASC(SUBSTITUTE(SUBSTITUTE(D161," ",""),"　","")),資格マスタ!$D:$D,0)),D161))</f>
        <v/>
      </c>
      <c r="F161">
        <f>IF(E161="","",IF(C161="",DATE(9999,1,1),C161))</f>
        <v/>
      </c>
      <c r="G161">
        <f>IF(E161="","",COUNTIFS($F$159:$F$170,"&lt;"&amp;F161,$F$159:$F$170,"&lt;&gt;")+COUNTIFS($F$159:$F$170,F161,$B$159:$B$170,"&lt;"&amp;B161)+1)</f>
        <v/>
      </c>
      <c r="H161">
        <f>IF(OR(E161="",C161=""),"",IF(C161&gt;=DATE(2019,5,1),"令和"&amp;(YEAR(C161)-2018),IF(C161&gt;=DATE(1989,1,8),"平成"&amp;(YEAR(C161)-1988),"昭和"&amp;(YEAR(C161)-1925)))&amp;"年"&amp;MONTH(C161)&amp;"月")</f>
        <v/>
      </c>
    </row>
    <row r="162">
      <c r="A162" t="n">
        <v>14</v>
      </c>
      <c r="B162" t="n">
        <v>4</v>
      </c>
      <c r="C162">
        <f>IFERROR(IF(ISNUMBER(入力!U18),入力!U18,DATEVALUE(入力!U18)),"")</f>
        <v/>
      </c>
      <c r="D162">
        <f>IF(入力!T18="","",入力!T18)</f>
        <v/>
      </c>
      <c r="E162">
        <f>IF(D162="","",IFERROR(INDEX(資格マスタ!$B:$B,MATCH(ASC(SUBSTITUTE(SUBSTITUTE(D162," ",""),"　","")),資格マスタ!$D:$D,0)),D162))</f>
        <v/>
      </c>
      <c r="F162">
        <f>IF(E162="","",IF(C162="",DATE(9999,1,1),C162))</f>
        <v/>
      </c>
      <c r="G162">
        <f>IF(E162="","",COUNTIFS($F$159:$F$170,"&lt;"&amp;F162,$F$159:$F$170,"&lt;&gt;")+COUNTIFS($F$159:$F$170,F162,$B$159:$B$170,"&lt;"&amp;B162)+1)</f>
        <v/>
      </c>
      <c r="H162">
        <f>IF(OR(E162="",C162=""),"",IF(C162&gt;=DATE(2019,5,1),"令和"&amp;(YEAR(C162)-2018),IF(C162&gt;=DATE(1989,1,8),"平成"&amp;(YEAR(C162)-1988),"昭和"&amp;(YEAR(C162)-1925)))&amp;"年"&amp;MONTH(C162)&amp;"月")</f>
        <v/>
      </c>
    </row>
    <row r="163">
      <c r="A163" t="n">
        <v>14</v>
      </c>
      <c r="B163" t="n">
        <v>5</v>
      </c>
      <c r="C163">
        <f>IFERROR(IF(ISNUMBER(入力!W18),入力!W18,DATEVALUE(入力!W18)),"")</f>
        <v/>
      </c>
      <c r="D163">
        <f>IF(入力!V18="","",入力!V18)</f>
        <v/>
      </c>
      <c r="E163">
        <f>IF(D163="","",IFERROR(INDEX(資格マスタ!$B:$B,MATCH(ASC(SUBSTITUTE(SUBSTITUTE(D163," ",""),"　","")),資格マスタ!$D:$D,0)),D163))</f>
        <v/>
      </c>
      <c r="F163">
        <f>IF(E163="","",IF(C163="",DATE(9999,1,1),C163))</f>
        <v/>
      </c>
      <c r="G163">
        <f>IF(E163="","",COUNTIFS($F$159:$F$170,"&lt;"&amp;F163,$F$159:$F$170,"&lt;&gt;")+COUNTIFS($F$159:$F$170,F163,$B$159:$B$170,"&lt;"&amp;B163)+1)</f>
        <v/>
      </c>
      <c r="H163">
        <f>IF(OR(E163="",C163=""),"",IF(C163&gt;=DATE(2019,5,1),"令和"&amp;(YEAR(C163)-2018),IF(C163&gt;=DATE(1989,1,8),"平成"&amp;(YEAR(C163)-1988),"昭和"&amp;(YEAR(C163)-1925)))&amp;"年"&amp;MONTH(C163)&amp;"月")</f>
        <v/>
      </c>
    </row>
    <row r="164">
      <c r="A164" t="n">
        <v>14</v>
      </c>
      <c r="B164" t="n">
        <v>6</v>
      </c>
      <c r="C164">
        <f>IFERROR(IF(ISNUMBER(入力!Y18),入力!Y18,DATEVALUE(入力!Y18)),"")</f>
        <v/>
      </c>
      <c r="D164">
        <f>IF(入力!X18="","",入力!X18)</f>
        <v/>
      </c>
      <c r="E164">
        <f>IF(D164="","",IFERROR(INDEX(資格マスタ!$B:$B,MATCH(ASC(SUBSTITUTE(SUBSTITUTE(D164," ",""),"　","")),資格マスタ!$D:$D,0)),D164))</f>
        <v/>
      </c>
      <c r="F164">
        <f>IF(E164="","",IF(C164="",DATE(9999,1,1),C164))</f>
        <v/>
      </c>
      <c r="G164">
        <f>IF(E164="","",COUNTIFS($F$159:$F$170,"&lt;"&amp;F164,$F$159:$F$170,"&lt;&gt;")+COUNTIFS($F$159:$F$170,F164,$B$159:$B$170,"&lt;"&amp;B164)+1)</f>
        <v/>
      </c>
      <c r="H164">
        <f>IF(OR(E164="",C164=""),"",IF(C164&gt;=DATE(2019,5,1),"令和"&amp;(YEAR(C164)-2018),IF(C164&gt;=DATE(1989,1,8),"平成"&amp;(YEAR(C164)-1988),"昭和"&amp;(YEAR(C164)-1925)))&amp;"年"&amp;MONTH(C164)&amp;"月")</f>
        <v/>
      </c>
    </row>
    <row r="165">
      <c r="A165" t="n">
        <v>14</v>
      </c>
      <c r="B165" t="n">
        <v>7</v>
      </c>
      <c r="C165">
        <f>IFERROR(INDEX(資格取込!$S$6:$S$205,MATCH(14&amp;"_"&amp;1,資格取込!$Z$6:$Z$205,0)),"")</f>
        <v/>
      </c>
      <c r="D165">
        <f>IFERROR(INDEX(資格取込!$R$6:$R$205,MATCH(14&amp;"_"&amp;1,資格取込!$Z$6:$Z$205,0)),"")</f>
        <v/>
      </c>
      <c r="E165">
        <f>IF(D165="","",IFERROR(INDEX(資格マスタ!$B:$B,MATCH(ASC(SUBSTITUTE(SUBSTITUTE(D165," ",""),"　","")),資格マスタ!$D:$D,0)),D165))</f>
        <v/>
      </c>
      <c r="F165">
        <f>IF(E165="","",IF(C165="",DATE(9999,1,1),C165))</f>
        <v/>
      </c>
      <c r="G165">
        <f>IF(E165="","",COUNTIFS($F$159:$F$170,"&lt;"&amp;F165,$F$159:$F$170,"&lt;&gt;")+COUNTIFS($F$159:$F$170,F165,$B$159:$B$170,"&lt;"&amp;B165)+1)</f>
        <v/>
      </c>
      <c r="H165">
        <f>IF(OR(E165="",C165=""),"",IF(C165&gt;=DATE(2019,5,1),"令和"&amp;(YEAR(C165)-2018),IF(C165&gt;=DATE(1989,1,8),"平成"&amp;(YEAR(C165)-1988),"昭和"&amp;(YEAR(C165)-1925)))&amp;"年"&amp;MONTH(C165)&amp;"月")</f>
        <v/>
      </c>
    </row>
    <row r="166">
      <c r="A166" t="n">
        <v>14</v>
      </c>
      <c r="B166" t="n">
        <v>8</v>
      </c>
      <c r="C166">
        <f>IFERROR(INDEX(資格取込!$S$6:$S$205,MATCH(14&amp;"_"&amp;2,資格取込!$Z$6:$Z$205,0)),"")</f>
        <v/>
      </c>
      <c r="D166">
        <f>IFERROR(INDEX(資格取込!$R$6:$R$205,MATCH(14&amp;"_"&amp;2,資格取込!$Z$6:$Z$205,0)),"")</f>
        <v/>
      </c>
      <c r="E166">
        <f>IF(D166="","",IFERROR(INDEX(資格マスタ!$B:$B,MATCH(ASC(SUBSTITUTE(SUBSTITUTE(D166," ",""),"　","")),資格マスタ!$D:$D,0)),D166))</f>
        <v/>
      </c>
      <c r="F166">
        <f>IF(E166="","",IF(C166="",DATE(9999,1,1),C166))</f>
        <v/>
      </c>
      <c r="G166">
        <f>IF(E166="","",COUNTIFS($F$159:$F$170,"&lt;"&amp;F166,$F$159:$F$170,"&lt;&gt;")+COUNTIFS($F$159:$F$170,F166,$B$159:$B$170,"&lt;"&amp;B166)+1)</f>
        <v/>
      </c>
      <c r="H166">
        <f>IF(OR(E166="",C166=""),"",IF(C166&gt;=DATE(2019,5,1),"令和"&amp;(YEAR(C166)-2018),IF(C166&gt;=DATE(1989,1,8),"平成"&amp;(YEAR(C166)-1988),"昭和"&amp;(YEAR(C166)-1925)))&amp;"年"&amp;MONTH(C166)&amp;"月")</f>
        <v/>
      </c>
    </row>
    <row r="167">
      <c r="A167" t="n">
        <v>14</v>
      </c>
      <c r="B167" t="n">
        <v>9</v>
      </c>
      <c r="C167">
        <f>IFERROR(INDEX(資格取込!$S$6:$S$205,MATCH(14&amp;"_"&amp;3,資格取込!$Z$6:$Z$205,0)),"")</f>
        <v/>
      </c>
      <c r="D167">
        <f>IFERROR(INDEX(資格取込!$R$6:$R$205,MATCH(14&amp;"_"&amp;3,資格取込!$Z$6:$Z$205,0)),"")</f>
        <v/>
      </c>
      <c r="E167">
        <f>IF(D167="","",IFERROR(INDEX(資格マスタ!$B:$B,MATCH(ASC(SUBSTITUTE(SUBSTITUTE(D167," ",""),"　","")),資格マスタ!$D:$D,0)),D167))</f>
        <v/>
      </c>
      <c r="F167">
        <f>IF(E167="","",IF(C167="",DATE(9999,1,1),C167))</f>
        <v/>
      </c>
      <c r="G167">
        <f>IF(E167="","",COUNTIFS($F$159:$F$170,"&lt;"&amp;F167,$F$159:$F$170,"&lt;&gt;")+COUNTIFS($F$159:$F$170,F167,$B$159:$B$170,"&lt;"&amp;B167)+1)</f>
        <v/>
      </c>
      <c r="H167">
        <f>IF(OR(E167="",C167=""),"",IF(C167&gt;=DATE(2019,5,1),"令和"&amp;(YEAR(C167)-2018),IF(C167&gt;=DATE(1989,1,8),"平成"&amp;(YEAR(C167)-1988),"昭和"&amp;(YEAR(C167)-1925)))&amp;"年"&amp;MONTH(C167)&amp;"月")</f>
        <v/>
      </c>
    </row>
    <row r="168">
      <c r="A168" t="n">
        <v>14</v>
      </c>
      <c r="B168" t="n">
        <v>10</v>
      </c>
      <c r="C168">
        <f>IFERROR(INDEX(資格取込!$S$6:$S$205,MATCH(14&amp;"_"&amp;4,資格取込!$Z$6:$Z$205,0)),"")</f>
        <v/>
      </c>
      <c r="D168">
        <f>IFERROR(INDEX(資格取込!$R$6:$R$205,MATCH(14&amp;"_"&amp;4,資格取込!$Z$6:$Z$205,0)),"")</f>
        <v/>
      </c>
      <c r="E168">
        <f>IF(D168="","",IFERROR(INDEX(資格マスタ!$B:$B,MATCH(ASC(SUBSTITUTE(SUBSTITUTE(D168," ",""),"　","")),資格マスタ!$D:$D,0)),D168))</f>
        <v/>
      </c>
      <c r="F168">
        <f>IF(E168="","",IF(C168="",DATE(9999,1,1),C168))</f>
        <v/>
      </c>
      <c r="G168">
        <f>IF(E168="","",COUNTIFS($F$159:$F$170,"&lt;"&amp;F168,$F$159:$F$170,"&lt;&gt;")+COUNTIFS($F$159:$F$170,F168,$B$159:$B$170,"&lt;"&amp;B168)+1)</f>
        <v/>
      </c>
      <c r="H168">
        <f>IF(OR(E168="",C168=""),"",IF(C168&gt;=DATE(2019,5,1),"令和"&amp;(YEAR(C168)-2018),IF(C168&gt;=DATE(1989,1,8),"平成"&amp;(YEAR(C168)-1988),"昭和"&amp;(YEAR(C168)-1925)))&amp;"年"&amp;MONTH(C168)&amp;"月")</f>
        <v/>
      </c>
    </row>
    <row r="169">
      <c r="A169" t="n">
        <v>14</v>
      </c>
      <c r="B169" t="n">
        <v>11</v>
      </c>
      <c r="C169">
        <f>IFERROR(INDEX(資格取込!$S$6:$S$205,MATCH(14&amp;"_"&amp;5,資格取込!$Z$6:$Z$205,0)),"")</f>
        <v/>
      </c>
      <c r="D169">
        <f>IFERROR(INDEX(資格取込!$R$6:$R$205,MATCH(14&amp;"_"&amp;5,資格取込!$Z$6:$Z$205,0)),"")</f>
        <v/>
      </c>
      <c r="E169">
        <f>IF(D169="","",IFERROR(INDEX(資格マスタ!$B:$B,MATCH(ASC(SUBSTITUTE(SUBSTITUTE(D169," ",""),"　","")),資格マスタ!$D:$D,0)),D169))</f>
        <v/>
      </c>
      <c r="F169">
        <f>IF(E169="","",IF(C169="",DATE(9999,1,1),C169))</f>
        <v/>
      </c>
      <c r="G169">
        <f>IF(E169="","",COUNTIFS($F$159:$F$170,"&lt;"&amp;F169,$F$159:$F$170,"&lt;&gt;")+COUNTIFS($F$159:$F$170,F169,$B$159:$B$170,"&lt;"&amp;B169)+1)</f>
        <v/>
      </c>
      <c r="H169">
        <f>IF(OR(E169="",C169=""),"",IF(C169&gt;=DATE(2019,5,1),"令和"&amp;(YEAR(C169)-2018),IF(C169&gt;=DATE(1989,1,8),"平成"&amp;(YEAR(C169)-1988),"昭和"&amp;(YEAR(C169)-1925)))&amp;"年"&amp;MONTH(C169)&amp;"月")</f>
        <v/>
      </c>
    </row>
    <row r="170">
      <c r="A170" t="n">
        <v>14</v>
      </c>
      <c r="B170" t="n">
        <v>12</v>
      </c>
      <c r="C170">
        <f>IFERROR(INDEX(資格取込!$S$6:$S$205,MATCH(14&amp;"_"&amp;6,資格取込!$Z$6:$Z$205,0)),"")</f>
        <v/>
      </c>
      <c r="D170">
        <f>IFERROR(INDEX(資格取込!$R$6:$R$205,MATCH(14&amp;"_"&amp;6,資格取込!$Z$6:$Z$205,0)),"")</f>
        <v/>
      </c>
      <c r="E170">
        <f>IF(D170="","",IFERROR(INDEX(資格マスタ!$B:$B,MATCH(ASC(SUBSTITUTE(SUBSTITUTE(D170," ",""),"　","")),資格マスタ!$D:$D,0)),D170))</f>
        <v/>
      </c>
      <c r="F170">
        <f>IF(E170="","",IF(C170="",DATE(9999,1,1),C170))</f>
        <v/>
      </c>
      <c r="G170">
        <f>IF(E170="","",COUNTIFS($F$159:$F$170,"&lt;"&amp;F170,$F$159:$F$170,"&lt;&gt;")+COUNTIFS($F$159:$F$170,F170,$B$159:$B$170,"&lt;"&amp;B170)+1)</f>
        <v/>
      </c>
      <c r="H170">
        <f>IF(OR(E170="",C170=""),"",IF(C170&gt;=DATE(2019,5,1),"令和"&amp;(YEAR(C170)-2018),IF(C170&gt;=DATE(1989,1,8),"平成"&amp;(YEAR(C170)-1988),"昭和"&amp;(YEAR(C170)-1925)))&amp;"年"&amp;MONTH(C170)&amp;"月")</f>
        <v/>
      </c>
    </row>
    <row r="171">
      <c r="A171" t="n">
        <v>15</v>
      </c>
      <c r="B171" t="n">
        <v>1</v>
      </c>
      <c r="C171" s="132">
        <f>IFERROR(IF(ISNUMBER(入力!O19),入力!O19,DATEVALUE(入力!O19)),"")</f>
        <v/>
      </c>
      <c r="D171">
        <f>IF(入力!N19="","",入力!N19)</f>
        <v/>
      </c>
      <c r="E171">
        <f>IF(D171="","",IFERROR(INDEX(資格マスタ!$B:$B,MATCH(ASC(SUBSTITUTE(SUBSTITUTE(D171," ",""),"　","")),資格マスタ!$D:$D,0)),D171))</f>
        <v/>
      </c>
      <c r="F171">
        <f>IF(E171="","",IF(C171="",DATE(9999,1,1),C171))</f>
        <v/>
      </c>
      <c r="G171">
        <f>IF(E171="","",COUNTIFS($F$171:$F$182,"&lt;"&amp;F171,$F$171:$F$182,"&lt;&gt;")+COUNTIFS($F$171:$F$182,F171,$B$171:$B$182,"&lt;"&amp;B171)+1)</f>
        <v/>
      </c>
      <c r="H171">
        <f>IF(OR(E171="",C171=""),"",IF(C171&gt;=DATE(2019,5,1),"令和"&amp;(YEAR(C171)-2018),IF(C171&gt;=DATE(1989,1,8),"平成"&amp;(YEAR(C171)-1988),"昭和"&amp;(YEAR(C171)-1925)))&amp;"年"&amp;MONTH(C171)&amp;"月")</f>
        <v/>
      </c>
    </row>
    <row r="172">
      <c r="A172" t="n">
        <v>15</v>
      </c>
      <c r="B172" t="n">
        <v>2</v>
      </c>
      <c r="C172">
        <f>IFERROR(IF(ISNUMBER(入力!Q19),入力!Q19,DATEVALUE(入力!Q19)),"")</f>
        <v/>
      </c>
      <c r="D172">
        <f>IF(入力!P19="","",入力!P19)</f>
        <v/>
      </c>
      <c r="E172">
        <f>IF(D172="","",IFERROR(INDEX(資格マスタ!$B:$B,MATCH(ASC(SUBSTITUTE(SUBSTITUTE(D172," ",""),"　","")),資格マスタ!$D:$D,0)),D172))</f>
        <v/>
      </c>
      <c r="F172">
        <f>IF(E172="","",IF(C172="",DATE(9999,1,1),C172))</f>
        <v/>
      </c>
      <c r="G172">
        <f>IF(E172="","",COUNTIFS($F$171:$F$182,"&lt;"&amp;F172,$F$171:$F$182,"&lt;&gt;")+COUNTIFS($F$171:$F$182,F172,$B$171:$B$182,"&lt;"&amp;B172)+1)</f>
        <v/>
      </c>
      <c r="H172">
        <f>IF(OR(E172="",C172=""),"",IF(C172&gt;=DATE(2019,5,1),"令和"&amp;(YEAR(C172)-2018),IF(C172&gt;=DATE(1989,1,8),"平成"&amp;(YEAR(C172)-1988),"昭和"&amp;(YEAR(C172)-1925)))&amp;"年"&amp;MONTH(C172)&amp;"月")</f>
        <v/>
      </c>
    </row>
    <row r="173">
      <c r="A173" t="n">
        <v>15</v>
      </c>
      <c r="B173" t="n">
        <v>3</v>
      </c>
      <c r="C173">
        <f>IFERROR(IF(ISNUMBER(入力!S19),入力!S19,DATEVALUE(入力!S19)),"")</f>
        <v/>
      </c>
      <c r="D173">
        <f>IF(入力!R19="","",入力!R19)</f>
        <v/>
      </c>
      <c r="E173">
        <f>IF(D173="","",IFERROR(INDEX(資格マスタ!$B:$B,MATCH(ASC(SUBSTITUTE(SUBSTITUTE(D173," ",""),"　","")),資格マスタ!$D:$D,0)),D173))</f>
        <v/>
      </c>
      <c r="F173">
        <f>IF(E173="","",IF(C173="",DATE(9999,1,1),C173))</f>
        <v/>
      </c>
      <c r="G173">
        <f>IF(E173="","",COUNTIFS($F$171:$F$182,"&lt;"&amp;F173,$F$171:$F$182,"&lt;&gt;")+COUNTIFS($F$171:$F$182,F173,$B$171:$B$182,"&lt;"&amp;B173)+1)</f>
        <v/>
      </c>
      <c r="H173">
        <f>IF(OR(E173="",C173=""),"",IF(C173&gt;=DATE(2019,5,1),"令和"&amp;(YEAR(C173)-2018),IF(C173&gt;=DATE(1989,1,8),"平成"&amp;(YEAR(C173)-1988),"昭和"&amp;(YEAR(C173)-1925)))&amp;"年"&amp;MONTH(C173)&amp;"月")</f>
        <v/>
      </c>
    </row>
    <row r="174">
      <c r="A174" t="n">
        <v>15</v>
      </c>
      <c r="B174" t="n">
        <v>4</v>
      </c>
      <c r="C174">
        <f>IFERROR(IF(ISNUMBER(入力!U19),入力!U19,DATEVALUE(入力!U19)),"")</f>
        <v/>
      </c>
      <c r="D174">
        <f>IF(入力!T19="","",入力!T19)</f>
        <v/>
      </c>
      <c r="E174">
        <f>IF(D174="","",IFERROR(INDEX(資格マスタ!$B:$B,MATCH(ASC(SUBSTITUTE(SUBSTITUTE(D174," ",""),"　","")),資格マスタ!$D:$D,0)),D174))</f>
        <v/>
      </c>
      <c r="F174">
        <f>IF(E174="","",IF(C174="",DATE(9999,1,1),C174))</f>
        <v/>
      </c>
      <c r="G174">
        <f>IF(E174="","",COUNTIFS($F$171:$F$182,"&lt;"&amp;F174,$F$171:$F$182,"&lt;&gt;")+COUNTIFS($F$171:$F$182,F174,$B$171:$B$182,"&lt;"&amp;B174)+1)</f>
        <v/>
      </c>
      <c r="H174">
        <f>IF(OR(E174="",C174=""),"",IF(C174&gt;=DATE(2019,5,1),"令和"&amp;(YEAR(C174)-2018),IF(C174&gt;=DATE(1989,1,8),"平成"&amp;(YEAR(C174)-1988),"昭和"&amp;(YEAR(C174)-1925)))&amp;"年"&amp;MONTH(C174)&amp;"月")</f>
        <v/>
      </c>
    </row>
    <row r="175">
      <c r="A175" t="n">
        <v>15</v>
      </c>
      <c r="B175" t="n">
        <v>5</v>
      </c>
      <c r="C175">
        <f>IFERROR(IF(ISNUMBER(入力!W19),入力!W19,DATEVALUE(入力!W19)),"")</f>
        <v/>
      </c>
      <c r="D175">
        <f>IF(入力!V19="","",入力!V19)</f>
        <v/>
      </c>
      <c r="E175">
        <f>IF(D175="","",IFERROR(INDEX(資格マスタ!$B:$B,MATCH(ASC(SUBSTITUTE(SUBSTITUTE(D175," ",""),"　","")),資格マスタ!$D:$D,0)),D175))</f>
        <v/>
      </c>
      <c r="F175">
        <f>IF(E175="","",IF(C175="",DATE(9999,1,1),C175))</f>
        <v/>
      </c>
      <c r="G175">
        <f>IF(E175="","",COUNTIFS($F$171:$F$182,"&lt;"&amp;F175,$F$171:$F$182,"&lt;&gt;")+COUNTIFS($F$171:$F$182,F175,$B$171:$B$182,"&lt;"&amp;B175)+1)</f>
        <v/>
      </c>
      <c r="H175">
        <f>IF(OR(E175="",C175=""),"",IF(C175&gt;=DATE(2019,5,1),"令和"&amp;(YEAR(C175)-2018),IF(C175&gt;=DATE(1989,1,8),"平成"&amp;(YEAR(C175)-1988),"昭和"&amp;(YEAR(C175)-1925)))&amp;"年"&amp;MONTH(C175)&amp;"月")</f>
        <v/>
      </c>
    </row>
    <row r="176">
      <c r="A176" t="n">
        <v>15</v>
      </c>
      <c r="B176" t="n">
        <v>6</v>
      </c>
      <c r="C176">
        <f>IFERROR(IF(ISNUMBER(入力!Y19),入力!Y19,DATEVALUE(入力!Y19)),"")</f>
        <v/>
      </c>
      <c r="D176">
        <f>IF(入力!X19="","",入力!X19)</f>
        <v/>
      </c>
      <c r="E176">
        <f>IF(D176="","",IFERROR(INDEX(資格マスタ!$B:$B,MATCH(ASC(SUBSTITUTE(SUBSTITUTE(D176," ",""),"　","")),資格マスタ!$D:$D,0)),D176))</f>
        <v/>
      </c>
      <c r="F176">
        <f>IF(E176="","",IF(C176="",DATE(9999,1,1),C176))</f>
        <v/>
      </c>
      <c r="G176">
        <f>IF(E176="","",COUNTIFS($F$171:$F$182,"&lt;"&amp;F176,$F$171:$F$182,"&lt;&gt;")+COUNTIFS($F$171:$F$182,F176,$B$171:$B$182,"&lt;"&amp;B176)+1)</f>
        <v/>
      </c>
      <c r="H176">
        <f>IF(OR(E176="",C176=""),"",IF(C176&gt;=DATE(2019,5,1),"令和"&amp;(YEAR(C176)-2018),IF(C176&gt;=DATE(1989,1,8),"平成"&amp;(YEAR(C176)-1988),"昭和"&amp;(YEAR(C176)-1925)))&amp;"年"&amp;MONTH(C176)&amp;"月")</f>
        <v/>
      </c>
    </row>
    <row r="177">
      <c r="A177" t="n">
        <v>15</v>
      </c>
      <c r="B177" t="n">
        <v>7</v>
      </c>
      <c r="C177">
        <f>IFERROR(INDEX(資格取込!$S$6:$S$205,MATCH(15&amp;"_"&amp;1,資格取込!$Z$6:$Z$205,0)),"")</f>
        <v/>
      </c>
      <c r="D177">
        <f>IFERROR(INDEX(資格取込!$R$6:$R$205,MATCH(15&amp;"_"&amp;1,資格取込!$Z$6:$Z$205,0)),"")</f>
        <v/>
      </c>
      <c r="E177">
        <f>IF(D177="","",IFERROR(INDEX(資格マスタ!$B:$B,MATCH(ASC(SUBSTITUTE(SUBSTITUTE(D177," ",""),"　","")),資格マスタ!$D:$D,0)),D177))</f>
        <v/>
      </c>
      <c r="F177">
        <f>IF(E177="","",IF(C177="",DATE(9999,1,1),C177))</f>
        <v/>
      </c>
      <c r="G177">
        <f>IF(E177="","",COUNTIFS($F$171:$F$182,"&lt;"&amp;F177,$F$171:$F$182,"&lt;&gt;")+COUNTIFS($F$171:$F$182,F177,$B$171:$B$182,"&lt;"&amp;B177)+1)</f>
        <v/>
      </c>
      <c r="H177">
        <f>IF(OR(E177="",C177=""),"",IF(C177&gt;=DATE(2019,5,1),"令和"&amp;(YEAR(C177)-2018),IF(C177&gt;=DATE(1989,1,8),"平成"&amp;(YEAR(C177)-1988),"昭和"&amp;(YEAR(C177)-1925)))&amp;"年"&amp;MONTH(C177)&amp;"月")</f>
        <v/>
      </c>
    </row>
    <row r="178">
      <c r="A178" t="n">
        <v>15</v>
      </c>
      <c r="B178" t="n">
        <v>8</v>
      </c>
      <c r="C178">
        <f>IFERROR(INDEX(資格取込!$S$6:$S$205,MATCH(15&amp;"_"&amp;2,資格取込!$Z$6:$Z$205,0)),"")</f>
        <v/>
      </c>
      <c r="D178">
        <f>IFERROR(INDEX(資格取込!$R$6:$R$205,MATCH(15&amp;"_"&amp;2,資格取込!$Z$6:$Z$205,0)),"")</f>
        <v/>
      </c>
      <c r="E178">
        <f>IF(D178="","",IFERROR(INDEX(資格マスタ!$B:$B,MATCH(ASC(SUBSTITUTE(SUBSTITUTE(D178," ",""),"　","")),資格マスタ!$D:$D,0)),D178))</f>
        <v/>
      </c>
      <c r="F178">
        <f>IF(E178="","",IF(C178="",DATE(9999,1,1),C178))</f>
        <v/>
      </c>
      <c r="G178">
        <f>IF(E178="","",COUNTIFS($F$171:$F$182,"&lt;"&amp;F178,$F$171:$F$182,"&lt;&gt;")+COUNTIFS($F$171:$F$182,F178,$B$171:$B$182,"&lt;"&amp;B178)+1)</f>
        <v/>
      </c>
      <c r="H178">
        <f>IF(OR(E178="",C178=""),"",IF(C178&gt;=DATE(2019,5,1),"令和"&amp;(YEAR(C178)-2018),IF(C178&gt;=DATE(1989,1,8),"平成"&amp;(YEAR(C178)-1988),"昭和"&amp;(YEAR(C178)-1925)))&amp;"年"&amp;MONTH(C178)&amp;"月")</f>
        <v/>
      </c>
    </row>
    <row r="179">
      <c r="A179" t="n">
        <v>15</v>
      </c>
      <c r="B179" t="n">
        <v>9</v>
      </c>
      <c r="C179">
        <f>IFERROR(INDEX(資格取込!$S$6:$S$205,MATCH(15&amp;"_"&amp;3,資格取込!$Z$6:$Z$205,0)),"")</f>
        <v/>
      </c>
      <c r="D179">
        <f>IFERROR(INDEX(資格取込!$R$6:$R$205,MATCH(15&amp;"_"&amp;3,資格取込!$Z$6:$Z$205,0)),"")</f>
        <v/>
      </c>
      <c r="E179">
        <f>IF(D179="","",IFERROR(INDEX(資格マスタ!$B:$B,MATCH(ASC(SUBSTITUTE(SUBSTITUTE(D179," ",""),"　","")),資格マスタ!$D:$D,0)),D179))</f>
        <v/>
      </c>
      <c r="F179">
        <f>IF(E179="","",IF(C179="",DATE(9999,1,1),C179))</f>
        <v/>
      </c>
      <c r="G179">
        <f>IF(E179="","",COUNTIFS($F$171:$F$182,"&lt;"&amp;F179,$F$171:$F$182,"&lt;&gt;")+COUNTIFS($F$171:$F$182,F179,$B$171:$B$182,"&lt;"&amp;B179)+1)</f>
        <v/>
      </c>
      <c r="H179">
        <f>IF(OR(E179="",C179=""),"",IF(C179&gt;=DATE(2019,5,1),"令和"&amp;(YEAR(C179)-2018),IF(C179&gt;=DATE(1989,1,8),"平成"&amp;(YEAR(C179)-1988),"昭和"&amp;(YEAR(C179)-1925)))&amp;"年"&amp;MONTH(C179)&amp;"月")</f>
        <v/>
      </c>
    </row>
    <row r="180">
      <c r="A180" t="n">
        <v>15</v>
      </c>
      <c r="B180" t="n">
        <v>10</v>
      </c>
      <c r="C180">
        <f>IFERROR(INDEX(資格取込!$S$6:$S$205,MATCH(15&amp;"_"&amp;4,資格取込!$Z$6:$Z$205,0)),"")</f>
        <v/>
      </c>
      <c r="D180">
        <f>IFERROR(INDEX(資格取込!$R$6:$R$205,MATCH(15&amp;"_"&amp;4,資格取込!$Z$6:$Z$205,0)),"")</f>
        <v/>
      </c>
      <c r="E180">
        <f>IF(D180="","",IFERROR(INDEX(資格マスタ!$B:$B,MATCH(ASC(SUBSTITUTE(SUBSTITUTE(D180," ",""),"　","")),資格マスタ!$D:$D,0)),D180))</f>
        <v/>
      </c>
      <c r="F180">
        <f>IF(E180="","",IF(C180="",DATE(9999,1,1),C180))</f>
        <v/>
      </c>
      <c r="G180">
        <f>IF(E180="","",COUNTIFS($F$171:$F$182,"&lt;"&amp;F180,$F$171:$F$182,"&lt;&gt;")+COUNTIFS($F$171:$F$182,F180,$B$171:$B$182,"&lt;"&amp;B180)+1)</f>
        <v/>
      </c>
      <c r="H180">
        <f>IF(OR(E180="",C180=""),"",IF(C180&gt;=DATE(2019,5,1),"令和"&amp;(YEAR(C180)-2018),IF(C180&gt;=DATE(1989,1,8),"平成"&amp;(YEAR(C180)-1988),"昭和"&amp;(YEAR(C180)-1925)))&amp;"年"&amp;MONTH(C180)&amp;"月")</f>
        <v/>
      </c>
    </row>
    <row r="181">
      <c r="A181" t="n">
        <v>15</v>
      </c>
      <c r="B181" t="n">
        <v>11</v>
      </c>
      <c r="C181">
        <f>IFERROR(INDEX(資格取込!$S$6:$S$205,MATCH(15&amp;"_"&amp;5,資格取込!$Z$6:$Z$205,0)),"")</f>
        <v/>
      </c>
      <c r="D181">
        <f>IFERROR(INDEX(資格取込!$R$6:$R$205,MATCH(15&amp;"_"&amp;5,資格取込!$Z$6:$Z$205,0)),"")</f>
        <v/>
      </c>
      <c r="E181">
        <f>IF(D181="","",IFERROR(INDEX(資格マスタ!$B:$B,MATCH(ASC(SUBSTITUTE(SUBSTITUTE(D181," ",""),"　","")),資格マスタ!$D:$D,0)),D181))</f>
        <v/>
      </c>
      <c r="F181">
        <f>IF(E181="","",IF(C181="",DATE(9999,1,1),C181))</f>
        <v/>
      </c>
      <c r="G181">
        <f>IF(E181="","",COUNTIFS($F$171:$F$182,"&lt;"&amp;F181,$F$171:$F$182,"&lt;&gt;")+COUNTIFS($F$171:$F$182,F181,$B$171:$B$182,"&lt;"&amp;B181)+1)</f>
        <v/>
      </c>
      <c r="H181">
        <f>IF(OR(E181="",C181=""),"",IF(C181&gt;=DATE(2019,5,1),"令和"&amp;(YEAR(C181)-2018),IF(C181&gt;=DATE(1989,1,8),"平成"&amp;(YEAR(C181)-1988),"昭和"&amp;(YEAR(C181)-1925)))&amp;"年"&amp;MONTH(C181)&amp;"月")</f>
        <v/>
      </c>
    </row>
    <row r="182">
      <c r="A182" t="n">
        <v>15</v>
      </c>
      <c r="B182" t="n">
        <v>12</v>
      </c>
      <c r="C182">
        <f>IFERROR(INDEX(資格取込!$S$6:$S$205,MATCH(15&amp;"_"&amp;6,資格取込!$Z$6:$Z$205,0)),"")</f>
        <v/>
      </c>
      <c r="D182">
        <f>IFERROR(INDEX(資格取込!$R$6:$R$205,MATCH(15&amp;"_"&amp;6,資格取込!$Z$6:$Z$205,0)),"")</f>
        <v/>
      </c>
      <c r="E182">
        <f>IF(D182="","",IFERROR(INDEX(資格マスタ!$B:$B,MATCH(ASC(SUBSTITUTE(SUBSTITUTE(D182," ",""),"　","")),資格マスタ!$D:$D,0)),D182))</f>
        <v/>
      </c>
      <c r="F182">
        <f>IF(E182="","",IF(C182="",DATE(9999,1,1),C182))</f>
        <v/>
      </c>
      <c r="G182">
        <f>IF(E182="","",COUNTIFS($F$171:$F$182,"&lt;"&amp;F182,$F$171:$F$182,"&lt;&gt;")+COUNTIFS($F$171:$F$182,F182,$B$171:$B$182,"&lt;"&amp;B182)+1)</f>
        <v/>
      </c>
      <c r="H182">
        <f>IF(OR(E182="",C182=""),"",IF(C182&gt;=DATE(2019,5,1),"令和"&amp;(YEAR(C182)-2018),IF(C182&gt;=DATE(1989,1,8),"平成"&amp;(YEAR(C182)-1988),"昭和"&amp;(YEAR(C182)-1925)))&amp;"年"&amp;MONTH(C182)&amp;"月")</f>
        <v/>
      </c>
    </row>
    <row r="183">
      <c r="A183" t="n">
        <v>16</v>
      </c>
      <c r="B183" t="n">
        <v>1</v>
      </c>
      <c r="C183" s="132">
        <f>IFERROR(IF(ISNUMBER(入力!O20),入力!O20,DATEVALUE(入力!O20)),"")</f>
        <v/>
      </c>
      <c r="D183">
        <f>IF(入力!N20="","",入力!N20)</f>
        <v/>
      </c>
      <c r="E183">
        <f>IF(D183="","",IFERROR(INDEX(資格マスタ!$B:$B,MATCH(ASC(SUBSTITUTE(SUBSTITUTE(D183," ",""),"　","")),資格マスタ!$D:$D,0)),D183))</f>
        <v/>
      </c>
      <c r="F183">
        <f>IF(E183="","",IF(C183="",DATE(9999,1,1),C183))</f>
        <v/>
      </c>
      <c r="G183">
        <f>IF(E183="","",COUNTIFS($F$183:$F$194,"&lt;"&amp;F183,$F$183:$F$194,"&lt;&gt;")+COUNTIFS($F$183:$F$194,F183,$B$183:$B$194,"&lt;"&amp;B183)+1)</f>
        <v/>
      </c>
      <c r="H183">
        <f>IF(OR(E183="",C183=""),"",IF(C183&gt;=DATE(2019,5,1),"令和"&amp;(YEAR(C183)-2018),IF(C183&gt;=DATE(1989,1,8),"平成"&amp;(YEAR(C183)-1988),"昭和"&amp;(YEAR(C183)-1925)))&amp;"年"&amp;MONTH(C183)&amp;"月")</f>
        <v/>
      </c>
    </row>
    <row r="184">
      <c r="A184" t="n">
        <v>16</v>
      </c>
      <c r="B184" t="n">
        <v>2</v>
      </c>
      <c r="C184">
        <f>IFERROR(IF(ISNUMBER(入力!Q20),入力!Q20,DATEVALUE(入力!Q20)),"")</f>
        <v/>
      </c>
      <c r="D184">
        <f>IF(入力!P20="","",入力!P20)</f>
        <v/>
      </c>
      <c r="E184">
        <f>IF(D184="","",IFERROR(INDEX(資格マスタ!$B:$B,MATCH(ASC(SUBSTITUTE(SUBSTITUTE(D184," ",""),"　","")),資格マスタ!$D:$D,0)),D184))</f>
        <v/>
      </c>
      <c r="F184">
        <f>IF(E184="","",IF(C184="",DATE(9999,1,1),C184))</f>
        <v/>
      </c>
      <c r="G184">
        <f>IF(E184="","",COUNTIFS($F$183:$F$194,"&lt;"&amp;F184,$F$183:$F$194,"&lt;&gt;")+COUNTIFS($F$183:$F$194,F184,$B$183:$B$194,"&lt;"&amp;B184)+1)</f>
        <v/>
      </c>
      <c r="H184">
        <f>IF(OR(E184="",C184=""),"",IF(C184&gt;=DATE(2019,5,1),"令和"&amp;(YEAR(C184)-2018),IF(C184&gt;=DATE(1989,1,8),"平成"&amp;(YEAR(C184)-1988),"昭和"&amp;(YEAR(C184)-1925)))&amp;"年"&amp;MONTH(C184)&amp;"月")</f>
        <v/>
      </c>
    </row>
    <row r="185">
      <c r="A185" t="n">
        <v>16</v>
      </c>
      <c r="B185" t="n">
        <v>3</v>
      </c>
      <c r="C185">
        <f>IFERROR(IF(ISNUMBER(入力!S20),入力!S20,DATEVALUE(入力!S20)),"")</f>
        <v/>
      </c>
      <c r="D185">
        <f>IF(入力!R20="","",入力!R20)</f>
        <v/>
      </c>
      <c r="E185">
        <f>IF(D185="","",IFERROR(INDEX(資格マスタ!$B:$B,MATCH(ASC(SUBSTITUTE(SUBSTITUTE(D185," ",""),"　","")),資格マスタ!$D:$D,0)),D185))</f>
        <v/>
      </c>
      <c r="F185">
        <f>IF(E185="","",IF(C185="",DATE(9999,1,1),C185))</f>
        <v/>
      </c>
      <c r="G185">
        <f>IF(E185="","",COUNTIFS($F$183:$F$194,"&lt;"&amp;F185,$F$183:$F$194,"&lt;&gt;")+COUNTIFS($F$183:$F$194,F185,$B$183:$B$194,"&lt;"&amp;B185)+1)</f>
        <v/>
      </c>
      <c r="H185">
        <f>IF(OR(E185="",C185=""),"",IF(C185&gt;=DATE(2019,5,1),"令和"&amp;(YEAR(C185)-2018),IF(C185&gt;=DATE(1989,1,8),"平成"&amp;(YEAR(C185)-1988),"昭和"&amp;(YEAR(C185)-1925)))&amp;"年"&amp;MONTH(C185)&amp;"月")</f>
        <v/>
      </c>
    </row>
    <row r="186">
      <c r="A186" t="n">
        <v>16</v>
      </c>
      <c r="B186" t="n">
        <v>4</v>
      </c>
      <c r="C186">
        <f>IFERROR(IF(ISNUMBER(入力!U20),入力!U20,DATEVALUE(入力!U20)),"")</f>
        <v/>
      </c>
      <c r="D186">
        <f>IF(入力!T20="","",入力!T20)</f>
        <v/>
      </c>
      <c r="E186">
        <f>IF(D186="","",IFERROR(INDEX(資格マスタ!$B:$B,MATCH(ASC(SUBSTITUTE(SUBSTITUTE(D186," ",""),"　","")),資格マスタ!$D:$D,0)),D186))</f>
        <v/>
      </c>
      <c r="F186">
        <f>IF(E186="","",IF(C186="",DATE(9999,1,1),C186))</f>
        <v/>
      </c>
      <c r="G186">
        <f>IF(E186="","",COUNTIFS($F$183:$F$194,"&lt;"&amp;F186,$F$183:$F$194,"&lt;&gt;")+COUNTIFS($F$183:$F$194,F186,$B$183:$B$194,"&lt;"&amp;B186)+1)</f>
        <v/>
      </c>
      <c r="H186">
        <f>IF(OR(E186="",C186=""),"",IF(C186&gt;=DATE(2019,5,1),"令和"&amp;(YEAR(C186)-2018),IF(C186&gt;=DATE(1989,1,8),"平成"&amp;(YEAR(C186)-1988),"昭和"&amp;(YEAR(C186)-1925)))&amp;"年"&amp;MONTH(C186)&amp;"月")</f>
        <v/>
      </c>
    </row>
    <row r="187">
      <c r="A187" t="n">
        <v>16</v>
      </c>
      <c r="B187" t="n">
        <v>5</v>
      </c>
      <c r="C187">
        <f>IFERROR(IF(ISNUMBER(入力!W20),入力!W20,DATEVALUE(入力!W20)),"")</f>
        <v/>
      </c>
      <c r="D187">
        <f>IF(入力!V20="","",入力!V20)</f>
        <v/>
      </c>
      <c r="E187">
        <f>IF(D187="","",IFERROR(INDEX(資格マスタ!$B:$B,MATCH(ASC(SUBSTITUTE(SUBSTITUTE(D187," ",""),"　","")),資格マスタ!$D:$D,0)),D187))</f>
        <v/>
      </c>
      <c r="F187">
        <f>IF(E187="","",IF(C187="",DATE(9999,1,1),C187))</f>
        <v/>
      </c>
      <c r="G187">
        <f>IF(E187="","",COUNTIFS($F$183:$F$194,"&lt;"&amp;F187,$F$183:$F$194,"&lt;&gt;")+COUNTIFS($F$183:$F$194,F187,$B$183:$B$194,"&lt;"&amp;B187)+1)</f>
        <v/>
      </c>
      <c r="H187">
        <f>IF(OR(E187="",C187=""),"",IF(C187&gt;=DATE(2019,5,1),"令和"&amp;(YEAR(C187)-2018),IF(C187&gt;=DATE(1989,1,8),"平成"&amp;(YEAR(C187)-1988),"昭和"&amp;(YEAR(C187)-1925)))&amp;"年"&amp;MONTH(C187)&amp;"月")</f>
        <v/>
      </c>
    </row>
    <row r="188">
      <c r="A188" t="n">
        <v>16</v>
      </c>
      <c r="B188" t="n">
        <v>6</v>
      </c>
      <c r="C188">
        <f>IFERROR(IF(ISNUMBER(入力!Y20),入力!Y20,DATEVALUE(入力!Y20)),"")</f>
        <v/>
      </c>
      <c r="D188">
        <f>IF(入力!X20="","",入力!X20)</f>
        <v/>
      </c>
      <c r="E188">
        <f>IF(D188="","",IFERROR(INDEX(資格マスタ!$B:$B,MATCH(ASC(SUBSTITUTE(SUBSTITUTE(D188," ",""),"　","")),資格マスタ!$D:$D,0)),D188))</f>
        <v/>
      </c>
      <c r="F188">
        <f>IF(E188="","",IF(C188="",DATE(9999,1,1),C188))</f>
        <v/>
      </c>
      <c r="G188">
        <f>IF(E188="","",COUNTIFS($F$183:$F$194,"&lt;"&amp;F188,$F$183:$F$194,"&lt;&gt;")+COUNTIFS($F$183:$F$194,F188,$B$183:$B$194,"&lt;"&amp;B188)+1)</f>
        <v/>
      </c>
      <c r="H188">
        <f>IF(OR(E188="",C188=""),"",IF(C188&gt;=DATE(2019,5,1),"令和"&amp;(YEAR(C188)-2018),IF(C188&gt;=DATE(1989,1,8),"平成"&amp;(YEAR(C188)-1988),"昭和"&amp;(YEAR(C188)-1925)))&amp;"年"&amp;MONTH(C188)&amp;"月")</f>
        <v/>
      </c>
    </row>
    <row r="189">
      <c r="A189" t="n">
        <v>16</v>
      </c>
      <c r="B189" t="n">
        <v>7</v>
      </c>
      <c r="C189">
        <f>IFERROR(INDEX(資格取込!$S$6:$S$205,MATCH(16&amp;"_"&amp;1,資格取込!$Z$6:$Z$205,0)),"")</f>
        <v/>
      </c>
      <c r="D189">
        <f>IFERROR(INDEX(資格取込!$R$6:$R$205,MATCH(16&amp;"_"&amp;1,資格取込!$Z$6:$Z$205,0)),"")</f>
        <v/>
      </c>
      <c r="E189">
        <f>IF(D189="","",IFERROR(INDEX(資格マスタ!$B:$B,MATCH(ASC(SUBSTITUTE(SUBSTITUTE(D189," ",""),"　","")),資格マスタ!$D:$D,0)),D189))</f>
        <v/>
      </c>
      <c r="F189">
        <f>IF(E189="","",IF(C189="",DATE(9999,1,1),C189))</f>
        <v/>
      </c>
      <c r="G189">
        <f>IF(E189="","",COUNTIFS($F$183:$F$194,"&lt;"&amp;F189,$F$183:$F$194,"&lt;&gt;")+COUNTIFS($F$183:$F$194,F189,$B$183:$B$194,"&lt;"&amp;B189)+1)</f>
        <v/>
      </c>
      <c r="H189">
        <f>IF(OR(E189="",C189=""),"",IF(C189&gt;=DATE(2019,5,1),"令和"&amp;(YEAR(C189)-2018),IF(C189&gt;=DATE(1989,1,8),"平成"&amp;(YEAR(C189)-1988),"昭和"&amp;(YEAR(C189)-1925)))&amp;"年"&amp;MONTH(C189)&amp;"月")</f>
        <v/>
      </c>
    </row>
    <row r="190">
      <c r="A190" t="n">
        <v>16</v>
      </c>
      <c r="B190" t="n">
        <v>8</v>
      </c>
      <c r="C190">
        <f>IFERROR(INDEX(資格取込!$S$6:$S$205,MATCH(16&amp;"_"&amp;2,資格取込!$Z$6:$Z$205,0)),"")</f>
        <v/>
      </c>
      <c r="D190">
        <f>IFERROR(INDEX(資格取込!$R$6:$R$205,MATCH(16&amp;"_"&amp;2,資格取込!$Z$6:$Z$205,0)),"")</f>
        <v/>
      </c>
      <c r="E190">
        <f>IF(D190="","",IFERROR(INDEX(資格マスタ!$B:$B,MATCH(ASC(SUBSTITUTE(SUBSTITUTE(D190," ",""),"　","")),資格マスタ!$D:$D,0)),D190))</f>
        <v/>
      </c>
      <c r="F190">
        <f>IF(E190="","",IF(C190="",DATE(9999,1,1),C190))</f>
        <v/>
      </c>
      <c r="G190">
        <f>IF(E190="","",COUNTIFS($F$183:$F$194,"&lt;"&amp;F190,$F$183:$F$194,"&lt;&gt;")+COUNTIFS($F$183:$F$194,F190,$B$183:$B$194,"&lt;"&amp;B190)+1)</f>
        <v/>
      </c>
      <c r="H190">
        <f>IF(OR(E190="",C190=""),"",IF(C190&gt;=DATE(2019,5,1),"令和"&amp;(YEAR(C190)-2018),IF(C190&gt;=DATE(1989,1,8),"平成"&amp;(YEAR(C190)-1988),"昭和"&amp;(YEAR(C190)-1925)))&amp;"年"&amp;MONTH(C190)&amp;"月")</f>
        <v/>
      </c>
    </row>
    <row r="191">
      <c r="A191" t="n">
        <v>16</v>
      </c>
      <c r="B191" t="n">
        <v>9</v>
      </c>
      <c r="C191">
        <f>IFERROR(INDEX(資格取込!$S$6:$S$205,MATCH(16&amp;"_"&amp;3,資格取込!$Z$6:$Z$205,0)),"")</f>
        <v/>
      </c>
      <c r="D191">
        <f>IFERROR(INDEX(資格取込!$R$6:$R$205,MATCH(16&amp;"_"&amp;3,資格取込!$Z$6:$Z$205,0)),"")</f>
        <v/>
      </c>
      <c r="E191">
        <f>IF(D191="","",IFERROR(INDEX(資格マスタ!$B:$B,MATCH(ASC(SUBSTITUTE(SUBSTITUTE(D191," ",""),"　","")),資格マスタ!$D:$D,0)),D191))</f>
        <v/>
      </c>
      <c r="F191">
        <f>IF(E191="","",IF(C191="",DATE(9999,1,1),C191))</f>
        <v/>
      </c>
      <c r="G191">
        <f>IF(E191="","",COUNTIFS($F$183:$F$194,"&lt;"&amp;F191,$F$183:$F$194,"&lt;&gt;")+COUNTIFS($F$183:$F$194,F191,$B$183:$B$194,"&lt;"&amp;B191)+1)</f>
        <v/>
      </c>
      <c r="H191">
        <f>IF(OR(E191="",C191=""),"",IF(C191&gt;=DATE(2019,5,1),"令和"&amp;(YEAR(C191)-2018),IF(C191&gt;=DATE(1989,1,8),"平成"&amp;(YEAR(C191)-1988),"昭和"&amp;(YEAR(C191)-1925)))&amp;"年"&amp;MONTH(C191)&amp;"月")</f>
        <v/>
      </c>
    </row>
    <row r="192">
      <c r="A192" t="n">
        <v>16</v>
      </c>
      <c r="B192" t="n">
        <v>10</v>
      </c>
      <c r="C192">
        <f>IFERROR(INDEX(資格取込!$S$6:$S$205,MATCH(16&amp;"_"&amp;4,資格取込!$Z$6:$Z$205,0)),"")</f>
        <v/>
      </c>
      <c r="D192">
        <f>IFERROR(INDEX(資格取込!$R$6:$R$205,MATCH(16&amp;"_"&amp;4,資格取込!$Z$6:$Z$205,0)),"")</f>
        <v/>
      </c>
      <c r="E192">
        <f>IF(D192="","",IFERROR(INDEX(資格マスタ!$B:$B,MATCH(ASC(SUBSTITUTE(SUBSTITUTE(D192," ",""),"　","")),資格マスタ!$D:$D,0)),D192))</f>
        <v/>
      </c>
      <c r="F192">
        <f>IF(E192="","",IF(C192="",DATE(9999,1,1),C192))</f>
        <v/>
      </c>
      <c r="G192">
        <f>IF(E192="","",COUNTIFS($F$183:$F$194,"&lt;"&amp;F192,$F$183:$F$194,"&lt;&gt;")+COUNTIFS($F$183:$F$194,F192,$B$183:$B$194,"&lt;"&amp;B192)+1)</f>
        <v/>
      </c>
      <c r="H192">
        <f>IF(OR(E192="",C192=""),"",IF(C192&gt;=DATE(2019,5,1),"令和"&amp;(YEAR(C192)-2018),IF(C192&gt;=DATE(1989,1,8),"平成"&amp;(YEAR(C192)-1988),"昭和"&amp;(YEAR(C192)-1925)))&amp;"年"&amp;MONTH(C192)&amp;"月")</f>
        <v/>
      </c>
    </row>
    <row r="193">
      <c r="A193" t="n">
        <v>16</v>
      </c>
      <c r="B193" t="n">
        <v>11</v>
      </c>
      <c r="C193">
        <f>IFERROR(INDEX(資格取込!$S$6:$S$205,MATCH(16&amp;"_"&amp;5,資格取込!$Z$6:$Z$205,0)),"")</f>
        <v/>
      </c>
      <c r="D193">
        <f>IFERROR(INDEX(資格取込!$R$6:$R$205,MATCH(16&amp;"_"&amp;5,資格取込!$Z$6:$Z$205,0)),"")</f>
        <v/>
      </c>
      <c r="E193">
        <f>IF(D193="","",IFERROR(INDEX(資格マスタ!$B:$B,MATCH(ASC(SUBSTITUTE(SUBSTITUTE(D193," ",""),"　","")),資格マスタ!$D:$D,0)),D193))</f>
        <v/>
      </c>
      <c r="F193">
        <f>IF(E193="","",IF(C193="",DATE(9999,1,1),C193))</f>
        <v/>
      </c>
      <c r="G193">
        <f>IF(E193="","",COUNTIFS($F$183:$F$194,"&lt;"&amp;F193,$F$183:$F$194,"&lt;&gt;")+COUNTIFS($F$183:$F$194,F193,$B$183:$B$194,"&lt;"&amp;B193)+1)</f>
        <v/>
      </c>
      <c r="H193">
        <f>IF(OR(E193="",C193=""),"",IF(C193&gt;=DATE(2019,5,1),"令和"&amp;(YEAR(C193)-2018),IF(C193&gt;=DATE(1989,1,8),"平成"&amp;(YEAR(C193)-1988),"昭和"&amp;(YEAR(C193)-1925)))&amp;"年"&amp;MONTH(C193)&amp;"月")</f>
        <v/>
      </c>
    </row>
    <row r="194">
      <c r="A194" t="n">
        <v>16</v>
      </c>
      <c r="B194" t="n">
        <v>12</v>
      </c>
      <c r="C194">
        <f>IFERROR(INDEX(資格取込!$S$6:$S$205,MATCH(16&amp;"_"&amp;6,資格取込!$Z$6:$Z$205,0)),"")</f>
        <v/>
      </c>
      <c r="D194">
        <f>IFERROR(INDEX(資格取込!$R$6:$R$205,MATCH(16&amp;"_"&amp;6,資格取込!$Z$6:$Z$205,0)),"")</f>
        <v/>
      </c>
      <c r="E194">
        <f>IF(D194="","",IFERROR(INDEX(資格マスタ!$B:$B,MATCH(ASC(SUBSTITUTE(SUBSTITUTE(D194," ",""),"　","")),資格マスタ!$D:$D,0)),D194))</f>
        <v/>
      </c>
      <c r="F194">
        <f>IF(E194="","",IF(C194="",DATE(9999,1,1),C194))</f>
        <v/>
      </c>
      <c r="G194">
        <f>IF(E194="","",COUNTIFS($F$183:$F$194,"&lt;"&amp;F194,$F$183:$F$194,"&lt;&gt;")+COUNTIFS($F$183:$F$194,F194,$B$183:$B$194,"&lt;"&amp;B194)+1)</f>
        <v/>
      </c>
      <c r="H194">
        <f>IF(OR(E194="",C194=""),"",IF(C194&gt;=DATE(2019,5,1),"令和"&amp;(YEAR(C194)-2018),IF(C194&gt;=DATE(1989,1,8),"平成"&amp;(YEAR(C194)-1988),"昭和"&amp;(YEAR(C194)-1925)))&amp;"年"&amp;MONTH(C194)&amp;"月")</f>
        <v/>
      </c>
    </row>
    <row r="195">
      <c r="A195" t="n">
        <v>17</v>
      </c>
      <c r="B195" t="n">
        <v>1</v>
      </c>
      <c r="C195" s="132">
        <f>IFERROR(IF(ISNUMBER(入力!O21),入力!O21,DATEVALUE(入力!O21)),"")</f>
        <v/>
      </c>
      <c r="D195">
        <f>IF(入力!N21="","",入力!N21)</f>
        <v/>
      </c>
      <c r="E195">
        <f>IF(D195="","",IFERROR(INDEX(資格マスタ!$B:$B,MATCH(ASC(SUBSTITUTE(SUBSTITUTE(D195," ",""),"　","")),資格マスタ!$D:$D,0)),D195))</f>
        <v/>
      </c>
      <c r="F195">
        <f>IF(E195="","",IF(C195="",DATE(9999,1,1),C195))</f>
        <v/>
      </c>
      <c r="G195">
        <f>IF(E195="","",COUNTIFS($F$195:$F$206,"&lt;"&amp;F195,$F$195:$F$206,"&lt;&gt;")+COUNTIFS($F$195:$F$206,F195,$B$195:$B$206,"&lt;"&amp;B195)+1)</f>
        <v/>
      </c>
      <c r="H195">
        <f>IF(OR(E195="",C195=""),"",IF(C195&gt;=DATE(2019,5,1),"令和"&amp;(YEAR(C195)-2018),IF(C195&gt;=DATE(1989,1,8),"平成"&amp;(YEAR(C195)-1988),"昭和"&amp;(YEAR(C195)-1925)))&amp;"年"&amp;MONTH(C195)&amp;"月")</f>
        <v/>
      </c>
    </row>
    <row r="196">
      <c r="A196" t="n">
        <v>17</v>
      </c>
      <c r="B196" t="n">
        <v>2</v>
      </c>
      <c r="C196">
        <f>IFERROR(IF(ISNUMBER(入力!Q21),入力!Q21,DATEVALUE(入力!Q21)),"")</f>
        <v/>
      </c>
      <c r="D196">
        <f>IF(入力!P21="","",入力!P21)</f>
        <v/>
      </c>
      <c r="E196">
        <f>IF(D196="","",IFERROR(INDEX(資格マスタ!$B:$B,MATCH(ASC(SUBSTITUTE(SUBSTITUTE(D196," ",""),"　","")),資格マスタ!$D:$D,0)),D196))</f>
        <v/>
      </c>
      <c r="F196">
        <f>IF(E196="","",IF(C196="",DATE(9999,1,1),C196))</f>
        <v/>
      </c>
      <c r="G196">
        <f>IF(E196="","",COUNTIFS($F$195:$F$206,"&lt;"&amp;F196,$F$195:$F$206,"&lt;&gt;")+COUNTIFS($F$195:$F$206,F196,$B$195:$B$206,"&lt;"&amp;B196)+1)</f>
        <v/>
      </c>
      <c r="H196">
        <f>IF(OR(E196="",C196=""),"",IF(C196&gt;=DATE(2019,5,1),"令和"&amp;(YEAR(C196)-2018),IF(C196&gt;=DATE(1989,1,8),"平成"&amp;(YEAR(C196)-1988),"昭和"&amp;(YEAR(C196)-1925)))&amp;"年"&amp;MONTH(C196)&amp;"月")</f>
        <v/>
      </c>
    </row>
    <row r="197">
      <c r="A197" t="n">
        <v>17</v>
      </c>
      <c r="B197" t="n">
        <v>3</v>
      </c>
      <c r="C197">
        <f>IFERROR(IF(ISNUMBER(入力!S21),入力!S21,DATEVALUE(入力!S21)),"")</f>
        <v/>
      </c>
      <c r="D197">
        <f>IF(入力!R21="","",入力!R21)</f>
        <v/>
      </c>
      <c r="E197">
        <f>IF(D197="","",IFERROR(INDEX(資格マスタ!$B:$B,MATCH(ASC(SUBSTITUTE(SUBSTITUTE(D197," ",""),"　","")),資格マスタ!$D:$D,0)),D197))</f>
        <v/>
      </c>
      <c r="F197">
        <f>IF(E197="","",IF(C197="",DATE(9999,1,1),C197))</f>
        <v/>
      </c>
      <c r="G197">
        <f>IF(E197="","",COUNTIFS($F$195:$F$206,"&lt;"&amp;F197,$F$195:$F$206,"&lt;&gt;")+COUNTIFS($F$195:$F$206,F197,$B$195:$B$206,"&lt;"&amp;B197)+1)</f>
        <v/>
      </c>
      <c r="H197">
        <f>IF(OR(E197="",C197=""),"",IF(C197&gt;=DATE(2019,5,1),"令和"&amp;(YEAR(C197)-2018),IF(C197&gt;=DATE(1989,1,8),"平成"&amp;(YEAR(C197)-1988),"昭和"&amp;(YEAR(C197)-1925)))&amp;"年"&amp;MONTH(C197)&amp;"月")</f>
        <v/>
      </c>
    </row>
    <row r="198">
      <c r="A198" t="n">
        <v>17</v>
      </c>
      <c r="B198" t="n">
        <v>4</v>
      </c>
      <c r="C198">
        <f>IFERROR(IF(ISNUMBER(入力!U21),入力!U21,DATEVALUE(入力!U21)),"")</f>
        <v/>
      </c>
      <c r="D198">
        <f>IF(入力!T21="","",入力!T21)</f>
        <v/>
      </c>
      <c r="E198">
        <f>IF(D198="","",IFERROR(INDEX(資格マスタ!$B:$B,MATCH(ASC(SUBSTITUTE(SUBSTITUTE(D198," ",""),"　","")),資格マスタ!$D:$D,0)),D198))</f>
        <v/>
      </c>
      <c r="F198">
        <f>IF(E198="","",IF(C198="",DATE(9999,1,1),C198))</f>
        <v/>
      </c>
      <c r="G198">
        <f>IF(E198="","",COUNTIFS($F$195:$F$206,"&lt;"&amp;F198,$F$195:$F$206,"&lt;&gt;")+COUNTIFS($F$195:$F$206,F198,$B$195:$B$206,"&lt;"&amp;B198)+1)</f>
        <v/>
      </c>
      <c r="H198">
        <f>IF(OR(E198="",C198=""),"",IF(C198&gt;=DATE(2019,5,1),"令和"&amp;(YEAR(C198)-2018),IF(C198&gt;=DATE(1989,1,8),"平成"&amp;(YEAR(C198)-1988),"昭和"&amp;(YEAR(C198)-1925)))&amp;"年"&amp;MONTH(C198)&amp;"月")</f>
        <v/>
      </c>
    </row>
    <row r="199">
      <c r="A199" t="n">
        <v>17</v>
      </c>
      <c r="B199" t="n">
        <v>5</v>
      </c>
      <c r="C199">
        <f>IFERROR(IF(ISNUMBER(入力!W21),入力!W21,DATEVALUE(入力!W21)),"")</f>
        <v/>
      </c>
      <c r="D199">
        <f>IF(入力!V21="","",入力!V21)</f>
        <v/>
      </c>
      <c r="E199">
        <f>IF(D199="","",IFERROR(INDEX(資格マスタ!$B:$B,MATCH(ASC(SUBSTITUTE(SUBSTITUTE(D199," ",""),"　","")),資格マスタ!$D:$D,0)),D199))</f>
        <v/>
      </c>
      <c r="F199">
        <f>IF(E199="","",IF(C199="",DATE(9999,1,1),C199))</f>
        <v/>
      </c>
      <c r="G199">
        <f>IF(E199="","",COUNTIFS($F$195:$F$206,"&lt;"&amp;F199,$F$195:$F$206,"&lt;&gt;")+COUNTIFS($F$195:$F$206,F199,$B$195:$B$206,"&lt;"&amp;B199)+1)</f>
        <v/>
      </c>
      <c r="H199">
        <f>IF(OR(E199="",C199=""),"",IF(C199&gt;=DATE(2019,5,1),"令和"&amp;(YEAR(C199)-2018),IF(C199&gt;=DATE(1989,1,8),"平成"&amp;(YEAR(C199)-1988),"昭和"&amp;(YEAR(C199)-1925)))&amp;"年"&amp;MONTH(C199)&amp;"月")</f>
        <v/>
      </c>
    </row>
    <row r="200">
      <c r="A200" t="n">
        <v>17</v>
      </c>
      <c r="B200" t="n">
        <v>6</v>
      </c>
      <c r="C200">
        <f>IFERROR(IF(ISNUMBER(入力!Y21),入力!Y21,DATEVALUE(入力!Y21)),"")</f>
        <v/>
      </c>
      <c r="D200">
        <f>IF(入力!X21="","",入力!X21)</f>
        <v/>
      </c>
      <c r="E200">
        <f>IF(D200="","",IFERROR(INDEX(資格マスタ!$B:$B,MATCH(ASC(SUBSTITUTE(SUBSTITUTE(D200," ",""),"　","")),資格マスタ!$D:$D,0)),D200))</f>
        <v/>
      </c>
      <c r="F200">
        <f>IF(E200="","",IF(C200="",DATE(9999,1,1),C200))</f>
        <v/>
      </c>
      <c r="G200">
        <f>IF(E200="","",COUNTIFS($F$195:$F$206,"&lt;"&amp;F200,$F$195:$F$206,"&lt;&gt;")+COUNTIFS($F$195:$F$206,F200,$B$195:$B$206,"&lt;"&amp;B200)+1)</f>
        <v/>
      </c>
      <c r="H200">
        <f>IF(OR(E200="",C200=""),"",IF(C200&gt;=DATE(2019,5,1),"令和"&amp;(YEAR(C200)-2018),IF(C200&gt;=DATE(1989,1,8),"平成"&amp;(YEAR(C200)-1988),"昭和"&amp;(YEAR(C200)-1925)))&amp;"年"&amp;MONTH(C200)&amp;"月")</f>
        <v/>
      </c>
    </row>
    <row r="201">
      <c r="A201" t="n">
        <v>17</v>
      </c>
      <c r="B201" t="n">
        <v>7</v>
      </c>
      <c r="C201">
        <f>IFERROR(INDEX(資格取込!$S$6:$S$205,MATCH(17&amp;"_"&amp;1,資格取込!$Z$6:$Z$205,0)),"")</f>
        <v/>
      </c>
      <c r="D201">
        <f>IFERROR(INDEX(資格取込!$R$6:$R$205,MATCH(17&amp;"_"&amp;1,資格取込!$Z$6:$Z$205,0)),"")</f>
        <v/>
      </c>
      <c r="E201">
        <f>IF(D201="","",IFERROR(INDEX(資格マスタ!$B:$B,MATCH(ASC(SUBSTITUTE(SUBSTITUTE(D201," ",""),"　","")),資格マスタ!$D:$D,0)),D201))</f>
        <v/>
      </c>
      <c r="F201">
        <f>IF(E201="","",IF(C201="",DATE(9999,1,1),C201))</f>
        <v/>
      </c>
      <c r="G201">
        <f>IF(E201="","",COUNTIFS($F$195:$F$206,"&lt;"&amp;F201,$F$195:$F$206,"&lt;&gt;")+COUNTIFS($F$195:$F$206,F201,$B$195:$B$206,"&lt;"&amp;B201)+1)</f>
        <v/>
      </c>
      <c r="H201">
        <f>IF(OR(E201="",C201=""),"",IF(C201&gt;=DATE(2019,5,1),"令和"&amp;(YEAR(C201)-2018),IF(C201&gt;=DATE(1989,1,8),"平成"&amp;(YEAR(C201)-1988),"昭和"&amp;(YEAR(C201)-1925)))&amp;"年"&amp;MONTH(C201)&amp;"月")</f>
        <v/>
      </c>
    </row>
    <row r="202">
      <c r="A202" t="n">
        <v>17</v>
      </c>
      <c r="B202" t="n">
        <v>8</v>
      </c>
      <c r="C202">
        <f>IFERROR(INDEX(資格取込!$S$6:$S$205,MATCH(17&amp;"_"&amp;2,資格取込!$Z$6:$Z$205,0)),"")</f>
        <v/>
      </c>
      <c r="D202">
        <f>IFERROR(INDEX(資格取込!$R$6:$R$205,MATCH(17&amp;"_"&amp;2,資格取込!$Z$6:$Z$205,0)),"")</f>
        <v/>
      </c>
      <c r="E202">
        <f>IF(D202="","",IFERROR(INDEX(資格マスタ!$B:$B,MATCH(ASC(SUBSTITUTE(SUBSTITUTE(D202," ",""),"　","")),資格マスタ!$D:$D,0)),D202))</f>
        <v/>
      </c>
      <c r="F202">
        <f>IF(E202="","",IF(C202="",DATE(9999,1,1),C202))</f>
        <v/>
      </c>
      <c r="G202">
        <f>IF(E202="","",COUNTIFS($F$195:$F$206,"&lt;"&amp;F202,$F$195:$F$206,"&lt;&gt;")+COUNTIFS($F$195:$F$206,F202,$B$195:$B$206,"&lt;"&amp;B202)+1)</f>
        <v/>
      </c>
      <c r="H202">
        <f>IF(OR(E202="",C202=""),"",IF(C202&gt;=DATE(2019,5,1),"令和"&amp;(YEAR(C202)-2018),IF(C202&gt;=DATE(1989,1,8),"平成"&amp;(YEAR(C202)-1988),"昭和"&amp;(YEAR(C202)-1925)))&amp;"年"&amp;MONTH(C202)&amp;"月")</f>
        <v/>
      </c>
    </row>
    <row r="203">
      <c r="A203" t="n">
        <v>17</v>
      </c>
      <c r="B203" t="n">
        <v>9</v>
      </c>
      <c r="C203">
        <f>IFERROR(INDEX(資格取込!$S$6:$S$205,MATCH(17&amp;"_"&amp;3,資格取込!$Z$6:$Z$205,0)),"")</f>
        <v/>
      </c>
      <c r="D203">
        <f>IFERROR(INDEX(資格取込!$R$6:$R$205,MATCH(17&amp;"_"&amp;3,資格取込!$Z$6:$Z$205,0)),"")</f>
        <v/>
      </c>
      <c r="E203">
        <f>IF(D203="","",IFERROR(INDEX(資格マスタ!$B:$B,MATCH(ASC(SUBSTITUTE(SUBSTITUTE(D203," ",""),"　","")),資格マスタ!$D:$D,0)),D203))</f>
        <v/>
      </c>
      <c r="F203">
        <f>IF(E203="","",IF(C203="",DATE(9999,1,1),C203))</f>
        <v/>
      </c>
      <c r="G203">
        <f>IF(E203="","",COUNTIFS($F$195:$F$206,"&lt;"&amp;F203,$F$195:$F$206,"&lt;&gt;")+COUNTIFS($F$195:$F$206,F203,$B$195:$B$206,"&lt;"&amp;B203)+1)</f>
        <v/>
      </c>
      <c r="H203">
        <f>IF(OR(E203="",C203=""),"",IF(C203&gt;=DATE(2019,5,1),"令和"&amp;(YEAR(C203)-2018),IF(C203&gt;=DATE(1989,1,8),"平成"&amp;(YEAR(C203)-1988),"昭和"&amp;(YEAR(C203)-1925)))&amp;"年"&amp;MONTH(C203)&amp;"月")</f>
        <v/>
      </c>
    </row>
    <row r="204">
      <c r="A204" t="n">
        <v>17</v>
      </c>
      <c r="B204" t="n">
        <v>10</v>
      </c>
      <c r="C204">
        <f>IFERROR(INDEX(資格取込!$S$6:$S$205,MATCH(17&amp;"_"&amp;4,資格取込!$Z$6:$Z$205,0)),"")</f>
        <v/>
      </c>
      <c r="D204">
        <f>IFERROR(INDEX(資格取込!$R$6:$R$205,MATCH(17&amp;"_"&amp;4,資格取込!$Z$6:$Z$205,0)),"")</f>
        <v/>
      </c>
      <c r="E204">
        <f>IF(D204="","",IFERROR(INDEX(資格マスタ!$B:$B,MATCH(ASC(SUBSTITUTE(SUBSTITUTE(D204," ",""),"　","")),資格マスタ!$D:$D,0)),D204))</f>
        <v/>
      </c>
      <c r="F204">
        <f>IF(E204="","",IF(C204="",DATE(9999,1,1),C204))</f>
        <v/>
      </c>
      <c r="G204">
        <f>IF(E204="","",COUNTIFS($F$195:$F$206,"&lt;"&amp;F204,$F$195:$F$206,"&lt;&gt;")+COUNTIFS($F$195:$F$206,F204,$B$195:$B$206,"&lt;"&amp;B204)+1)</f>
        <v/>
      </c>
      <c r="H204">
        <f>IF(OR(E204="",C204=""),"",IF(C204&gt;=DATE(2019,5,1),"令和"&amp;(YEAR(C204)-2018),IF(C204&gt;=DATE(1989,1,8),"平成"&amp;(YEAR(C204)-1988),"昭和"&amp;(YEAR(C204)-1925)))&amp;"年"&amp;MONTH(C204)&amp;"月")</f>
        <v/>
      </c>
    </row>
    <row r="205">
      <c r="A205" t="n">
        <v>17</v>
      </c>
      <c r="B205" t="n">
        <v>11</v>
      </c>
      <c r="C205">
        <f>IFERROR(INDEX(資格取込!$S$6:$S$205,MATCH(17&amp;"_"&amp;5,資格取込!$Z$6:$Z$205,0)),"")</f>
        <v/>
      </c>
      <c r="D205">
        <f>IFERROR(INDEX(資格取込!$R$6:$R$205,MATCH(17&amp;"_"&amp;5,資格取込!$Z$6:$Z$205,0)),"")</f>
        <v/>
      </c>
      <c r="E205">
        <f>IF(D205="","",IFERROR(INDEX(資格マスタ!$B:$B,MATCH(ASC(SUBSTITUTE(SUBSTITUTE(D205," ",""),"　","")),資格マスタ!$D:$D,0)),D205))</f>
        <v/>
      </c>
      <c r="F205">
        <f>IF(E205="","",IF(C205="",DATE(9999,1,1),C205))</f>
        <v/>
      </c>
      <c r="G205">
        <f>IF(E205="","",COUNTIFS($F$195:$F$206,"&lt;"&amp;F205,$F$195:$F$206,"&lt;&gt;")+COUNTIFS($F$195:$F$206,F205,$B$195:$B$206,"&lt;"&amp;B205)+1)</f>
        <v/>
      </c>
      <c r="H205">
        <f>IF(OR(E205="",C205=""),"",IF(C205&gt;=DATE(2019,5,1),"令和"&amp;(YEAR(C205)-2018),IF(C205&gt;=DATE(1989,1,8),"平成"&amp;(YEAR(C205)-1988),"昭和"&amp;(YEAR(C205)-1925)))&amp;"年"&amp;MONTH(C205)&amp;"月")</f>
        <v/>
      </c>
    </row>
    <row r="206">
      <c r="A206" t="n">
        <v>17</v>
      </c>
      <c r="B206" t="n">
        <v>12</v>
      </c>
      <c r="C206">
        <f>IFERROR(INDEX(資格取込!$S$6:$S$205,MATCH(17&amp;"_"&amp;6,資格取込!$Z$6:$Z$205,0)),"")</f>
        <v/>
      </c>
      <c r="D206">
        <f>IFERROR(INDEX(資格取込!$R$6:$R$205,MATCH(17&amp;"_"&amp;6,資格取込!$Z$6:$Z$205,0)),"")</f>
        <v/>
      </c>
      <c r="E206">
        <f>IF(D206="","",IFERROR(INDEX(資格マスタ!$B:$B,MATCH(ASC(SUBSTITUTE(SUBSTITUTE(D206," ",""),"　","")),資格マスタ!$D:$D,0)),D206))</f>
        <v/>
      </c>
      <c r="F206">
        <f>IF(E206="","",IF(C206="",DATE(9999,1,1),C206))</f>
        <v/>
      </c>
      <c r="G206">
        <f>IF(E206="","",COUNTIFS($F$195:$F$206,"&lt;"&amp;F206,$F$195:$F$206,"&lt;&gt;")+COUNTIFS($F$195:$F$206,F206,$B$195:$B$206,"&lt;"&amp;B206)+1)</f>
        <v/>
      </c>
      <c r="H206">
        <f>IF(OR(E206="",C206=""),"",IF(C206&gt;=DATE(2019,5,1),"令和"&amp;(YEAR(C206)-2018),IF(C206&gt;=DATE(1989,1,8),"平成"&amp;(YEAR(C206)-1988),"昭和"&amp;(YEAR(C206)-1925)))&amp;"年"&amp;MONTH(C206)&amp;"月")</f>
        <v/>
      </c>
    </row>
    <row r="207">
      <c r="A207" t="n">
        <v>18</v>
      </c>
      <c r="B207" t="n">
        <v>1</v>
      </c>
      <c r="C207" s="132">
        <f>IFERROR(IF(ISNUMBER(入力!O22),入力!O22,DATEVALUE(入力!O22)),"")</f>
        <v/>
      </c>
      <c r="D207">
        <f>IF(入力!N22="","",入力!N22)</f>
        <v/>
      </c>
      <c r="E207">
        <f>IF(D207="","",IFERROR(INDEX(資格マスタ!$B:$B,MATCH(ASC(SUBSTITUTE(SUBSTITUTE(D207," ",""),"　","")),資格マスタ!$D:$D,0)),D207))</f>
        <v/>
      </c>
      <c r="F207">
        <f>IF(E207="","",IF(C207="",DATE(9999,1,1),C207))</f>
        <v/>
      </c>
      <c r="G207">
        <f>IF(E207="","",COUNTIFS($F$207:$F$218,"&lt;"&amp;F207,$F$207:$F$218,"&lt;&gt;")+COUNTIFS($F$207:$F$218,F207,$B$207:$B$218,"&lt;"&amp;B207)+1)</f>
        <v/>
      </c>
      <c r="H207">
        <f>IF(OR(E207="",C207=""),"",IF(C207&gt;=DATE(2019,5,1),"令和"&amp;(YEAR(C207)-2018),IF(C207&gt;=DATE(1989,1,8),"平成"&amp;(YEAR(C207)-1988),"昭和"&amp;(YEAR(C207)-1925)))&amp;"年"&amp;MONTH(C207)&amp;"月")</f>
        <v/>
      </c>
    </row>
    <row r="208">
      <c r="A208" t="n">
        <v>18</v>
      </c>
      <c r="B208" t="n">
        <v>2</v>
      </c>
      <c r="C208">
        <f>IFERROR(IF(ISNUMBER(入力!Q22),入力!Q22,DATEVALUE(入力!Q22)),"")</f>
        <v/>
      </c>
      <c r="D208">
        <f>IF(入力!P22="","",入力!P22)</f>
        <v/>
      </c>
      <c r="E208">
        <f>IF(D208="","",IFERROR(INDEX(資格マスタ!$B:$B,MATCH(ASC(SUBSTITUTE(SUBSTITUTE(D208," ",""),"　","")),資格マスタ!$D:$D,0)),D208))</f>
        <v/>
      </c>
      <c r="F208">
        <f>IF(E208="","",IF(C208="",DATE(9999,1,1),C208))</f>
        <v/>
      </c>
      <c r="G208">
        <f>IF(E208="","",COUNTIFS($F$207:$F$218,"&lt;"&amp;F208,$F$207:$F$218,"&lt;&gt;")+COUNTIFS($F$207:$F$218,F208,$B$207:$B$218,"&lt;"&amp;B208)+1)</f>
        <v/>
      </c>
      <c r="H208">
        <f>IF(OR(E208="",C208=""),"",IF(C208&gt;=DATE(2019,5,1),"令和"&amp;(YEAR(C208)-2018),IF(C208&gt;=DATE(1989,1,8),"平成"&amp;(YEAR(C208)-1988),"昭和"&amp;(YEAR(C208)-1925)))&amp;"年"&amp;MONTH(C208)&amp;"月")</f>
        <v/>
      </c>
    </row>
    <row r="209">
      <c r="A209" t="n">
        <v>18</v>
      </c>
      <c r="B209" t="n">
        <v>3</v>
      </c>
      <c r="C209">
        <f>IFERROR(IF(ISNUMBER(入力!S22),入力!S22,DATEVALUE(入力!S22)),"")</f>
        <v/>
      </c>
      <c r="D209">
        <f>IF(入力!R22="","",入力!R22)</f>
        <v/>
      </c>
      <c r="E209">
        <f>IF(D209="","",IFERROR(INDEX(資格マスタ!$B:$B,MATCH(ASC(SUBSTITUTE(SUBSTITUTE(D209," ",""),"　","")),資格マスタ!$D:$D,0)),D209))</f>
        <v/>
      </c>
      <c r="F209">
        <f>IF(E209="","",IF(C209="",DATE(9999,1,1),C209))</f>
        <v/>
      </c>
      <c r="G209">
        <f>IF(E209="","",COUNTIFS($F$207:$F$218,"&lt;"&amp;F209,$F$207:$F$218,"&lt;&gt;")+COUNTIFS($F$207:$F$218,F209,$B$207:$B$218,"&lt;"&amp;B209)+1)</f>
        <v/>
      </c>
      <c r="H209">
        <f>IF(OR(E209="",C209=""),"",IF(C209&gt;=DATE(2019,5,1),"令和"&amp;(YEAR(C209)-2018),IF(C209&gt;=DATE(1989,1,8),"平成"&amp;(YEAR(C209)-1988),"昭和"&amp;(YEAR(C209)-1925)))&amp;"年"&amp;MONTH(C209)&amp;"月")</f>
        <v/>
      </c>
    </row>
    <row r="210">
      <c r="A210" t="n">
        <v>18</v>
      </c>
      <c r="B210" t="n">
        <v>4</v>
      </c>
      <c r="C210">
        <f>IFERROR(IF(ISNUMBER(入力!U22),入力!U22,DATEVALUE(入力!U22)),"")</f>
        <v/>
      </c>
      <c r="D210">
        <f>IF(入力!T22="","",入力!T22)</f>
        <v/>
      </c>
      <c r="E210">
        <f>IF(D210="","",IFERROR(INDEX(資格マスタ!$B:$B,MATCH(ASC(SUBSTITUTE(SUBSTITUTE(D210," ",""),"　","")),資格マスタ!$D:$D,0)),D210))</f>
        <v/>
      </c>
      <c r="F210">
        <f>IF(E210="","",IF(C210="",DATE(9999,1,1),C210))</f>
        <v/>
      </c>
      <c r="G210">
        <f>IF(E210="","",COUNTIFS($F$207:$F$218,"&lt;"&amp;F210,$F$207:$F$218,"&lt;&gt;")+COUNTIFS($F$207:$F$218,F210,$B$207:$B$218,"&lt;"&amp;B210)+1)</f>
        <v/>
      </c>
      <c r="H210">
        <f>IF(OR(E210="",C210=""),"",IF(C210&gt;=DATE(2019,5,1),"令和"&amp;(YEAR(C210)-2018),IF(C210&gt;=DATE(1989,1,8),"平成"&amp;(YEAR(C210)-1988),"昭和"&amp;(YEAR(C210)-1925)))&amp;"年"&amp;MONTH(C210)&amp;"月")</f>
        <v/>
      </c>
    </row>
    <row r="211">
      <c r="A211" t="n">
        <v>18</v>
      </c>
      <c r="B211" t="n">
        <v>5</v>
      </c>
      <c r="C211">
        <f>IFERROR(IF(ISNUMBER(入力!W22),入力!W22,DATEVALUE(入力!W22)),"")</f>
        <v/>
      </c>
      <c r="D211">
        <f>IF(入力!V22="","",入力!V22)</f>
        <v/>
      </c>
      <c r="E211">
        <f>IF(D211="","",IFERROR(INDEX(資格マスタ!$B:$B,MATCH(ASC(SUBSTITUTE(SUBSTITUTE(D211," ",""),"　","")),資格マスタ!$D:$D,0)),D211))</f>
        <v/>
      </c>
      <c r="F211">
        <f>IF(E211="","",IF(C211="",DATE(9999,1,1),C211))</f>
        <v/>
      </c>
      <c r="G211">
        <f>IF(E211="","",COUNTIFS($F$207:$F$218,"&lt;"&amp;F211,$F$207:$F$218,"&lt;&gt;")+COUNTIFS($F$207:$F$218,F211,$B$207:$B$218,"&lt;"&amp;B211)+1)</f>
        <v/>
      </c>
      <c r="H211">
        <f>IF(OR(E211="",C211=""),"",IF(C211&gt;=DATE(2019,5,1),"令和"&amp;(YEAR(C211)-2018),IF(C211&gt;=DATE(1989,1,8),"平成"&amp;(YEAR(C211)-1988),"昭和"&amp;(YEAR(C211)-1925)))&amp;"年"&amp;MONTH(C211)&amp;"月")</f>
        <v/>
      </c>
    </row>
    <row r="212">
      <c r="A212" t="n">
        <v>18</v>
      </c>
      <c r="B212" t="n">
        <v>6</v>
      </c>
      <c r="C212">
        <f>IFERROR(IF(ISNUMBER(入力!Y22),入力!Y22,DATEVALUE(入力!Y22)),"")</f>
        <v/>
      </c>
      <c r="D212">
        <f>IF(入力!X22="","",入力!X22)</f>
        <v/>
      </c>
      <c r="E212">
        <f>IF(D212="","",IFERROR(INDEX(資格マスタ!$B:$B,MATCH(ASC(SUBSTITUTE(SUBSTITUTE(D212," ",""),"　","")),資格マスタ!$D:$D,0)),D212))</f>
        <v/>
      </c>
      <c r="F212">
        <f>IF(E212="","",IF(C212="",DATE(9999,1,1),C212))</f>
        <v/>
      </c>
      <c r="G212">
        <f>IF(E212="","",COUNTIFS($F$207:$F$218,"&lt;"&amp;F212,$F$207:$F$218,"&lt;&gt;")+COUNTIFS($F$207:$F$218,F212,$B$207:$B$218,"&lt;"&amp;B212)+1)</f>
        <v/>
      </c>
      <c r="H212">
        <f>IF(OR(E212="",C212=""),"",IF(C212&gt;=DATE(2019,5,1),"令和"&amp;(YEAR(C212)-2018),IF(C212&gt;=DATE(1989,1,8),"平成"&amp;(YEAR(C212)-1988),"昭和"&amp;(YEAR(C212)-1925)))&amp;"年"&amp;MONTH(C212)&amp;"月")</f>
        <v/>
      </c>
    </row>
    <row r="213">
      <c r="A213" t="n">
        <v>18</v>
      </c>
      <c r="B213" t="n">
        <v>7</v>
      </c>
      <c r="C213">
        <f>IFERROR(INDEX(資格取込!$S$6:$S$205,MATCH(18&amp;"_"&amp;1,資格取込!$Z$6:$Z$205,0)),"")</f>
        <v/>
      </c>
      <c r="D213">
        <f>IFERROR(INDEX(資格取込!$R$6:$R$205,MATCH(18&amp;"_"&amp;1,資格取込!$Z$6:$Z$205,0)),"")</f>
        <v/>
      </c>
      <c r="E213">
        <f>IF(D213="","",IFERROR(INDEX(資格マスタ!$B:$B,MATCH(ASC(SUBSTITUTE(SUBSTITUTE(D213," ",""),"　","")),資格マスタ!$D:$D,0)),D213))</f>
        <v/>
      </c>
      <c r="F213">
        <f>IF(E213="","",IF(C213="",DATE(9999,1,1),C213))</f>
        <v/>
      </c>
      <c r="G213">
        <f>IF(E213="","",COUNTIFS($F$207:$F$218,"&lt;"&amp;F213,$F$207:$F$218,"&lt;&gt;")+COUNTIFS($F$207:$F$218,F213,$B$207:$B$218,"&lt;"&amp;B213)+1)</f>
        <v/>
      </c>
      <c r="H213">
        <f>IF(OR(E213="",C213=""),"",IF(C213&gt;=DATE(2019,5,1),"令和"&amp;(YEAR(C213)-2018),IF(C213&gt;=DATE(1989,1,8),"平成"&amp;(YEAR(C213)-1988),"昭和"&amp;(YEAR(C213)-1925)))&amp;"年"&amp;MONTH(C213)&amp;"月")</f>
        <v/>
      </c>
    </row>
    <row r="214">
      <c r="A214" t="n">
        <v>18</v>
      </c>
      <c r="B214" t="n">
        <v>8</v>
      </c>
      <c r="C214">
        <f>IFERROR(INDEX(資格取込!$S$6:$S$205,MATCH(18&amp;"_"&amp;2,資格取込!$Z$6:$Z$205,0)),"")</f>
        <v/>
      </c>
      <c r="D214">
        <f>IFERROR(INDEX(資格取込!$R$6:$R$205,MATCH(18&amp;"_"&amp;2,資格取込!$Z$6:$Z$205,0)),"")</f>
        <v/>
      </c>
      <c r="E214">
        <f>IF(D214="","",IFERROR(INDEX(資格マスタ!$B:$B,MATCH(ASC(SUBSTITUTE(SUBSTITUTE(D214," ",""),"　","")),資格マスタ!$D:$D,0)),D214))</f>
        <v/>
      </c>
      <c r="F214">
        <f>IF(E214="","",IF(C214="",DATE(9999,1,1),C214))</f>
        <v/>
      </c>
      <c r="G214">
        <f>IF(E214="","",COUNTIFS($F$207:$F$218,"&lt;"&amp;F214,$F$207:$F$218,"&lt;&gt;")+COUNTIFS($F$207:$F$218,F214,$B$207:$B$218,"&lt;"&amp;B214)+1)</f>
        <v/>
      </c>
      <c r="H214">
        <f>IF(OR(E214="",C214=""),"",IF(C214&gt;=DATE(2019,5,1),"令和"&amp;(YEAR(C214)-2018),IF(C214&gt;=DATE(1989,1,8),"平成"&amp;(YEAR(C214)-1988),"昭和"&amp;(YEAR(C214)-1925)))&amp;"年"&amp;MONTH(C214)&amp;"月")</f>
        <v/>
      </c>
    </row>
    <row r="215">
      <c r="A215" t="n">
        <v>18</v>
      </c>
      <c r="B215" t="n">
        <v>9</v>
      </c>
      <c r="C215">
        <f>IFERROR(INDEX(資格取込!$S$6:$S$205,MATCH(18&amp;"_"&amp;3,資格取込!$Z$6:$Z$205,0)),"")</f>
        <v/>
      </c>
      <c r="D215">
        <f>IFERROR(INDEX(資格取込!$R$6:$R$205,MATCH(18&amp;"_"&amp;3,資格取込!$Z$6:$Z$205,0)),"")</f>
        <v/>
      </c>
      <c r="E215">
        <f>IF(D215="","",IFERROR(INDEX(資格マスタ!$B:$B,MATCH(ASC(SUBSTITUTE(SUBSTITUTE(D215," ",""),"　","")),資格マスタ!$D:$D,0)),D215))</f>
        <v/>
      </c>
      <c r="F215">
        <f>IF(E215="","",IF(C215="",DATE(9999,1,1),C215))</f>
        <v/>
      </c>
      <c r="G215">
        <f>IF(E215="","",COUNTIFS($F$207:$F$218,"&lt;"&amp;F215,$F$207:$F$218,"&lt;&gt;")+COUNTIFS($F$207:$F$218,F215,$B$207:$B$218,"&lt;"&amp;B215)+1)</f>
        <v/>
      </c>
      <c r="H215">
        <f>IF(OR(E215="",C215=""),"",IF(C215&gt;=DATE(2019,5,1),"令和"&amp;(YEAR(C215)-2018),IF(C215&gt;=DATE(1989,1,8),"平成"&amp;(YEAR(C215)-1988),"昭和"&amp;(YEAR(C215)-1925)))&amp;"年"&amp;MONTH(C215)&amp;"月")</f>
        <v/>
      </c>
    </row>
    <row r="216">
      <c r="A216" t="n">
        <v>18</v>
      </c>
      <c r="B216" t="n">
        <v>10</v>
      </c>
      <c r="C216">
        <f>IFERROR(INDEX(資格取込!$S$6:$S$205,MATCH(18&amp;"_"&amp;4,資格取込!$Z$6:$Z$205,0)),"")</f>
        <v/>
      </c>
      <c r="D216">
        <f>IFERROR(INDEX(資格取込!$R$6:$R$205,MATCH(18&amp;"_"&amp;4,資格取込!$Z$6:$Z$205,0)),"")</f>
        <v/>
      </c>
      <c r="E216">
        <f>IF(D216="","",IFERROR(INDEX(資格マスタ!$B:$B,MATCH(ASC(SUBSTITUTE(SUBSTITUTE(D216," ",""),"　","")),資格マスタ!$D:$D,0)),D216))</f>
        <v/>
      </c>
      <c r="F216">
        <f>IF(E216="","",IF(C216="",DATE(9999,1,1),C216))</f>
        <v/>
      </c>
      <c r="G216">
        <f>IF(E216="","",COUNTIFS($F$207:$F$218,"&lt;"&amp;F216,$F$207:$F$218,"&lt;&gt;")+COUNTIFS($F$207:$F$218,F216,$B$207:$B$218,"&lt;"&amp;B216)+1)</f>
        <v/>
      </c>
      <c r="H216">
        <f>IF(OR(E216="",C216=""),"",IF(C216&gt;=DATE(2019,5,1),"令和"&amp;(YEAR(C216)-2018),IF(C216&gt;=DATE(1989,1,8),"平成"&amp;(YEAR(C216)-1988),"昭和"&amp;(YEAR(C216)-1925)))&amp;"年"&amp;MONTH(C216)&amp;"月")</f>
        <v/>
      </c>
    </row>
    <row r="217">
      <c r="A217" t="n">
        <v>18</v>
      </c>
      <c r="B217" t="n">
        <v>11</v>
      </c>
      <c r="C217">
        <f>IFERROR(INDEX(資格取込!$S$6:$S$205,MATCH(18&amp;"_"&amp;5,資格取込!$Z$6:$Z$205,0)),"")</f>
        <v/>
      </c>
      <c r="D217">
        <f>IFERROR(INDEX(資格取込!$R$6:$R$205,MATCH(18&amp;"_"&amp;5,資格取込!$Z$6:$Z$205,0)),"")</f>
        <v/>
      </c>
      <c r="E217">
        <f>IF(D217="","",IFERROR(INDEX(資格マスタ!$B:$B,MATCH(ASC(SUBSTITUTE(SUBSTITUTE(D217," ",""),"　","")),資格マスタ!$D:$D,0)),D217))</f>
        <v/>
      </c>
      <c r="F217">
        <f>IF(E217="","",IF(C217="",DATE(9999,1,1),C217))</f>
        <v/>
      </c>
      <c r="G217">
        <f>IF(E217="","",COUNTIFS($F$207:$F$218,"&lt;"&amp;F217,$F$207:$F$218,"&lt;&gt;")+COUNTIFS($F$207:$F$218,F217,$B$207:$B$218,"&lt;"&amp;B217)+1)</f>
        <v/>
      </c>
      <c r="H217">
        <f>IF(OR(E217="",C217=""),"",IF(C217&gt;=DATE(2019,5,1),"令和"&amp;(YEAR(C217)-2018),IF(C217&gt;=DATE(1989,1,8),"平成"&amp;(YEAR(C217)-1988),"昭和"&amp;(YEAR(C217)-1925)))&amp;"年"&amp;MONTH(C217)&amp;"月")</f>
        <v/>
      </c>
    </row>
    <row r="218">
      <c r="A218" t="n">
        <v>18</v>
      </c>
      <c r="B218" t="n">
        <v>12</v>
      </c>
      <c r="C218">
        <f>IFERROR(INDEX(資格取込!$S$6:$S$205,MATCH(18&amp;"_"&amp;6,資格取込!$Z$6:$Z$205,0)),"")</f>
        <v/>
      </c>
      <c r="D218">
        <f>IFERROR(INDEX(資格取込!$R$6:$R$205,MATCH(18&amp;"_"&amp;6,資格取込!$Z$6:$Z$205,0)),"")</f>
        <v/>
      </c>
      <c r="E218">
        <f>IF(D218="","",IFERROR(INDEX(資格マスタ!$B:$B,MATCH(ASC(SUBSTITUTE(SUBSTITUTE(D218," ",""),"　","")),資格マスタ!$D:$D,0)),D218))</f>
        <v/>
      </c>
      <c r="F218">
        <f>IF(E218="","",IF(C218="",DATE(9999,1,1),C218))</f>
        <v/>
      </c>
      <c r="G218">
        <f>IF(E218="","",COUNTIFS($F$207:$F$218,"&lt;"&amp;F218,$F$207:$F$218,"&lt;&gt;")+COUNTIFS($F$207:$F$218,F218,$B$207:$B$218,"&lt;"&amp;B218)+1)</f>
        <v/>
      </c>
      <c r="H218">
        <f>IF(OR(E218="",C218=""),"",IF(C218&gt;=DATE(2019,5,1),"令和"&amp;(YEAR(C218)-2018),IF(C218&gt;=DATE(1989,1,8),"平成"&amp;(YEAR(C218)-1988),"昭和"&amp;(YEAR(C218)-1925)))&amp;"年"&amp;MONTH(C218)&amp;"月")</f>
        <v/>
      </c>
    </row>
    <row r="219">
      <c r="A219" t="n">
        <v>19</v>
      </c>
      <c r="B219" t="n">
        <v>1</v>
      </c>
      <c r="C219" s="132">
        <f>IFERROR(IF(ISNUMBER(入力!O23),入力!O23,DATEVALUE(入力!O23)),"")</f>
        <v/>
      </c>
      <c r="D219">
        <f>IF(入力!N23="","",入力!N23)</f>
        <v/>
      </c>
      <c r="E219">
        <f>IF(D219="","",IFERROR(INDEX(資格マスタ!$B:$B,MATCH(ASC(SUBSTITUTE(SUBSTITUTE(D219," ",""),"　","")),資格マスタ!$D:$D,0)),D219))</f>
        <v/>
      </c>
      <c r="F219">
        <f>IF(E219="","",IF(C219="",DATE(9999,1,1),C219))</f>
        <v/>
      </c>
      <c r="G219">
        <f>IF(E219="","",COUNTIFS($F$219:$F$230,"&lt;"&amp;F219,$F$219:$F$230,"&lt;&gt;")+COUNTIFS($F$219:$F$230,F219,$B$219:$B$230,"&lt;"&amp;B219)+1)</f>
        <v/>
      </c>
      <c r="H219">
        <f>IF(OR(E219="",C219=""),"",IF(C219&gt;=DATE(2019,5,1),"令和"&amp;(YEAR(C219)-2018),IF(C219&gt;=DATE(1989,1,8),"平成"&amp;(YEAR(C219)-1988),"昭和"&amp;(YEAR(C219)-1925)))&amp;"年"&amp;MONTH(C219)&amp;"月")</f>
        <v/>
      </c>
    </row>
    <row r="220">
      <c r="A220" t="n">
        <v>19</v>
      </c>
      <c r="B220" t="n">
        <v>2</v>
      </c>
      <c r="C220">
        <f>IFERROR(IF(ISNUMBER(入力!Q23),入力!Q23,DATEVALUE(入力!Q23)),"")</f>
        <v/>
      </c>
      <c r="D220">
        <f>IF(入力!P23="","",入力!P23)</f>
        <v/>
      </c>
      <c r="E220">
        <f>IF(D220="","",IFERROR(INDEX(資格マスタ!$B:$B,MATCH(ASC(SUBSTITUTE(SUBSTITUTE(D220," ",""),"　","")),資格マスタ!$D:$D,0)),D220))</f>
        <v/>
      </c>
      <c r="F220">
        <f>IF(E220="","",IF(C220="",DATE(9999,1,1),C220))</f>
        <v/>
      </c>
      <c r="G220">
        <f>IF(E220="","",COUNTIFS($F$219:$F$230,"&lt;"&amp;F220,$F$219:$F$230,"&lt;&gt;")+COUNTIFS($F$219:$F$230,F220,$B$219:$B$230,"&lt;"&amp;B220)+1)</f>
        <v/>
      </c>
      <c r="H220">
        <f>IF(OR(E220="",C220=""),"",IF(C220&gt;=DATE(2019,5,1),"令和"&amp;(YEAR(C220)-2018),IF(C220&gt;=DATE(1989,1,8),"平成"&amp;(YEAR(C220)-1988),"昭和"&amp;(YEAR(C220)-1925)))&amp;"年"&amp;MONTH(C220)&amp;"月")</f>
        <v/>
      </c>
    </row>
    <row r="221">
      <c r="A221" t="n">
        <v>19</v>
      </c>
      <c r="B221" t="n">
        <v>3</v>
      </c>
      <c r="C221">
        <f>IFERROR(IF(ISNUMBER(入力!S23),入力!S23,DATEVALUE(入力!S23)),"")</f>
        <v/>
      </c>
      <c r="D221">
        <f>IF(入力!R23="","",入力!R23)</f>
        <v/>
      </c>
      <c r="E221">
        <f>IF(D221="","",IFERROR(INDEX(資格マスタ!$B:$B,MATCH(ASC(SUBSTITUTE(SUBSTITUTE(D221," ",""),"　","")),資格マスタ!$D:$D,0)),D221))</f>
        <v/>
      </c>
      <c r="F221">
        <f>IF(E221="","",IF(C221="",DATE(9999,1,1),C221))</f>
        <v/>
      </c>
      <c r="G221">
        <f>IF(E221="","",COUNTIFS($F$219:$F$230,"&lt;"&amp;F221,$F$219:$F$230,"&lt;&gt;")+COUNTIFS($F$219:$F$230,F221,$B$219:$B$230,"&lt;"&amp;B221)+1)</f>
        <v/>
      </c>
      <c r="H221">
        <f>IF(OR(E221="",C221=""),"",IF(C221&gt;=DATE(2019,5,1),"令和"&amp;(YEAR(C221)-2018),IF(C221&gt;=DATE(1989,1,8),"平成"&amp;(YEAR(C221)-1988),"昭和"&amp;(YEAR(C221)-1925)))&amp;"年"&amp;MONTH(C221)&amp;"月")</f>
        <v/>
      </c>
    </row>
    <row r="222">
      <c r="A222" t="n">
        <v>19</v>
      </c>
      <c r="B222" t="n">
        <v>4</v>
      </c>
      <c r="C222">
        <f>IFERROR(IF(ISNUMBER(入力!U23),入力!U23,DATEVALUE(入力!U23)),"")</f>
        <v/>
      </c>
      <c r="D222">
        <f>IF(入力!T23="","",入力!T23)</f>
        <v/>
      </c>
      <c r="E222">
        <f>IF(D222="","",IFERROR(INDEX(資格マスタ!$B:$B,MATCH(ASC(SUBSTITUTE(SUBSTITUTE(D222," ",""),"　","")),資格マスタ!$D:$D,0)),D222))</f>
        <v/>
      </c>
      <c r="F222">
        <f>IF(E222="","",IF(C222="",DATE(9999,1,1),C222))</f>
        <v/>
      </c>
      <c r="G222">
        <f>IF(E222="","",COUNTIFS($F$219:$F$230,"&lt;"&amp;F222,$F$219:$F$230,"&lt;&gt;")+COUNTIFS($F$219:$F$230,F222,$B$219:$B$230,"&lt;"&amp;B222)+1)</f>
        <v/>
      </c>
      <c r="H222">
        <f>IF(OR(E222="",C222=""),"",IF(C222&gt;=DATE(2019,5,1),"令和"&amp;(YEAR(C222)-2018),IF(C222&gt;=DATE(1989,1,8),"平成"&amp;(YEAR(C222)-1988),"昭和"&amp;(YEAR(C222)-1925)))&amp;"年"&amp;MONTH(C222)&amp;"月")</f>
        <v/>
      </c>
    </row>
    <row r="223">
      <c r="A223" t="n">
        <v>19</v>
      </c>
      <c r="B223" t="n">
        <v>5</v>
      </c>
      <c r="C223">
        <f>IFERROR(IF(ISNUMBER(入力!W23),入力!W23,DATEVALUE(入力!W23)),"")</f>
        <v/>
      </c>
      <c r="D223">
        <f>IF(入力!V23="","",入力!V23)</f>
        <v/>
      </c>
      <c r="E223">
        <f>IF(D223="","",IFERROR(INDEX(資格マスタ!$B:$B,MATCH(ASC(SUBSTITUTE(SUBSTITUTE(D223," ",""),"　","")),資格マスタ!$D:$D,0)),D223))</f>
        <v/>
      </c>
      <c r="F223">
        <f>IF(E223="","",IF(C223="",DATE(9999,1,1),C223))</f>
        <v/>
      </c>
      <c r="G223">
        <f>IF(E223="","",COUNTIFS($F$219:$F$230,"&lt;"&amp;F223,$F$219:$F$230,"&lt;&gt;")+COUNTIFS($F$219:$F$230,F223,$B$219:$B$230,"&lt;"&amp;B223)+1)</f>
        <v/>
      </c>
      <c r="H223">
        <f>IF(OR(E223="",C223=""),"",IF(C223&gt;=DATE(2019,5,1),"令和"&amp;(YEAR(C223)-2018),IF(C223&gt;=DATE(1989,1,8),"平成"&amp;(YEAR(C223)-1988),"昭和"&amp;(YEAR(C223)-1925)))&amp;"年"&amp;MONTH(C223)&amp;"月")</f>
        <v/>
      </c>
    </row>
    <row r="224">
      <c r="A224" t="n">
        <v>19</v>
      </c>
      <c r="B224" t="n">
        <v>6</v>
      </c>
      <c r="C224">
        <f>IFERROR(IF(ISNUMBER(入力!Y23),入力!Y23,DATEVALUE(入力!Y23)),"")</f>
        <v/>
      </c>
      <c r="D224">
        <f>IF(入力!X23="","",入力!X23)</f>
        <v/>
      </c>
      <c r="E224">
        <f>IF(D224="","",IFERROR(INDEX(資格マスタ!$B:$B,MATCH(ASC(SUBSTITUTE(SUBSTITUTE(D224," ",""),"　","")),資格マスタ!$D:$D,0)),D224))</f>
        <v/>
      </c>
      <c r="F224">
        <f>IF(E224="","",IF(C224="",DATE(9999,1,1),C224))</f>
        <v/>
      </c>
      <c r="G224">
        <f>IF(E224="","",COUNTIFS($F$219:$F$230,"&lt;"&amp;F224,$F$219:$F$230,"&lt;&gt;")+COUNTIFS($F$219:$F$230,F224,$B$219:$B$230,"&lt;"&amp;B224)+1)</f>
        <v/>
      </c>
      <c r="H224">
        <f>IF(OR(E224="",C224=""),"",IF(C224&gt;=DATE(2019,5,1),"令和"&amp;(YEAR(C224)-2018),IF(C224&gt;=DATE(1989,1,8),"平成"&amp;(YEAR(C224)-1988),"昭和"&amp;(YEAR(C224)-1925)))&amp;"年"&amp;MONTH(C224)&amp;"月")</f>
        <v/>
      </c>
    </row>
    <row r="225">
      <c r="A225" t="n">
        <v>19</v>
      </c>
      <c r="B225" t="n">
        <v>7</v>
      </c>
      <c r="C225">
        <f>IFERROR(INDEX(資格取込!$S$6:$S$205,MATCH(19&amp;"_"&amp;1,資格取込!$Z$6:$Z$205,0)),"")</f>
        <v/>
      </c>
      <c r="D225">
        <f>IFERROR(INDEX(資格取込!$R$6:$R$205,MATCH(19&amp;"_"&amp;1,資格取込!$Z$6:$Z$205,0)),"")</f>
        <v/>
      </c>
      <c r="E225">
        <f>IF(D225="","",IFERROR(INDEX(資格マスタ!$B:$B,MATCH(ASC(SUBSTITUTE(SUBSTITUTE(D225," ",""),"　","")),資格マスタ!$D:$D,0)),D225))</f>
        <v/>
      </c>
      <c r="F225">
        <f>IF(E225="","",IF(C225="",DATE(9999,1,1),C225))</f>
        <v/>
      </c>
      <c r="G225">
        <f>IF(E225="","",COUNTIFS($F$219:$F$230,"&lt;"&amp;F225,$F$219:$F$230,"&lt;&gt;")+COUNTIFS($F$219:$F$230,F225,$B$219:$B$230,"&lt;"&amp;B225)+1)</f>
        <v/>
      </c>
      <c r="H225">
        <f>IF(OR(E225="",C225=""),"",IF(C225&gt;=DATE(2019,5,1),"令和"&amp;(YEAR(C225)-2018),IF(C225&gt;=DATE(1989,1,8),"平成"&amp;(YEAR(C225)-1988),"昭和"&amp;(YEAR(C225)-1925)))&amp;"年"&amp;MONTH(C225)&amp;"月")</f>
        <v/>
      </c>
    </row>
    <row r="226">
      <c r="A226" t="n">
        <v>19</v>
      </c>
      <c r="B226" t="n">
        <v>8</v>
      </c>
      <c r="C226">
        <f>IFERROR(INDEX(資格取込!$S$6:$S$205,MATCH(19&amp;"_"&amp;2,資格取込!$Z$6:$Z$205,0)),"")</f>
        <v/>
      </c>
      <c r="D226">
        <f>IFERROR(INDEX(資格取込!$R$6:$R$205,MATCH(19&amp;"_"&amp;2,資格取込!$Z$6:$Z$205,0)),"")</f>
        <v/>
      </c>
      <c r="E226">
        <f>IF(D226="","",IFERROR(INDEX(資格マスタ!$B:$B,MATCH(ASC(SUBSTITUTE(SUBSTITUTE(D226," ",""),"　","")),資格マスタ!$D:$D,0)),D226))</f>
        <v/>
      </c>
      <c r="F226">
        <f>IF(E226="","",IF(C226="",DATE(9999,1,1),C226))</f>
        <v/>
      </c>
      <c r="G226">
        <f>IF(E226="","",COUNTIFS($F$219:$F$230,"&lt;"&amp;F226,$F$219:$F$230,"&lt;&gt;")+COUNTIFS($F$219:$F$230,F226,$B$219:$B$230,"&lt;"&amp;B226)+1)</f>
        <v/>
      </c>
      <c r="H226">
        <f>IF(OR(E226="",C226=""),"",IF(C226&gt;=DATE(2019,5,1),"令和"&amp;(YEAR(C226)-2018),IF(C226&gt;=DATE(1989,1,8),"平成"&amp;(YEAR(C226)-1988),"昭和"&amp;(YEAR(C226)-1925)))&amp;"年"&amp;MONTH(C226)&amp;"月")</f>
        <v/>
      </c>
    </row>
    <row r="227">
      <c r="A227" t="n">
        <v>19</v>
      </c>
      <c r="B227" t="n">
        <v>9</v>
      </c>
      <c r="C227">
        <f>IFERROR(INDEX(資格取込!$S$6:$S$205,MATCH(19&amp;"_"&amp;3,資格取込!$Z$6:$Z$205,0)),"")</f>
        <v/>
      </c>
      <c r="D227">
        <f>IFERROR(INDEX(資格取込!$R$6:$R$205,MATCH(19&amp;"_"&amp;3,資格取込!$Z$6:$Z$205,0)),"")</f>
        <v/>
      </c>
      <c r="E227">
        <f>IF(D227="","",IFERROR(INDEX(資格マスタ!$B:$B,MATCH(ASC(SUBSTITUTE(SUBSTITUTE(D227," ",""),"　","")),資格マスタ!$D:$D,0)),D227))</f>
        <v/>
      </c>
      <c r="F227">
        <f>IF(E227="","",IF(C227="",DATE(9999,1,1),C227))</f>
        <v/>
      </c>
      <c r="G227">
        <f>IF(E227="","",COUNTIFS($F$219:$F$230,"&lt;"&amp;F227,$F$219:$F$230,"&lt;&gt;")+COUNTIFS($F$219:$F$230,F227,$B$219:$B$230,"&lt;"&amp;B227)+1)</f>
        <v/>
      </c>
      <c r="H227">
        <f>IF(OR(E227="",C227=""),"",IF(C227&gt;=DATE(2019,5,1),"令和"&amp;(YEAR(C227)-2018),IF(C227&gt;=DATE(1989,1,8),"平成"&amp;(YEAR(C227)-1988),"昭和"&amp;(YEAR(C227)-1925)))&amp;"年"&amp;MONTH(C227)&amp;"月")</f>
        <v/>
      </c>
    </row>
    <row r="228">
      <c r="A228" t="n">
        <v>19</v>
      </c>
      <c r="B228" t="n">
        <v>10</v>
      </c>
      <c r="C228">
        <f>IFERROR(INDEX(資格取込!$S$6:$S$205,MATCH(19&amp;"_"&amp;4,資格取込!$Z$6:$Z$205,0)),"")</f>
        <v/>
      </c>
      <c r="D228">
        <f>IFERROR(INDEX(資格取込!$R$6:$R$205,MATCH(19&amp;"_"&amp;4,資格取込!$Z$6:$Z$205,0)),"")</f>
        <v/>
      </c>
      <c r="E228">
        <f>IF(D228="","",IFERROR(INDEX(資格マスタ!$B:$B,MATCH(ASC(SUBSTITUTE(SUBSTITUTE(D228," ",""),"　","")),資格マスタ!$D:$D,0)),D228))</f>
        <v/>
      </c>
      <c r="F228">
        <f>IF(E228="","",IF(C228="",DATE(9999,1,1),C228))</f>
        <v/>
      </c>
      <c r="G228">
        <f>IF(E228="","",COUNTIFS($F$219:$F$230,"&lt;"&amp;F228,$F$219:$F$230,"&lt;&gt;")+COUNTIFS($F$219:$F$230,F228,$B$219:$B$230,"&lt;"&amp;B228)+1)</f>
        <v/>
      </c>
      <c r="H228">
        <f>IF(OR(E228="",C228=""),"",IF(C228&gt;=DATE(2019,5,1),"令和"&amp;(YEAR(C228)-2018),IF(C228&gt;=DATE(1989,1,8),"平成"&amp;(YEAR(C228)-1988),"昭和"&amp;(YEAR(C228)-1925)))&amp;"年"&amp;MONTH(C228)&amp;"月")</f>
        <v/>
      </c>
    </row>
    <row r="229">
      <c r="A229" t="n">
        <v>19</v>
      </c>
      <c r="B229" t="n">
        <v>11</v>
      </c>
      <c r="C229">
        <f>IFERROR(INDEX(資格取込!$S$6:$S$205,MATCH(19&amp;"_"&amp;5,資格取込!$Z$6:$Z$205,0)),"")</f>
        <v/>
      </c>
      <c r="D229">
        <f>IFERROR(INDEX(資格取込!$R$6:$R$205,MATCH(19&amp;"_"&amp;5,資格取込!$Z$6:$Z$205,0)),"")</f>
        <v/>
      </c>
      <c r="E229">
        <f>IF(D229="","",IFERROR(INDEX(資格マスタ!$B:$B,MATCH(ASC(SUBSTITUTE(SUBSTITUTE(D229," ",""),"　","")),資格マスタ!$D:$D,0)),D229))</f>
        <v/>
      </c>
      <c r="F229">
        <f>IF(E229="","",IF(C229="",DATE(9999,1,1),C229))</f>
        <v/>
      </c>
      <c r="G229">
        <f>IF(E229="","",COUNTIFS($F$219:$F$230,"&lt;"&amp;F229,$F$219:$F$230,"&lt;&gt;")+COUNTIFS($F$219:$F$230,F229,$B$219:$B$230,"&lt;"&amp;B229)+1)</f>
        <v/>
      </c>
      <c r="H229">
        <f>IF(OR(E229="",C229=""),"",IF(C229&gt;=DATE(2019,5,1),"令和"&amp;(YEAR(C229)-2018),IF(C229&gt;=DATE(1989,1,8),"平成"&amp;(YEAR(C229)-1988),"昭和"&amp;(YEAR(C229)-1925)))&amp;"年"&amp;MONTH(C229)&amp;"月")</f>
        <v/>
      </c>
    </row>
    <row r="230">
      <c r="A230" t="n">
        <v>19</v>
      </c>
      <c r="B230" t="n">
        <v>12</v>
      </c>
      <c r="C230">
        <f>IFERROR(INDEX(資格取込!$S$6:$S$205,MATCH(19&amp;"_"&amp;6,資格取込!$Z$6:$Z$205,0)),"")</f>
        <v/>
      </c>
      <c r="D230">
        <f>IFERROR(INDEX(資格取込!$R$6:$R$205,MATCH(19&amp;"_"&amp;6,資格取込!$Z$6:$Z$205,0)),"")</f>
        <v/>
      </c>
      <c r="E230">
        <f>IF(D230="","",IFERROR(INDEX(資格マスタ!$B:$B,MATCH(ASC(SUBSTITUTE(SUBSTITUTE(D230," ",""),"　","")),資格マスタ!$D:$D,0)),D230))</f>
        <v/>
      </c>
      <c r="F230">
        <f>IF(E230="","",IF(C230="",DATE(9999,1,1),C230))</f>
        <v/>
      </c>
      <c r="G230">
        <f>IF(E230="","",COUNTIFS($F$219:$F$230,"&lt;"&amp;F230,$F$219:$F$230,"&lt;&gt;")+COUNTIFS($F$219:$F$230,F230,$B$219:$B$230,"&lt;"&amp;B230)+1)</f>
        <v/>
      </c>
      <c r="H230">
        <f>IF(OR(E230="",C230=""),"",IF(C230&gt;=DATE(2019,5,1),"令和"&amp;(YEAR(C230)-2018),IF(C230&gt;=DATE(1989,1,8),"平成"&amp;(YEAR(C230)-1988),"昭和"&amp;(YEAR(C230)-1925)))&amp;"年"&amp;MONTH(C230)&amp;"月")</f>
        <v/>
      </c>
    </row>
    <row r="231">
      <c r="A231" t="n">
        <v>20</v>
      </c>
      <c r="B231" t="n">
        <v>1</v>
      </c>
      <c r="C231" s="132">
        <f>IFERROR(IF(ISNUMBER(入力!O24),入力!O24,DATEVALUE(入力!O24)),"")</f>
        <v/>
      </c>
      <c r="D231">
        <f>IF(入力!N24="","",入力!N24)</f>
        <v/>
      </c>
      <c r="E231">
        <f>IF(D231="","",IFERROR(INDEX(資格マスタ!$B:$B,MATCH(ASC(SUBSTITUTE(SUBSTITUTE(D231," ",""),"　","")),資格マスタ!$D:$D,0)),D231))</f>
        <v/>
      </c>
      <c r="F231">
        <f>IF(E231="","",IF(C231="",DATE(9999,1,1),C231))</f>
        <v/>
      </c>
      <c r="G231">
        <f>IF(E231="","",COUNTIFS($F$231:$F$242,"&lt;"&amp;F231,$F$231:$F$242,"&lt;&gt;")+COUNTIFS($F$231:$F$242,F231,$B$231:$B$242,"&lt;"&amp;B231)+1)</f>
        <v/>
      </c>
      <c r="H231">
        <f>IF(OR(E231="",C231=""),"",IF(C231&gt;=DATE(2019,5,1),"令和"&amp;(YEAR(C231)-2018),IF(C231&gt;=DATE(1989,1,8),"平成"&amp;(YEAR(C231)-1988),"昭和"&amp;(YEAR(C231)-1925)))&amp;"年"&amp;MONTH(C231)&amp;"月")</f>
        <v/>
      </c>
    </row>
    <row r="232">
      <c r="A232" t="n">
        <v>20</v>
      </c>
      <c r="B232" t="n">
        <v>2</v>
      </c>
      <c r="C232">
        <f>IFERROR(IF(ISNUMBER(入力!Q24),入力!Q24,DATEVALUE(入力!Q24)),"")</f>
        <v/>
      </c>
      <c r="D232">
        <f>IF(入力!P24="","",入力!P24)</f>
        <v/>
      </c>
      <c r="E232">
        <f>IF(D232="","",IFERROR(INDEX(資格マスタ!$B:$B,MATCH(ASC(SUBSTITUTE(SUBSTITUTE(D232," ",""),"　","")),資格マスタ!$D:$D,0)),D232))</f>
        <v/>
      </c>
      <c r="F232">
        <f>IF(E232="","",IF(C232="",DATE(9999,1,1),C232))</f>
        <v/>
      </c>
      <c r="G232">
        <f>IF(E232="","",COUNTIFS($F$231:$F$242,"&lt;"&amp;F232,$F$231:$F$242,"&lt;&gt;")+COUNTIFS($F$231:$F$242,F232,$B$231:$B$242,"&lt;"&amp;B232)+1)</f>
        <v/>
      </c>
      <c r="H232">
        <f>IF(OR(E232="",C232=""),"",IF(C232&gt;=DATE(2019,5,1),"令和"&amp;(YEAR(C232)-2018),IF(C232&gt;=DATE(1989,1,8),"平成"&amp;(YEAR(C232)-1988),"昭和"&amp;(YEAR(C232)-1925)))&amp;"年"&amp;MONTH(C232)&amp;"月")</f>
        <v/>
      </c>
    </row>
    <row r="233">
      <c r="A233" t="n">
        <v>20</v>
      </c>
      <c r="B233" t="n">
        <v>3</v>
      </c>
      <c r="C233">
        <f>IFERROR(IF(ISNUMBER(入力!S24),入力!S24,DATEVALUE(入力!S24)),"")</f>
        <v/>
      </c>
      <c r="D233">
        <f>IF(入力!R24="","",入力!R24)</f>
        <v/>
      </c>
      <c r="E233">
        <f>IF(D233="","",IFERROR(INDEX(資格マスタ!$B:$B,MATCH(ASC(SUBSTITUTE(SUBSTITUTE(D233," ",""),"　","")),資格マスタ!$D:$D,0)),D233))</f>
        <v/>
      </c>
      <c r="F233">
        <f>IF(E233="","",IF(C233="",DATE(9999,1,1),C233))</f>
        <v/>
      </c>
      <c r="G233">
        <f>IF(E233="","",COUNTIFS($F$231:$F$242,"&lt;"&amp;F233,$F$231:$F$242,"&lt;&gt;")+COUNTIFS($F$231:$F$242,F233,$B$231:$B$242,"&lt;"&amp;B233)+1)</f>
        <v/>
      </c>
      <c r="H233">
        <f>IF(OR(E233="",C233=""),"",IF(C233&gt;=DATE(2019,5,1),"令和"&amp;(YEAR(C233)-2018),IF(C233&gt;=DATE(1989,1,8),"平成"&amp;(YEAR(C233)-1988),"昭和"&amp;(YEAR(C233)-1925)))&amp;"年"&amp;MONTH(C233)&amp;"月")</f>
        <v/>
      </c>
    </row>
    <row r="234">
      <c r="A234" t="n">
        <v>20</v>
      </c>
      <c r="B234" t="n">
        <v>4</v>
      </c>
      <c r="C234">
        <f>IFERROR(IF(ISNUMBER(入力!U24),入力!U24,DATEVALUE(入力!U24)),"")</f>
        <v/>
      </c>
      <c r="D234">
        <f>IF(入力!T24="","",入力!T24)</f>
        <v/>
      </c>
      <c r="E234">
        <f>IF(D234="","",IFERROR(INDEX(資格マスタ!$B:$B,MATCH(ASC(SUBSTITUTE(SUBSTITUTE(D234," ",""),"　","")),資格マスタ!$D:$D,0)),D234))</f>
        <v/>
      </c>
      <c r="F234">
        <f>IF(E234="","",IF(C234="",DATE(9999,1,1),C234))</f>
        <v/>
      </c>
      <c r="G234">
        <f>IF(E234="","",COUNTIFS($F$231:$F$242,"&lt;"&amp;F234,$F$231:$F$242,"&lt;&gt;")+COUNTIFS($F$231:$F$242,F234,$B$231:$B$242,"&lt;"&amp;B234)+1)</f>
        <v/>
      </c>
      <c r="H234">
        <f>IF(OR(E234="",C234=""),"",IF(C234&gt;=DATE(2019,5,1),"令和"&amp;(YEAR(C234)-2018),IF(C234&gt;=DATE(1989,1,8),"平成"&amp;(YEAR(C234)-1988),"昭和"&amp;(YEAR(C234)-1925)))&amp;"年"&amp;MONTH(C234)&amp;"月")</f>
        <v/>
      </c>
    </row>
    <row r="235">
      <c r="A235" t="n">
        <v>20</v>
      </c>
      <c r="B235" t="n">
        <v>5</v>
      </c>
      <c r="C235">
        <f>IFERROR(IF(ISNUMBER(入力!W24),入力!W24,DATEVALUE(入力!W24)),"")</f>
        <v/>
      </c>
      <c r="D235">
        <f>IF(入力!V24="","",入力!V24)</f>
        <v/>
      </c>
      <c r="E235">
        <f>IF(D235="","",IFERROR(INDEX(資格マスタ!$B:$B,MATCH(ASC(SUBSTITUTE(SUBSTITUTE(D235," ",""),"　","")),資格マスタ!$D:$D,0)),D235))</f>
        <v/>
      </c>
      <c r="F235">
        <f>IF(E235="","",IF(C235="",DATE(9999,1,1),C235))</f>
        <v/>
      </c>
      <c r="G235">
        <f>IF(E235="","",COUNTIFS($F$231:$F$242,"&lt;"&amp;F235,$F$231:$F$242,"&lt;&gt;")+COUNTIFS($F$231:$F$242,F235,$B$231:$B$242,"&lt;"&amp;B235)+1)</f>
        <v/>
      </c>
      <c r="H235">
        <f>IF(OR(E235="",C235=""),"",IF(C235&gt;=DATE(2019,5,1),"令和"&amp;(YEAR(C235)-2018),IF(C235&gt;=DATE(1989,1,8),"平成"&amp;(YEAR(C235)-1988),"昭和"&amp;(YEAR(C235)-1925)))&amp;"年"&amp;MONTH(C235)&amp;"月")</f>
        <v/>
      </c>
    </row>
    <row r="236">
      <c r="A236" t="n">
        <v>20</v>
      </c>
      <c r="B236" t="n">
        <v>6</v>
      </c>
      <c r="C236">
        <f>IFERROR(IF(ISNUMBER(入力!Y24),入力!Y24,DATEVALUE(入力!Y24)),"")</f>
        <v/>
      </c>
      <c r="D236">
        <f>IF(入力!X24="","",入力!X24)</f>
        <v/>
      </c>
      <c r="E236">
        <f>IF(D236="","",IFERROR(INDEX(資格マスタ!$B:$B,MATCH(ASC(SUBSTITUTE(SUBSTITUTE(D236," ",""),"　","")),資格マスタ!$D:$D,0)),D236))</f>
        <v/>
      </c>
      <c r="F236">
        <f>IF(E236="","",IF(C236="",DATE(9999,1,1),C236))</f>
        <v/>
      </c>
      <c r="G236">
        <f>IF(E236="","",COUNTIFS($F$231:$F$242,"&lt;"&amp;F236,$F$231:$F$242,"&lt;&gt;")+COUNTIFS($F$231:$F$242,F236,$B$231:$B$242,"&lt;"&amp;B236)+1)</f>
        <v/>
      </c>
      <c r="H236">
        <f>IF(OR(E236="",C236=""),"",IF(C236&gt;=DATE(2019,5,1),"令和"&amp;(YEAR(C236)-2018),IF(C236&gt;=DATE(1989,1,8),"平成"&amp;(YEAR(C236)-1988),"昭和"&amp;(YEAR(C236)-1925)))&amp;"年"&amp;MONTH(C236)&amp;"月")</f>
        <v/>
      </c>
    </row>
    <row r="237">
      <c r="A237" t="n">
        <v>20</v>
      </c>
      <c r="B237" t="n">
        <v>7</v>
      </c>
      <c r="C237">
        <f>IFERROR(INDEX(資格取込!$S$6:$S$205,MATCH(20&amp;"_"&amp;1,資格取込!$Z$6:$Z$205,0)),"")</f>
        <v/>
      </c>
      <c r="D237">
        <f>IFERROR(INDEX(資格取込!$R$6:$R$205,MATCH(20&amp;"_"&amp;1,資格取込!$Z$6:$Z$205,0)),"")</f>
        <v/>
      </c>
      <c r="E237">
        <f>IF(D237="","",IFERROR(INDEX(資格マスタ!$B:$B,MATCH(ASC(SUBSTITUTE(SUBSTITUTE(D237," ",""),"　","")),資格マスタ!$D:$D,0)),D237))</f>
        <v/>
      </c>
      <c r="F237">
        <f>IF(E237="","",IF(C237="",DATE(9999,1,1),C237))</f>
        <v/>
      </c>
      <c r="G237">
        <f>IF(E237="","",COUNTIFS($F$231:$F$242,"&lt;"&amp;F237,$F$231:$F$242,"&lt;&gt;")+COUNTIFS($F$231:$F$242,F237,$B$231:$B$242,"&lt;"&amp;B237)+1)</f>
        <v/>
      </c>
      <c r="H237">
        <f>IF(OR(E237="",C237=""),"",IF(C237&gt;=DATE(2019,5,1),"令和"&amp;(YEAR(C237)-2018),IF(C237&gt;=DATE(1989,1,8),"平成"&amp;(YEAR(C237)-1988),"昭和"&amp;(YEAR(C237)-1925)))&amp;"年"&amp;MONTH(C237)&amp;"月")</f>
        <v/>
      </c>
    </row>
    <row r="238">
      <c r="A238" t="n">
        <v>20</v>
      </c>
      <c r="B238" t="n">
        <v>8</v>
      </c>
      <c r="C238">
        <f>IFERROR(INDEX(資格取込!$S$6:$S$205,MATCH(20&amp;"_"&amp;2,資格取込!$Z$6:$Z$205,0)),"")</f>
        <v/>
      </c>
      <c r="D238">
        <f>IFERROR(INDEX(資格取込!$R$6:$R$205,MATCH(20&amp;"_"&amp;2,資格取込!$Z$6:$Z$205,0)),"")</f>
        <v/>
      </c>
      <c r="E238">
        <f>IF(D238="","",IFERROR(INDEX(資格マスタ!$B:$B,MATCH(ASC(SUBSTITUTE(SUBSTITUTE(D238," ",""),"　","")),資格マスタ!$D:$D,0)),D238))</f>
        <v/>
      </c>
      <c r="F238">
        <f>IF(E238="","",IF(C238="",DATE(9999,1,1),C238))</f>
        <v/>
      </c>
      <c r="G238">
        <f>IF(E238="","",COUNTIFS($F$231:$F$242,"&lt;"&amp;F238,$F$231:$F$242,"&lt;&gt;")+COUNTIFS($F$231:$F$242,F238,$B$231:$B$242,"&lt;"&amp;B238)+1)</f>
        <v/>
      </c>
      <c r="H238">
        <f>IF(OR(E238="",C238=""),"",IF(C238&gt;=DATE(2019,5,1),"令和"&amp;(YEAR(C238)-2018),IF(C238&gt;=DATE(1989,1,8),"平成"&amp;(YEAR(C238)-1988),"昭和"&amp;(YEAR(C238)-1925)))&amp;"年"&amp;MONTH(C238)&amp;"月")</f>
        <v/>
      </c>
    </row>
    <row r="239">
      <c r="A239" t="n">
        <v>20</v>
      </c>
      <c r="B239" t="n">
        <v>9</v>
      </c>
      <c r="C239">
        <f>IFERROR(INDEX(資格取込!$S$6:$S$205,MATCH(20&amp;"_"&amp;3,資格取込!$Z$6:$Z$205,0)),"")</f>
        <v/>
      </c>
      <c r="D239">
        <f>IFERROR(INDEX(資格取込!$R$6:$R$205,MATCH(20&amp;"_"&amp;3,資格取込!$Z$6:$Z$205,0)),"")</f>
        <v/>
      </c>
      <c r="E239">
        <f>IF(D239="","",IFERROR(INDEX(資格マスタ!$B:$B,MATCH(ASC(SUBSTITUTE(SUBSTITUTE(D239," ",""),"　","")),資格マスタ!$D:$D,0)),D239))</f>
        <v/>
      </c>
      <c r="F239">
        <f>IF(E239="","",IF(C239="",DATE(9999,1,1),C239))</f>
        <v/>
      </c>
      <c r="G239">
        <f>IF(E239="","",COUNTIFS($F$231:$F$242,"&lt;"&amp;F239,$F$231:$F$242,"&lt;&gt;")+COUNTIFS($F$231:$F$242,F239,$B$231:$B$242,"&lt;"&amp;B239)+1)</f>
        <v/>
      </c>
      <c r="H239">
        <f>IF(OR(E239="",C239=""),"",IF(C239&gt;=DATE(2019,5,1),"令和"&amp;(YEAR(C239)-2018),IF(C239&gt;=DATE(1989,1,8),"平成"&amp;(YEAR(C239)-1988),"昭和"&amp;(YEAR(C239)-1925)))&amp;"年"&amp;MONTH(C239)&amp;"月")</f>
        <v/>
      </c>
    </row>
    <row r="240">
      <c r="A240" t="n">
        <v>20</v>
      </c>
      <c r="B240" t="n">
        <v>10</v>
      </c>
      <c r="C240">
        <f>IFERROR(INDEX(資格取込!$S$6:$S$205,MATCH(20&amp;"_"&amp;4,資格取込!$Z$6:$Z$205,0)),"")</f>
        <v/>
      </c>
      <c r="D240">
        <f>IFERROR(INDEX(資格取込!$R$6:$R$205,MATCH(20&amp;"_"&amp;4,資格取込!$Z$6:$Z$205,0)),"")</f>
        <v/>
      </c>
      <c r="E240">
        <f>IF(D240="","",IFERROR(INDEX(資格マスタ!$B:$B,MATCH(ASC(SUBSTITUTE(SUBSTITUTE(D240," ",""),"　","")),資格マスタ!$D:$D,0)),D240))</f>
        <v/>
      </c>
      <c r="F240">
        <f>IF(E240="","",IF(C240="",DATE(9999,1,1),C240))</f>
        <v/>
      </c>
      <c r="G240">
        <f>IF(E240="","",COUNTIFS($F$231:$F$242,"&lt;"&amp;F240,$F$231:$F$242,"&lt;&gt;")+COUNTIFS($F$231:$F$242,F240,$B$231:$B$242,"&lt;"&amp;B240)+1)</f>
        <v/>
      </c>
      <c r="H240">
        <f>IF(OR(E240="",C240=""),"",IF(C240&gt;=DATE(2019,5,1),"令和"&amp;(YEAR(C240)-2018),IF(C240&gt;=DATE(1989,1,8),"平成"&amp;(YEAR(C240)-1988),"昭和"&amp;(YEAR(C240)-1925)))&amp;"年"&amp;MONTH(C240)&amp;"月")</f>
        <v/>
      </c>
    </row>
    <row r="241">
      <c r="A241" t="n">
        <v>20</v>
      </c>
      <c r="B241" t="n">
        <v>11</v>
      </c>
      <c r="C241">
        <f>IFERROR(INDEX(資格取込!$S$6:$S$205,MATCH(20&amp;"_"&amp;5,資格取込!$Z$6:$Z$205,0)),"")</f>
        <v/>
      </c>
      <c r="D241">
        <f>IFERROR(INDEX(資格取込!$R$6:$R$205,MATCH(20&amp;"_"&amp;5,資格取込!$Z$6:$Z$205,0)),"")</f>
        <v/>
      </c>
      <c r="E241">
        <f>IF(D241="","",IFERROR(INDEX(資格マスタ!$B:$B,MATCH(ASC(SUBSTITUTE(SUBSTITUTE(D241," ",""),"　","")),資格マスタ!$D:$D,0)),D241))</f>
        <v/>
      </c>
      <c r="F241">
        <f>IF(E241="","",IF(C241="",DATE(9999,1,1),C241))</f>
        <v/>
      </c>
      <c r="G241">
        <f>IF(E241="","",COUNTIFS($F$231:$F$242,"&lt;"&amp;F241,$F$231:$F$242,"&lt;&gt;")+COUNTIFS($F$231:$F$242,F241,$B$231:$B$242,"&lt;"&amp;B241)+1)</f>
        <v/>
      </c>
      <c r="H241">
        <f>IF(OR(E241="",C241=""),"",IF(C241&gt;=DATE(2019,5,1),"令和"&amp;(YEAR(C241)-2018),IF(C241&gt;=DATE(1989,1,8),"平成"&amp;(YEAR(C241)-1988),"昭和"&amp;(YEAR(C241)-1925)))&amp;"年"&amp;MONTH(C241)&amp;"月")</f>
        <v/>
      </c>
    </row>
    <row r="242">
      <c r="A242" t="n">
        <v>20</v>
      </c>
      <c r="B242" t="n">
        <v>12</v>
      </c>
      <c r="C242">
        <f>IFERROR(INDEX(資格取込!$S$6:$S$205,MATCH(20&amp;"_"&amp;6,資格取込!$Z$6:$Z$205,0)),"")</f>
        <v/>
      </c>
      <c r="D242">
        <f>IFERROR(INDEX(資格取込!$R$6:$R$205,MATCH(20&amp;"_"&amp;6,資格取込!$Z$6:$Z$205,0)),"")</f>
        <v/>
      </c>
      <c r="E242">
        <f>IF(D242="","",IFERROR(INDEX(資格マスタ!$B:$B,MATCH(ASC(SUBSTITUTE(SUBSTITUTE(D242," ",""),"　","")),資格マスタ!$D:$D,0)),D242))</f>
        <v/>
      </c>
      <c r="F242">
        <f>IF(E242="","",IF(C242="",DATE(9999,1,1),C242))</f>
        <v/>
      </c>
      <c r="G242">
        <f>IF(E242="","",COUNTIFS($F$231:$F$242,"&lt;"&amp;F242,$F$231:$F$242,"&lt;&gt;")+COUNTIFS($F$231:$F$242,F242,$B$231:$B$242,"&lt;"&amp;B242)+1)</f>
        <v/>
      </c>
      <c r="H242">
        <f>IF(OR(E242="",C242=""),"",IF(C242&gt;=DATE(2019,5,1),"令和"&amp;(YEAR(C242)-2018),IF(C242&gt;=DATE(1989,1,8),"平成"&amp;(YEAR(C242)-1988),"昭和"&amp;(YEAR(C242)-1925)))&amp;"年"&amp;MONTH(C242)&amp;"月")</f>
        <v/>
      </c>
    </row>
    <row r="243">
      <c r="A243" t="n">
        <v>21</v>
      </c>
      <c r="B243" t="n">
        <v>1</v>
      </c>
      <c r="C243" s="132">
        <f>IFERROR(IF(ISNUMBER(入力!O25),入力!O25,DATEVALUE(入力!O25)),"")</f>
        <v/>
      </c>
      <c r="D243">
        <f>IF(入力!N25="","",入力!N25)</f>
        <v/>
      </c>
      <c r="E243">
        <f>IF(D243="","",IFERROR(INDEX(資格マスタ!$B:$B,MATCH(ASC(SUBSTITUTE(SUBSTITUTE(D243," ",""),"　","")),資格マスタ!$D:$D,0)),D243))</f>
        <v/>
      </c>
      <c r="F243">
        <f>IF(E243="","",IF(C243="",DATE(9999,1,1),C243))</f>
        <v/>
      </c>
      <c r="G243">
        <f>IF(E243="","",COUNTIFS($F$243:$F$254,"&lt;"&amp;F243,$F$243:$F$254,"&lt;&gt;")+COUNTIFS($F$243:$F$254,F243,$B$243:$B$254,"&lt;"&amp;B243)+1)</f>
        <v/>
      </c>
      <c r="H243">
        <f>IF(OR(E243="",C243=""),"",IF(C243&gt;=DATE(2019,5,1),"令和"&amp;(YEAR(C243)-2018),IF(C243&gt;=DATE(1989,1,8),"平成"&amp;(YEAR(C243)-1988),"昭和"&amp;(YEAR(C243)-1925)))&amp;"年"&amp;MONTH(C243)&amp;"月")</f>
        <v/>
      </c>
    </row>
    <row r="244">
      <c r="A244" t="n">
        <v>21</v>
      </c>
      <c r="B244" t="n">
        <v>2</v>
      </c>
      <c r="C244">
        <f>IFERROR(IF(ISNUMBER(入力!Q25),入力!Q25,DATEVALUE(入力!Q25)),"")</f>
        <v/>
      </c>
      <c r="D244">
        <f>IF(入力!P25="","",入力!P25)</f>
        <v/>
      </c>
      <c r="E244">
        <f>IF(D244="","",IFERROR(INDEX(資格マスタ!$B:$B,MATCH(ASC(SUBSTITUTE(SUBSTITUTE(D244," ",""),"　","")),資格マスタ!$D:$D,0)),D244))</f>
        <v/>
      </c>
      <c r="F244">
        <f>IF(E244="","",IF(C244="",DATE(9999,1,1),C244))</f>
        <v/>
      </c>
      <c r="G244">
        <f>IF(E244="","",COUNTIFS($F$243:$F$254,"&lt;"&amp;F244,$F$243:$F$254,"&lt;&gt;")+COUNTIFS($F$243:$F$254,F244,$B$243:$B$254,"&lt;"&amp;B244)+1)</f>
        <v/>
      </c>
      <c r="H244">
        <f>IF(OR(E244="",C244=""),"",IF(C244&gt;=DATE(2019,5,1),"令和"&amp;(YEAR(C244)-2018),IF(C244&gt;=DATE(1989,1,8),"平成"&amp;(YEAR(C244)-1988),"昭和"&amp;(YEAR(C244)-1925)))&amp;"年"&amp;MONTH(C244)&amp;"月")</f>
        <v/>
      </c>
    </row>
    <row r="245">
      <c r="A245" t="n">
        <v>21</v>
      </c>
      <c r="B245" t="n">
        <v>3</v>
      </c>
      <c r="C245">
        <f>IFERROR(IF(ISNUMBER(入力!S25),入力!S25,DATEVALUE(入力!S25)),"")</f>
        <v/>
      </c>
      <c r="D245">
        <f>IF(入力!R25="","",入力!R25)</f>
        <v/>
      </c>
      <c r="E245">
        <f>IF(D245="","",IFERROR(INDEX(資格マスタ!$B:$B,MATCH(ASC(SUBSTITUTE(SUBSTITUTE(D245," ",""),"　","")),資格マスタ!$D:$D,0)),D245))</f>
        <v/>
      </c>
      <c r="F245">
        <f>IF(E245="","",IF(C245="",DATE(9999,1,1),C245))</f>
        <v/>
      </c>
      <c r="G245">
        <f>IF(E245="","",COUNTIFS($F$243:$F$254,"&lt;"&amp;F245,$F$243:$F$254,"&lt;&gt;")+COUNTIFS($F$243:$F$254,F245,$B$243:$B$254,"&lt;"&amp;B245)+1)</f>
        <v/>
      </c>
      <c r="H245">
        <f>IF(OR(E245="",C245=""),"",IF(C245&gt;=DATE(2019,5,1),"令和"&amp;(YEAR(C245)-2018),IF(C245&gt;=DATE(1989,1,8),"平成"&amp;(YEAR(C245)-1988),"昭和"&amp;(YEAR(C245)-1925)))&amp;"年"&amp;MONTH(C245)&amp;"月")</f>
        <v/>
      </c>
    </row>
    <row r="246">
      <c r="A246" t="n">
        <v>21</v>
      </c>
      <c r="B246" t="n">
        <v>4</v>
      </c>
      <c r="C246">
        <f>IFERROR(IF(ISNUMBER(入力!U25),入力!U25,DATEVALUE(入力!U25)),"")</f>
        <v/>
      </c>
      <c r="D246">
        <f>IF(入力!T25="","",入力!T25)</f>
        <v/>
      </c>
      <c r="E246">
        <f>IF(D246="","",IFERROR(INDEX(資格マスタ!$B:$B,MATCH(ASC(SUBSTITUTE(SUBSTITUTE(D246," ",""),"　","")),資格マスタ!$D:$D,0)),D246))</f>
        <v/>
      </c>
      <c r="F246">
        <f>IF(E246="","",IF(C246="",DATE(9999,1,1),C246))</f>
        <v/>
      </c>
      <c r="G246">
        <f>IF(E246="","",COUNTIFS($F$243:$F$254,"&lt;"&amp;F246,$F$243:$F$254,"&lt;&gt;")+COUNTIFS($F$243:$F$254,F246,$B$243:$B$254,"&lt;"&amp;B246)+1)</f>
        <v/>
      </c>
      <c r="H246">
        <f>IF(OR(E246="",C246=""),"",IF(C246&gt;=DATE(2019,5,1),"令和"&amp;(YEAR(C246)-2018),IF(C246&gt;=DATE(1989,1,8),"平成"&amp;(YEAR(C246)-1988),"昭和"&amp;(YEAR(C246)-1925)))&amp;"年"&amp;MONTH(C246)&amp;"月")</f>
        <v/>
      </c>
    </row>
    <row r="247">
      <c r="A247" t="n">
        <v>21</v>
      </c>
      <c r="B247" t="n">
        <v>5</v>
      </c>
      <c r="C247">
        <f>IFERROR(IF(ISNUMBER(入力!W25),入力!W25,DATEVALUE(入力!W25)),"")</f>
        <v/>
      </c>
      <c r="D247">
        <f>IF(入力!V25="","",入力!V25)</f>
        <v/>
      </c>
      <c r="E247">
        <f>IF(D247="","",IFERROR(INDEX(資格マスタ!$B:$B,MATCH(ASC(SUBSTITUTE(SUBSTITUTE(D247," ",""),"　","")),資格マスタ!$D:$D,0)),D247))</f>
        <v/>
      </c>
      <c r="F247">
        <f>IF(E247="","",IF(C247="",DATE(9999,1,1),C247))</f>
        <v/>
      </c>
      <c r="G247">
        <f>IF(E247="","",COUNTIFS($F$243:$F$254,"&lt;"&amp;F247,$F$243:$F$254,"&lt;&gt;")+COUNTIFS($F$243:$F$254,F247,$B$243:$B$254,"&lt;"&amp;B247)+1)</f>
        <v/>
      </c>
      <c r="H247">
        <f>IF(OR(E247="",C247=""),"",IF(C247&gt;=DATE(2019,5,1),"令和"&amp;(YEAR(C247)-2018),IF(C247&gt;=DATE(1989,1,8),"平成"&amp;(YEAR(C247)-1988),"昭和"&amp;(YEAR(C247)-1925)))&amp;"年"&amp;MONTH(C247)&amp;"月")</f>
        <v/>
      </c>
    </row>
    <row r="248">
      <c r="A248" t="n">
        <v>21</v>
      </c>
      <c r="B248" t="n">
        <v>6</v>
      </c>
      <c r="C248">
        <f>IFERROR(IF(ISNUMBER(入力!Y25),入力!Y25,DATEVALUE(入力!Y25)),"")</f>
        <v/>
      </c>
      <c r="D248">
        <f>IF(入力!X25="","",入力!X25)</f>
        <v/>
      </c>
      <c r="E248">
        <f>IF(D248="","",IFERROR(INDEX(資格マスタ!$B:$B,MATCH(ASC(SUBSTITUTE(SUBSTITUTE(D248," ",""),"　","")),資格マスタ!$D:$D,0)),D248))</f>
        <v/>
      </c>
      <c r="F248">
        <f>IF(E248="","",IF(C248="",DATE(9999,1,1),C248))</f>
        <v/>
      </c>
      <c r="G248">
        <f>IF(E248="","",COUNTIFS($F$243:$F$254,"&lt;"&amp;F248,$F$243:$F$254,"&lt;&gt;")+COUNTIFS($F$243:$F$254,F248,$B$243:$B$254,"&lt;"&amp;B248)+1)</f>
        <v/>
      </c>
      <c r="H248">
        <f>IF(OR(E248="",C248=""),"",IF(C248&gt;=DATE(2019,5,1),"令和"&amp;(YEAR(C248)-2018),IF(C248&gt;=DATE(1989,1,8),"平成"&amp;(YEAR(C248)-1988),"昭和"&amp;(YEAR(C248)-1925)))&amp;"年"&amp;MONTH(C248)&amp;"月")</f>
        <v/>
      </c>
    </row>
    <row r="249">
      <c r="A249" t="n">
        <v>21</v>
      </c>
      <c r="B249" t="n">
        <v>7</v>
      </c>
      <c r="C249">
        <f>IFERROR(INDEX(資格取込!$S$6:$S$205,MATCH(21&amp;"_"&amp;1,資格取込!$Z$6:$Z$205,0)),"")</f>
        <v/>
      </c>
      <c r="D249">
        <f>IFERROR(INDEX(資格取込!$R$6:$R$205,MATCH(21&amp;"_"&amp;1,資格取込!$Z$6:$Z$205,0)),"")</f>
        <v/>
      </c>
      <c r="E249">
        <f>IF(D249="","",IFERROR(INDEX(資格マスタ!$B:$B,MATCH(ASC(SUBSTITUTE(SUBSTITUTE(D249," ",""),"　","")),資格マスタ!$D:$D,0)),D249))</f>
        <v/>
      </c>
      <c r="F249">
        <f>IF(E249="","",IF(C249="",DATE(9999,1,1),C249))</f>
        <v/>
      </c>
      <c r="G249">
        <f>IF(E249="","",COUNTIFS($F$243:$F$254,"&lt;"&amp;F249,$F$243:$F$254,"&lt;&gt;")+COUNTIFS($F$243:$F$254,F249,$B$243:$B$254,"&lt;"&amp;B249)+1)</f>
        <v/>
      </c>
      <c r="H249">
        <f>IF(OR(E249="",C249=""),"",IF(C249&gt;=DATE(2019,5,1),"令和"&amp;(YEAR(C249)-2018),IF(C249&gt;=DATE(1989,1,8),"平成"&amp;(YEAR(C249)-1988),"昭和"&amp;(YEAR(C249)-1925)))&amp;"年"&amp;MONTH(C249)&amp;"月")</f>
        <v/>
      </c>
    </row>
    <row r="250">
      <c r="A250" t="n">
        <v>21</v>
      </c>
      <c r="B250" t="n">
        <v>8</v>
      </c>
      <c r="C250">
        <f>IFERROR(INDEX(資格取込!$S$6:$S$205,MATCH(21&amp;"_"&amp;2,資格取込!$Z$6:$Z$205,0)),"")</f>
        <v/>
      </c>
      <c r="D250">
        <f>IFERROR(INDEX(資格取込!$R$6:$R$205,MATCH(21&amp;"_"&amp;2,資格取込!$Z$6:$Z$205,0)),"")</f>
        <v/>
      </c>
      <c r="E250">
        <f>IF(D250="","",IFERROR(INDEX(資格マスタ!$B:$B,MATCH(ASC(SUBSTITUTE(SUBSTITUTE(D250," ",""),"　","")),資格マスタ!$D:$D,0)),D250))</f>
        <v/>
      </c>
      <c r="F250">
        <f>IF(E250="","",IF(C250="",DATE(9999,1,1),C250))</f>
        <v/>
      </c>
      <c r="G250">
        <f>IF(E250="","",COUNTIFS($F$243:$F$254,"&lt;"&amp;F250,$F$243:$F$254,"&lt;&gt;")+COUNTIFS($F$243:$F$254,F250,$B$243:$B$254,"&lt;"&amp;B250)+1)</f>
        <v/>
      </c>
      <c r="H250">
        <f>IF(OR(E250="",C250=""),"",IF(C250&gt;=DATE(2019,5,1),"令和"&amp;(YEAR(C250)-2018),IF(C250&gt;=DATE(1989,1,8),"平成"&amp;(YEAR(C250)-1988),"昭和"&amp;(YEAR(C250)-1925)))&amp;"年"&amp;MONTH(C250)&amp;"月")</f>
        <v/>
      </c>
    </row>
    <row r="251">
      <c r="A251" t="n">
        <v>21</v>
      </c>
      <c r="B251" t="n">
        <v>9</v>
      </c>
      <c r="C251">
        <f>IFERROR(INDEX(資格取込!$S$6:$S$205,MATCH(21&amp;"_"&amp;3,資格取込!$Z$6:$Z$205,0)),"")</f>
        <v/>
      </c>
      <c r="D251">
        <f>IFERROR(INDEX(資格取込!$R$6:$R$205,MATCH(21&amp;"_"&amp;3,資格取込!$Z$6:$Z$205,0)),"")</f>
        <v/>
      </c>
      <c r="E251">
        <f>IF(D251="","",IFERROR(INDEX(資格マスタ!$B:$B,MATCH(ASC(SUBSTITUTE(SUBSTITUTE(D251," ",""),"　","")),資格マスタ!$D:$D,0)),D251))</f>
        <v/>
      </c>
      <c r="F251">
        <f>IF(E251="","",IF(C251="",DATE(9999,1,1),C251))</f>
        <v/>
      </c>
      <c r="G251">
        <f>IF(E251="","",COUNTIFS($F$243:$F$254,"&lt;"&amp;F251,$F$243:$F$254,"&lt;&gt;")+COUNTIFS($F$243:$F$254,F251,$B$243:$B$254,"&lt;"&amp;B251)+1)</f>
        <v/>
      </c>
      <c r="H251">
        <f>IF(OR(E251="",C251=""),"",IF(C251&gt;=DATE(2019,5,1),"令和"&amp;(YEAR(C251)-2018),IF(C251&gt;=DATE(1989,1,8),"平成"&amp;(YEAR(C251)-1988),"昭和"&amp;(YEAR(C251)-1925)))&amp;"年"&amp;MONTH(C251)&amp;"月")</f>
        <v/>
      </c>
    </row>
    <row r="252">
      <c r="A252" t="n">
        <v>21</v>
      </c>
      <c r="B252" t="n">
        <v>10</v>
      </c>
      <c r="C252">
        <f>IFERROR(INDEX(資格取込!$S$6:$S$205,MATCH(21&amp;"_"&amp;4,資格取込!$Z$6:$Z$205,0)),"")</f>
        <v/>
      </c>
      <c r="D252">
        <f>IFERROR(INDEX(資格取込!$R$6:$R$205,MATCH(21&amp;"_"&amp;4,資格取込!$Z$6:$Z$205,0)),"")</f>
        <v/>
      </c>
      <c r="E252">
        <f>IF(D252="","",IFERROR(INDEX(資格マスタ!$B:$B,MATCH(ASC(SUBSTITUTE(SUBSTITUTE(D252," ",""),"　","")),資格マスタ!$D:$D,0)),D252))</f>
        <v/>
      </c>
      <c r="F252">
        <f>IF(E252="","",IF(C252="",DATE(9999,1,1),C252))</f>
        <v/>
      </c>
      <c r="G252">
        <f>IF(E252="","",COUNTIFS($F$243:$F$254,"&lt;"&amp;F252,$F$243:$F$254,"&lt;&gt;")+COUNTIFS($F$243:$F$254,F252,$B$243:$B$254,"&lt;"&amp;B252)+1)</f>
        <v/>
      </c>
      <c r="H252">
        <f>IF(OR(E252="",C252=""),"",IF(C252&gt;=DATE(2019,5,1),"令和"&amp;(YEAR(C252)-2018),IF(C252&gt;=DATE(1989,1,8),"平成"&amp;(YEAR(C252)-1988),"昭和"&amp;(YEAR(C252)-1925)))&amp;"年"&amp;MONTH(C252)&amp;"月")</f>
        <v/>
      </c>
    </row>
    <row r="253">
      <c r="A253" t="n">
        <v>21</v>
      </c>
      <c r="B253" t="n">
        <v>11</v>
      </c>
      <c r="C253">
        <f>IFERROR(INDEX(資格取込!$S$6:$S$205,MATCH(21&amp;"_"&amp;5,資格取込!$Z$6:$Z$205,0)),"")</f>
        <v/>
      </c>
      <c r="D253">
        <f>IFERROR(INDEX(資格取込!$R$6:$R$205,MATCH(21&amp;"_"&amp;5,資格取込!$Z$6:$Z$205,0)),"")</f>
        <v/>
      </c>
      <c r="E253">
        <f>IF(D253="","",IFERROR(INDEX(資格マスタ!$B:$B,MATCH(ASC(SUBSTITUTE(SUBSTITUTE(D253," ",""),"　","")),資格マスタ!$D:$D,0)),D253))</f>
        <v/>
      </c>
      <c r="F253">
        <f>IF(E253="","",IF(C253="",DATE(9999,1,1),C253))</f>
        <v/>
      </c>
      <c r="G253">
        <f>IF(E253="","",COUNTIFS($F$243:$F$254,"&lt;"&amp;F253,$F$243:$F$254,"&lt;&gt;")+COUNTIFS($F$243:$F$254,F253,$B$243:$B$254,"&lt;"&amp;B253)+1)</f>
        <v/>
      </c>
      <c r="H253">
        <f>IF(OR(E253="",C253=""),"",IF(C253&gt;=DATE(2019,5,1),"令和"&amp;(YEAR(C253)-2018),IF(C253&gt;=DATE(1989,1,8),"平成"&amp;(YEAR(C253)-1988),"昭和"&amp;(YEAR(C253)-1925)))&amp;"年"&amp;MONTH(C253)&amp;"月")</f>
        <v/>
      </c>
    </row>
    <row r="254">
      <c r="A254" t="n">
        <v>21</v>
      </c>
      <c r="B254" t="n">
        <v>12</v>
      </c>
      <c r="C254">
        <f>IFERROR(INDEX(資格取込!$S$6:$S$205,MATCH(21&amp;"_"&amp;6,資格取込!$Z$6:$Z$205,0)),"")</f>
        <v/>
      </c>
      <c r="D254">
        <f>IFERROR(INDEX(資格取込!$R$6:$R$205,MATCH(21&amp;"_"&amp;6,資格取込!$Z$6:$Z$205,0)),"")</f>
        <v/>
      </c>
      <c r="E254">
        <f>IF(D254="","",IFERROR(INDEX(資格マスタ!$B:$B,MATCH(ASC(SUBSTITUTE(SUBSTITUTE(D254," ",""),"　","")),資格マスタ!$D:$D,0)),D254))</f>
        <v/>
      </c>
      <c r="F254">
        <f>IF(E254="","",IF(C254="",DATE(9999,1,1),C254))</f>
        <v/>
      </c>
      <c r="G254">
        <f>IF(E254="","",COUNTIFS($F$243:$F$254,"&lt;"&amp;F254,$F$243:$F$254,"&lt;&gt;")+COUNTIFS($F$243:$F$254,F254,$B$243:$B$254,"&lt;"&amp;B254)+1)</f>
        <v/>
      </c>
      <c r="H254">
        <f>IF(OR(E254="",C254=""),"",IF(C254&gt;=DATE(2019,5,1),"令和"&amp;(YEAR(C254)-2018),IF(C254&gt;=DATE(1989,1,8),"平成"&amp;(YEAR(C254)-1988),"昭和"&amp;(YEAR(C254)-1925)))&amp;"年"&amp;MONTH(C254)&amp;"月")</f>
        <v/>
      </c>
    </row>
    <row r="255">
      <c r="A255" t="n">
        <v>22</v>
      </c>
      <c r="B255" t="n">
        <v>1</v>
      </c>
      <c r="C255" s="132">
        <f>IFERROR(IF(ISNUMBER(入力!O26),入力!O26,DATEVALUE(入力!O26)),"")</f>
        <v/>
      </c>
      <c r="D255">
        <f>IF(入力!N26="","",入力!N26)</f>
        <v/>
      </c>
      <c r="E255">
        <f>IF(D255="","",IFERROR(INDEX(資格マスタ!$B:$B,MATCH(ASC(SUBSTITUTE(SUBSTITUTE(D255," ",""),"　","")),資格マスタ!$D:$D,0)),D255))</f>
        <v/>
      </c>
      <c r="F255">
        <f>IF(E255="","",IF(C255="",DATE(9999,1,1),C255))</f>
        <v/>
      </c>
      <c r="G255">
        <f>IF(E255="","",COUNTIFS($F$255:$F$266,"&lt;"&amp;F255,$F$255:$F$266,"&lt;&gt;")+COUNTIFS($F$255:$F$266,F255,$B$255:$B$266,"&lt;"&amp;B255)+1)</f>
        <v/>
      </c>
      <c r="H255">
        <f>IF(OR(E255="",C255=""),"",IF(C255&gt;=DATE(2019,5,1),"令和"&amp;(YEAR(C255)-2018),IF(C255&gt;=DATE(1989,1,8),"平成"&amp;(YEAR(C255)-1988),"昭和"&amp;(YEAR(C255)-1925)))&amp;"年"&amp;MONTH(C255)&amp;"月")</f>
        <v/>
      </c>
    </row>
    <row r="256">
      <c r="A256" t="n">
        <v>22</v>
      </c>
      <c r="B256" t="n">
        <v>2</v>
      </c>
      <c r="C256">
        <f>IFERROR(IF(ISNUMBER(入力!Q26),入力!Q26,DATEVALUE(入力!Q26)),"")</f>
        <v/>
      </c>
      <c r="D256">
        <f>IF(入力!P26="","",入力!P26)</f>
        <v/>
      </c>
      <c r="E256">
        <f>IF(D256="","",IFERROR(INDEX(資格マスタ!$B:$B,MATCH(ASC(SUBSTITUTE(SUBSTITUTE(D256," ",""),"　","")),資格マスタ!$D:$D,0)),D256))</f>
        <v/>
      </c>
      <c r="F256">
        <f>IF(E256="","",IF(C256="",DATE(9999,1,1),C256))</f>
        <v/>
      </c>
      <c r="G256">
        <f>IF(E256="","",COUNTIFS($F$255:$F$266,"&lt;"&amp;F256,$F$255:$F$266,"&lt;&gt;")+COUNTIFS($F$255:$F$266,F256,$B$255:$B$266,"&lt;"&amp;B256)+1)</f>
        <v/>
      </c>
      <c r="H256">
        <f>IF(OR(E256="",C256=""),"",IF(C256&gt;=DATE(2019,5,1),"令和"&amp;(YEAR(C256)-2018),IF(C256&gt;=DATE(1989,1,8),"平成"&amp;(YEAR(C256)-1988),"昭和"&amp;(YEAR(C256)-1925)))&amp;"年"&amp;MONTH(C256)&amp;"月")</f>
        <v/>
      </c>
    </row>
    <row r="257">
      <c r="A257" t="n">
        <v>22</v>
      </c>
      <c r="B257" t="n">
        <v>3</v>
      </c>
      <c r="C257">
        <f>IFERROR(IF(ISNUMBER(入力!S26),入力!S26,DATEVALUE(入力!S26)),"")</f>
        <v/>
      </c>
      <c r="D257">
        <f>IF(入力!R26="","",入力!R26)</f>
        <v/>
      </c>
      <c r="E257">
        <f>IF(D257="","",IFERROR(INDEX(資格マスタ!$B:$B,MATCH(ASC(SUBSTITUTE(SUBSTITUTE(D257," ",""),"　","")),資格マスタ!$D:$D,0)),D257))</f>
        <v/>
      </c>
      <c r="F257">
        <f>IF(E257="","",IF(C257="",DATE(9999,1,1),C257))</f>
        <v/>
      </c>
      <c r="G257">
        <f>IF(E257="","",COUNTIFS($F$255:$F$266,"&lt;"&amp;F257,$F$255:$F$266,"&lt;&gt;")+COUNTIFS($F$255:$F$266,F257,$B$255:$B$266,"&lt;"&amp;B257)+1)</f>
        <v/>
      </c>
      <c r="H257">
        <f>IF(OR(E257="",C257=""),"",IF(C257&gt;=DATE(2019,5,1),"令和"&amp;(YEAR(C257)-2018),IF(C257&gt;=DATE(1989,1,8),"平成"&amp;(YEAR(C257)-1988),"昭和"&amp;(YEAR(C257)-1925)))&amp;"年"&amp;MONTH(C257)&amp;"月")</f>
        <v/>
      </c>
    </row>
    <row r="258">
      <c r="A258" t="n">
        <v>22</v>
      </c>
      <c r="B258" t="n">
        <v>4</v>
      </c>
      <c r="C258">
        <f>IFERROR(IF(ISNUMBER(入力!U26),入力!U26,DATEVALUE(入力!U26)),"")</f>
        <v/>
      </c>
      <c r="D258">
        <f>IF(入力!T26="","",入力!T26)</f>
        <v/>
      </c>
      <c r="E258">
        <f>IF(D258="","",IFERROR(INDEX(資格マスタ!$B:$B,MATCH(ASC(SUBSTITUTE(SUBSTITUTE(D258," ",""),"　","")),資格マスタ!$D:$D,0)),D258))</f>
        <v/>
      </c>
      <c r="F258">
        <f>IF(E258="","",IF(C258="",DATE(9999,1,1),C258))</f>
        <v/>
      </c>
      <c r="G258">
        <f>IF(E258="","",COUNTIFS($F$255:$F$266,"&lt;"&amp;F258,$F$255:$F$266,"&lt;&gt;")+COUNTIFS($F$255:$F$266,F258,$B$255:$B$266,"&lt;"&amp;B258)+1)</f>
        <v/>
      </c>
      <c r="H258">
        <f>IF(OR(E258="",C258=""),"",IF(C258&gt;=DATE(2019,5,1),"令和"&amp;(YEAR(C258)-2018),IF(C258&gt;=DATE(1989,1,8),"平成"&amp;(YEAR(C258)-1988),"昭和"&amp;(YEAR(C258)-1925)))&amp;"年"&amp;MONTH(C258)&amp;"月")</f>
        <v/>
      </c>
    </row>
    <row r="259">
      <c r="A259" t="n">
        <v>22</v>
      </c>
      <c r="B259" t="n">
        <v>5</v>
      </c>
      <c r="C259">
        <f>IFERROR(IF(ISNUMBER(入力!W26),入力!W26,DATEVALUE(入力!W26)),"")</f>
        <v/>
      </c>
      <c r="D259">
        <f>IF(入力!V26="","",入力!V26)</f>
        <v/>
      </c>
      <c r="E259">
        <f>IF(D259="","",IFERROR(INDEX(資格マスタ!$B:$B,MATCH(ASC(SUBSTITUTE(SUBSTITUTE(D259," ",""),"　","")),資格マスタ!$D:$D,0)),D259))</f>
        <v/>
      </c>
      <c r="F259">
        <f>IF(E259="","",IF(C259="",DATE(9999,1,1),C259))</f>
        <v/>
      </c>
      <c r="G259">
        <f>IF(E259="","",COUNTIFS($F$255:$F$266,"&lt;"&amp;F259,$F$255:$F$266,"&lt;&gt;")+COUNTIFS($F$255:$F$266,F259,$B$255:$B$266,"&lt;"&amp;B259)+1)</f>
        <v/>
      </c>
      <c r="H259">
        <f>IF(OR(E259="",C259=""),"",IF(C259&gt;=DATE(2019,5,1),"令和"&amp;(YEAR(C259)-2018),IF(C259&gt;=DATE(1989,1,8),"平成"&amp;(YEAR(C259)-1988),"昭和"&amp;(YEAR(C259)-1925)))&amp;"年"&amp;MONTH(C259)&amp;"月")</f>
        <v/>
      </c>
    </row>
    <row r="260">
      <c r="A260" t="n">
        <v>22</v>
      </c>
      <c r="B260" t="n">
        <v>6</v>
      </c>
      <c r="C260">
        <f>IFERROR(IF(ISNUMBER(入力!Y26),入力!Y26,DATEVALUE(入力!Y26)),"")</f>
        <v/>
      </c>
      <c r="D260">
        <f>IF(入力!X26="","",入力!X26)</f>
        <v/>
      </c>
      <c r="E260">
        <f>IF(D260="","",IFERROR(INDEX(資格マスタ!$B:$B,MATCH(ASC(SUBSTITUTE(SUBSTITUTE(D260," ",""),"　","")),資格マスタ!$D:$D,0)),D260))</f>
        <v/>
      </c>
      <c r="F260">
        <f>IF(E260="","",IF(C260="",DATE(9999,1,1),C260))</f>
        <v/>
      </c>
      <c r="G260">
        <f>IF(E260="","",COUNTIFS($F$255:$F$266,"&lt;"&amp;F260,$F$255:$F$266,"&lt;&gt;")+COUNTIFS($F$255:$F$266,F260,$B$255:$B$266,"&lt;"&amp;B260)+1)</f>
        <v/>
      </c>
      <c r="H260">
        <f>IF(OR(E260="",C260=""),"",IF(C260&gt;=DATE(2019,5,1),"令和"&amp;(YEAR(C260)-2018),IF(C260&gt;=DATE(1989,1,8),"平成"&amp;(YEAR(C260)-1988),"昭和"&amp;(YEAR(C260)-1925)))&amp;"年"&amp;MONTH(C260)&amp;"月")</f>
        <v/>
      </c>
    </row>
    <row r="261">
      <c r="A261" t="n">
        <v>22</v>
      </c>
      <c r="B261" t="n">
        <v>7</v>
      </c>
      <c r="C261">
        <f>IFERROR(INDEX(資格取込!$S$6:$S$205,MATCH(22&amp;"_"&amp;1,資格取込!$Z$6:$Z$205,0)),"")</f>
        <v/>
      </c>
      <c r="D261">
        <f>IFERROR(INDEX(資格取込!$R$6:$R$205,MATCH(22&amp;"_"&amp;1,資格取込!$Z$6:$Z$205,0)),"")</f>
        <v/>
      </c>
      <c r="E261">
        <f>IF(D261="","",IFERROR(INDEX(資格マスタ!$B:$B,MATCH(ASC(SUBSTITUTE(SUBSTITUTE(D261," ",""),"　","")),資格マスタ!$D:$D,0)),D261))</f>
        <v/>
      </c>
      <c r="F261">
        <f>IF(E261="","",IF(C261="",DATE(9999,1,1),C261))</f>
        <v/>
      </c>
      <c r="G261">
        <f>IF(E261="","",COUNTIFS($F$255:$F$266,"&lt;"&amp;F261,$F$255:$F$266,"&lt;&gt;")+COUNTIFS($F$255:$F$266,F261,$B$255:$B$266,"&lt;"&amp;B261)+1)</f>
        <v/>
      </c>
      <c r="H261">
        <f>IF(OR(E261="",C261=""),"",IF(C261&gt;=DATE(2019,5,1),"令和"&amp;(YEAR(C261)-2018),IF(C261&gt;=DATE(1989,1,8),"平成"&amp;(YEAR(C261)-1988),"昭和"&amp;(YEAR(C261)-1925)))&amp;"年"&amp;MONTH(C261)&amp;"月")</f>
        <v/>
      </c>
    </row>
    <row r="262">
      <c r="A262" t="n">
        <v>22</v>
      </c>
      <c r="B262" t="n">
        <v>8</v>
      </c>
      <c r="C262">
        <f>IFERROR(INDEX(資格取込!$S$6:$S$205,MATCH(22&amp;"_"&amp;2,資格取込!$Z$6:$Z$205,0)),"")</f>
        <v/>
      </c>
      <c r="D262">
        <f>IFERROR(INDEX(資格取込!$R$6:$R$205,MATCH(22&amp;"_"&amp;2,資格取込!$Z$6:$Z$205,0)),"")</f>
        <v/>
      </c>
      <c r="E262">
        <f>IF(D262="","",IFERROR(INDEX(資格マスタ!$B:$B,MATCH(ASC(SUBSTITUTE(SUBSTITUTE(D262," ",""),"　","")),資格マスタ!$D:$D,0)),D262))</f>
        <v/>
      </c>
      <c r="F262">
        <f>IF(E262="","",IF(C262="",DATE(9999,1,1),C262))</f>
        <v/>
      </c>
      <c r="G262">
        <f>IF(E262="","",COUNTIFS($F$255:$F$266,"&lt;"&amp;F262,$F$255:$F$266,"&lt;&gt;")+COUNTIFS($F$255:$F$266,F262,$B$255:$B$266,"&lt;"&amp;B262)+1)</f>
        <v/>
      </c>
      <c r="H262">
        <f>IF(OR(E262="",C262=""),"",IF(C262&gt;=DATE(2019,5,1),"令和"&amp;(YEAR(C262)-2018),IF(C262&gt;=DATE(1989,1,8),"平成"&amp;(YEAR(C262)-1988),"昭和"&amp;(YEAR(C262)-1925)))&amp;"年"&amp;MONTH(C262)&amp;"月")</f>
        <v/>
      </c>
    </row>
    <row r="263">
      <c r="A263" t="n">
        <v>22</v>
      </c>
      <c r="B263" t="n">
        <v>9</v>
      </c>
      <c r="C263">
        <f>IFERROR(INDEX(資格取込!$S$6:$S$205,MATCH(22&amp;"_"&amp;3,資格取込!$Z$6:$Z$205,0)),"")</f>
        <v/>
      </c>
      <c r="D263">
        <f>IFERROR(INDEX(資格取込!$R$6:$R$205,MATCH(22&amp;"_"&amp;3,資格取込!$Z$6:$Z$205,0)),"")</f>
        <v/>
      </c>
      <c r="E263">
        <f>IF(D263="","",IFERROR(INDEX(資格マスタ!$B:$B,MATCH(ASC(SUBSTITUTE(SUBSTITUTE(D263," ",""),"　","")),資格マスタ!$D:$D,0)),D263))</f>
        <v/>
      </c>
      <c r="F263">
        <f>IF(E263="","",IF(C263="",DATE(9999,1,1),C263))</f>
        <v/>
      </c>
      <c r="G263">
        <f>IF(E263="","",COUNTIFS($F$255:$F$266,"&lt;"&amp;F263,$F$255:$F$266,"&lt;&gt;")+COUNTIFS($F$255:$F$266,F263,$B$255:$B$266,"&lt;"&amp;B263)+1)</f>
        <v/>
      </c>
      <c r="H263">
        <f>IF(OR(E263="",C263=""),"",IF(C263&gt;=DATE(2019,5,1),"令和"&amp;(YEAR(C263)-2018),IF(C263&gt;=DATE(1989,1,8),"平成"&amp;(YEAR(C263)-1988),"昭和"&amp;(YEAR(C263)-1925)))&amp;"年"&amp;MONTH(C263)&amp;"月")</f>
        <v/>
      </c>
    </row>
    <row r="264">
      <c r="A264" t="n">
        <v>22</v>
      </c>
      <c r="B264" t="n">
        <v>10</v>
      </c>
      <c r="C264">
        <f>IFERROR(INDEX(資格取込!$S$6:$S$205,MATCH(22&amp;"_"&amp;4,資格取込!$Z$6:$Z$205,0)),"")</f>
        <v/>
      </c>
      <c r="D264">
        <f>IFERROR(INDEX(資格取込!$R$6:$R$205,MATCH(22&amp;"_"&amp;4,資格取込!$Z$6:$Z$205,0)),"")</f>
        <v/>
      </c>
      <c r="E264">
        <f>IF(D264="","",IFERROR(INDEX(資格マスタ!$B:$B,MATCH(ASC(SUBSTITUTE(SUBSTITUTE(D264," ",""),"　","")),資格マスタ!$D:$D,0)),D264))</f>
        <v/>
      </c>
      <c r="F264">
        <f>IF(E264="","",IF(C264="",DATE(9999,1,1),C264))</f>
        <v/>
      </c>
      <c r="G264">
        <f>IF(E264="","",COUNTIFS($F$255:$F$266,"&lt;"&amp;F264,$F$255:$F$266,"&lt;&gt;")+COUNTIFS($F$255:$F$266,F264,$B$255:$B$266,"&lt;"&amp;B264)+1)</f>
        <v/>
      </c>
      <c r="H264">
        <f>IF(OR(E264="",C264=""),"",IF(C264&gt;=DATE(2019,5,1),"令和"&amp;(YEAR(C264)-2018),IF(C264&gt;=DATE(1989,1,8),"平成"&amp;(YEAR(C264)-1988),"昭和"&amp;(YEAR(C264)-1925)))&amp;"年"&amp;MONTH(C264)&amp;"月")</f>
        <v/>
      </c>
    </row>
    <row r="265">
      <c r="A265" t="n">
        <v>22</v>
      </c>
      <c r="B265" t="n">
        <v>11</v>
      </c>
      <c r="C265">
        <f>IFERROR(INDEX(資格取込!$S$6:$S$205,MATCH(22&amp;"_"&amp;5,資格取込!$Z$6:$Z$205,0)),"")</f>
        <v/>
      </c>
      <c r="D265">
        <f>IFERROR(INDEX(資格取込!$R$6:$R$205,MATCH(22&amp;"_"&amp;5,資格取込!$Z$6:$Z$205,0)),"")</f>
        <v/>
      </c>
      <c r="E265">
        <f>IF(D265="","",IFERROR(INDEX(資格マスタ!$B:$B,MATCH(ASC(SUBSTITUTE(SUBSTITUTE(D265," ",""),"　","")),資格マスタ!$D:$D,0)),D265))</f>
        <v/>
      </c>
      <c r="F265">
        <f>IF(E265="","",IF(C265="",DATE(9999,1,1),C265))</f>
        <v/>
      </c>
      <c r="G265">
        <f>IF(E265="","",COUNTIFS($F$255:$F$266,"&lt;"&amp;F265,$F$255:$F$266,"&lt;&gt;")+COUNTIFS($F$255:$F$266,F265,$B$255:$B$266,"&lt;"&amp;B265)+1)</f>
        <v/>
      </c>
      <c r="H265">
        <f>IF(OR(E265="",C265=""),"",IF(C265&gt;=DATE(2019,5,1),"令和"&amp;(YEAR(C265)-2018),IF(C265&gt;=DATE(1989,1,8),"平成"&amp;(YEAR(C265)-1988),"昭和"&amp;(YEAR(C265)-1925)))&amp;"年"&amp;MONTH(C265)&amp;"月")</f>
        <v/>
      </c>
    </row>
    <row r="266">
      <c r="A266" t="n">
        <v>22</v>
      </c>
      <c r="B266" t="n">
        <v>12</v>
      </c>
      <c r="C266">
        <f>IFERROR(INDEX(資格取込!$S$6:$S$205,MATCH(22&amp;"_"&amp;6,資格取込!$Z$6:$Z$205,0)),"")</f>
        <v/>
      </c>
      <c r="D266">
        <f>IFERROR(INDEX(資格取込!$R$6:$R$205,MATCH(22&amp;"_"&amp;6,資格取込!$Z$6:$Z$205,0)),"")</f>
        <v/>
      </c>
      <c r="E266">
        <f>IF(D266="","",IFERROR(INDEX(資格マスタ!$B:$B,MATCH(ASC(SUBSTITUTE(SUBSTITUTE(D266," ",""),"　","")),資格マスタ!$D:$D,0)),D266))</f>
        <v/>
      </c>
      <c r="F266">
        <f>IF(E266="","",IF(C266="",DATE(9999,1,1),C266))</f>
        <v/>
      </c>
      <c r="G266">
        <f>IF(E266="","",COUNTIFS($F$255:$F$266,"&lt;"&amp;F266,$F$255:$F$266,"&lt;&gt;")+COUNTIFS($F$255:$F$266,F266,$B$255:$B$266,"&lt;"&amp;B266)+1)</f>
        <v/>
      </c>
      <c r="H266">
        <f>IF(OR(E266="",C266=""),"",IF(C266&gt;=DATE(2019,5,1),"令和"&amp;(YEAR(C266)-2018),IF(C266&gt;=DATE(1989,1,8),"平成"&amp;(YEAR(C266)-1988),"昭和"&amp;(YEAR(C266)-1925)))&amp;"年"&amp;MONTH(C266)&amp;"月")</f>
        <v/>
      </c>
    </row>
    <row r="267">
      <c r="A267" t="n">
        <v>23</v>
      </c>
      <c r="B267" t="n">
        <v>1</v>
      </c>
      <c r="C267" s="132">
        <f>IFERROR(IF(ISNUMBER(入力!O27),入力!O27,DATEVALUE(入力!O27)),"")</f>
        <v/>
      </c>
      <c r="D267">
        <f>IF(入力!N27="","",入力!N27)</f>
        <v/>
      </c>
      <c r="E267">
        <f>IF(D267="","",IFERROR(INDEX(資格マスタ!$B:$B,MATCH(ASC(SUBSTITUTE(SUBSTITUTE(D267," ",""),"　","")),資格マスタ!$D:$D,0)),D267))</f>
        <v/>
      </c>
      <c r="F267">
        <f>IF(E267="","",IF(C267="",DATE(9999,1,1),C267))</f>
        <v/>
      </c>
      <c r="G267">
        <f>IF(E267="","",COUNTIFS($F$267:$F$278,"&lt;"&amp;F267,$F$267:$F$278,"&lt;&gt;")+COUNTIFS($F$267:$F$278,F267,$B$267:$B$278,"&lt;"&amp;B267)+1)</f>
        <v/>
      </c>
      <c r="H267">
        <f>IF(OR(E267="",C267=""),"",IF(C267&gt;=DATE(2019,5,1),"令和"&amp;(YEAR(C267)-2018),IF(C267&gt;=DATE(1989,1,8),"平成"&amp;(YEAR(C267)-1988),"昭和"&amp;(YEAR(C267)-1925)))&amp;"年"&amp;MONTH(C267)&amp;"月")</f>
        <v/>
      </c>
    </row>
    <row r="268">
      <c r="A268" t="n">
        <v>23</v>
      </c>
      <c r="B268" t="n">
        <v>2</v>
      </c>
      <c r="C268">
        <f>IFERROR(IF(ISNUMBER(入力!Q27),入力!Q27,DATEVALUE(入力!Q27)),"")</f>
        <v/>
      </c>
      <c r="D268">
        <f>IF(入力!P27="","",入力!P27)</f>
        <v/>
      </c>
      <c r="E268">
        <f>IF(D268="","",IFERROR(INDEX(資格マスタ!$B:$B,MATCH(ASC(SUBSTITUTE(SUBSTITUTE(D268," ",""),"　","")),資格マスタ!$D:$D,0)),D268))</f>
        <v/>
      </c>
      <c r="F268">
        <f>IF(E268="","",IF(C268="",DATE(9999,1,1),C268))</f>
        <v/>
      </c>
      <c r="G268">
        <f>IF(E268="","",COUNTIFS($F$267:$F$278,"&lt;"&amp;F268,$F$267:$F$278,"&lt;&gt;")+COUNTIFS($F$267:$F$278,F268,$B$267:$B$278,"&lt;"&amp;B268)+1)</f>
        <v/>
      </c>
      <c r="H268">
        <f>IF(OR(E268="",C268=""),"",IF(C268&gt;=DATE(2019,5,1),"令和"&amp;(YEAR(C268)-2018),IF(C268&gt;=DATE(1989,1,8),"平成"&amp;(YEAR(C268)-1988),"昭和"&amp;(YEAR(C268)-1925)))&amp;"年"&amp;MONTH(C268)&amp;"月")</f>
        <v/>
      </c>
    </row>
    <row r="269">
      <c r="A269" t="n">
        <v>23</v>
      </c>
      <c r="B269" t="n">
        <v>3</v>
      </c>
      <c r="C269">
        <f>IFERROR(IF(ISNUMBER(入力!S27),入力!S27,DATEVALUE(入力!S27)),"")</f>
        <v/>
      </c>
      <c r="D269">
        <f>IF(入力!R27="","",入力!R27)</f>
        <v/>
      </c>
      <c r="E269">
        <f>IF(D269="","",IFERROR(INDEX(資格マスタ!$B:$B,MATCH(ASC(SUBSTITUTE(SUBSTITUTE(D269," ",""),"　","")),資格マスタ!$D:$D,0)),D269))</f>
        <v/>
      </c>
      <c r="F269">
        <f>IF(E269="","",IF(C269="",DATE(9999,1,1),C269))</f>
        <v/>
      </c>
      <c r="G269">
        <f>IF(E269="","",COUNTIFS($F$267:$F$278,"&lt;"&amp;F269,$F$267:$F$278,"&lt;&gt;")+COUNTIFS($F$267:$F$278,F269,$B$267:$B$278,"&lt;"&amp;B269)+1)</f>
        <v/>
      </c>
      <c r="H269">
        <f>IF(OR(E269="",C269=""),"",IF(C269&gt;=DATE(2019,5,1),"令和"&amp;(YEAR(C269)-2018),IF(C269&gt;=DATE(1989,1,8),"平成"&amp;(YEAR(C269)-1988),"昭和"&amp;(YEAR(C269)-1925)))&amp;"年"&amp;MONTH(C269)&amp;"月")</f>
        <v/>
      </c>
    </row>
    <row r="270">
      <c r="A270" t="n">
        <v>23</v>
      </c>
      <c r="B270" t="n">
        <v>4</v>
      </c>
      <c r="C270">
        <f>IFERROR(IF(ISNUMBER(入力!U27),入力!U27,DATEVALUE(入力!U27)),"")</f>
        <v/>
      </c>
      <c r="D270">
        <f>IF(入力!T27="","",入力!T27)</f>
        <v/>
      </c>
      <c r="E270">
        <f>IF(D270="","",IFERROR(INDEX(資格マスタ!$B:$B,MATCH(ASC(SUBSTITUTE(SUBSTITUTE(D270," ",""),"　","")),資格マスタ!$D:$D,0)),D270))</f>
        <v/>
      </c>
      <c r="F270">
        <f>IF(E270="","",IF(C270="",DATE(9999,1,1),C270))</f>
        <v/>
      </c>
      <c r="G270">
        <f>IF(E270="","",COUNTIFS($F$267:$F$278,"&lt;"&amp;F270,$F$267:$F$278,"&lt;&gt;")+COUNTIFS($F$267:$F$278,F270,$B$267:$B$278,"&lt;"&amp;B270)+1)</f>
        <v/>
      </c>
      <c r="H270">
        <f>IF(OR(E270="",C270=""),"",IF(C270&gt;=DATE(2019,5,1),"令和"&amp;(YEAR(C270)-2018),IF(C270&gt;=DATE(1989,1,8),"平成"&amp;(YEAR(C270)-1988),"昭和"&amp;(YEAR(C270)-1925)))&amp;"年"&amp;MONTH(C270)&amp;"月")</f>
        <v/>
      </c>
    </row>
    <row r="271">
      <c r="A271" t="n">
        <v>23</v>
      </c>
      <c r="B271" t="n">
        <v>5</v>
      </c>
      <c r="C271">
        <f>IFERROR(IF(ISNUMBER(入力!W27),入力!W27,DATEVALUE(入力!W27)),"")</f>
        <v/>
      </c>
      <c r="D271">
        <f>IF(入力!V27="","",入力!V27)</f>
        <v/>
      </c>
      <c r="E271">
        <f>IF(D271="","",IFERROR(INDEX(資格マスタ!$B:$B,MATCH(ASC(SUBSTITUTE(SUBSTITUTE(D271," ",""),"　","")),資格マスタ!$D:$D,0)),D271))</f>
        <v/>
      </c>
      <c r="F271">
        <f>IF(E271="","",IF(C271="",DATE(9999,1,1),C271))</f>
        <v/>
      </c>
      <c r="G271">
        <f>IF(E271="","",COUNTIFS($F$267:$F$278,"&lt;"&amp;F271,$F$267:$F$278,"&lt;&gt;")+COUNTIFS($F$267:$F$278,F271,$B$267:$B$278,"&lt;"&amp;B271)+1)</f>
        <v/>
      </c>
      <c r="H271">
        <f>IF(OR(E271="",C271=""),"",IF(C271&gt;=DATE(2019,5,1),"令和"&amp;(YEAR(C271)-2018),IF(C271&gt;=DATE(1989,1,8),"平成"&amp;(YEAR(C271)-1988),"昭和"&amp;(YEAR(C271)-1925)))&amp;"年"&amp;MONTH(C271)&amp;"月")</f>
        <v/>
      </c>
    </row>
    <row r="272">
      <c r="A272" t="n">
        <v>23</v>
      </c>
      <c r="B272" t="n">
        <v>6</v>
      </c>
      <c r="C272">
        <f>IFERROR(IF(ISNUMBER(入力!Y27),入力!Y27,DATEVALUE(入力!Y27)),"")</f>
        <v/>
      </c>
      <c r="D272">
        <f>IF(入力!X27="","",入力!X27)</f>
        <v/>
      </c>
      <c r="E272">
        <f>IF(D272="","",IFERROR(INDEX(資格マスタ!$B:$B,MATCH(ASC(SUBSTITUTE(SUBSTITUTE(D272," ",""),"　","")),資格マスタ!$D:$D,0)),D272))</f>
        <v/>
      </c>
      <c r="F272">
        <f>IF(E272="","",IF(C272="",DATE(9999,1,1),C272))</f>
        <v/>
      </c>
      <c r="G272">
        <f>IF(E272="","",COUNTIFS($F$267:$F$278,"&lt;"&amp;F272,$F$267:$F$278,"&lt;&gt;")+COUNTIFS($F$267:$F$278,F272,$B$267:$B$278,"&lt;"&amp;B272)+1)</f>
        <v/>
      </c>
      <c r="H272">
        <f>IF(OR(E272="",C272=""),"",IF(C272&gt;=DATE(2019,5,1),"令和"&amp;(YEAR(C272)-2018),IF(C272&gt;=DATE(1989,1,8),"平成"&amp;(YEAR(C272)-1988),"昭和"&amp;(YEAR(C272)-1925)))&amp;"年"&amp;MONTH(C272)&amp;"月")</f>
        <v/>
      </c>
    </row>
    <row r="273">
      <c r="A273" t="n">
        <v>23</v>
      </c>
      <c r="B273" t="n">
        <v>7</v>
      </c>
      <c r="C273">
        <f>IFERROR(INDEX(資格取込!$S$6:$S$205,MATCH(23&amp;"_"&amp;1,資格取込!$Z$6:$Z$205,0)),"")</f>
        <v/>
      </c>
      <c r="D273">
        <f>IFERROR(INDEX(資格取込!$R$6:$R$205,MATCH(23&amp;"_"&amp;1,資格取込!$Z$6:$Z$205,0)),"")</f>
        <v/>
      </c>
      <c r="E273">
        <f>IF(D273="","",IFERROR(INDEX(資格マスタ!$B:$B,MATCH(ASC(SUBSTITUTE(SUBSTITUTE(D273," ",""),"　","")),資格マスタ!$D:$D,0)),D273))</f>
        <v/>
      </c>
      <c r="F273">
        <f>IF(E273="","",IF(C273="",DATE(9999,1,1),C273))</f>
        <v/>
      </c>
      <c r="G273">
        <f>IF(E273="","",COUNTIFS($F$267:$F$278,"&lt;"&amp;F273,$F$267:$F$278,"&lt;&gt;")+COUNTIFS($F$267:$F$278,F273,$B$267:$B$278,"&lt;"&amp;B273)+1)</f>
        <v/>
      </c>
      <c r="H273">
        <f>IF(OR(E273="",C273=""),"",IF(C273&gt;=DATE(2019,5,1),"令和"&amp;(YEAR(C273)-2018),IF(C273&gt;=DATE(1989,1,8),"平成"&amp;(YEAR(C273)-1988),"昭和"&amp;(YEAR(C273)-1925)))&amp;"年"&amp;MONTH(C273)&amp;"月")</f>
        <v/>
      </c>
    </row>
    <row r="274">
      <c r="A274" t="n">
        <v>23</v>
      </c>
      <c r="B274" t="n">
        <v>8</v>
      </c>
      <c r="C274">
        <f>IFERROR(INDEX(資格取込!$S$6:$S$205,MATCH(23&amp;"_"&amp;2,資格取込!$Z$6:$Z$205,0)),"")</f>
        <v/>
      </c>
      <c r="D274">
        <f>IFERROR(INDEX(資格取込!$R$6:$R$205,MATCH(23&amp;"_"&amp;2,資格取込!$Z$6:$Z$205,0)),"")</f>
        <v/>
      </c>
      <c r="E274">
        <f>IF(D274="","",IFERROR(INDEX(資格マスタ!$B:$B,MATCH(ASC(SUBSTITUTE(SUBSTITUTE(D274," ",""),"　","")),資格マスタ!$D:$D,0)),D274))</f>
        <v/>
      </c>
      <c r="F274">
        <f>IF(E274="","",IF(C274="",DATE(9999,1,1),C274))</f>
        <v/>
      </c>
      <c r="G274">
        <f>IF(E274="","",COUNTIFS($F$267:$F$278,"&lt;"&amp;F274,$F$267:$F$278,"&lt;&gt;")+COUNTIFS($F$267:$F$278,F274,$B$267:$B$278,"&lt;"&amp;B274)+1)</f>
        <v/>
      </c>
      <c r="H274">
        <f>IF(OR(E274="",C274=""),"",IF(C274&gt;=DATE(2019,5,1),"令和"&amp;(YEAR(C274)-2018),IF(C274&gt;=DATE(1989,1,8),"平成"&amp;(YEAR(C274)-1988),"昭和"&amp;(YEAR(C274)-1925)))&amp;"年"&amp;MONTH(C274)&amp;"月")</f>
        <v/>
      </c>
    </row>
    <row r="275">
      <c r="A275" t="n">
        <v>23</v>
      </c>
      <c r="B275" t="n">
        <v>9</v>
      </c>
      <c r="C275">
        <f>IFERROR(INDEX(資格取込!$S$6:$S$205,MATCH(23&amp;"_"&amp;3,資格取込!$Z$6:$Z$205,0)),"")</f>
        <v/>
      </c>
      <c r="D275">
        <f>IFERROR(INDEX(資格取込!$R$6:$R$205,MATCH(23&amp;"_"&amp;3,資格取込!$Z$6:$Z$205,0)),"")</f>
        <v/>
      </c>
      <c r="E275">
        <f>IF(D275="","",IFERROR(INDEX(資格マスタ!$B:$B,MATCH(ASC(SUBSTITUTE(SUBSTITUTE(D275," ",""),"　","")),資格マスタ!$D:$D,0)),D275))</f>
        <v/>
      </c>
      <c r="F275">
        <f>IF(E275="","",IF(C275="",DATE(9999,1,1),C275))</f>
        <v/>
      </c>
      <c r="G275">
        <f>IF(E275="","",COUNTIFS($F$267:$F$278,"&lt;"&amp;F275,$F$267:$F$278,"&lt;&gt;")+COUNTIFS($F$267:$F$278,F275,$B$267:$B$278,"&lt;"&amp;B275)+1)</f>
        <v/>
      </c>
      <c r="H275">
        <f>IF(OR(E275="",C275=""),"",IF(C275&gt;=DATE(2019,5,1),"令和"&amp;(YEAR(C275)-2018),IF(C275&gt;=DATE(1989,1,8),"平成"&amp;(YEAR(C275)-1988),"昭和"&amp;(YEAR(C275)-1925)))&amp;"年"&amp;MONTH(C275)&amp;"月")</f>
        <v/>
      </c>
    </row>
    <row r="276">
      <c r="A276" t="n">
        <v>23</v>
      </c>
      <c r="B276" t="n">
        <v>10</v>
      </c>
      <c r="C276">
        <f>IFERROR(INDEX(資格取込!$S$6:$S$205,MATCH(23&amp;"_"&amp;4,資格取込!$Z$6:$Z$205,0)),"")</f>
        <v/>
      </c>
      <c r="D276">
        <f>IFERROR(INDEX(資格取込!$R$6:$R$205,MATCH(23&amp;"_"&amp;4,資格取込!$Z$6:$Z$205,0)),"")</f>
        <v/>
      </c>
      <c r="E276">
        <f>IF(D276="","",IFERROR(INDEX(資格マスタ!$B:$B,MATCH(ASC(SUBSTITUTE(SUBSTITUTE(D276," ",""),"　","")),資格マスタ!$D:$D,0)),D276))</f>
        <v/>
      </c>
      <c r="F276">
        <f>IF(E276="","",IF(C276="",DATE(9999,1,1),C276))</f>
        <v/>
      </c>
      <c r="G276">
        <f>IF(E276="","",COUNTIFS($F$267:$F$278,"&lt;"&amp;F276,$F$267:$F$278,"&lt;&gt;")+COUNTIFS($F$267:$F$278,F276,$B$267:$B$278,"&lt;"&amp;B276)+1)</f>
        <v/>
      </c>
      <c r="H276">
        <f>IF(OR(E276="",C276=""),"",IF(C276&gt;=DATE(2019,5,1),"令和"&amp;(YEAR(C276)-2018),IF(C276&gt;=DATE(1989,1,8),"平成"&amp;(YEAR(C276)-1988),"昭和"&amp;(YEAR(C276)-1925)))&amp;"年"&amp;MONTH(C276)&amp;"月")</f>
        <v/>
      </c>
    </row>
    <row r="277">
      <c r="A277" t="n">
        <v>23</v>
      </c>
      <c r="B277" t="n">
        <v>11</v>
      </c>
      <c r="C277">
        <f>IFERROR(INDEX(資格取込!$S$6:$S$205,MATCH(23&amp;"_"&amp;5,資格取込!$Z$6:$Z$205,0)),"")</f>
        <v/>
      </c>
      <c r="D277">
        <f>IFERROR(INDEX(資格取込!$R$6:$R$205,MATCH(23&amp;"_"&amp;5,資格取込!$Z$6:$Z$205,0)),"")</f>
        <v/>
      </c>
      <c r="E277">
        <f>IF(D277="","",IFERROR(INDEX(資格マスタ!$B:$B,MATCH(ASC(SUBSTITUTE(SUBSTITUTE(D277," ",""),"　","")),資格マスタ!$D:$D,0)),D277))</f>
        <v/>
      </c>
      <c r="F277">
        <f>IF(E277="","",IF(C277="",DATE(9999,1,1),C277))</f>
        <v/>
      </c>
      <c r="G277">
        <f>IF(E277="","",COUNTIFS($F$267:$F$278,"&lt;"&amp;F277,$F$267:$F$278,"&lt;&gt;")+COUNTIFS($F$267:$F$278,F277,$B$267:$B$278,"&lt;"&amp;B277)+1)</f>
        <v/>
      </c>
      <c r="H277">
        <f>IF(OR(E277="",C277=""),"",IF(C277&gt;=DATE(2019,5,1),"令和"&amp;(YEAR(C277)-2018),IF(C277&gt;=DATE(1989,1,8),"平成"&amp;(YEAR(C277)-1988),"昭和"&amp;(YEAR(C277)-1925)))&amp;"年"&amp;MONTH(C277)&amp;"月")</f>
        <v/>
      </c>
    </row>
    <row r="278">
      <c r="A278" t="n">
        <v>23</v>
      </c>
      <c r="B278" t="n">
        <v>12</v>
      </c>
      <c r="C278">
        <f>IFERROR(INDEX(資格取込!$S$6:$S$205,MATCH(23&amp;"_"&amp;6,資格取込!$Z$6:$Z$205,0)),"")</f>
        <v/>
      </c>
      <c r="D278">
        <f>IFERROR(INDEX(資格取込!$R$6:$R$205,MATCH(23&amp;"_"&amp;6,資格取込!$Z$6:$Z$205,0)),"")</f>
        <v/>
      </c>
      <c r="E278">
        <f>IF(D278="","",IFERROR(INDEX(資格マスタ!$B:$B,MATCH(ASC(SUBSTITUTE(SUBSTITUTE(D278," ",""),"　","")),資格マスタ!$D:$D,0)),D278))</f>
        <v/>
      </c>
      <c r="F278">
        <f>IF(E278="","",IF(C278="",DATE(9999,1,1),C278))</f>
        <v/>
      </c>
      <c r="G278">
        <f>IF(E278="","",COUNTIFS($F$267:$F$278,"&lt;"&amp;F278,$F$267:$F$278,"&lt;&gt;")+COUNTIFS($F$267:$F$278,F278,$B$267:$B$278,"&lt;"&amp;B278)+1)</f>
        <v/>
      </c>
      <c r="H278">
        <f>IF(OR(E278="",C278=""),"",IF(C278&gt;=DATE(2019,5,1),"令和"&amp;(YEAR(C278)-2018),IF(C278&gt;=DATE(1989,1,8),"平成"&amp;(YEAR(C278)-1988),"昭和"&amp;(YEAR(C278)-1925)))&amp;"年"&amp;MONTH(C278)&amp;"月")</f>
        <v/>
      </c>
    </row>
    <row r="279">
      <c r="A279" t="n">
        <v>24</v>
      </c>
      <c r="B279" t="n">
        <v>1</v>
      </c>
      <c r="C279" s="132">
        <f>IFERROR(IF(ISNUMBER(入力!O28),入力!O28,DATEVALUE(入力!O28)),"")</f>
        <v/>
      </c>
      <c r="D279">
        <f>IF(入力!N28="","",入力!N28)</f>
        <v/>
      </c>
      <c r="E279">
        <f>IF(D279="","",IFERROR(INDEX(資格マスタ!$B:$B,MATCH(ASC(SUBSTITUTE(SUBSTITUTE(D279," ",""),"　","")),資格マスタ!$D:$D,0)),D279))</f>
        <v/>
      </c>
      <c r="F279">
        <f>IF(E279="","",IF(C279="",DATE(9999,1,1),C279))</f>
        <v/>
      </c>
      <c r="G279">
        <f>IF(E279="","",COUNTIFS($F$279:$F$290,"&lt;"&amp;F279,$F$279:$F$290,"&lt;&gt;")+COUNTIFS($F$279:$F$290,F279,$B$279:$B$290,"&lt;"&amp;B279)+1)</f>
        <v/>
      </c>
      <c r="H279">
        <f>IF(OR(E279="",C279=""),"",IF(C279&gt;=DATE(2019,5,1),"令和"&amp;(YEAR(C279)-2018),IF(C279&gt;=DATE(1989,1,8),"平成"&amp;(YEAR(C279)-1988),"昭和"&amp;(YEAR(C279)-1925)))&amp;"年"&amp;MONTH(C279)&amp;"月")</f>
        <v/>
      </c>
    </row>
    <row r="280">
      <c r="A280" t="n">
        <v>24</v>
      </c>
      <c r="B280" t="n">
        <v>2</v>
      </c>
      <c r="C280">
        <f>IFERROR(IF(ISNUMBER(入力!Q28),入力!Q28,DATEVALUE(入力!Q28)),"")</f>
        <v/>
      </c>
      <c r="D280">
        <f>IF(入力!P28="","",入力!P28)</f>
        <v/>
      </c>
      <c r="E280">
        <f>IF(D280="","",IFERROR(INDEX(資格マスタ!$B:$B,MATCH(ASC(SUBSTITUTE(SUBSTITUTE(D280," ",""),"　","")),資格マスタ!$D:$D,0)),D280))</f>
        <v/>
      </c>
      <c r="F280">
        <f>IF(E280="","",IF(C280="",DATE(9999,1,1),C280))</f>
        <v/>
      </c>
      <c r="G280">
        <f>IF(E280="","",COUNTIFS($F$279:$F$290,"&lt;"&amp;F280,$F$279:$F$290,"&lt;&gt;")+COUNTIFS($F$279:$F$290,F280,$B$279:$B$290,"&lt;"&amp;B280)+1)</f>
        <v/>
      </c>
      <c r="H280">
        <f>IF(OR(E280="",C280=""),"",IF(C280&gt;=DATE(2019,5,1),"令和"&amp;(YEAR(C280)-2018),IF(C280&gt;=DATE(1989,1,8),"平成"&amp;(YEAR(C280)-1988),"昭和"&amp;(YEAR(C280)-1925)))&amp;"年"&amp;MONTH(C280)&amp;"月")</f>
        <v/>
      </c>
    </row>
    <row r="281">
      <c r="A281" t="n">
        <v>24</v>
      </c>
      <c r="B281" t="n">
        <v>3</v>
      </c>
      <c r="C281">
        <f>IFERROR(IF(ISNUMBER(入力!S28),入力!S28,DATEVALUE(入力!S28)),"")</f>
        <v/>
      </c>
      <c r="D281">
        <f>IF(入力!R28="","",入力!R28)</f>
        <v/>
      </c>
      <c r="E281">
        <f>IF(D281="","",IFERROR(INDEX(資格マスタ!$B:$B,MATCH(ASC(SUBSTITUTE(SUBSTITUTE(D281," ",""),"　","")),資格マスタ!$D:$D,0)),D281))</f>
        <v/>
      </c>
      <c r="F281">
        <f>IF(E281="","",IF(C281="",DATE(9999,1,1),C281))</f>
        <v/>
      </c>
      <c r="G281">
        <f>IF(E281="","",COUNTIFS($F$279:$F$290,"&lt;"&amp;F281,$F$279:$F$290,"&lt;&gt;")+COUNTIFS($F$279:$F$290,F281,$B$279:$B$290,"&lt;"&amp;B281)+1)</f>
        <v/>
      </c>
      <c r="H281">
        <f>IF(OR(E281="",C281=""),"",IF(C281&gt;=DATE(2019,5,1),"令和"&amp;(YEAR(C281)-2018),IF(C281&gt;=DATE(1989,1,8),"平成"&amp;(YEAR(C281)-1988),"昭和"&amp;(YEAR(C281)-1925)))&amp;"年"&amp;MONTH(C281)&amp;"月")</f>
        <v/>
      </c>
    </row>
    <row r="282">
      <c r="A282" t="n">
        <v>24</v>
      </c>
      <c r="B282" t="n">
        <v>4</v>
      </c>
      <c r="C282">
        <f>IFERROR(IF(ISNUMBER(入力!U28),入力!U28,DATEVALUE(入力!U28)),"")</f>
        <v/>
      </c>
      <c r="D282">
        <f>IF(入力!T28="","",入力!T28)</f>
        <v/>
      </c>
      <c r="E282">
        <f>IF(D282="","",IFERROR(INDEX(資格マスタ!$B:$B,MATCH(ASC(SUBSTITUTE(SUBSTITUTE(D282," ",""),"　","")),資格マスタ!$D:$D,0)),D282))</f>
        <v/>
      </c>
      <c r="F282">
        <f>IF(E282="","",IF(C282="",DATE(9999,1,1),C282))</f>
        <v/>
      </c>
      <c r="G282">
        <f>IF(E282="","",COUNTIFS($F$279:$F$290,"&lt;"&amp;F282,$F$279:$F$290,"&lt;&gt;")+COUNTIFS($F$279:$F$290,F282,$B$279:$B$290,"&lt;"&amp;B282)+1)</f>
        <v/>
      </c>
      <c r="H282">
        <f>IF(OR(E282="",C282=""),"",IF(C282&gt;=DATE(2019,5,1),"令和"&amp;(YEAR(C282)-2018),IF(C282&gt;=DATE(1989,1,8),"平成"&amp;(YEAR(C282)-1988),"昭和"&amp;(YEAR(C282)-1925)))&amp;"年"&amp;MONTH(C282)&amp;"月")</f>
        <v/>
      </c>
    </row>
    <row r="283">
      <c r="A283" t="n">
        <v>24</v>
      </c>
      <c r="B283" t="n">
        <v>5</v>
      </c>
      <c r="C283">
        <f>IFERROR(IF(ISNUMBER(入力!W28),入力!W28,DATEVALUE(入力!W28)),"")</f>
        <v/>
      </c>
      <c r="D283">
        <f>IF(入力!V28="","",入力!V28)</f>
        <v/>
      </c>
      <c r="E283">
        <f>IF(D283="","",IFERROR(INDEX(資格マスタ!$B:$B,MATCH(ASC(SUBSTITUTE(SUBSTITUTE(D283," ",""),"　","")),資格マスタ!$D:$D,0)),D283))</f>
        <v/>
      </c>
      <c r="F283">
        <f>IF(E283="","",IF(C283="",DATE(9999,1,1),C283))</f>
        <v/>
      </c>
      <c r="G283">
        <f>IF(E283="","",COUNTIFS($F$279:$F$290,"&lt;"&amp;F283,$F$279:$F$290,"&lt;&gt;")+COUNTIFS($F$279:$F$290,F283,$B$279:$B$290,"&lt;"&amp;B283)+1)</f>
        <v/>
      </c>
      <c r="H283">
        <f>IF(OR(E283="",C283=""),"",IF(C283&gt;=DATE(2019,5,1),"令和"&amp;(YEAR(C283)-2018),IF(C283&gt;=DATE(1989,1,8),"平成"&amp;(YEAR(C283)-1988),"昭和"&amp;(YEAR(C283)-1925)))&amp;"年"&amp;MONTH(C283)&amp;"月")</f>
        <v/>
      </c>
    </row>
    <row r="284">
      <c r="A284" t="n">
        <v>24</v>
      </c>
      <c r="B284" t="n">
        <v>6</v>
      </c>
      <c r="C284">
        <f>IFERROR(IF(ISNUMBER(入力!Y28),入力!Y28,DATEVALUE(入力!Y28)),"")</f>
        <v/>
      </c>
      <c r="D284">
        <f>IF(入力!X28="","",入力!X28)</f>
        <v/>
      </c>
      <c r="E284">
        <f>IF(D284="","",IFERROR(INDEX(資格マスタ!$B:$B,MATCH(ASC(SUBSTITUTE(SUBSTITUTE(D284," ",""),"　","")),資格マスタ!$D:$D,0)),D284))</f>
        <v/>
      </c>
      <c r="F284">
        <f>IF(E284="","",IF(C284="",DATE(9999,1,1),C284))</f>
        <v/>
      </c>
      <c r="G284">
        <f>IF(E284="","",COUNTIFS($F$279:$F$290,"&lt;"&amp;F284,$F$279:$F$290,"&lt;&gt;")+COUNTIFS($F$279:$F$290,F284,$B$279:$B$290,"&lt;"&amp;B284)+1)</f>
        <v/>
      </c>
      <c r="H284">
        <f>IF(OR(E284="",C284=""),"",IF(C284&gt;=DATE(2019,5,1),"令和"&amp;(YEAR(C284)-2018),IF(C284&gt;=DATE(1989,1,8),"平成"&amp;(YEAR(C284)-1988),"昭和"&amp;(YEAR(C284)-1925)))&amp;"年"&amp;MONTH(C284)&amp;"月")</f>
        <v/>
      </c>
    </row>
    <row r="285">
      <c r="A285" t="n">
        <v>24</v>
      </c>
      <c r="B285" t="n">
        <v>7</v>
      </c>
      <c r="C285">
        <f>IFERROR(INDEX(資格取込!$S$6:$S$205,MATCH(24&amp;"_"&amp;1,資格取込!$Z$6:$Z$205,0)),"")</f>
        <v/>
      </c>
      <c r="D285">
        <f>IFERROR(INDEX(資格取込!$R$6:$R$205,MATCH(24&amp;"_"&amp;1,資格取込!$Z$6:$Z$205,0)),"")</f>
        <v/>
      </c>
      <c r="E285">
        <f>IF(D285="","",IFERROR(INDEX(資格マスタ!$B:$B,MATCH(ASC(SUBSTITUTE(SUBSTITUTE(D285," ",""),"　","")),資格マスタ!$D:$D,0)),D285))</f>
        <v/>
      </c>
      <c r="F285">
        <f>IF(E285="","",IF(C285="",DATE(9999,1,1),C285))</f>
        <v/>
      </c>
      <c r="G285">
        <f>IF(E285="","",COUNTIFS($F$279:$F$290,"&lt;"&amp;F285,$F$279:$F$290,"&lt;&gt;")+COUNTIFS($F$279:$F$290,F285,$B$279:$B$290,"&lt;"&amp;B285)+1)</f>
        <v/>
      </c>
      <c r="H285">
        <f>IF(OR(E285="",C285=""),"",IF(C285&gt;=DATE(2019,5,1),"令和"&amp;(YEAR(C285)-2018),IF(C285&gt;=DATE(1989,1,8),"平成"&amp;(YEAR(C285)-1988),"昭和"&amp;(YEAR(C285)-1925)))&amp;"年"&amp;MONTH(C285)&amp;"月")</f>
        <v/>
      </c>
    </row>
    <row r="286">
      <c r="A286" t="n">
        <v>24</v>
      </c>
      <c r="B286" t="n">
        <v>8</v>
      </c>
      <c r="C286">
        <f>IFERROR(INDEX(資格取込!$S$6:$S$205,MATCH(24&amp;"_"&amp;2,資格取込!$Z$6:$Z$205,0)),"")</f>
        <v/>
      </c>
      <c r="D286">
        <f>IFERROR(INDEX(資格取込!$R$6:$R$205,MATCH(24&amp;"_"&amp;2,資格取込!$Z$6:$Z$205,0)),"")</f>
        <v/>
      </c>
      <c r="E286">
        <f>IF(D286="","",IFERROR(INDEX(資格マスタ!$B:$B,MATCH(ASC(SUBSTITUTE(SUBSTITUTE(D286," ",""),"　","")),資格マスタ!$D:$D,0)),D286))</f>
        <v/>
      </c>
      <c r="F286">
        <f>IF(E286="","",IF(C286="",DATE(9999,1,1),C286))</f>
        <v/>
      </c>
      <c r="G286">
        <f>IF(E286="","",COUNTIFS($F$279:$F$290,"&lt;"&amp;F286,$F$279:$F$290,"&lt;&gt;")+COUNTIFS($F$279:$F$290,F286,$B$279:$B$290,"&lt;"&amp;B286)+1)</f>
        <v/>
      </c>
      <c r="H286">
        <f>IF(OR(E286="",C286=""),"",IF(C286&gt;=DATE(2019,5,1),"令和"&amp;(YEAR(C286)-2018),IF(C286&gt;=DATE(1989,1,8),"平成"&amp;(YEAR(C286)-1988),"昭和"&amp;(YEAR(C286)-1925)))&amp;"年"&amp;MONTH(C286)&amp;"月")</f>
        <v/>
      </c>
    </row>
    <row r="287">
      <c r="A287" t="n">
        <v>24</v>
      </c>
      <c r="B287" t="n">
        <v>9</v>
      </c>
      <c r="C287">
        <f>IFERROR(INDEX(資格取込!$S$6:$S$205,MATCH(24&amp;"_"&amp;3,資格取込!$Z$6:$Z$205,0)),"")</f>
        <v/>
      </c>
      <c r="D287">
        <f>IFERROR(INDEX(資格取込!$R$6:$R$205,MATCH(24&amp;"_"&amp;3,資格取込!$Z$6:$Z$205,0)),"")</f>
        <v/>
      </c>
      <c r="E287">
        <f>IF(D287="","",IFERROR(INDEX(資格マスタ!$B:$B,MATCH(ASC(SUBSTITUTE(SUBSTITUTE(D287," ",""),"　","")),資格マスタ!$D:$D,0)),D287))</f>
        <v/>
      </c>
      <c r="F287">
        <f>IF(E287="","",IF(C287="",DATE(9999,1,1),C287))</f>
        <v/>
      </c>
      <c r="G287">
        <f>IF(E287="","",COUNTIFS($F$279:$F$290,"&lt;"&amp;F287,$F$279:$F$290,"&lt;&gt;")+COUNTIFS($F$279:$F$290,F287,$B$279:$B$290,"&lt;"&amp;B287)+1)</f>
        <v/>
      </c>
      <c r="H287">
        <f>IF(OR(E287="",C287=""),"",IF(C287&gt;=DATE(2019,5,1),"令和"&amp;(YEAR(C287)-2018),IF(C287&gt;=DATE(1989,1,8),"平成"&amp;(YEAR(C287)-1988),"昭和"&amp;(YEAR(C287)-1925)))&amp;"年"&amp;MONTH(C287)&amp;"月")</f>
        <v/>
      </c>
    </row>
    <row r="288">
      <c r="A288" t="n">
        <v>24</v>
      </c>
      <c r="B288" t="n">
        <v>10</v>
      </c>
      <c r="C288">
        <f>IFERROR(INDEX(資格取込!$S$6:$S$205,MATCH(24&amp;"_"&amp;4,資格取込!$Z$6:$Z$205,0)),"")</f>
        <v/>
      </c>
      <c r="D288">
        <f>IFERROR(INDEX(資格取込!$R$6:$R$205,MATCH(24&amp;"_"&amp;4,資格取込!$Z$6:$Z$205,0)),"")</f>
        <v/>
      </c>
      <c r="E288">
        <f>IF(D288="","",IFERROR(INDEX(資格マスタ!$B:$B,MATCH(ASC(SUBSTITUTE(SUBSTITUTE(D288," ",""),"　","")),資格マスタ!$D:$D,0)),D288))</f>
        <v/>
      </c>
      <c r="F288">
        <f>IF(E288="","",IF(C288="",DATE(9999,1,1),C288))</f>
        <v/>
      </c>
      <c r="G288">
        <f>IF(E288="","",COUNTIFS($F$279:$F$290,"&lt;"&amp;F288,$F$279:$F$290,"&lt;&gt;")+COUNTIFS($F$279:$F$290,F288,$B$279:$B$290,"&lt;"&amp;B288)+1)</f>
        <v/>
      </c>
      <c r="H288">
        <f>IF(OR(E288="",C288=""),"",IF(C288&gt;=DATE(2019,5,1),"令和"&amp;(YEAR(C288)-2018),IF(C288&gt;=DATE(1989,1,8),"平成"&amp;(YEAR(C288)-1988),"昭和"&amp;(YEAR(C288)-1925)))&amp;"年"&amp;MONTH(C288)&amp;"月")</f>
        <v/>
      </c>
    </row>
    <row r="289">
      <c r="A289" t="n">
        <v>24</v>
      </c>
      <c r="B289" t="n">
        <v>11</v>
      </c>
      <c r="C289">
        <f>IFERROR(INDEX(資格取込!$S$6:$S$205,MATCH(24&amp;"_"&amp;5,資格取込!$Z$6:$Z$205,0)),"")</f>
        <v/>
      </c>
      <c r="D289">
        <f>IFERROR(INDEX(資格取込!$R$6:$R$205,MATCH(24&amp;"_"&amp;5,資格取込!$Z$6:$Z$205,0)),"")</f>
        <v/>
      </c>
      <c r="E289">
        <f>IF(D289="","",IFERROR(INDEX(資格マスタ!$B:$B,MATCH(ASC(SUBSTITUTE(SUBSTITUTE(D289," ",""),"　","")),資格マスタ!$D:$D,0)),D289))</f>
        <v/>
      </c>
      <c r="F289">
        <f>IF(E289="","",IF(C289="",DATE(9999,1,1),C289))</f>
        <v/>
      </c>
      <c r="G289">
        <f>IF(E289="","",COUNTIFS($F$279:$F$290,"&lt;"&amp;F289,$F$279:$F$290,"&lt;&gt;")+COUNTIFS($F$279:$F$290,F289,$B$279:$B$290,"&lt;"&amp;B289)+1)</f>
        <v/>
      </c>
      <c r="H289">
        <f>IF(OR(E289="",C289=""),"",IF(C289&gt;=DATE(2019,5,1),"令和"&amp;(YEAR(C289)-2018),IF(C289&gt;=DATE(1989,1,8),"平成"&amp;(YEAR(C289)-1988),"昭和"&amp;(YEAR(C289)-1925)))&amp;"年"&amp;MONTH(C289)&amp;"月")</f>
        <v/>
      </c>
    </row>
    <row r="290">
      <c r="A290" t="n">
        <v>24</v>
      </c>
      <c r="B290" t="n">
        <v>12</v>
      </c>
      <c r="C290">
        <f>IFERROR(INDEX(資格取込!$S$6:$S$205,MATCH(24&amp;"_"&amp;6,資格取込!$Z$6:$Z$205,0)),"")</f>
        <v/>
      </c>
      <c r="D290">
        <f>IFERROR(INDEX(資格取込!$R$6:$R$205,MATCH(24&amp;"_"&amp;6,資格取込!$Z$6:$Z$205,0)),"")</f>
        <v/>
      </c>
      <c r="E290">
        <f>IF(D290="","",IFERROR(INDEX(資格マスタ!$B:$B,MATCH(ASC(SUBSTITUTE(SUBSTITUTE(D290," ",""),"　","")),資格マスタ!$D:$D,0)),D290))</f>
        <v/>
      </c>
      <c r="F290">
        <f>IF(E290="","",IF(C290="",DATE(9999,1,1),C290))</f>
        <v/>
      </c>
      <c r="G290">
        <f>IF(E290="","",COUNTIFS($F$279:$F$290,"&lt;"&amp;F290,$F$279:$F$290,"&lt;&gt;")+COUNTIFS($F$279:$F$290,F290,$B$279:$B$290,"&lt;"&amp;B290)+1)</f>
        <v/>
      </c>
      <c r="H290">
        <f>IF(OR(E290="",C290=""),"",IF(C290&gt;=DATE(2019,5,1),"令和"&amp;(YEAR(C290)-2018),IF(C290&gt;=DATE(1989,1,8),"平成"&amp;(YEAR(C290)-1988),"昭和"&amp;(YEAR(C290)-1925)))&amp;"年"&amp;MONTH(C290)&amp;"月")</f>
        <v/>
      </c>
    </row>
    <row r="291">
      <c r="A291" t="n">
        <v>25</v>
      </c>
      <c r="B291" t="n">
        <v>1</v>
      </c>
      <c r="C291" s="132">
        <f>IFERROR(IF(ISNUMBER(入力!O29),入力!O29,DATEVALUE(入力!O29)),"")</f>
        <v/>
      </c>
      <c r="D291">
        <f>IF(入力!N29="","",入力!N29)</f>
        <v/>
      </c>
      <c r="E291">
        <f>IF(D291="","",IFERROR(INDEX(資格マスタ!$B:$B,MATCH(ASC(SUBSTITUTE(SUBSTITUTE(D291," ",""),"　","")),資格マスタ!$D:$D,0)),D291))</f>
        <v/>
      </c>
      <c r="F291">
        <f>IF(E291="","",IF(C291="",DATE(9999,1,1),C291))</f>
        <v/>
      </c>
      <c r="G291">
        <f>IF(E291="","",COUNTIFS($F$291:$F$302,"&lt;"&amp;F291,$F$291:$F$302,"&lt;&gt;")+COUNTIFS($F$291:$F$302,F291,$B$291:$B$302,"&lt;"&amp;B291)+1)</f>
        <v/>
      </c>
      <c r="H291">
        <f>IF(OR(E291="",C291=""),"",IF(C291&gt;=DATE(2019,5,1),"令和"&amp;(YEAR(C291)-2018),IF(C291&gt;=DATE(1989,1,8),"平成"&amp;(YEAR(C291)-1988),"昭和"&amp;(YEAR(C291)-1925)))&amp;"年"&amp;MONTH(C291)&amp;"月")</f>
        <v/>
      </c>
    </row>
    <row r="292">
      <c r="A292" t="n">
        <v>25</v>
      </c>
      <c r="B292" t="n">
        <v>2</v>
      </c>
      <c r="C292">
        <f>IFERROR(IF(ISNUMBER(入力!Q29),入力!Q29,DATEVALUE(入力!Q29)),"")</f>
        <v/>
      </c>
      <c r="D292">
        <f>IF(入力!P29="","",入力!P29)</f>
        <v/>
      </c>
      <c r="E292">
        <f>IF(D292="","",IFERROR(INDEX(資格マスタ!$B:$B,MATCH(ASC(SUBSTITUTE(SUBSTITUTE(D292," ",""),"　","")),資格マスタ!$D:$D,0)),D292))</f>
        <v/>
      </c>
      <c r="F292">
        <f>IF(E292="","",IF(C292="",DATE(9999,1,1),C292))</f>
        <v/>
      </c>
      <c r="G292">
        <f>IF(E292="","",COUNTIFS($F$291:$F$302,"&lt;"&amp;F292,$F$291:$F$302,"&lt;&gt;")+COUNTIFS($F$291:$F$302,F292,$B$291:$B$302,"&lt;"&amp;B292)+1)</f>
        <v/>
      </c>
      <c r="H292">
        <f>IF(OR(E292="",C292=""),"",IF(C292&gt;=DATE(2019,5,1),"令和"&amp;(YEAR(C292)-2018),IF(C292&gt;=DATE(1989,1,8),"平成"&amp;(YEAR(C292)-1988),"昭和"&amp;(YEAR(C292)-1925)))&amp;"年"&amp;MONTH(C292)&amp;"月")</f>
        <v/>
      </c>
    </row>
    <row r="293">
      <c r="A293" t="n">
        <v>25</v>
      </c>
      <c r="B293" t="n">
        <v>3</v>
      </c>
      <c r="C293">
        <f>IFERROR(IF(ISNUMBER(入力!S29),入力!S29,DATEVALUE(入力!S29)),"")</f>
        <v/>
      </c>
      <c r="D293">
        <f>IF(入力!R29="","",入力!R29)</f>
        <v/>
      </c>
      <c r="E293">
        <f>IF(D293="","",IFERROR(INDEX(資格マスタ!$B:$B,MATCH(ASC(SUBSTITUTE(SUBSTITUTE(D293," ",""),"　","")),資格マスタ!$D:$D,0)),D293))</f>
        <v/>
      </c>
      <c r="F293">
        <f>IF(E293="","",IF(C293="",DATE(9999,1,1),C293))</f>
        <v/>
      </c>
      <c r="G293">
        <f>IF(E293="","",COUNTIFS($F$291:$F$302,"&lt;"&amp;F293,$F$291:$F$302,"&lt;&gt;")+COUNTIFS($F$291:$F$302,F293,$B$291:$B$302,"&lt;"&amp;B293)+1)</f>
        <v/>
      </c>
      <c r="H293">
        <f>IF(OR(E293="",C293=""),"",IF(C293&gt;=DATE(2019,5,1),"令和"&amp;(YEAR(C293)-2018),IF(C293&gt;=DATE(1989,1,8),"平成"&amp;(YEAR(C293)-1988),"昭和"&amp;(YEAR(C293)-1925)))&amp;"年"&amp;MONTH(C293)&amp;"月")</f>
        <v/>
      </c>
    </row>
    <row r="294">
      <c r="A294" t="n">
        <v>25</v>
      </c>
      <c r="B294" t="n">
        <v>4</v>
      </c>
      <c r="C294">
        <f>IFERROR(IF(ISNUMBER(入力!U29),入力!U29,DATEVALUE(入力!U29)),"")</f>
        <v/>
      </c>
      <c r="D294">
        <f>IF(入力!T29="","",入力!T29)</f>
        <v/>
      </c>
      <c r="E294">
        <f>IF(D294="","",IFERROR(INDEX(資格マスタ!$B:$B,MATCH(ASC(SUBSTITUTE(SUBSTITUTE(D294," ",""),"　","")),資格マスタ!$D:$D,0)),D294))</f>
        <v/>
      </c>
      <c r="F294">
        <f>IF(E294="","",IF(C294="",DATE(9999,1,1),C294))</f>
        <v/>
      </c>
      <c r="G294">
        <f>IF(E294="","",COUNTIFS($F$291:$F$302,"&lt;"&amp;F294,$F$291:$F$302,"&lt;&gt;")+COUNTIFS($F$291:$F$302,F294,$B$291:$B$302,"&lt;"&amp;B294)+1)</f>
        <v/>
      </c>
      <c r="H294">
        <f>IF(OR(E294="",C294=""),"",IF(C294&gt;=DATE(2019,5,1),"令和"&amp;(YEAR(C294)-2018),IF(C294&gt;=DATE(1989,1,8),"平成"&amp;(YEAR(C294)-1988),"昭和"&amp;(YEAR(C294)-1925)))&amp;"年"&amp;MONTH(C294)&amp;"月")</f>
        <v/>
      </c>
    </row>
    <row r="295">
      <c r="A295" t="n">
        <v>25</v>
      </c>
      <c r="B295" t="n">
        <v>5</v>
      </c>
      <c r="C295">
        <f>IFERROR(IF(ISNUMBER(入力!W29),入力!W29,DATEVALUE(入力!W29)),"")</f>
        <v/>
      </c>
      <c r="D295">
        <f>IF(入力!V29="","",入力!V29)</f>
        <v/>
      </c>
      <c r="E295">
        <f>IF(D295="","",IFERROR(INDEX(資格マスタ!$B:$B,MATCH(ASC(SUBSTITUTE(SUBSTITUTE(D295," ",""),"　","")),資格マスタ!$D:$D,0)),D295))</f>
        <v/>
      </c>
      <c r="F295">
        <f>IF(E295="","",IF(C295="",DATE(9999,1,1),C295))</f>
        <v/>
      </c>
      <c r="G295">
        <f>IF(E295="","",COUNTIFS($F$291:$F$302,"&lt;"&amp;F295,$F$291:$F$302,"&lt;&gt;")+COUNTIFS($F$291:$F$302,F295,$B$291:$B$302,"&lt;"&amp;B295)+1)</f>
        <v/>
      </c>
      <c r="H295">
        <f>IF(OR(E295="",C295=""),"",IF(C295&gt;=DATE(2019,5,1),"令和"&amp;(YEAR(C295)-2018),IF(C295&gt;=DATE(1989,1,8),"平成"&amp;(YEAR(C295)-1988),"昭和"&amp;(YEAR(C295)-1925)))&amp;"年"&amp;MONTH(C295)&amp;"月")</f>
        <v/>
      </c>
    </row>
    <row r="296">
      <c r="A296" t="n">
        <v>25</v>
      </c>
      <c r="B296" t="n">
        <v>6</v>
      </c>
      <c r="C296">
        <f>IFERROR(IF(ISNUMBER(入力!Y29),入力!Y29,DATEVALUE(入力!Y29)),"")</f>
        <v/>
      </c>
      <c r="D296">
        <f>IF(入力!X29="","",入力!X29)</f>
        <v/>
      </c>
      <c r="E296">
        <f>IF(D296="","",IFERROR(INDEX(資格マスタ!$B:$B,MATCH(ASC(SUBSTITUTE(SUBSTITUTE(D296," ",""),"　","")),資格マスタ!$D:$D,0)),D296))</f>
        <v/>
      </c>
      <c r="F296">
        <f>IF(E296="","",IF(C296="",DATE(9999,1,1),C296))</f>
        <v/>
      </c>
      <c r="G296">
        <f>IF(E296="","",COUNTIFS($F$291:$F$302,"&lt;"&amp;F296,$F$291:$F$302,"&lt;&gt;")+COUNTIFS($F$291:$F$302,F296,$B$291:$B$302,"&lt;"&amp;B296)+1)</f>
        <v/>
      </c>
      <c r="H296">
        <f>IF(OR(E296="",C296=""),"",IF(C296&gt;=DATE(2019,5,1),"令和"&amp;(YEAR(C296)-2018),IF(C296&gt;=DATE(1989,1,8),"平成"&amp;(YEAR(C296)-1988),"昭和"&amp;(YEAR(C296)-1925)))&amp;"年"&amp;MONTH(C296)&amp;"月")</f>
        <v/>
      </c>
    </row>
    <row r="297">
      <c r="A297" t="n">
        <v>25</v>
      </c>
      <c r="B297" t="n">
        <v>7</v>
      </c>
      <c r="C297">
        <f>IFERROR(INDEX(資格取込!$S$6:$S$205,MATCH(25&amp;"_"&amp;1,資格取込!$Z$6:$Z$205,0)),"")</f>
        <v/>
      </c>
      <c r="D297">
        <f>IFERROR(INDEX(資格取込!$R$6:$R$205,MATCH(25&amp;"_"&amp;1,資格取込!$Z$6:$Z$205,0)),"")</f>
        <v/>
      </c>
      <c r="E297">
        <f>IF(D297="","",IFERROR(INDEX(資格マスタ!$B:$B,MATCH(ASC(SUBSTITUTE(SUBSTITUTE(D297," ",""),"　","")),資格マスタ!$D:$D,0)),D297))</f>
        <v/>
      </c>
      <c r="F297">
        <f>IF(E297="","",IF(C297="",DATE(9999,1,1),C297))</f>
        <v/>
      </c>
      <c r="G297">
        <f>IF(E297="","",COUNTIFS($F$291:$F$302,"&lt;"&amp;F297,$F$291:$F$302,"&lt;&gt;")+COUNTIFS($F$291:$F$302,F297,$B$291:$B$302,"&lt;"&amp;B297)+1)</f>
        <v/>
      </c>
      <c r="H297">
        <f>IF(OR(E297="",C297=""),"",IF(C297&gt;=DATE(2019,5,1),"令和"&amp;(YEAR(C297)-2018),IF(C297&gt;=DATE(1989,1,8),"平成"&amp;(YEAR(C297)-1988),"昭和"&amp;(YEAR(C297)-1925)))&amp;"年"&amp;MONTH(C297)&amp;"月")</f>
        <v/>
      </c>
    </row>
    <row r="298">
      <c r="A298" t="n">
        <v>25</v>
      </c>
      <c r="B298" t="n">
        <v>8</v>
      </c>
      <c r="C298">
        <f>IFERROR(INDEX(資格取込!$S$6:$S$205,MATCH(25&amp;"_"&amp;2,資格取込!$Z$6:$Z$205,0)),"")</f>
        <v/>
      </c>
      <c r="D298">
        <f>IFERROR(INDEX(資格取込!$R$6:$R$205,MATCH(25&amp;"_"&amp;2,資格取込!$Z$6:$Z$205,0)),"")</f>
        <v/>
      </c>
      <c r="E298">
        <f>IF(D298="","",IFERROR(INDEX(資格マスタ!$B:$B,MATCH(ASC(SUBSTITUTE(SUBSTITUTE(D298," ",""),"　","")),資格マスタ!$D:$D,0)),D298))</f>
        <v/>
      </c>
      <c r="F298">
        <f>IF(E298="","",IF(C298="",DATE(9999,1,1),C298))</f>
        <v/>
      </c>
      <c r="G298">
        <f>IF(E298="","",COUNTIFS($F$291:$F$302,"&lt;"&amp;F298,$F$291:$F$302,"&lt;&gt;")+COUNTIFS($F$291:$F$302,F298,$B$291:$B$302,"&lt;"&amp;B298)+1)</f>
        <v/>
      </c>
      <c r="H298">
        <f>IF(OR(E298="",C298=""),"",IF(C298&gt;=DATE(2019,5,1),"令和"&amp;(YEAR(C298)-2018),IF(C298&gt;=DATE(1989,1,8),"平成"&amp;(YEAR(C298)-1988),"昭和"&amp;(YEAR(C298)-1925)))&amp;"年"&amp;MONTH(C298)&amp;"月")</f>
        <v/>
      </c>
    </row>
    <row r="299">
      <c r="A299" t="n">
        <v>25</v>
      </c>
      <c r="B299" t="n">
        <v>9</v>
      </c>
      <c r="C299">
        <f>IFERROR(INDEX(資格取込!$S$6:$S$205,MATCH(25&amp;"_"&amp;3,資格取込!$Z$6:$Z$205,0)),"")</f>
        <v/>
      </c>
      <c r="D299">
        <f>IFERROR(INDEX(資格取込!$R$6:$R$205,MATCH(25&amp;"_"&amp;3,資格取込!$Z$6:$Z$205,0)),"")</f>
        <v/>
      </c>
      <c r="E299">
        <f>IF(D299="","",IFERROR(INDEX(資格マスタ!$B:$B,MATCH(ASC(SUBSTITUTE(SUBSTITUTE(D299," ",""),"　","")),資格マスタ!$D:$D,0)),D299))</f>
        <v/>
      </c>
      <c r="F299">
        <f>IF(E299="","",IF(C299="",DATE(9999,1,1),C299))</f>
        <v/>
      </c>
      <c r="G299">
        <f>IF(E299="","",COUNTIFS($F$291:$F$302,"&lt;"&amp;F299,$F$291:$F$302,"&lt;&gt;")+COUNTIFS($F$291:$F$302,F299,$B$291:$B$302,"&lt;"&amp;B299)+1)</f>
        <v/>
      </c>
      <c r="H299">
        <f>IF(OR(E299="",C299=""),"",IF(C299&gt;=DATE(2019,5,1),"令和"&amp;(YEAR(C299)-2018),IF(C299&gt;=DATE(1989,1,8),"平成"&amp;(YEAR(C299)-1988),"昭和"&amp;(YEAR(C299)-1925)))&amp;"年"&amp;MONTH(C299)&amp;"月")</f>
        <v/>
      </c>
    </row>
    <row r="300">
      <c r="A300" t="n">
        <v>25</v>
      </c>
      <c r="B300" t="n">
        <v>10</v>
      </c>
      <c r="C300">
        <f>IFERROR(INDEX(資格取込!$S$6:$S$205,MATCH(25&amp;"_"&amp;4,資格取込!$Z$6:$Z$205,0)),"")</f>
        <v/>
      </c>
      <c r="D300">
        <f>IFERROR(INDEX(資格取込!$R$6:$R$205,MATCH(25&amp;"_"&amp;4,資格取込!$Z$6:$Z$205,0)),"")</f>
        <v/>
      </c>
      <c r="E300">
        <f>IF(D300="","",IFERROR(INDEX(資格マスタ!$B:$B,MATCH(ASC(SUBSTITUTE(SUBSTITUTE(D300," ",""),"　","")),資格マスタ!$D:$D,0)),D300))</f>
        <v/>
      </c>
      <c r="F300">
        <f>IF(E300="","",IF(C300="",DATE(9999,1,1),C300))</f>
        <v/>
      </c>
      <c r="G300">
        <f>IF(E300="","",COUNTIFS($F$291:$F$302,"&lt;"&amp;F300,$F$291:$F$302,"&lt;&gt;")+COUNTIFS($F$291:$F$302,F300,$B$291:$B$302,"&lt;"&amp;B300)+1)</f>
        <v/>
      </c>
      <c r="H300">
        <f>IF(OR(E300="",C300=""),"",IF(C300&gt;=DATE(2019,5,1),"令和"&amp;(YEAR(C300)-2018),IF(C300&gt;=DATE(1989,1,8),"平成"&amp;(YEAR(C300)-1988),"昭和"&amp;(YEAR(C300)-1925)))&amp;"年"&amp;MONTH(C300)&amp;"月")</f>
        <v/>
      </c>
    </row>
    <row r="301">
      <c r="A301" t="n">
        <v>25</v>
      </c>
      <c r="B301" t="n">
        <v>11</v>
      </c>
      <c r="C301">
        <f>IFERROR(INDEX(資格取込!$S$6:$S$205,MATCH(25&amp;"_"&amp;5,資格取込!$Z$6:$Z$205,0)),"")</f>
        <v/>
      </c>
      <c r="D301">
        <f>IFERROR(INDEX(資格取込!$R$6:$R$205,MATCH(25&amp;"_"&amp;5,資格取込!$Z$6:$Z$205,0)),"")</f>
        <v/>
      </c>
      <c r="E301">
        <f>IF(D301="","",IFERROR(INDEX(資格マスタ!$B:$B,MATCH(ASC(SUBSTITUTE(SUBSTITUTE(D301," ",""),"　","")),資格マスタ!$D:$D,0)),D301))</f>
        <v/>
      </c>
      <c r="F301">
        <f>IF(E301="","",IF(C301="",DATE(9999,1,1),C301))</f>
        <v/>
      </c>
      <c r="G301">
        <f>IF(E301="","",COUNTIFS($F$291:$F$302,"&lt;"&amp;F301,$F$291:$F$302,"&lt;&gt;")+COUNTIFS($F$291:$F$302,F301,$B$291:$B$302,"&lt;"&amp;B301)+1)</f>
        <v/>
      </c>
      <c r="H301">
        <f>IF(OR(E301="",C301=""),"",IF(C301&gt;=DATE(2019,5,1),"令和"&amp;(YEAR(C301)-2018),IF(C301&gt;=DATE(1989,1,8),"平成"&amp;(YEAR(C301)-1988),"昭和"&amp;(YEAR(C301)-1925)))&amp;"年"&amp;MONTH(C301)&amp;"月")</f>
        <v/>
      </c>
    </row>
    <row r="302">
      <c r="A302" t="n">
        <v>25</v>
      </c>
      <c r="B302" t="n">
        <v>12</v>
      </c>
      <c r="C302">
        <f>IFERROR(INDEX(資格取込!$S$6:$S$205,MATCH(25&amp;"_"&amp;6,資格取込!$Z$6:$Z$205,0)),"")</f>
        <v/>
      </c>
      <c r="D302">
        <f>IFERROR(INDEX(資格取込!$R$6:$R$205,MATCH(25&amp;"_"&amp;6,資格取込!$Z$6:$Z$205,0)),"")</f>
        <v/>
      </c>
      <c r="E302">
        <f>IF(D302="","",IFERROR(INDEX(資格マスタ!$B:$B,MATCH(ASC(SUBSTITUTE(SUBSTITUTE(D302," ",""),"　","")),資格マスタ!$D:$D,0)),D302))</f>
        <v/>
      </c>
      <c r="F302">
        <f>IF(E302="","",IF(C302="",DATE(9999,1,1),C302))</f>
        <v/>
      </c>
      <c r="G302">
        <f>IF(E302="","",COUNTIFS($F$291:$F$302,"&lt;"&amp;F302,$F$291:$F$302,"&lt;&gt;")+COUNTIFS($F$291:$F$302,F302,$B$291:$B$302,"&lt;"&amp;B302)+1)</f>
        <v/>
      </c>
      <c r="H302">
        <f>IF(OR(E302="",C302=""),"",IF(C302&gt;=DATE(2019,5,1),"令和"&amp;(YEAR(C302)-2018),IF(C302&gt;=DATE(1989,1,8),"平成"&amp;(YEAR(C302)-1988),"昭和"&amp;(YEAR(C302)-1925)))&amp;"年"&amp;MONTH(C302)&amp;"月")</f>
        <v/>
      </c>
    </row>
    <row r="303">
      <c r="A303" t="n">
        <v>26</v>
      </c>
      <c r="B303" t="n">
        <v>1</v>
      </c>
      <c r="C303" s="132">
        <f>IFERROR(IF(ISNUMBER(入力!O30),入力!O30,DATEVALUE(入力!O30)),"")</f>
        <v/>
      </c>
      <c r="D303">
        <f>IF(入力!N30="","",入力!N30)</f>
        <v/>
      </c>
      <c r="E303">
        <f>IF(D303="","",IFERROR(INDEX(資格マスタ!$B:$B,MATCH(ASC(SUBSTITUTE(SUBSTITUTE(D303," ",""),"　","")),資格マスタ!$D:$D,0)),D303))</f>
        <v/>
      </c>
      <c r="F303">
        <f>IF(E303="","",IF(C303="",DATE(9999,1,1),C303))</f>
        <v/>
      </c>
      <c r="G303">
        <f>IF(E303="","",COUNTIFS($F$303:$F$314,"&lt;"&amp;F303,$F$303:$F$314,"&lt;&gt;")+COUNTIFS($F$303:$F$314,F303,$B$303:$B$314,"&lt;"&amp;B303)+1)</f>
        <v/>
      </c>
      <c r="H303">
        <f>IF(OR(E303="",C303=""),"",IF(C303&gt;=DATE(2019,5,1),"令和"&amp;(YEAR(C303)-2018),IF(C303&gt;=DATE(1989,1,8),"平成"&amp;(YEAR(C303)-1988),"昭和"&amp;(YEAR(C303)-1925)))&amp;"年"&amp;MONTH(C303)&amp;"月")</f>
        <v/>
      </c>
    </row>
    <row r="304">
      <c r="A304" t="n">
        <v>26</v>
      </c>
      <c r="B304" t="n">
        <v>2</v>
      </c>
      <c r="C304">
        <f>IFERROR(IF(ISNUMBER(入力!Q30),入力!Q30,DATEVALUE(入力!Q30)),"")</f>
        <v/>
      </c>
      <c r="D304">
        <f>IF(入力!P30="","",入力!P30)</f>
        <v/>
      </c>
      <c r="E304">
        <f>IF(D304="","",IFERROR(INDEX(資格マスタ!$B:$B,MATCH(ASC(SUBSTITUTE(SUBSTITUTE(D304," ",""),"　","")),資格マスタ!$D:$D,0)),D304))</f>
        <v/>
      </c>
      <c r="F304">
        <f>IF(E304="","",IF(C304="",DATE(9999,1,1),C304))</f>
        <v/>
      </c>
      <c r="G304">
        <f>IF(E304="","",COUNTIFS($F$303:$F$314,"&lt;"&amp;F304,$F$303:$F$314,"&lt;&gt;")+COUNTIFS($F$303:$F$314,F304,$B$303:$B$314,"&lt;"&amp;B304)+1)</f>
        <v/>
      </c>
      <c r="H304">
        <f>IF(OR(E304="",C304=""),"",IF(C304&gt;=DATE(2019,5,1),"令和"&amp;(YEAR(C304)-2018),IF(C304&gt;=DATE(1989,1,8),"平成"&amp;(YEAR(C304)-1988),"昭和"&amp;(YEAR(C304)-1925)))&amp;"年"&amp;MONTH(C304)&amp;"月")</f>
        <v/>
      </c>
    </row>
    <row r="305">
      <c r="A305" t="n">
        <v>26</v>
      </c>
      <c r="B305" t="n">
        <v>3</v>
      </c>
      <c r="C305">
        <f>IFERROR(IF(ISNUMBER(入力!S30),入力!S30,DATEVALUE(入力!S30)),"")</f>
        <v/>
      </c>
      <c r="D305">
        <f>IF(入力!R30="","",入力!R30)</f>
        <v/>
      </c>
      <c r="E305">
        <f>IF(D305="","",IFERROR(INDEX(資格マスタ!$B:$B,MATCH(ASC(SUBSTITUTE(SUBSTITUTE(D305," ",""),"　","")),資格マスタ!$D:$D,0)),D305))</f>
        <v/>
      </c>
      <c r="F305">
        <f>IF(E305="","",IF(C305="",DATE(9999,1,1),C305))</f>
        <v/>
      </c>
      <c r="G305">
        <f>IF(E305="","",COUNTIFS($F$303:$F$314,"&lt;"&amp;F305,$F$303:$F$314,"&lt;&gt;")+COUNTIFS($F$303:$F$314,F305,$B$303:$B$314,"&lt;"&amp;B305)+1)</f>
        <v/>
      </c>
      <c r="H305">
        <f>IF(OR(E305="",C305=""),"",IF(C305&gt;=DATE(2019,5,1),"令和"&amp;(YEAR(C305)-2018),IF(C305&gt;=DATE(1989,1,8),"平成"&amp;(YEAR(C305)-1988),"昭和"&amp;(YEAR(C305)-1925)))&amp;"年"&amp;MONTH(C305)&amp;"月")</f>
        <v/>
      </c>
    </row>
    <row r="306">
      <c r="A306" t="n">
        <v>26</v>
      </c>
      <c r="B306" t="n">
        <v>4</v>
      </c>
      <c r="C306">
        <f>IFERROR(IF(ISNUMBER(入力!U30),入力!U30,DATEVALUE(入力!U30)),"")</f>
        <v/>
      </c>
      <c r="D306">
        <f>IF(入力!T30="","",入力!T30)</f>
        <v/>
      </c>
      <c r="E306">
        <f>IF(D306="","",IFERROR(INDEX(資格マスタ!$B:$B,MATCH(ASC(SUBSTITUTE(SUBSTITUTE(D306," ",""),"　","")),資格マスタ!$D:$D,0)),D306))</f>
        <v/>
      </c>
      <c r="F306">
        <f>IF(E306="","",IF(C306="",DATE(9999,1,1),C306))</f>
        <v/>
      </c>
      <c r="G306">
        <f>IF(E306="","",COUNTIFS($F$303:$F$314,"&lt;"&amp;F306,$F$303:$F$314,"&lt;&gt;")+COUNTIFS($F$303:$F$314,F306,$B$303:$B$314,"&lt;"&amp;B306)+1)</f>
        <v/>
      </c>
      <c r="H306">
        <f>IF(OR(E306="",C306=""),"",IF(C306&gt;=DATE(2019,5,1),"令和"&amp;(YEAR(C306)-2018),IF(C306&gt;=DATE(1989,1,8),"平成"&amp;(YEAR(C306)-1988),"昭和"&amp;(YEAR(C306)-1925)))&amp;"年"&amp;MONTH(C306)&amp;"月")</f>
        <v/>
      </c>
    </row>
    <row r="307">
      <c r="A307" t="n">
        <v>26</v>
      </c>
      <c r="B307" t="n">
        <v>5</v>
      </c>
      <c r="C307">
        <f>IFERROR(IF(ISNUMBER(入力!W30),入力!W30,DATEVALUE(入力!W30)),"")</f>
        <v/>
      </c>
      <c r="D307">
        <f>IF(入力!V30="","",入力!V30)</f>
        <v/>
      </c>
      <c r="E307">
        <f>IF(D307="","",IFERROR(INDEX(資格マスタ!$B:$B,MATCH(ASC(SUBSTITUTE(SUBSTITUTE(D307," ",""),"　","")),資格マスタ!$D:$D,0)),D307))</f>
        <v/>
      </c>
      <c r="F307">
        <f>IF(E307="","",IF(C307="",DATE(9999,1,1),C307))</f>
        <v/>
      </c>
      <c r="G307">
        <f>IF(E307="","",COUNTIFS($F$303:$F$314,"&lt;"&amp;F307,$F$303:$F$314,"&lt;&gt;")+COUNTIFS($F$303:$F$314,F307,$B$303:$B$314,"&lt;"&amp;B307)+1)</f>
        <v/>
      </c>
      <c r="H307">
        <f>IF(OR(E307="",C307=""),"",IF(C307&gt;=DATE(2019,5,1),"令和"&amp;(YEAR(C307)-2018),IF(C307&gt;=DATE(1989,1,8),"平成"&amp;(YEAR(C307)-1988),"昭和"&amp;(YEAR(C307)-1925)))&amp;"年"&amp;MONTH(C307)&amp;"月")</f>
        <v/>
      </c>
    </row>
    <row r="308">
      <c r="A308" t="n">
        <v>26</v>
      </c>
      <c r="B308" t="n">
        <v>6</v>
      </c>
      <c r="C308">
        <f>IFERROR(IF(ISNUMBER(入力!Y30),入力!Y30,DATEVALUE(入力!Y30)),"")</f>
        <v/>
      </c>
      <c r="D308">
        <f>IF(入力!X30="","",入力!X30)</f>
        <v/>
      </c>
      <c r="E308">
        <f>IF(D308="","",IFERROR(INDEX(資格マスタ!$B:$B,MATCH(ASC(SUBSTITUTE(SUBSTITUTE(D308," ",""),"　","")),資格マスタ!$D:$D,0)),D308))</f>
        <v/>
      </c>
      <c r="F308">
        <f>IF(E308="","",IF(C308="",DATE(9999,1,1),C308))</f>
        <v/>
      </c>
      <c r="G308">
        <f>IF(E308="","",COUNTIFS($F$303:$F$314,"&lt;"&amp;F308,$F$303:$F$314,"&lt;&gt;")+COUNTIFS($F$303:$F$314,F308,$B$303:$B$314,"&lt;"&amp;B308)+1)</f>
        <v/>
      </c>
      <c r="H308">
        <f>IF(OR(E308="",C308=""),"",IF(C308&gt;=DATE(2019,5,1),"令和"&amp;(YEAR(C308)-2018),IF(C308&gt;=DATE(1989,1,8),"平成"&amp;(YEAR(C308)-1988),"昭和"&amp;(YEAR(C308)-1925)))&amp;"年"&amp;MONTH(C308)&amp;"月")</f>
        <v/>
      </c>
    </row>
    <row r="309">
      <c r="A309" t="n">
        <v>26</v>
      </c>
      <c r="B309" t="n">
        <v>7</v>
      </c>
      <c r="C309">
        <f>IFERROR(INDEX(資格取込!$S$6:$S$205,MATCH(26&amp;"_"&amp;1,資格取込!$Z$6:$Z$205,0)),"")</f>
        <v/>
      </c>
      <c r="D309">
        <f>IFERROR(INDEX(資格取込!$R$6:$R$205,MATCH(26&amp;"_"&amp;1,資格取込!$Z$6:$Z$205,0)),"")</f>
        <v/>
      </c>
      <c r="E309">
        <f>IF(D309="","",IFERROR(INDEX(資格マスタ!$B:$B,MATCH(ASC(SUBSTITUTE(SUBSTITUTE(D309," ",""),"　","")),資格マスタ!$D:$D,0)),D309))</f>
        <v/>
      </c>
      <c r="F309">
        <f>IF(E309="","",IF(C309="",DATE(9999,1,1),C309))</f>
        <v/>
      </c>
      <c r="G309">
        <f>IF(E309="","",COUNTIFS($F$303:$F$314,"&lt;"&amp;F309,$F$303:$F$314,"&lt;&gt;")+COUNTIFS($F$303:$F$314,F309,$B$303:$B$314,"&lt;"&amp;B309)+1)</f>
        <v/>
      </c>
      <c r="H309">
        <f>IF(OR(E309="",C309=""),"",IF(C309&gt;=DATE(2019,5,1),"令和"&amp;(YEAR(C309)-2018),IF(C309&gt;=DATE(1989,1,8),"平成"&amp;(YEAR(C309)-1988),"昭和"&amp;(YEAR(C309)-1925)))&amp;"年"&amp;MONTH(C309)&amp;"月")</f>
        <v/>
      </c>
    </row>
    <row r="310">
      <c r="A310" t="n">
        <v>26</v>
      </c>
      <c r="B310" t="n">
        <v>8</v>
      </c>
      <c r="C310">
        <f>IFERROR(INDEX(資格取込!$S$6:$S$205,MATCH(26&amp;"_"&amp;2,資格取込!$Z$6:$Z$205,0)),"")</f>
        <v/>
      </c>
      <c r="D310">
        <f>IFERROR(INDEX(資格取込!$R$6:$R$205,MATCH(26&amp;"_"&amp;2,資格取込!$Z$6:$Z$205,0)),"")</f>
        <v/>
      </c>
      <c r="E310">
        <f>IF(D310="","",IFERROR(INDEX(資格マスタ!$B:$B,MATCH(ASC(SUBSTITUTE(SUBSTITUTE(D310," ",""),"　","")),資格マスタ!$D:$D,0)),D310))</f>
        <v/>
      </c>
      <c r="F310">
        <f>IF(E310="","",IF(C310="",DATE(9999,1,1),C310))</f>
        <v/>
      </c>
      <c r="G310">
        <f>IF(E310="","",COUNTIFS($F$303:$F$314,"&lt;"&amp;F310,$F$303:$F$314,"&lt;&gt;")+COUNTIFS($F$303:$F$314,F310,$B$303:$B$314,"&lt;"&amp;B310)+1)</f>
        <v/>
      </c>
      <c r="H310">
        <f>IF(OR(E310="",C310=""),"",IF(C310&gt;=DATE(2019,5,1),"令和"&amp;(YEAR(C310)-2018),IF(C310&gt;=DATE(1989,1,8),"平成"&amp;(YEAR(C310)-1988),"昭和"&amp;(YEAR(C310)-1925)))&amp;"年"&amp;MONTH(C310)&amp;"月")</f>
        <v/>
      </c>
    </row>
    <row r="311">
      <c r="A311" t="n">
        <v>26</v>
      </c>
      <c r="B311" t="n">
        <v>9</v>
      </c>
      <c r="C311">
        <f>IFERROR(INDEX(資格取込!$S$6:$S$205,MATCH(26&amp;"_"&amp;3,資格取込!$Z$6:$Z$205,0)),"")</f>
        <v/>
      </c>
      <c r="D311">
        <f>IFERROR(INDEX(資格取込!$R$6:$R$205,MATCH(26&amp;"_"&amp;3,資格取込!$Z$6:$Z$205,0)),"")</f>
        <v/>
      </c>
      <c r="E311">
        <f>IF(D311="","",IFERROR(INDEX(資格マスタ!$B:$B,MATCH(ASC(SUBSTITUTE(SUBSTITUTE(D311," ",""),"　","")),資格マスタ!$D:$D,0)),D311))</f>
        <v/>
      </c>
      <c r="F311">
        <f>IF(E311="","",IF(C311="",DATE(9999,1,1),C311))</f>
        <v/>
      </c>
      <c r="G311">
        <f>IF(E311="","",COUNTIFS($F$303:$F$314,"&lt;"&amp;F311,$F$303:$F$314,"&lt;&gt;")+COUNTIFS($F$303:$F$314,F311,$B$303:$B$314,"&lt;"&amp;B311)+1)</f>
        <v/>
      </c>
      <c r="H311">
        <f>IF(OR(E311="",C311=""),"",IF(C311&gt;=DATE(2019,5,1),"令和"&amp;(YEAR(C311)-2018),IF(C311&gt;=DATE(1989,1,8),"平成"&amp;(YEAR(C311)-1988),"昭和"&amp;(YEAR(C311)-1925)))&amp;"年"&amp;MONTH(C311)&amp;"月")</f>
        <v/>
      </c>
    </row>
    <row r="312">
      <c r="A312" t="n">
        <v>26</v>
      </c>
      <c r="B312" t="n">
        <v>10</v>
      </c>
      <c r="C312">
        <f>IFERROR(INDEX(資格取込!$S$6:$S$205,MATCH(26&amp;"_"&amp;4,資格取込!$Z$6:$Z$205,0)),"")</f>
        <v/>
      </c>
      <c r="D312">
        <f>IFERROR(INDEX(資格取込!$R$6:$R$205,MATCH(26&amp;"_"&amp;4,資格取込!$Z$6:$Z$205,0)),"")</f>
        <v/>
      </c>
      <c r="E312">
        <f>IF(D312="","",IFERROR(INDEX(資格マスタ!$B:$B,MATCH(ASC(SUBSTITUTE(SUBSTITUTE(D312," ",""),"　","")),資格マスタ!$D:$D,0)),D312))</f>
        <v/>
      </c>
      <c r="F312">
        <f>IF(E312="","",IF(C312="",DATE(9999,1,1),C312))</f>
        <v/>
      </c>
      <c r="G312">
        <f>IF(E312="","",COUNTIFS($F$303:$F$314,"&lt;"&amp;F312,$F$303:$F$314,"&lt;&gt;")+COUNTIFS($F$303:$F$314,F312,$B$303:$B$314,"&lt;"&amp;B312)+1)</f>
        <v/>
      </c>
      <c r="H312">
        <f>IF(OR(E312="",C312=""),"",IF(C312&gt;=DATE(2019,5,1),"令和"&amp;(YEAR(C312)-2018),IF(C312&gt;=DATE(1989,1,8),"平成"&amp;(YEAR(C312)-1988),"昭和"&amp;(YEAR(C312)-1925)))&amp;"年"&amp;MONTH(C312)&amp;"月")</f>
        <v/>
      </c>
    </row>
    <row r="313">
      <c r="A313" t="n">
        <v>26</v>
      </c>
      <c r="B313" t="n">
        <v>11</v>
      </c>
      <c r="C313">
        <f>IFERROR(INDEX(資格取込!$S$6:$S$205,MATCH(26&amp;"_"&amp;5,資格取込!$Z$6:$Z$205,0)),"")</f>
        <v/>
      </c>
      <c r="D313">
        <f>IFERROR(INDEX(資格取込!$R$6:$R$205,MATCH(26&amp;"_"&amp;5,資格取込!$Z$6:$Z$205,0)),"")</f>
        <v/>
      </c>
      <c r="E313">
        <f>IF(D313="","",IFERROR(INDEX(資格マスタ!$B:$B,MATCH(ASC(SUBSTITUTE(SUBSTITUTE(D313," ",""),"　","")),資格マスタ!$D:$D,0)),D313))</f>
        <v/>
      </c>
      <c r="F313">
        <f>IF(E313="","",IF(C313="",DATE(9999,1,1),C313))</f>
        <v/>
      </c>
      <c r="G313">
        <f>IF(E313="","",COUNTIFS($F$303:$F$314,"&lt;"&amp;F313,$F$303:$F$314,"&lt;&gt;")+COUNTIFS($F$303:$F$314,F313,$B$303:$B$314,"&lt;"&amp;B313)+1)</f>
        <v/>
      </c>
      <c r="H313">
        <f>IF(OR(E313="",C313=""),"",IF(C313&gt;=DATE(2019,5,1),"令和"&amp;(YEAR(C313)-2018),IF(C313&gt;=DATE(1989,1,8),"平成"&amp;(YEAR(C313)-1988),"昭和"&amp;(YEAR(C313)-1925)))&amp;"年"&amp;MONTH(C313)&amp;"月")</f>
        <v/>
      </c>
    </row>
    <row r="314">
      <c r="A314" t="n">
        <v>26</v>
      </c>
      <c r="B314" t="n">
        <v>12</v>
      </c>
      <c r="C314">
        <f>IFERROR(INDEX(資格取込!$S$6:$S$205,MATCH(26&amp;"_"&amp;6,資格取込!$Z$6:$Z$205,0)),"")</f>
        <v/>
      </c>
      <c r="D314">
        <f>IFERROR(INDEX(資格取込!$R$6:$R$205,MATCH(26&amp;"_"&amp;6,資格取込!$Z$6:$Z$205,0)),"")</f>
        <v/>
      </c>
      <c r="E314">
        <f>IF(D314="","",IFERROR(INDEX(資格マスタ!$B:$B,MATCH(ASC(SUBSTITUTE(SUBSTITUTE(D314," ",""),"　","")),資格マスタ!$D:$D,0)),D314))</f>
        <v/>
      </c>
      <c r="F314">
        <f>IF(E314="","",IF(C314="",DATE(9999,1,1),C314))</f>
        <v/>
      </c>
      <c r="G314">
        <f>IF(E314="","",COUNTIFS($F$303:$F$314,"&lt;"&amp;F314,$F$303:$F$314,"&lt;&gt;")+COUNTIFS($F$303:$F$314,F314,$B$303:$B$314,"&lt;"&amp;B314)+1)</f>
        <v/>
      </c>
      <c r="H314">
        <f>IF(OR(E314="",C314=""),"",IF(C314&gt;=DATE(2019,5,1),"令和"&amp;(YEAR(C314)-2018),IF(C314&gt;=DATE(1989,1,8),"平成"&amp;(YEAR(C314)-1988),"昭和"&amp;(YEAR(C314)-1925)))&amp;"年"&amp;MONTH(C314)&amp;"月")</f>
        <v/>
      </c>
    </row>
    <row r="315">
      <c r="A315" t="n">
        <v>27</v>
      </c>
      <c r="B315" t="n">
        <v>1</v>
      </c>
      <c r="C315" s="132">
        <f>IFERROR(IF(ISNUMBER(入力!O31),入力!O31,DATEVALUE(入力!O31)),"")</f>
        <v/>
      </c>
      <c r="D315">
        <f>IF(入力!N31="","",入力!N31)</f>
        <v/>
      </c>
      <c r="E315">
        <f>IF(D315="","",IFERROR(INDEX(資格マスタ!$B:$B,MATCH(ASC(SUBSTITUTE(SUBSTITUTE(D315," ",""),"　","")),資格マスタ!$D:$D,0)),D315))</f>
        <v/>
      </c>
      <c r="F315">
        <f>IF(E315="","",IF(C315="",DATE(9999,1,1),C315))</f>
        <v/>
      </c>
      <c r="G315">
        <f>IF(E315="","",COUNTIFS($F$315:$F$326,"&lt;"&amp;F315,$F$315:$F$326,"&lt;&gt;")+COUNTIFS($F$315:$F$326,F315,$B$315:$B$326,"&lt;"&amp;B315)+1)</f>
        <v/>
      </c>
      <c r="H315">
        <f>IF(OR(E315="",C315=""),"",IF(C315&gt;=DATE(2019,5,1),"令和"&amp;(YEAR(C315)-2018),IF(C315&gt;=DATE(1989,1,8),"平成"&amp;(YEAR(C315)-1988),"昭和"&amp;(YEAR(C315)-1925)))&amp;"年"&amp;MONTH(C315)&amp;"月")</f>
        <v/>
      </c>
    </row>
    <row r="316">
      <c r="A316" t="n">
        <v>27</v>
      </c>
      <c r="B316" t="n">
        <v>2</v>
      </c>
      <c r="C316">
        <f>IFERROR(IF(ISNUMBER(入力!Q31),入力!Q31,DATEVALUE(入力!Q31)),"")</f>
        <v/>
      </c>
      <c r="D316">
        <f>IF(入力!P31="","",入力!P31)</f>
        <v/>
      </c>
      <c r="E316">
        <f>IF(D316="","",IFERROR(INDEX(資格マスタ!$B:$B,MATCH(ASC(SUBSTITUTE(SUBSTITUTE(D316," ",""),"　","")),資格マスタ!$D:$D,0)),D316))</f>
        <v/>
      </c>
      <c r="F316">
        <f>IF(E316="","",IF(C316="",DATE(9999,1,1),C316))</f>
        <v/>
      </c>
      <c r="G316">
        <f>IF(E316="","",COUNTIFS($F$315:$F$326,"&lt;"&amp;F316,$F$315:$F$326,"&lt;&gt;")+COUNTIFS($F$315:$F$326,F316,$B$315:$B$326,"&lt;"&amp;B316)+1)</f>
        <v/>
      </c>
      <c r="H316">
        <f>IF(OR(E316="",C316=""),"",IF(C316&gt;=DATE(2019,5,1),"令和"&amp;(YEAR(C316)-2018),IF(C316&gt;=DATE(1989,1,8),"平成"&amp;(YEAR(C316)-1988),"昭和"&amp;(YEAR(C316)-1925)))&amp;"年"&amp;MONTH(C316)&amp;"月")</f>
        <v/>
      </c>
    </row>
    <row r="317">
      <c r="A317" t="n">
        <v>27</v>
      </c>
      <c r="B317" t="n">
        <v>3</v>
      </c>
      <c r="C317">
        <f>IFERROR(IF(ISNUMBER(入力!S31),入力!S31,DATEVALUE(入力!S31)),"")</f>
        <v/>
      </c>
      <c r="D317">
        <f>IF(入力!R31="","",入力!R31)</f>
        <v/>
      </c>
      <c r="E317">
        <f>IF(D317="","",IFERROR(INDEX(資格マスタ!$B:$B,MATCH(ASC(SUBSTITUTE(SUBSTITUTE(D317," ",""),"　","")),資格マスタ!$D:$D,0)),D317))</f>
        <v/>
      </c>
      <c r="F317">
        <f>IF(E317="","",IF(C317="",DATE(9999,1,1),C317))</f>
        <v/>
      </c>
      <c r="G317">
        <f>IF(E317="","",COUNTIFS($F$315:$F$326,"&lt;"&amp;F317,$F$315:$F$326,"&lt;&gt;")+COUNTIFS($F$315:$F$326,F317,$B$315:$B$326,"&lt;"&amp;B317)+1)</f>
        <v/>
      </c>
      <c r="H317">
        <f>IF(OR(E317="",C317=""),"",IF(C317&gt;=DATE(2019,5,1),"令和"&amp;(YEAR(C317)-2018),IF(C317&gt;=DATE(1989,1,8),"平成"&amp;(YEAR(C317)-1988),"昭和"&amp;(YEAR(C317)-1925)))&amp;"年"&amp;MONTH(C317)&amp;"月")</f>
        <v/>
      </c>
    </row>
    <row r="318">
      <c r="A318" t="n">
        <v>27</v>
      </c>
      <c r="B318" t="n">
        <v>4</v>
      </c>
      <c r="C318">
        <f>IFERROR(IF(ISNUMBER(入力!U31),入力!U31,DATEVALUE(入力!U31)),"")</f>
        <v/>
      </c>
      <c r="D318">
        <f>IF(入力!T31="","",入力!T31)</f>
        <v/>
      </c>
      <c r="E318">
        <f>IF(D318="","",IFERROR(INDEX(資格マスタ!$B:$B,MATCH(ASC(SUBSTITUTE(SUBSTITUTE(D318," ",""),"　","")),資格マスタ!$D:$D,0)),D318))</f>
        <v/>
      </c>
      <c r="F318">
        <f>IF(E318="","",IF(C318="",DATE(9999,1,1),C318))</f>
        <v/>
      </c>
      <c r="G318">
        <f>IF(E318="","",COUNTIFS($F$315:$F$326,"&lt;"&amp;F318,$F$315:$F$326,"&lt;&gt;")+COUNTIFS($F$315:$F$326,F318,$B$315:$B$326,"&lt;"&amp;B318)+1)</f>
        <v/>
      </c>
      <c r="H318">
        <f>IF(OR(E318="",C318=""),"",IF(C318&gt;=DATE(2019,5,1),"令和"&amp;(YEAR(C318)-2018),IF(C318&gt;=DATE(1989,1,8),"平成"&amp;(YEAR(C318)-1988),"昭和"&amp;(YEAR(C318)-1925)))&amp;"年"&amp;MONTH(C318)&amp;"月")</f>
        <v/>
      </c>
    </row>
    <row r="319">
      <c r="A319" t="n">
        <v>27</v>
      </c>
      <c r="B319" t="n">
        <v>5</v>
      </c>
      <c r="C319">
        <f>IFERROR(IF(ISNUMBER(入力!W31),入力!W31,DATEVALUE(入力!W31)),"")</f>
        <v/>
      </c>
      <c r="D319">
        <f>IF(入力!V31="","",入力!V31)</f>
        <v/>
      </c>
      <c r="E319">
        <f>IF(D319="","",IFERROR(INDEX(資格マスタ!$B:$B,MATCH(ASC(SUBSTITUTE(SUBSTITUTE(D319," ",""),"　","")),資格マスタ!$D:$D,0)),D319))</f>
        <v/>
      </c>
      <c r="F319">
        <f>IF(E319="","",IF(C319="",DATE(9999,1,1),C319))</f>
        <v/>
      </c>
      <c r="G319">
        <f>IF(E319="","",COUNTIFS($F$315:$F$326,"&lt;"&amp;F319,$F$315:$F$326,"&lt;&gt;")+COUNTIFS($F$315:$F$326,F319,$B$315:$B$326,"&lt;"&amp;B319)+1)</f>
        <v/>
      </c>
      <c r="H319">
        <f>IF(OR(E319="",C319=""),"",IF(C319&gt;=DATE(2019,5,1),"令和"&amp;(YEAR(C319)-2018),IF(C319&gt;=DATE(1989,1,8),"平成"&amp;(YEAR(C319)-1988),"昭和"&amp;(YEAR(C319)-1925)))&amp;"年"&amp;MONTH(C319)&amp;"月")</f>
        <v/>
      </c>
    </row>
    <row r="320">
      <c r="A320" t="n">
        <v>27</v>
      </c>
      <c r="B320" t="n">
        <v>6</v>
      </c>
      <c r="C320">
        <f>IFERROR(IF(ISNUMBER(入力!Y31),入力!Y31,DATEVALUE(入力!Y31)),"")</f>
        <v/>
      </c>
      <c r="D320">
        <f>IF(入力!X31="","",入力!X31)</f>
        <v/>
      </c>
      <c r="E320">
        <f>IF(D320="","",IFERROR(INDEX(資格マスタ!$B:$B,MATCH(ASC(SUBSTITUTE(SUBSTITUTE(D320," ",""),"　","")),資格マスタ!$D:$D,0)),D320))</f>
        <v/>
      </c>
      <c r="F320">
        <f>IF(E320="","",IF(C320="",DATE(9999,1,1),C320))</f>
        <v/>
      </c>
      <c r="G320">
        <f>IF(E320="","",COUNTIFS($F$315:$F$326,"&lt;"&amp;F320,$F$315:$F$326,"&lt;&gt;")+COUNTIFS($F$315:$F$326,F320,$B$315:$B$326,"&lt;"&amp;B320)+1)</f>
        <v/>
      </c>
      <c r="H320">
        <f>IF(OR(E320="",C320=""),"",IF(C320&gt;=DATE(2019,5,1),"令和"&amp;(YEAR(C320)-2018),IF(C320&gt;=DATE(1989,1,8),"平成"&amp;(YEAR(C320)-1988),"昭和"&amp;(YEAR(C320)-1925)))&amp;"年"&amp;MONTH(C320)&amp;"月")</f>
        <v/>
      </c>
    </row>
    <row r="321">
      <c r="A321" t="n">
        <v>27</v>
      </c>
      <c r="B321" t="n">
        <v>7</v>
      </c>
      <c r="C321">
        <f>IFERROR(INDEX(資格取込!$S$6:$S$205,MATCH(27&amp;"_"&amp;1,資格取込!$Z$6:$Z$205,0)),"")</f>
        <v/>
      </c>
      <c r="D321">
        <f>IFERROR(INDEX(資格取込!$R$6:$R$205,MATCH(27&amp;"_"&amp;1,資格取込!$Z$6:$Z$205,0)),"")</f>
        <v/>
      </c>
      <c r="E321">
        <f>IF(D321="","",IFERROR(INDEX(資格マスタ!$B:$B,MATCH(ASC(SUBSTITUTE(SUBSTITUTE(D321," ",""),"　","")),資格マスタ!$D:$D,0)),D321))</f>
        <v/>
      </c>
      <c r="F321">
        <f>IF(E321="","",IF(C321="",DATE(9999,1,1),C321))</f>
        <v/>
      </c>
      <c r="G321">
        <f>IF(E321="","",COUNTIFS($F$315:$F$326,"&lt;"&amp;F321,$F$315:$F$326,"&lt;&gt;")+COUNTIFS($F$315:$F$326,F321,$B$315:$B$326,"&lt;"&amp;B321)+1)</f>
        <v/>
      </c>
      <c r="H321">
        <f>IF(OR(E321="",C321=""),"",IF(C321&gt;=DATE(2019,5,1),"令和"&amp;(YEAR(C321)-2018),IF(C321&gt;=DATE(1989,1,8),"平成"&amp;(YEAR(C321)-1988),"昭和"&amp;(YEAR(C321)-1925)))&amp;"年"&amp;MONTH(C321)&amp;"月")</f>
        <v/>
      </c>
    </row>
    <row r="322">
      <c r="A322" t="n">
        <v>27</v>
      </c>
      <c r="B322" t="n">
        <v>8</v>
      </c>
      <c r="C322">
        <f>IFERROR(INDEX(資格取込!$S$6:$S$205,MATCH(27&amp;"_"&amp;2,資格取込!$Z$6:$Z$205,0)),"")</f>
        <v/>
      </c>
      <c r="D322">
        <f>IFERROR(INDEX(資格取込!$R$6:$R$205,MATCH(27&amp;"_"&amp;2,資格取込!$Z$6:$Z$205,0)),"")</f>
        <v/>
      </c>
      <c r="E322">
        <f>IF(D322="","",IFERROR(INDEX(資格マスタ!$B:$B,MATCH(ASC(SUBSTITUTE(SUBSTITUTE(D322," ",""),"　","")),資格マスタ!$D:$D,0)),D322))</f>
        <v/>
      </c>
      <c r="F322">
        <f>IF(E322="","",IF(C322="",DATE(9999,1,1),C322))</f>
        <v/>
      </c>
      <c r="G322">
        <f>IF(E322="","",COUNTIFS($F$315:$F$326,"&lt;"&amp;F322,$F$315:$F$326,"&lt;&gt;")+COUNTIFS($F$315:$F$326,F322,$B$315:$B$326,"&lt;"&amp;B322)+1)</f>
        <v/>
      </c>
      <c r="H322">
        <f>IF(OR(E322="",C322=""),"",IF(C322&gt;=DATE(2019,5,1),"令和"&amp;(YEAR(C322)-2018),IF(C322&gt;=DATE(1989,1,8),"平成"&amp;(YEAR(C322)-1988),"昭和"&amp;(YEAR(C322)-1925)))&amp;"年"&amp;MONTH(C322)&amp;"月")</f>
        <v/>
      </c>
    </row>
    <row r="323">
      <c r="A323" t="n">
        <v>27</v>
      </c>
      <c r="B323" t="n">
        <v>9</v>
      </c>
      <c r="C323">
        <f>IFERROR(INDEX(資格取込!$S$6:$S$205,MATCH(27&amp;"_"&amp;3,資格取込!$Z$6:$Z$205,0)),"")</f>
        <v/>
      </c>
      <c r="D323">
        <f>IFERROR(INDEX(資格取込!$R$6:$R$205,MATCH(27&amp;"_"&amp;3,資格取込!$Z$6:$Z$205,0)),"")</f>
        <v/>
      </c>
      <c r="E323">
        <f>IF(D323="","",IFERROR(INDEX(資格マスタ!$B:$B,MATCH(ASC(SUBSTITUTE(SUBSTITUTE(D323," ",""),"　","")),資格マスタ!$D:$D,0)),D323))</f>
        <v/>
      </c>
      <c r="F323">
        <f>IF(E323="","",IF(C323="",DATE(9999,1,1),C323))</f>
        <v/>
      </c>
      <c r="G323">
        <f>IF(E323="","",COUNTIFS($F$315:$F$326,"&lt;"&amp;F323,$F$315:$F$326,"&lt;&gt;")+COUNTIFS($F$315:$F$326,F323,$B$315:$B$326,"&lt;"&amp;B323)+1)</f>
        <v/>
      </c>
      <c r="H323">
        <f>IF(OR(E323="",C323=""),"",IF(C323&gt;=DATE(2019,5,1),"令和"&amp;(YEAR(C323)-2018),IF(C323&gt;=DATE(1989,1,8),"平成"&amp;(YEAR(C323)-1988),"昭和"&amp;(YEAR(C323)-1925)))&amp;"年"&amp;MONTH(C323)&amp;"月")</f>
        <v/>
      </c>
    </row>
    <row r="324">
      <c r="A324" t="n">
        <v>27</v>
      </c>
      <c r="B324" t="n">
        <v>10</v>
      </c>
      <c r="C324">
        <f>IFERROR(INDEX(資格取込!$S$6:$S$205,MATCH(27&amp;"_"&amp;4,資格取込!$Z$6:$Z$205,0)),"")</f>
        <v/>
      </c>
      <c r="D324">
        <f>IFERROR(INDEX(資格取込!$R$6:$R$205,MATCH(27&amp;"_"&amp;4,資格取込!$Z$6:$Z$205,0)),"")</f>
        <v/>
      </c>
      <c r="E324">
        <f>IF(D324="","",IFERROR(INDEX(資格マスタ!$B:$B,MATCH(ASC(SUBSTITUTE(SUBSTITUTE(D324," ",""),"　","")),資格マスタ!$D:$D,0)),D324))</f>
        <v/>
      </c>
      <c r="F324">
        <f>IF(E324="","",IF(C324="",DATE(9999,1,1),C324))</f>
        <v/>
      </c>
      <c r="G324">
        <f>IF(E324="","",COUNTIFS($F$315:$F$326,"&lt;"&amp;F324,$F$315:$F$326,"&lt;&gt;")+COUNTIFS($F$315:$F$326,F324,$B$315:$B$326,"&lt;"&amp;B324)+1)</f>
        <v/>
      </c>
      <c r="H324">
        <f>IF(OR(E324="",C324=""),"",IF(C324&gt;=DATE(2019,5,1),"令和"&amp;(YEAR(C324)-2018),IF(C324&gt;=DATE(1989,1,8),"平成"&amp;(YEAR(C324)-1988),"昭和"&amp;(YEAR(C324)-1925)))&amp;"年"&amp;MONTH(C324)&amp;"月")</f>
        <v/>
      </c>
    </row>
    <row r="325">
      <c r="A325" t="n">
        <v>27</v>
      </c>
      <c r="B325" t="n">
        <v>11</v>
      </c>
      <c r="C325">
        <f>IFERROR(INDEX(資格取込!$S$6:$S$205,MATCH(27&amp;"_"&amp;5,資格取込!$Z$6:$Z$205,0)),"")</f>
        <v/>
      </c>
      <c r="D325">
        <f>IFERROR(INDEX(資格取込!$R$6:$R$205,MATCH(27&amp;"_"&amp;5,資格取込!$Z$6:$Z$205,0)),"")</f>
        <v/>
      </c>
      <c r="E325">
        <f>IF(D325="","",IFERROR(INDEX(資格マスタ!$B:$B,MATCH(ASC(SUBSTITUTE(SUBSTITUTE(D325," ",""),"　","")),資格マスタ!$D:$D,0)),D325))</f>
        <v/>
      </c>
      <c r="F325">
        <f>IF(E325="","",IF(C325="",DATE(9999,1,1),C325))</f>
        <v/>
      </c>
      <c r="G325">
        <f>IF(E325="","",COUNTIFS($F$315:$F$326,"&lt;"&amp;F325,$F$315:$F$326,"&lt;&gt;")+COUNTIFS($F$315:$F$326,F325,$B$315:$B$326,"&lt;"&amp;B325)+1)</f>
        <v/>
      </c>
      <c r="H325">
        <f>IF(OR(E325="",C325=""),"",IF(C325&gt;=DATE(2019,5,1),"令和"&amp;(YEAR(C325)-2018),IF(C325&gt;=DATE(1989,1,8),"平成"&amp;(YEAR(C325)-1988),"昭和"&amp;(YEAR(C325)-1925)))&amp;"年"&amp;MONTH(C325)&amp;"月")</f>
        <v/>
      </c>
    </row>
    <row r="326">
      <c r="A326" t="n">
        <v>27</v>
      </c>
      <c r="B326" t="n">
        <v>12</v>
      </c>
      <c r="C326">
        <f>IFERROR(INDEX(資格取込!$S$6:$S$205,MATCH(27&amp;"_"&amp;6,資格取込!$Z$6:$Z$205,0)),"")</f>
        <v/>
      </c>
      <c r="D326">
        <f>IFERROR(INDEX(資格取込!$R$6:$R$205,MATCH(27&amp;"_"&amp;6,資格取込!$Z$6:$Z$205,0)),"")</f>
        <v/>
      </c>
      <c r="E326">
        <f>IF(D326="","",IFERROR(INDEX(資格マスタ!$B:$B,MATCH(ASC(SUBSTITUTE(SUBSTITUTE(D326," ",""),"　","")),資格マスタ!$D:$D,0)),D326))</f>
        <v/>
      </c>
      <c r="F326">
        <f>IF(E326="","",IF(C326="",DATE(9999,1,1),C326))</f>
        <v/>
      </c>
      <c r="G326">
        <f>IF(E326="","",COUNTIFS($F$315:$F$326,"&lt;"&amp;F326,$F$315:$F$326,"&lt;&gt;")+COUNTIFS($F$315:$F$326,F326,$B$315:$B$326,"&lt;"&amp;B326)+1)</f>
        <v/>
      </c>
      <c r="H326">
        <f>IF(OR(E326="",C326=""),"",IF(C326&gt;=DATE(2019,5,1),"令和"&amp;(YEAR(C326)-2018),IF(C326&gt;=DATE(1989,1,8),"平成"&amp;(YEAR(C326)-1988),"昭和"&amp;(YEAR(C326)-1925)))&amp;"年"&amp;MONTH(C326)&amp;"月")</f>
        <v/>
      </c>
    </row>
    <row r="327">
      <c r="A327" t="n">
        <v>28</v>
      </c>
      <c r="B327" t="n">
        <v>1</v>
      </c>
      <c r="C327" s="132">
        <f>IFERROR(IF(ISNUMBER(入力!O32),入力!O32,DATEVALUE(入力!O32)),"")</f>
        <v/>
      </c>
      <c r="D327">
        <f>IF(入力!N32="","",入力!N32)</f>
        <v/>
      </c>
      <c r="E327">
        <f>IF(D327="","",IFERROR(INDEX(資格マスタ!$B:$B,MATCH(ASC(SUBSTITUTE(SUBSTITUTE(D327," ",""),"　","")),資格マスタ!$D:$D,0)),D327))</f>
        <v/>
      </c>
      <c r="F327">
        <f>IF(E327="","",IF(C327="",DATE(9999,1,1),C327))</f>
        <v/>
      </c>
      <c r="G327">
        <f>IF(E327="","",COUNTIFS($F$327:$F$338,"&lt;"&amp;F327,$F$327:$F$338,"&lt;&gt;")+COUNTIFS($F$327:$F$338,F327,$B$327:$B$338,"&lt;"&amp;B327)+1)</f>
        <v/>
      </c>
      <c r="H327">
        <f>IF(OR(E327="",C327=""),"",IF(C327&gt;=DATE(2019,5,1),"令和"&amp;(YEAR(C327)-2018),IF(C327&gt;=DATE(1989,1,8),"平成"&amp;(YEAR(C327)-1988),"昭和"&amp;(YEAR(C327)-1925)))&amp;"年"&amp;MONTH(C327)&amp;"月")</f>
        <v/>
      </c>
    </row>
    <row r="328">
      <c r="A328" t="n">
        <v>28</v>
      </c>
      <c r="B328" t="n">
        <v>2</v>
      </c>
      <c r="C328">
        <f>IFERROR(IF(ISNUMBER(入力!Q32),入力!Q32,DATEVALUE(入力!Q32)),"")</f>
        <v/>
      </c>
      <c r="D328">
        <f>IF(入力!P32="","",入力!P32)</f>
        <v/>
      </c>
      <c r="E328">
        <f>IF(D328="","",IFERROR(INDEX(資格マスタ!$B:$B,MATCH(ASC(SUBSTITUTE(SUBSTITUTE(D328," ",""),"　","")),資格マスタ!$D:$D,0)),D328))</f>
        <v/>
      </c>
      <c r="F328">
        <f>IF(E328="","",IF(C328="",DATE(9999,1,1),C328))</f>
        <v/>
      </c>
      <c r="G328">
        <f>IF(E328="","",COUNTIFS($F$327:$F$338,"&lt;"&amp;F328,$F$327:$F$338,"&lt;&gt;")+COUNTIFS($F$327:$F$338,F328,$B$327:$B$338,"&lt;"&amp;B328)+1)</f>
        <v/>
      </c>
      <c r="H328">
        <f>IF(OR(E328="",C328=""),"",IF(C328&gt;=DATE(2019,5,1),"令和"&amp;(YEAR(C328)-2018),IF(C328&gt;=DATE(1989,1,8),"平成"&amp;(YEAR(C328)-1988),"昭和"&amp;(YEAR(C328)-1925)))&amp;"年"&amp;MONTH(C328)&amp;"月")</f>
        <v/>
      </c>
    </row>
    <row r="329">
      <c r="A329" t="n">
        <v>28</v>
      </c>
      <c r="B329" t="n">
        <v>3</v>
      </c>
      <c r="C329">
        <f>IFERROR(IF(ISNUMBER(入力!S32),入力!S32,DATEVALUE(入力!S32)),"")</f>
        <v/>
      </c>
      <c r="D329">
        <f>IF(入力!R32="","",入力!R32)</f>
        <v/>
      </c>
      <c r="E329">
        <f>IF(D329="","",IFERROR(INDEX(資格マスタ!$B:$B,MATCH(ASC(SUBSTITUTE(SUBSTITUTE(D329," ",""),"　","")),資格マスタ!$D:$D,0)),D329))</f>
        <v/>
      </c>
      <c r="F329">
        <f>IF(E329="","",IF(C329="",DATE(9999,1,1),C329))</f>
        <v/>
      </c>
      <c r="G329">
        <f>IF(E329="","",COUNTIFS($F$327:$F$338,"&lt;"&amp;F329,$F$327:$F$338,"&lt;&gt;")+COUNTIFS($F$327:$F$338,F329,$B$327:$B$338,"&lt;"&amp;B329)+1)</f>
        <v/>
      </c>
      <c r="H329">
        <f>IF(OR(E329="",C329=""),"",IF(C329&gt;=DATE(2019,5,1),"令和"&amp;(YEAR(C329)-2018),IF(C329&gt;=DATE(1989,1,8),"平成"&amp;(YEAR(C329)-1988),"昭和"&amp;(YEAR(C329)-1925)))&amp;"年"&amp;MONTH(C329)&amp;"月")</f>
        <v/>
      </c>
    </row>
    <row r="330">
      <c r="A330" t="n">
        <v>28</v>
      </c>
      <c r="B330" t="n">
        <v>4</v>
      </c>
      <c r="C330">
        <f>IFERROR(IF(ISNUMBER(入力!U32),入力!U32,DATEVALUE(入力!U32)),"")</f>
        <v/>
      </c>
      <c r="D330">
        <f>IF(入力!T32="","",入力!T32)</f>
        <v/>
      </c>
      <c r="E330">
        <f>IF(D330="","",IFERROR(INDEX(資格マスタ!$B:$B,MATCH(ASC(SUBSTITUTE(SUBSTITUTE(D330," ",""),"　","")),資格マスタ!$D:$D,0)),D330))</f>
        <v/>
      </c>
      <c r="F330">
        <f>IF(E330="","",IF(C330="",DATE(9999,1,1),C330))</f>
        <v/>
      </c>
      <c r="G330">
        <f>IF(E330="","",COUNTIFS($F$327:$F$338,"&lt;"&amp;F330,$F$327:$F$338,"&lt;&gt;")+COUNTIFS($F$327:$F$338,F330,$B$327:$B$338,"&lt;"&amp;B330)+1)</f>
        <v/>
      </c>
      <c r="H330">
        <f>IF(OR(E330="",C330=""),"",IF(C330&gt;=DATE(2019,5,1),"令和"&amp;(YEAR(C330)-2018),IF(C330&gt;=DATE(1989,1,8),"平成"&amp;(YEAR(C330)-1988),"昭和"&amp;(YEAR(C330)-1925)))&amp;"年"&amp;MONTH(C330)&amp;"月")</f>
        <v/>
      </c>
    </row>
    <row r="331">
      <c r="A331" t="n">
        <v>28</v>
      </c>
      <c r="B331" t="n">
        <v>5</v>
      </c>
      <c r="C331">
        <f>IFERROR(IF(ISNUMBER(入力!W32),入力!W32,DATEVALUE(入力!W32)),"")</f>
        <v/>
      </c>
      <c r="D331">
        <f>IF(入力!V32="","",入力!V32)</f>
        <v/>
      </c>
      <c r="E331">
        <f>IF(D331="","",IFERROR(INDEX(資格マスタ!$B:$B,MATCH(ASC(SUBSTITUTE(SUBSTITUTE(D331," ",""),"　","")),資格マスタ!$D:$D,0)),D331))</f>
        <v/>
      </c>
      <c r="F331">
        <f>IF(E331="","",IF(C331="",DATE(9999,1,1),C331))</f>
        <v/>
      </c>
      <c r="G331">
        <f>IF(E331="","",COUNTIFS($F$327:$F$338,"&lt;"&amp;F331,$F$327:$F$338,"&lt;&gt;")+COUNTIFS($F$327:$F$338,F331,$B$327:$B$338,"&lt;"&amp;B331)+1)</f>
        <v/>
      </c>
      <c r="H331">
        <f>IF(OR(E331="",C331=""),"",IF(C331&gt;=DATE(2019,5,1),"令和"&amp;(YEAR(C331)-2018),IF(C331&gt;=DATE(1989,1,8),"平成"&amp;(YEAR(C331)-1988),"昭和"&amp;(YEAR(C331)-1925)))&amp;"年"&amp;MONTH(C331)&amp;"月")</f>
        <v/>
      </c>
    </row>
    <row r="332">
      <c r="A332" t="n">
        <v>28</v>
      </c>
      <c r="B332" t="n">
        <v>6</v>
      </c>
      <c r="C332">
        <f>IFERROR(IF(ISNUMBER(入力!Y32),入力!Y32,DATEVALUE(入力!Y32)),"")</f>
        <v/>
      </c>
      <c r="D332">
        <f>IF(入力!X32="","",入力!X32)</f>
        <v/>
      </c>
      <c r="E332">
        <f>IF(D332="","",IFERROR(INDEX(資格マスタ!$B:$B,MATCH(ASC(SUBSTITUTE(SUBSTITUTE(D332," ",""),"　","")),資格マスタ!$D:$D,0)),D332))</f>
        <v/>
      </c>
      <c r="F332">
        <f>IF(E332="","",IF(C332="",DATE(9999,1,1),C332))</f>
        <v/>
      </c>
      <c r="G332">
        <f>IF(E332="","",COUNTIFS($F$327:$F$338,"&lt;"&amp;F332,$F$327:$F$338,"&lt;&gt;")+COUNTIFS($F$327:$F$338,F332,$B$327:$B$338,"&lt;"&amp;B332)+1)</f>
        <v/>
      </c>
      <c r="H332">
        <f>IF(OR(E332="",C332=""),"",IF(C332&gt;=DATE(2019,5,1),"令和"&amp;(YEAR(C332)-2018),IF(C332&gt;=DATE(1989,1,8),"平成"&amp;(YEAR(C332)-1988),"昭和"&amp;(YEAR(C332)-1925)))&amp;"年"&amp;MONTH(C332)&amp;"月")</f>
        <v/>
      </c>
    </row>
    <row r="333">
      <c r="A333" t="n">
        <v>28</v>
      </c>
      <c r="B333" t="n">
        <v>7</v>
      </c>
      <c r="C333">
        <f>IFERROR(INDEX(資格取込!$S$6:$S$205,MATCH(28&amp;"_"&amp;1,資格取込!$Z$6:$Z$205,0)),"")</f>
        <v/>
      </c>
      <c r="D333">
        <f>IFERROR(INDEX(資格取込!$R$6:$R$205,MATCH(28&amp;"_"&amp;1,資格取込!$Z$6:$Z$205,0)),"")</f>
        <v/>
      </c>
      <c r="E333">
        <f>IF(D333="","",IFERROR(INDEX(資格マスタ!$B:$B,MATCH(ASC(SUBSTITUTE(SUBSTITUTE(D333," ",""),"　","")),資格マスタ!$D:$D,0)),D333))</f>
        <v/>
      </c>
      <c r="F333">
        <f>IF(E333="","",IF(C333="",DATE(9999,1,1),C333))</f>
        <v/>
      </c>
      <c r="G333">
        <f>IF(E333="","",COUNTIFS($F$327:$F$338,"&lt;"&amp;F333,$F$327:$F$338,"&lt;&gt;")+COUNTIFS($F$327:$F$338,F333,$B$327:$B$338,"&lt;"&amp;B333)+1)</f>
        <v/>
      </c>
      <c r="H333">
        <f>IF(OR(E333="",C333=""),"",IF(C333&gt;=DATE(2019,5,1),"令和"&amp;(YEAR(C333)-2018),IF(C333&gt;=DATE(1989,1,8),"平成"&amp;(YEAR(C333)-1988),"昭和"&amp;(YEAR(C333)-1925)))&amp;"年"&amp;MONTH(C333)&amp;"月")</f>
        <v/>
      </c>
    </row>
    <row r="334">
      <c r="A334" t="n">
        <v>28</v>
      </c>
      <c r="B334" t="n">
        <v>8</v>
      </c>
      <c r="C334">
        <f>IFERROR(INDEX(資格取込!$S$6:$S$205,MATCH(28&amp;"_"&amp;2,資格取込!$Z$6:$Z$205,0)),"")</f>
        <v/>
      </c>
      <c r="D334">
        <f>IFERROR(INDEX(資格取込!$R$6:$R$205,MATCH(28&amp;"_"&amp;2,資格取込!$Z$6:$Z$205,0)),"")</f>
        <v/>
      </c>
      <c r="E334">
        <f>IF(D334="","",IFERROR(INDEX(資格マスタ!$B:$B,MATCH(ASC(SUBSTITUTE(SUBSTITUTE(D334," ",""),"　","")),資格マスタ!$D:$D,0)),D334))</f>
        <v/>
      </c>
      <c r="F334">
        <f>IF(E334="","",IF(C334="",DATE(9999,1,1),C334))</f>
        <v/>
      </c>
      <c r="G334">
        <f>IF(E334="","",COUNTIFS($F$327:$F$338,"&lt;"&amp;F334,$F$327:$F$338,"&lt;&gt;")+COUNTIFS($F$327:$F$338,F334,$B$327:$B$338,"&lt;"&amp;B334)+1)</f>
        <v/>
      </c>
      <c r="H334">
        <f>IF(OR(E334="",C334=""),"",IF(C334&gt;=DATE(2019,5,1),"令和"&amp;(YEAR(C334)-2018),IF(C334&gt;=DATE(1989,1,8),"平成"&amp;(YEAR(C334)-1988),"昭和"&amp;(YEAR(C334)-1925)))&amp;"年"&amp;MONTH(C334)&amp;"月")</f>
        <v/>
      </c>
    </row>
    <row r="335">
      <c r="A335" t="n">
        <v>28</v>
      </c>
      <c r="B335" t="n">
        <v>9</v>
      </c>
      <c r="C335">
        <f>IFERROR(INDEX(資格取込!$S$6:$S$205,MATCH(28&amp;"_"&amp;3,資格取込!$Z$6:$Z$205,0)),"")</f>
        <v/>
      </c>
      <c r="D335">
        <f>IFERROR(INDEX(資格取込!$R$6:$R$205,MATCH(28&amp;"_"&amp;3,資格取込!$Z$6:$Z$205,0)),"")</f>
        <v/>
      </c>
      <c r="E335">
        <f>IF(D335="","",IFERROR(INDEX(資格マスタ!$B:$B,MATCH(ASC(SUBSTITUTE(SUBSTITUTE(D335," ",""),"　","")),資格マスタ!$D:$D,0)),D335))</f>
        <v/>
      </c>
      <c r="F335">
        <f>IF(E335="","",IF(C335="",DATE(9999,1,1),C335))</f>
        <v/>
      </c>
      <c r="G335">
        <f>IF(E335="","",COUNTIFS($F$327:$F$338,"&lt;"&amp;F335,$F$327:$F$338,"&lt;&gt;")+COUNTIFS($F$327:$F$338,F335,$B$327:$B$338,"&lt;"&amp;B335)+1)</f>
        <v/>
      </c>
      <c r="H335">
        <f>IF(OR(E335="",C335=""),"",IF(C335&gt;=DATE(2019,5,1),"令和"&amp;(YEAR(C335)-2018),IF(C335&gt;=DATE(1989,1,8),"平成"&amp;(YEAR(C335)-1988),"昭和"&amp;(YEAR(C335)-1925)))&amp;"年"&amp;MONTH(C335)&amp;"月")</f>
        <v/>
      </c>
    </row>
    <row r="336">
      <c r="A336" t="n">
        <v>28</v>
      </c>
      <c r="B336" t="n">
        <v>10</v>
      </c>
      <c r="C336">
        <f>IFERROR(INDEX(資格取込!$S$6:$S$205,MATCH(28&amp;"_"&amp;4,資格取込!$Z$6:$Z$205,0)),"")</f>
        <v/>
      </c>
      <c r="D336">
        <f>IFERROR(INDEX(資格取込!$R$6:$R$205,MATCH(28&amp;"_"&amp;4,資格取込!$Z$6:$Z$205,0)),"")</f>
        <v/>
      </c>
      <c r="E336">
        <f>IF(D336="","",IFERROR(INDEX(資格マスタ!$B:$B,MATCH(ASC(SUBSTITUTE(SUBSTITUTE(D336," ",""),"　","")),資格マスタ!$D:$D,0)),D336))</f>
        <v/>
      </c>
      <c r="F336">
        <f>IF(E336="","",IF(C336="",DATE(9999,1,1),C336))</f>
        <v/>
      </c>
      <c r="G336">
        <f>IF(E336="","",COUNTIFS($F$327:$F$338,"&lt;"&amp;F336,$F$327:$F$338,"&lt;&gt;")+COUNTIFS($F$327:$F$338,F336,$B$327:$B$338,"&lt;"&amp;B336)+1)</f>
        <v/>
      </c>
      <c r="H336">
        <f>IF(OR(E336="",C336=""),"",IF(C336&gt;=DATE(2019,5,1),"令和"&amp;(YEAR(C336)-2018),IF(C336&gt;=DATE(1989,1,8),"平成"&amp;(YEAR(C336)-1988),"昭和"&amp;(YEAR(C336)-1925)))&amp;"年"&amp;MONTH(C336)&amp;"月")</f>
        <v/>
      </c>
    </row>
    <row r="337">
      <c r="A337" t="n">
        <v>28</v>
      </c>
      <c r="B337" t="n">
        <v>11</v>
      </c>
      <c r="C337">
        <f>IFERROR(INDEX(資格取込!$S$6:$S$205,MATCH(28&amp;"_"&amp;5,資格取込!$Z$6:$Z$205,0)),"")</f>
        <v/>
      </c>
      <c r="D337">
        <f>IFERROR(INDEX(資格取込!$R$6:$R$205,MATCH(28&amp;"_"&amp;5,資格取込!$Z$6:$Z$205,0)),"")</f>
        <v/>
      </c>
      <c r="E337">
        <f>IF(D337="","",IFERROR(INDEX(資格マスタ!$B:$B,MATCH(ASC(SUBSTITUTE(SUBSTITUTE(D337," ",""),"　","")),資格マスタ!$D:$D,0)),D337))</f>
        <v/>
      </c>
      <c r="F337">
        <f>IF(E337="","",IF(C337="",DATE(9999,1,1),C337))</f>
        <v/>
      </c>
      <c r="G337">
        <f>IF(E337="","",COUNTIFS($F$327:$F$338,"&lt;"&amp;F337,$F$327:$F$338,"&lt;&gt;")+COUNTIFS($F$327:$F$338,F337,$B$327:$B$338,"&lt;"&amp;B337)+1)</f>
        <v/>
      </c>
      <c r="H337">
        <f>IF(OR(E337="",C337=""),"",IF(C337&gt;=DATE(2019,5,1),"令和"&amp;(YEAR(C337)-2018),IF(C337&gt;=DATE(1989,1,8),"平成"&amp;(YEAR(C337)-1988),"昭和"&amp;(YEAR(C337)-1925)))&amp;"年"&amp;MONTH(C337)&amp;"月")</f>
        <v/>
      </c>
    </row>
    <row r="338">
      <c r="A338" t="n">
        <v>28</v>
      </c>
      <c r="B338" t="n">
        <v>12</v>
      </c>
      <c r="C338">
        <f>IFERROR(INDEX(資格取込!$S$6:$S$205,MATCH(28&amp;"_"&amp;6,資格取込!$Z$6:$Z$205,0)),"")</f>
        <v/>
      </c>
      <c r="D338">
        <f>IFERROR(INDEX(資格取込!$R$6:$R$205,MATCH(28&amp;"_"&amp;6,資格取込!$Z$6:$Z$205,0)),"")</f>
        <v/>
      </c>
      <c r="E338">
        <f>IF(D338="","",IFERROR(INDEX(資格マスタ!$B:$B,MATCH(ASC(SUBSTITUTE(SUBSTITUTE(D338," ",""),"　","")),資格マスタ!$D:$D,0)),D338))</f>
        <v/>
      </c>
      <c r="F338">
        <f>IF(E338="","",IF(C338="",DATE(9999,1,1),C338))</f>
        <v/>
      </c>
      <c r="G338">
        <f>IF(E338="","",COUNTIFS($F$327:$F$338,"&lt;"&amp;F338,$F$327:$F$338,"&lt;&gt;")+COUNTIFS($F$327:$F$338,F338,$B$327:$B$338,"&lt;"&amp;B338)+1)</f>
        <v/>
      </c>
      <c r="H338">
        <f>IF(OR(E338="",C338=""),"",IF(C338&gt;=DATE(2019,5,1),"令和"&amp;(YEAR(C338)-2018),IF(C338&gt;=DATE(1989,1,8),"平成"&amp;(YEAR(C338)-1988),"昭和"&amp;(YEAR(C338)-1925)))&amp;"年"&amp;MONTH(C338)&amp;"月")</f>
        <v/>
      </c>
    </row>
    <row r="339">
      <c r="A339" t="n">
        <v>29</v>
      </c>
      <c r="B339" t="n">
        <v>1</v>
      </c>
      <c r="C339" s="132">
        <f>IFERROR(IF(ISNUMBER(入力!O33),入力!O33,DATEVALUE(入力!O33)),"")</f>
        <v/>
      </c>
      <c r="D339">
        <f>IF(入力!N33="","",入力!N33)</f>
        <v/>
      </c>
      <c r="E339">
        <f>IF(D339="","",IFERROR(INDEX(資格マスタ!$B:$B,MATCH(ASC(SUBSTITUTE(SUBSTITUTE(D339," ",""),"　","")),資格マスタ!$D:$D,0)),D339))</f>
        <v/>
      </c>
      <c r="F339">
        <f>IF(E339="","",IF(C339="",DATE(9999,1,1),C339))</f>
        <v/>
      </c>
      <c r="G339">
        <f>IF(E339="","",COUNTIFS($F$339:$F$350,"&lt;"&amp;F339,$F$339:$F$350,"&lt;&gt;")+COUNTIFS($F$339:$F$350,F339,$B$339:$B$350,"&lt;"&amp;B339)+1)</f>
        <v/>
      </c>
      <c r="H339">
        <f>IF(OR(E339="",C339=""),"",IF(C339&gt;=DATE(2019,5,1),"令和"&amp;(YEAR(C339)-2018),IF(C339&gt;=DATE(1989,1,8),"平成"&amp;(YEAR(C339)-1988),"昭和"&amp;(YEAR(C339)-1925)))&amp;"年"&amp;MONTH(C339)&amp;"月")</f>
        <v/>
      </c>
    </row>
    <row r="340">
      <c r="A340" t="n">
        <v>29</v>
      </c>
      <c r="B340" t="n">
        <v>2</v>
      </c>
      <c r="C340">
        <f>IFERROR(IF(ISNUMBER(入力!Q33),入力!Q33,DATEVALUE(入力!Q33)),"")</f>
        <v/>
      </c>
      <c r="D340">
        <f>IF(入力!P33="","",入力!P33)</f>
        <v/>
      </c>
      <c r="E340">
        <f>IF(D340="","",IFERROR(INDEX(資格マスタ!$B:$B,MATCH(ASC(SUBSTITUTE(SUBSTITUTE(D340," ",""),"　","")),資格マスタ!$D:$D,0)),D340))</f>
        <v/>
      </c>
      <c r="F340">
        <f>IF(E340="","",IF(C340="",DATE(9999,1,1),C340))</f>
        <v/>
      </c>
      <c r="G340">
        <f>IF(E340="","",COUNTIFS($F$339:$F$350,"&lt;"&amp;F340,$F$339:$F$350,"&lt;&gt;")+COUNTIFS($F$339:$F$350,F340,$B$339:$B$350,"&lt;"&amp;B340)+1)</f>
        <v/>
      </c>
      <c r="H340">
        <f>IF(OR(E340="",C340=""),"",IF(C340&gt;=DATE(2019,5,1),"令和"&amp;(YEAR(C340)-2018),IF(C340&gt;=DATE(1989,1,8),"平成"&amp;(YEAR(C340)-1988),"昭和"&amp;(YEAR(C340)-1925)))&amp;"年"&amp;MONTH(C340)&amp;"月")</f>
        <v/>
      </c>
    </row>
    <row r="341">
      <c r="A341" t="n">
        <v>29</v>
      </c>
      <c r="B341" t="n">
        <v>3</v>
      </c>
      <c r="C341">
        <f>IFERROR(IF(ISNUMBER(入力!S33),入力!S33,DATEVALUE(入力!S33)),"")</f>
        <v/>
      </c>
      <c r="D341">
        <f>IF(入力!R33="","",入力!R33)</f>
        <v/>
      </c>
      <c r="E341">
        <f>IF(D341="","",IFERROR(INDEX(資格マスタ!$B:$B,MATCH(ASC(SUBSTITUTE(SUBSTITUTE(D341," ",""),"　","")),資格マスタ!$D:$D,0)),D341))</f>
        <v/>
      </c>
      <c r="F341">
        <f>IF(E341="","",IF(C341="",DATE(9999,1,1),C341))</f>
        <v/>
      </c>
      <c r="G341">
        <f>IF(E341="","",COUNTIFS($F$339:$F$350,"&lt;"&amp;F341,$F$339:$F$350,"&lt;&gt;")+COUNTIFS($F$339:$F$350,F341,$B$339:$B$350,"&lt;"&amp;B341)+1)</f>
        <v/>
      </c>
      <c r="H341">
        <f>IF(OR(E341="",C341=""),"",IF(C341&gt;=DATE(2019,5,1),"令和"&amp;(YEAR(C341)-2018),IF(C341&gt;=DATE(1989,1,8),"平成"&amp;(YEAR(C341)-1988),"昭和"&amp;(YEAR(C341)-1925)))&amp;"年"&amp;MONTH(C341)&amp;"月")</f>
        <v/>
      </c>
    </row>
    <row r="342">
      <c r="A342" t="n">
        <v>29</v>
      </c>
      <c r="B342" t="n">
        <v>4</v>
      </c>
      <c r="C342">
        <f>IFERROR(IF(ISNUMBER(入力!U33),入力!U33,DATEVALUE(入力!U33)),"")</f>
        <v/>
      </c>
      <c r="D342">
        <f>IF(入力!T33="","",入力!T33)</f>
        <v/>
      </c>
      <c r="E342">
        <f>IF(D342="","",IFERROR(INDEX(資格マスタ!$B:$B,MATCH(ASC(SUBSTITUTE(SUBSTITUTE(D342," ",""),"　","")),資格マスタ!$D:$D,0)),D342))</f>
        <v/>
      </c>
      <c r="F342">
        <f>IF(E342="","",IF(C342="",DATE(9999,1,1),C342))</f>
        <v/>
      </c>
      <c r="G342">
        <f>IF(E342="","",COUNTIFS($F$339:$F$350,"&lt;"&amp;F342,$F$339:$F$350,"&lt;&gt;")+COUNTIFS($F$339:$F$350,F342,$B$339:$B$350,"&lt;"&amp;B342)+1)</f>
        <v/>
      </c>
      <c r="H342">
        <f>IF(OR(E342="",C342=""),"",IF(C342&gt;=DATE(2019,5,1),"令和"&amp;(YEAR(C342)-2018),IF(C342&gt;=DATE(1989,1,8),"平成"&amp;(YEAR(C342)-1988),"昭和"&amp;(YEAR(C342)-1925)))&amp;"年"&amp;MONTH(C342)&amp;"月")</f>
        <v/>
      </c>
    </row>
    <row r="343">
      <c r="A343" t="n">
        <v>29</v>
      </c>
      <c r="B343" t="n">
        <v>5</v>
      </c>
      <c r="C343">
        <f>IFERROR(IF(ISNUMBER(入力!W33),入力!W33,DATEVALUE(入力!W33)),"")</f>
        <v/>
      </c>
      <c r="D343">
        <f>IF(入力!V33="","",入力!V33)</f>
        <v/>
      </c>
      <c r="E343">
        <f>IF(D343="","",IFERROR(INDEX(資格マスタ!$B:$B,MATCH(ASC(SUBSTITUTE(SUBSTITUTE(D343," ",""),"　","")),資格マスタ!$D:$D,0)),D343))</f>
        <v/>
      </c>
      <c r="F343">
        <f>IF(E343="","",IF(C343="",DATE(9999,1,1),C343))</f>
        <v/>
      </c>
      <c r="G343">
        <f>IF(E343="","",COUNTIFS($F$339:$F$350,"&lt;"&amp;F343,$F$339:$F$350,"&lt;&gt;")+COUNTIFS($F$339:$F$350,F343,$B$339:$B$350,"&lt;"&amp;B343)+1)</f>
        <v/>
      </c>
      <c r="H343">
        <f>IF(OR(E343="",C343=""),"",IF(C343&gt;=DATE(2019,5,1),"令和"&amp;(YEAR(C343)-2018),IF(C343&gt;=DATE(1989,1,8),"平成"&amp;(YEAR(C343)-1988),"昭和"&amp;(YEAR(C343)-1925)))&amp;"年"&amp;MONTH(C343)&amp;"月")</f>
        <v/>
      </c>
    </row>
    <row r="344">
      <c r="A344" t="n">
        <v>29</v>
      </c>
      <c r="B344" t="n">
        <v>6</v>
      </c>
      <c r="C344">
        <f>IFERROR(IF(ISNUMBER(入力!Y33),入力!Y33,DATEVALUE(入力!Y33)),"")</f>
        <v/>
      </c>
      <c r="D344">
        <f>IF(入力!X33="","",入力!X33)</f>
        <v/>
      </c>
      <c r="E344">
        <f>IF(D344="","",IFERROR(INDEX(資格マスタ!$B:$B,MATCH(ASC(SUBSTITUTE(SUBSTITUTE(D344," ",""),"　","")),資格マスタ!$D:$D,0)),D344))</f>
        <v/>
      </c>
      <c r="F344">
        <f>IF(E344="","",IF(C344="",DATE(9999,1,1),C344))</f>
        <v/>
      </c>
      <c r="G344">
        <f>IF(E344="","",COUNTIFS($F$339:$F$350,"&lt;"&amp;F344,$F$339:$F$350,"&lt;&gt;")+COUNTIFS($F$339:$F$350,F344,$B$339:$B$350,"&lt;"&amp;B344)+1)</f>
        <v/>
      </c>
      <c r="H344">
        <f>IF(OR(E344="",C344=""),"",IF(C344&gt;=DATE(2019,5,1),"令和"&amp;(YEAR(C344)-2018),IF(C344&gt;=DATE(1989,1,8),"平成"&amp;(YEAR(C344)-1988),"昭和"&amp;(YEAR(C344)-1925)))&amp;"年"&amp;MONTH(C344)&amp;"月")</f>
        <v/>
      </c>
    </row>
    <row r="345">
      <c r="A345" t="n">
        <v>29</v>
      </c>
      <c r="B345" t="n">
        <v>7</v>
      </c>
      <c r="C345">
        <f>IFERROR(INDEX(資格取込!$S$6:$S$205,MATCH(29&amp;"_"&amp;1,資格取込!$Z$6:$Z$205,0)),"")</f>
        <v/>
      </c>
      <c r="D345">
        <f>IFERROR(INDEX(資格取込!$R$6:$R$205,MATCH(29&amp;"_"&amp;1,資格取込!$Z$6:$Z$205,0)),"")</f>
        <v/>
      </c>
      <c r="E345">
        <f>IF(D345="","",IFERROR(INDEX(資格マスタ!$B:$B,MATCH(ASC(SUBSTITUTE(SUBSTITUTE(D345," ",""),"　","")),資格マスタ!$D:$D,0)),D345))</f>
        <v/>
      </c>
      <c r="F345">
        <f>IF(E345="","",IF(C345="",DATE(9999,1,1),C345))</f>
        <v/>
      </c>
      <c r="G345">
        <f>IF(E345="","",COUNTIFS($F$339:$F$350,"&lt;"&amp;F345,$F$339:$F$350,"&lt;&gt;")+COUNTIFS($F$339:$F$350,F345,$B$339:$B$350,"&lt;"&amp;B345)+1)</f>
        <v/>
      </c>
      <c r="H345">
        <f>IF(OR(E345="",C345=""),"",IF(C345&gt;=DATE(2019,5,1),"令和"&amp;(YEAR(C345)-2018),IF(C345&gt;=DATE(1989,1,8),"平成"&amp;(YEAR(C345)-1988),"昭和"&amp;(YEAR(C345)-1925)))&amp;"年"&amp;MONTH(C345)&amp;"月")</f>
        <v/>
      </c>
    </row>
    <row r="346">
      <c r="A346" t="n">
        <v>29</v>
      </c>
      <c r="B346" t="n">
        <v>8</v>
      </c>
      <c r="C346">
        <f>IFERROR(INDEX(資格取込!$S$6:$S$205,MATCH(29&amp;"_"&amp;2,資格取込!$Z$6:$Z$205,0)),"")</f>
        <v/>
      </c>
      <c r="D346">
        <f>IFERROR(INDEX(資格取込!$R$6:$R$205,MATCH(29&amp;"_"&amp;2,資格取込!$Z$6:$Z$205,0)),"")</f>
        <v/>
      </c>
      <c r="E346">
        <f>IF(D346="","",IFERROR(INDEX(資格マスタ!$B:$B,MATCH(ASC(SUBSTITUTE(SUBSTITUTE(D346," ",""),"　","")),資格マスタ!$D:$D,0)),D346))</f>
        <v/>
      </c>
      <c r="F346">
        <f>IF(E346="","",IF(C346="",DATE(9999,1,1),C346))</f>
        <v/>
      </c>
      <c r="G346">
        <f>IF(E346="","",COUNTIFS($F$339:$F$350,"&lt;"&amp;F346,$F$339:$F$350,"&lt;&gt;")+COUNTIFS($F$339:$F$350,F346,$B$339:$B$350,"&lt;"&amp;B346)+1)</f>
        <v/>
      </c>
      <c r="H346">
        <f>IF(OR(E346="",C346=""),"",IF(C346&gt;=DATE(2019,5,1),"令和"&amp;(YEAR(C346)-2018),IF(C346&gt;=DATE(1989,1,8),"平成"&amp;(YEAR(C346)-1988),"昭和"&amp;(YEAR(C346)-1925)))&amp;"年"&amp;MONTH(C346)&amp;"月")</f>
        <v/>
      </c>
    </row>
    <row r="347">
      <c r="A347" t="n">
        <v>29</v>
      </c>
      <c r="B347" t="n">
        <v>9</v>
      </c>
      <c r="C347">
        <f>IFERROR(INDEX(資格取込!$S$6:$S$205,MATCH(29&amp;"_"&amp;3,資格取込!$Z$6:$Z$205,0)),"")</f>
        <v/>
      </c>
      <c r="D347">
        <f>IFERROR(INDEX(資格取込!$R$6:$R$205,MATCH(29&amp;"_"&amp;3,資格取込!$Z$6:$Z$205,0)),"")</f>
        <v/>
      </c>
      <c r="E347">
        <f>IF(D347="","",IFERROR(INDEX(資格マスタ!$B:$B,MATCH(ASC(SUBSTITUTE(SUBSTITUTE(D347," ",""),"　","")),資格マスタ!$D:$D,0)),D347))</f>
        <v/>
      </c>
      <c r="F347">
        <f>IF(E347="","",IF(C347="",DATE(9999,1,1),C347))</f>
        <v/>
      </c>
      <c r="G347">
        <f>IF(E347="","",COUNTIFS($F$339:$F$350,"&lt;"&amp;F347,$F$339:$F$350,"&lt;&gt;")+COUNTIFS($F$339:$F$350,F347,$B$339:$B$350,"&lt;"&amp;B347)+1)</f>
        <v/>
      </c>
      <c r="H347">
        <f>IF(OR(E347="",C347=""),"",IF(C347&gt;=DATE(2019,5,1),"令和"&amp;(YEAR(C347)-2018),IF(C347&gt;=DATE(1989,1,8),"平成"&amp;(YEAR(C347)-1988),"昭和"&amp;(YEAR(C347)-1925)))&amp;"年"&amp;MONTH(C347)&amp;"月")</f>
        <v/>
      </c>
    </row>
    <row r="348">
      <c r="A348" t="n">
        <v>29</v>
      </c>
      <c r="B348" t="n">
        <v>10</v>
      </c>
      <c r="C348">
        <f>IFERROR(INDEX(資格取込!$S$6:$S$205,MATCH(29&amp;"_"&amp;4,資格取込!$Z$6:$Z$205,0)),"")</f>
        <v/>
      </c>
      <c r="D348">
        <f>IFERROR(INDEX(資格取込!$R$6:$R$205,MATCH(29&amp;"_"&amp;4,資格取込!$Z$6:$Z$205,0)),"")</f>
        <v/>
      </c>
      <c r="E348">
        <f>IF(D348="","",IFERROR(INDEX(資格マスタ!$B:$B,MATCH(ASC(SUBSTITUTE(SUBSTITUTE(D348," ",""),"　","")),資格マスタ!$D:$D,0)),D348))</f>
        <v/>
      </c>
      <c r="F348">
        <f>IF(E348="","",IF(C348="",DATE(9999,1,1),C348))</f>
        <v/>
      </c>
      <c r="G348">
        <f>IF(E348="","",COUNTIFS($F$339:$F$350,"&lt;"&amp;F348,$F$339:$F$350,"&lt;&gt;")+COUNTIFS($F$339:$F$350,F348,$B$339:$B$350,"&lt;"&amp;B348)+1)</f>
        <v/>
      </c>
      <c r="H348">
        <f>IF(OR(E348="",C348=""),"",IF(C348&gt;=DATE(2019,5,1),"令和"&amp;(YEAR(C348)-2018),IF(C348&gt;=DATE(1989,1,8),"平成"&amp;(YEAR(C348)-1988),"昭和"&amp;(YEAR(C348)-1925)))&amp;"年"&amp;MONTH(C348)&amp;"月")</f>
        <v/>
      </c>
    </row>
    <row r="349">
      <c r="A349" t="n">
        <v>29</v>
      </c>
      <c r="B349" t="n">
        <v>11</v>
      </c>
      <c r="C349">
        <f>IFERROR(INDEX(資格取込!$S$6:$S$205,MATCH(29&amp;"_"&amp;5,資格取込!$Z$6:$Z$205,0)),"")</f>
        <v/>
      </c>
      <c r="D349">
        <f>IFERROR(INDEX(資格取込!$R$6:$R$205,MATCH(29&amp;"_"&amp;5,資格取込!$Z$6:$Z$205,0)),"")</f>
        <v/>
      </c>
      <c r="E349">
        <f>IF(D349="","",IFERROR(INDEX(資格マスタ!$B:$B,MATCH(ASC(SUBSTITUTE(SUBSTITUTE(D349," ",""),"　","")),資格マスタ!$D:$D,0)),D349))</f>
        <v/>
      </c>
      <c r="F349">
        <f>IF(E349="","",IF(C349="",DATE(9999,1,1),C349))</f>
        <v/>
      </c>
      <c r="G349">
        <f>IF(E349="","",COUNTIFS($F$339:$F$350,"&lt;"&amp;F349,$F$339:$F$350,"&lt;&gt;")+COUNTIFS($F$339:$F$350,F349,$B$339:$B$350,"&lt;"&amp;B349)+1)</f>
        <v/>
      </c>
      <c r="H349">
        <f>IF(OR(E349="",C349=""),"",IF(C349&gt;=DATE(2019,5,1),"令和"&amp;(YEAR(C349)-2018),IF(C349&gt;=DATE(1989,1,8),"平成"&amp;(YEAR(C349)-1988),"昭和"&amp;(YEAR(C349)-1925)))&amp;"年"&amp;MONTH(C349)&amp;"月")</f>
        <v/>
      </c>
    </row>
    <row r="350">
      <c r="A350" t="n">
        <v>29</v>
      </c>
      <c r="B350" t="n">
        <v>12</v>
      </c>
      <c r="C350">
        <f>IFERROR(INDEX(資格取込!$S$6:$S$205,MATCH(29&amp;"_"&amp;6,資格取込!$Z$6:$Z$205,0)),"")</f>
        <v/>
      </c>
      <c r="D350">
        <f>IFERROR(INDEX(資格取込!$R$6:$R$205,MATCH(29&amp;"_"&amp;6,資格取込!$Z$6:$Z$205,0)),"")</f>
        <v/>
      </c>
      <c r="E350">
        <f>IF(D350="","",IFERROR(INDEX(資格マスタ!$B:$B,MATCH(ASC(SUBSTITUTE(SUBSTITUTE(D350," ",""),"　","")),資格マスタ!$D:$D,0)),D350))</f>
        <v/>
      </c>
      <c r="F350">
        <f>IF(E350="","",IF(C350="",DATE(9999,1,1),C350))</f>
        <v/>
      </c>
      <c r="G350">
        <f>IF(E350="","",COUNTIFS($F$339:$F$350,"&lt;"&amp;F350,$F$339:$F$350,"&lt;&gt;")+COUNTIFS($F$339:$F$350,F350,$B$339:$B$350,"&lt;"&amp;B350)+1)</f>
        <v/>
      </c>
      <c r="H350">
        <f>IF(OR(E350="",C350=""),"",IF(C350&gt;=DATE(2019,5,1),"令和"&amp;(YEAR(C350)-2018),IF(C350&gt;=DATE(1989,1,8),"平成"&amp;(YEAR(C350)-1988),"昭和"&amp;(YEAR(C350)-1925)))&amp;"年"&amp;MONTH(C350)&amp;"月")</f>
        <v/>
      </c>
    </row>
    <row r="351">
      <c r="A351" t="n">
        <v>30</v>
      </c>
      <c r="B351" t="n">
        <v>1</v>
      </c>
      <c r="C351" s="132">
        <f>IFERROR(IF(ISNUMBER(入力!O34),入力!O34,DATEVALUE(入力!O34)),"")</f>
        <v/>
      </c>
      <c r="D351">
        <f>IF(入力!N34="","",入力!N34)</f>
        <v/>
      </c>
      <c r="E351">
        <f>IF(D351="","",IFERROR(INDEX(資格マスタ!$B:$B,MATCH(ASC(SUBSTITUTE(SUBSTITUTE(D351," ",""),"　","")),資格マスタ!$D:$D,0)),D351))</f>
        <v/>
      </c>
      <c r="F351">
        <f>IF(E351="","",IF(C351="",DATE(9999,1,1),C351))</f>
        <v/>
      </c>
      <c r="G351">
        <f>IF(E351="","",COUNTIFS($F$351:$F$362,"&lt;"&amp;F351,$F$351:$F$362,"&lt;&gt;")+COUNTIFS($F$351:$F$362,F351,$B$351:$B$362,"&lt;"&amp;B351)+1)</f>
        <v/>
      </c>
      <c r="H351">
        <f>IF(OR(E351="",C351=""),"",IF(C351&gt;=DATE(2019,5,1),"令和"&amp;(YEAR(C351)-2018),IF(C351&gt;=DATE(1989,1,8),"平成"&amp;(YEAR(C351)-1988),"昭和"&amp;(YEAR(C351)-1925)))&amp;"年"&amp;MONTH(C351)&amp;"月")</f>
        <v/>
      </c>
    </row>
    <row r="352">
      <c r="A352" t="n">
        <v>30</v>
      </c>
      <c r="B352" t="n">
        <v>2</v>
      </c>
      <c r="C352">
        <f>IFERROR(IF(ISNUMBER(入力!Q34),入力!Q34,DATEVALUE(入力!Q34)),"")</f>
        <v/>
      </c>
      <c r="D352">
        <f>IF(入力!P34="","",入力!P34)</f>
        <v/>
      </c>
      <c r="E352">
        <f>IF(D352="","",IFERROR(INDEX(資格マスタ!$B:$B,MATCH(ASC(SUBSTITUTE(SUBSTITUTE(D352," ",""),"　","")),資格マスタ!$D:$D,0)),D352))</f>
        <v/>
      </c>
      <c r="F352">
        <f>IF(E352="","",IF(C352="",DATE(9999,1,1),C352))</f>
        <v/>
      </c>
      <c r="G352">
        <f>IF(E352="","",COUNTIFS($F$351:$F$362,"&lt;"&amp;F352,$F$351:$F$362,"&lt;&gt;")+COUNTIFS($F$351:$F$362,F352,$B$351:$B$362,"&lt;"&amp;B352)+1)</f>
        <v/>
      </c>
      <c r="H352">
        <f>IF(OR(E352="",C352=""),"",IF(C352&gt;=DATE(2019,5,1),"令和"&amp;(YEAR(C352)-2018),IF(C352&gt;=DATE(1989,1,8),"平成"&amp;(YEAR(C352)-1988),"昭和"&amp;(YEAR(C352)-1925)))&amp;"年"&amp;MONTH(C352)&amp;"月")</f>
        <v/>
      </c>
    </row>
    <row r="353">
      <c r="A353" t="n">
        <v>30</v>
      </c>
      <c r="B353" t="n">
        <v>3</v>
      </c>
      <c r="C353">
        <f>IFERROR(IF(ISNUMBER(入力!S34),入力!S34,DATEVALUE(入力!S34)),"")</f>
        <v/>
      </c>
      <c r="D353">
        <f>IF(入力!R34="","",入力!R34)</f>
        <v/>
      </c>
      <c r="E353">
        <f>IF(D353="","",IFERROR(INDEX(資格マスタ!$B:$B,MATCH(ASC(SUBSTITUTE(SUBSTITUTE(D353," ",""),"　","")),資格マスタ!$D:$D,0)),D353))</f>
        <v/>
      </c>
      <c r="F353">
        <f>IF(E353="","",IF(C353="",DATE(9999,1,1),C353))</f>
        <v/>
      </c>
      <c r="G353">
        <f>IF(E353="","",COUNTIFS($F$351:$F$362,"&lt;"&amp;F353,$F$351:$F$362,"&lt;&gt;")+COUNTIFS($F$351:$F$362,F353,$B$351:$B$362,"&lt;"&amp;B353)+1)</f>
        <v/>
      </c>
      <c r="H353">
        <f>IF(OR(E353="",C353=""),"",IF(C353&gt;=DATE(2019,5,1),"令和"&amp;(YEAR(C353)-2018),IF(C353&gt;=DATE(1989,1,8),"平成"&amp;(YEAR(C353)-1988),"昭和"&amp;(YEAR(C353)-1925)))&amp;"年"&amp;MONTH(C353)&amp;"月")</f>
        <v/>
      </c>
    </row>
    <row r="354">
      <c r="A354" t="n">
        <v>30</v>
      </c>
      <c r="B354" t="n">
        <v>4</v>
      </c>
      <c r="C354">
        <f>IFERROR(IF(ISNUMBER(入力!U34),入力!U34,DATEVALUE(入力!U34)),"")</f>
        <v/>
      </c>
      <c r="D354">
        <f>IF(入力!T34="","",入力!T34)</f>
        <v/>
      </c>
      <c r="E354">
        <f>IF(D354="","",IFERROR(INDEX(資格マスタ!$B:$B,MATCH(ASC(SUBSTITUTE(SUBSTITUTE(D354," ",""),"　","")),資格マスタ!$D:$D,0)),D354))</f>
        <v/>
      </c>
      <c r="F354">
        <f>IF(E354="","",IF(C354="",DATE(9999,1,1),C354))</f>
        <v/>
      </c>
      <c r="G354">
        <f>IF(E354="","",COUNTIFS($F$351:$F$362,"&lt;"&amp;F354,$F$351:$F$362,"&lt;&gt;")+COUNTIFS($F$351:$F$362,F354,$B$351:$B$362,"&lt;"&amp;B354)+1)</f>
        <v/>
      </c>
      <c r="H354">
        <f>IF(OR(E354="",C354=""),"",IF(C354&gt;=DATE(2019,5,1),"令和"&amp;(YEAR(C354)-2018),IF(C354&gt;=DATE(1989,1,8),"平成"&amp;(YEAR(C354)-1988),"昭和"&amp;(YEAR(C354)-1925)))&amp;"年"&amp;MONTH(C354)&amp;"月")</f>
        <v/>
      </c>
    </row>
    <row r="355">
      <c r="A355" t="n">
        <v>30</v>
      </c>
      <c r="B355" t="n">
        <v>5</v>
      </c>
      <c r="C355">
        <f>IFERROR(IF(ISNUMBER(入力!W34),入力!W34,DATEVALUE(入力!W34)),"")</f>
        <v/>
      </c>
      <c r="D355">
        <f>IF(入力!V34="","",入力!V34)</f>
        <v/>
      </c>
      <c r="E355">
        <f>IF(D355="","",IFERROR(INDEX(資格マスタ!$B:$B,MATCH(ASC(SUBSTITUTE(SUBSTITUTE(D355," ",""),"　","")),資格マスタ!$D:$D,0)),D355))</f>
        <v/>
      </c>
      <c r="F355">
        <f>IF(E355="","",IF(C355="",DATE(9999,1,1),C355))</f>
        <v/>
      </c>
      <c r="G355">
        <f>IF(E355="","",COUNTIFS($F$351:$F$362,"&lt;"&amp;F355,$F$351:$F$362,"&lt;&gt;")+COUNTIFS($F$351:$F$362,F355,$B$351:$B$362,"&lt;"&amp;B355)+1)</f>
        <v/>
      </c>
      <c r="H355">
        <f>IF(OR(E355="",C355=""),"",IF(C355&gt;=DATE(2019,5,1),"令和"&amp;(YEAR(C355)-2018),IF(C355&gt;=DATE(1989,1,8),"平成"&amp;(YEAR(C355)-1988),"昭和"&amp;(YEAR(C355)-1925)))&amp;"年"&amp;MONTH(C355)&amp;"月")</f>
        <v/>
      </c>
    </row>
    <row r="356">
      <c r="A356" t="n">
        <v>30</v>
      </c>
      <c r="B356" t="n">
        <v>6</v>
      </c>
      <c r="C356">
        <f>IFERROR(IF(ISNUMBER(入力!Y34),入力!Y34,DATEVALUE(入力!Y34)),"")</f>
        <v/>
      </c>
      <c r="D356">
        <f>IF(入力!X34="","",入力!X34)</f>
        <v/>
      </c>
      <c r="E356">
        <f>IF(D356="","",IFERROR(INDEX(資格マスタ!$B:$B,MATCH(ASC(SUBSTITUTE(SUBSTITUTE(D356," ",""),"　","")),資格マスタ!$D:$D,0)),D356))</f>
        <v/>
      </c>
      <c r="F356">
        <f>IF(E356="","",IF(C356="",DATE(9999,1,1),C356))</f>
        <v/>
      </c>
      <c r="G356">
        <f>IF(E356="","",COUNTIFS($F$351:$F$362,"&lt;"&amp;F356,$F$351:$F$362,"&lt;&gt;")+COUNTIFS($F$351:$F$362,F356,$B$351:$B$362,"&lt;"&amp;B356)+1)</f>
        <v/>
      </c>
      <c r="H356">
        <f>IF(OR(E356="",C356=""),"",IF(C356&gt;=DATE(2019,5,1),"令和"&amp;(YEAR(C356)-2018),IF(C356&gt;=DATE(1989,1,8),"平成"&amp;(YEAR(C356)-1988),"昭和"&amp;(YEAR(C356)-1925)))&amp;"年"&amp;MONTH(C356)&amp;"月")</f>
        <v/>
      </c>
    </row>
    <row r="357">
      <c r="A357" t="n">
        <v>30</v>
      </c>
      <c r="B357" t="n">
        <v>7</v>
      </c>
      <c r="C357">
        <f>IFERROR(INDEX(資格取込!$S$6:$S$205,MATCH(30&amp;"_"&amp;1,資格取込!$Z$6:$Z$205,0)),"")</f>
        <v/>
      </c>
      <c r="D357">
        <f>IFERROR(INDEX(資格取込!$R$6:$R$205,MATCH(30&amp;"_"&amp;1,資格取込!$Z$6:$Z$205,0)),"")</f>
        <v/>
      </c>
      <c r="E357">
        <f>IF(D357="","",IFERROR(INDEX(資格マスタ!$B:$B,MATCH(ASC(SUBSTITUTE(SUBSTITUTE(D357," ",""),"　","")),資格マスタ!$D:$D,0)),D357))</f>
        <v/>
      </c>
      <c r="F357">
        <f>IF(E357="","",IF(C357="",DATE(9999,1,1),C357))</f>
        <v/>
      </c>
      <c r="G357">
        <f>IF(E357="","",COUNTIFS($F$351:$F$362,"&lt;"&amp;F357,$F$351:$F$362,"&lt;&gt;")+COUNTIFS($F$351:$F$362,F357,$B$351:$B$362,"&lt;"&amp;B357)+1)</f>
        <v/>
      </c>
      <c r="H357">
        <f>IF(OR(E357="",C357=""),"",IF(C357&gt;=DATE(2019,5,1),"令和"&amp;(YEAR(C357)-2018),IF(C357&gt;=DATE(1989,1,8),"平成"&amp;(YEAR(C357)-1988),"昭和"&amp;(YEAR(C357)-1925)))&amp;"年"&amp;MONTH(C357)&amp;"月")</f>
        <v/>
      </c>
    </row>
    <row r="358">
      <c r="A358" t="n">
        <v>30</v>
      </c>
      <c r="B358" t="n">
        <v>8</v>
      </c>
      <c r="C358">
        <f>IFERROR(INDEX(資格取込!$S$6:$S$205,MATCH(30&amp;"_"&amp;2,資格取込!$Z$6:$Z$205,0)),"")</f>
        <v/>
      </c>
      <c r="D358">
        <f>IFERROR(INDEX(資格取込!$R$6:$R$205,MATCH(30&amp;"_"&amp;2,資格取込!$Z$6:$Z$205,0)),"")</f>
        <v/>
      </c>
      <c r="E358">
        <f>IF(D358="","",IFERROR(INDEX(資格マスタ!$B:$B,MATCH(ASC(SUBSTITUTE(SUBSTITUTE(D358," ",""),"　","")),資格マスタ!$D:$D,0)),D358))</f>
        <v/>
      </c>
      <c r="F358">
        <f>IF(E358="","",IF(C358="",DATE(9999,1,1),C358))</f>
        <v/>
      </c>
      <c r="G358">
        <f>IF(E358="","",COUNTIFS($F$351:$F$362,"&lt;"&amp;F358,$F$351:$F$362,"&lt;&gt;")+COUNTIFS($F$351:$F$362,F358,$B$351:$B$362,"&lt;"&amp;B358)+1)</f>
        <v/>
      </c>
      <c r="H358">
        <f>IF(OR(E358="",C358=""),"",IF(C358&gt;=DATE(2019,5,1),"令和"&amp;(YEAR(C358)-2018),IF(C358&gt;=DATE(1989,1,8),"平成"&amp;(YEAR(C358)-1988),"昭和"&amp;(YEAR(C358)-1925)))&amp;"年"&amp;MONTH(C358)&amp;"月")</f>
        <v/>
      </c>
    </row>
    <row r="359">
      <c r="A359" t="n">
        <v>30</v>
      </c>
      <c r="B359" t="n">
        <v>9</v>
      </c>
      <c r="C359">
        <f>IFERROR(INDEX(資格取込!$S$6:$S$205,MATCH(30&amp;"_"&amp;3,資格取込!$Z$6:$Z$205,0)),"")</f>
        <v/>
      </c>
      <c r="D359">
        <f>IFERROR(INDEX(資格取込!$R$6:$R$205,MATCH(30&amp;"_"&amp;3,資格取込!$Z$6:$Z$205,0)),"")</f>
        <v/>
      </c>
      <c r="E359">
        <f>IF(D359="","",IFERROR(INDEX(資格マスタ!$B:$B,MATCH(ASC(SUBSTITUTE(SUBSTITUTE(D359," ",""),"　","")),資格マスタ!$D:$D,0)),D359))</f>
        <v/>
      </c>
      <c r="F359">
        <f>IF(E359="","",IF(C359="",DATE(9999,1,1),C359))</f>
        <v/>
      </c>
      <c r="G359">
        <f>IF(E359="","",COUNTIFS($F$351:$F$362,"&lt;"&amp;F359,$F$351:$F$362,"&lt;&gt;")+COUNTIFS($F$351:$F$362,F359,$B$351:$B$362,"&lt;"&amp;B359)+1)</f>
        <v/>
      </c>
      <c r="H359">
        <f>IF(OR(E359="",C359=""),"",IF(C359&gt;=DATE(2019,5,1),"令和"&amp;(YEAR(C359)-2018),IF(C359&gt;=DATE(1989,1,8),"平成"&amp;(YEAR(C359)-1988),"昭和"&amp;(YEAR(C359)-1925)))&amp;"年"&amp;MONTH(C359)&amp;"月")</f>
        <v/>
      </c>
    </row>
    <row r="360">
      <c r="A360" t="n">
        <v>30</v>
      </c>
      <c r="B360" t="n">
        <v>10</v>
      </c>
      <c r="C360">
        <f>IFERROR(INDEX(資格取込!$S$6:$S$205,MATCH(30&amp;"_"&amp;4,資格取込!$Z$6:$Z$205,0)),"")</f>
        <v/>
      </c>
      <c r="D360">
        <f>IFERROR(INDEX(資格取込!$R$6:$R$205,MATCH(30&amp;"_"&amp;4,資格取込!$Z$6:$Z$205,0)),"")</f>
        <v/>
      </c>
      <c r="E360">
        <f>IF(D360="","",IFERROR(INDEX(資格マスタ!$B:$B,MATCH(ASC(SUBSTITUTE(SUBSTITUTE(D360," ",""),"　","")),資格マスタ!$D:$D,0)),D360))</f>
        <v/>
      </c>
      <c r="F360">
        <f>IF(E360="","",IF(C360="",DATE(9999,1,1),C360))</f>
        <v/>
      </c>
      <c r="G360">
        <f>IF(E360="","",COUNTIFS($F$351:$F$362,"&lt;"&amp;F360,$F$351:$F$362,"&lt;&gt;")+COUNTIFS($F$351:$F$362,F360,$B$351:$B$362,"&lt;"&amp;B360)+1)</f>
        <v/>
      </c>
      <c r="H360">
        <f>IF(OR(E360="",C360=""),"",IF(C360&gt;=DATE(2019,5,1),"令和"&amp;(YEAR(C360)-2018),IF(C360&gt;=DATE(1989,1,8),"平成"&amp;(YEAR(C360)-1988),"昭和"&amp;(YEAR(C360)-1925)))&amp;"年"&amp;MONTH(C360)&amp;"月")</f>
        <v/>
      </c>
    </row>
    <row r="361">
      <c r="A361" t="n">
        <v>30</v>
      </c>
      <c r="B361" t="n">
        <v>11</v>
      </c>
      <c r="C361">
        <f>IFERROR(INDEX(資格取込!$S$6:$S$205,MATCH(30&amp;"_"&amp;5,資格取込!$Z$6:$Z$205,0)),"")</f>
        <v/>
      </c>
      <c r="D361">
        <f>IFERROR(INDEX(資格取込!$R$6:$R$205,MATCH(30&amp;"_"&amp;5,資格取込!$Z$6:$Z$205,0)),"")</f>
        <v/>
      </c>
      <c r="E361">
        <f>IF(D361="","",IFERROR(INDEX(資格マスタ!$B:$B,MATCH(ASC(SUBSTITUTE(SUBSTITUTE(D361," ",""),"　","")),資格マスタ!$D:$D,0)),D361))</f>
        <v/>
      </c>
      <c r="F361">
        <f>IF(E361="","",IF(C361="",DATE(9999,1,1),C361))</f>
        <v/>
      </c>
      <c r="G361">
        <f>IF(E361="","",COUNTIFS($F$351:$F$362,"&lt;"&amp;F361,$F$351:$F$362,"&lt;&gt;")+COUNTIFS($F$351:$F$362,F361,$B$351:$B$362,"&lt;"&amp;B361)+1)</f>
        <v/>
      </c>
      <c r="H361">
        <f>IF(OR(E361="",C361=""),"",IF(C361&gt;=DATE(2019,5,1),"令和"&amp;(YEAR(C361)-2018),IF(C361&gt;=DATE(1989,1,8),"平成"&amp;(YEAR(C361)-1988),"昭和"&amp;(YEAR(C361)-1925)))&amp;"年"&amp;MONTH(C361)&amp;"月")</f>
        <v/>
      </c>
    </row>
    <row r="362">
      <c r="A362" t="n">
        <v>30</v>
      </c>
      <c r="B362" t="n">
        <v>12</v>
      </c>
      <c r="C362">
        <f>IFERROR(INDEX(資格取込!$S$6:$S$205,MATCH(30&amp;"_"&amp;6,資格取込!$Z$6:$Z$205,0)),"")</f>
        <v/>
      </c>
      <c r="D362">
        <f>IFERROR(INDEX(資格取込!$R$6:$R$205,MATCH(30&amp;"_"&amp;6,資格取込!$Z$6:$Z$205,0)),"")</f>
        <v/>
      </c>
      <c r="E362">
        <f>IF(D362="","",IFERROR(INDEX(資格マスタ!$B:$B,MATCH(ASC(SUBSTITUTE(SUBSTITUTE(D362," ",""),"　","")),資格マスタ!$D:$D,0)),D362))</f>
        <v/>
      </c>
      <c r="F362">
        <f>IF(E362="","",IF(C362="",DATE(9999,1,1),C362))</f>
        <v/>
      </c>
      <c r="G362">
        <f>IF(E362="","",COUNTIFS($F$351:$F$362,"&lt;"&amp;F362,$F$351:$F$362,"&lt;&gt;")+COUNTIFS($F$351:$F$362,F362,$B$351:$B$362,"&lt;"&amp;B362)+1)</f>
        <v/>
      </c>
      <c r="H362">
        <f>IF(OR(E362="",C362=""),"",IF(C362&gt;=DATE(2019,5,1),"令和"&amp;(YEAR(C362)-2018),IF(C362&gt;=DATE(1989,1,8),"平成"&amp;(YEAR(C362)-1988),"昭和"&amp;(YEAR(C362)-1925)))&amp;"年"&amp;MONTH(C362)&amp;"月")</f>
        <v/>
      </c>
    </row>
    <row r="363">
      <c r="A363" t="n">
        <v>31</v>
      </c>
      <c r="B363" t="n">
        <v>1</v>
      </c>
      <c r="C363" s="132">
        <f>IFERROR(IF(ISNUMBER(入力!O35),入力!O35,DATEVALUE(入力!O35)),"")</f>
        <v/>
      </c>
      <c r="D363">
        <f>IF(入力!N35="","",入力!N35)</f>
        <v/>
      </c>
      <c r="E363">
        <f>IF(D363="","",IFERROR(INDEX(資格マスタ!$B:$B,MATCH(ASC(SUBSTITUTE(SUBSTITUTE(D363," ",""),"　","")),資格マスタ!$D:$D,0)),D363))</f>
        <v/>
      </c>
      <c r="F363">
        <f>IF(E363="","",IF(C363="",DATE(9999,1,1),C363))</f>
        <v/>
      </c>
      <c r="G363">
        <f>IF(E363="","",COUNTIFS($F$363:$F$374,"&lt;"&amp;F363,$F$363:$F$374,"&lt;&gt;")+COUNTIFS($F$363:$F$374,F363,$B$363:$B$374,"&lt;"&amp;B363)+1)</f>
        <v/>
      </c>
      <c r="H363">
        <f>IF(OR(E363="",C363=""),"",IF(C363&gt;=DATE(2019,5,1),"令和"&amp;(YEAR(C363)-2018),IF(C363&gt;=DATE(1989,1,8),"平成"&amp;(YEAR(C363)-1988),"昭和"&amp;(YEAR(C363)-1925)))&amp;"年"&amp;MONTH(C363)&amp;"月")</f>
        <v/>
      </c>
    </row>
    <row r="364">
      <c r="A364" t="n">
        <v>31</v>
      </c>
      <c r="B364" t="n">
        <v>2</v>
      </c>
      <c r="C364">
        <f>IFERROR(IF(ISNUMBER(入力!Q35),入力!Q35,DATEVALUE(入力!Q35)),"")</f>
        <v/>
      </c>
      <c r="D364">
        <f>IF(入力!P35="","",入力!P35)</f>
        <v/>
      </c>
      <c r="E364">
        <f>IF(D364="","",IFERROR(INDEX(資格マスタ!$B:$B,MATCH(ASC(SUBSTITUTE(SUBSTITUTE(D364," ",""),"　","")),資格マスタ!$D:$D,0)),D364))</f>
        <v/>
      </c>
      <c r="F364">
        <f>IF(E364="","",IF(C364="",DATE(9999,1,1),C364))</f>
        <v/>
      </c>
      <c r="G364">
        <f>IF(E364="","",COUNTIFS($F$363:$F$374,"&lt;"&amp;F364,$F$363:$F$374,"&lt;&gt;")+COUNTIFS($F$363:$F$374,F364,$B$363:$B$374,"&lt;"&amp;B364)+1)</f>
        <v/>
      </c>
      <c r="H364">
        <f>IF(OR(E364="",C364=""),"",IF(C364&gt;=DATE(2019,5,1),"令和"&amp;(YEAR(C364)-2018),IF(C364&gt;=DATE(1989,1,8),"平成"&amp;(YEAR(C364)-1988),"昭和"&amp;(YEAR(C364)-1925)))&amp;"年"&amp;MONTH(C364)&amp;"月")</f>
        <v/>
      </c>
    </row>
    <row r="365">
      <c r="A365" t="n">
        <v>31</v>
      </c>
      <c r="B365" t="n">
        <v>3</v>
      </c>
      <c r="C365">
        <f>IFERROR(IF(ISNUMBER(入力!S35),入力!S35,DATEVALUE(入力!S35)),"")</f>
        <v/>
      </c>
      <c r="D365">
        <f>IF(入力!R35="","",入力!R35)</f>
        <v/>
      </c>
      <c r="E365">
        <f>IF(D365="","",IFERROR(INDEX(資格マスタ!$B:$B,MATCH(ASC(SUBSTITUTE(SUBSTITUTE(D365," ",""),"　","")),資格マスタ!$D:$D,0)),D365))</f>
        <v/>
      </c>
      <c r="F365">
        <f>IF(E365="","",IF(C365="",DATE(9999,1,1),C365))</f>
        <v/>
      </c>
      <c r="G365">
        <f>IF(E365="","",COUNTIFS($F$363:$F$374,"&lt;"&amp;F365,$F$363:$F$374,"&lt;&gt;")+COUNTIFS($F$363:$F$374,F365,$B$363:$B$374,"&lt;"&amp;B365)+1)</f>
        <v/>
      </c>
      <c r="H365">
        <f>IF(OR(E365="",C365=""),"",IF(C365&gt;=DATE(2019,5,1),"令和"&amp;(YEAR(C365)-2018),IF(C365&gt;=DATE(1989,1,8),"平成"&amp;(YEAR(C365)-1988),"昭和"&amp;(YEAR(C365)-1925)))&amp;"年"&amp;MONTH(C365)&amp;"月")</f>
        <v/>
      </c>
    </row>
    <row r="366">
      <c r="A366" t="n">
        <v>31</v>
      </c>
      <c r="B366" t="n">
        <v>4</v>
      </c>
      <c r="C366">
        <f>IFERROR(IF(ISNUMBER(入力!U35),入力!U35,DATEVALUE(入力!U35)),"")</f>
        <v/>
      </c>
      <c r="D366">
        <f>IF(入力!T35="","",入力!T35)</f>
        <v/>
      </c>
      <c r="E366">
        <f>IF(D366="","",IFERROR(INDEX(資格マスタ!$B:$B,MATCH(ASC(SUBSTITUTE(SUBSTITUTE(D366," ",""),"　","")),資格マスタ!$D:$D,0)),D366))</f>
        <v/>
      </c>
      <c r="F366">
        <f>IF(E366="","",IF(C366="",DATE(9999,1,1),C366))</f>
        <v/>
      </c>
      <c r="G366">
        <f>IF(E366="","",COUNTIFS($F$363:$F$374,"&lt;"&amp;F366,$F$363:$F$374,"&lt;&gt;")+COUNTIFS($F$363:$F$374,F366,$B$363:$B$374,"&lt;"&amp;B366)+1)</f>
        <v/>
      </c>
      <c r="H366">
        <f>IF(OR(E366="",C366=""),"",IF(C366&gt;=DATE(2019,5,1),"令和"&amp;(YEAR(C366)-2018),IF(C366&gt;=DATE(1989,1,8),"平成"&amp;(YEAR(C366)-1988),"昭和"&amp;(YEAR(C366)-1925)))&amp;"年"&amp;MONTH(C366)&amp;"月")</f>
        <v/>
      </c>
    </row>
    <row r="367">
      <c r="A367" t="n">
        <v>31</v>
      </c>
      <c r="B367" t="n">
        <v>5</v>
      </c>
      <c r="C367">
        <f>IFERROR(IF(ISNUMBER(入力!W35),入力!W35,DATEVALUE(入力!W35)),"")</f>
        <v/>
      </c>
      <c r="D367">
        <f>IF(入力!V35="","",入力!V35)</f>
        <v/>
      </c>
      <c r="E367">
        <f>IF(D367="","",IFERROR(INDEX(資格マスタ!$B:$B,MATCH(ASC(SUBSTITUTE(SUBSTITUTE(D367," ",""),"　","")),資格マスタ!$D:$D,0)),D367))</f>
        <v/>
      </c>
      <c r="F367">
        <f>IF(E367="","",IF(C367="",DATE(9999,1,1),C367))</f>
        <v/>
      </c>
      <c r="G367">
        <f>IF(E367="","",COUNTIFS($F$363:$F$374,"&lt;"&amp;F367,$F$363:$F$374,"&lt;&gt;")+COUNTIFS($F$363:$F$374,F367,$B$363:$B$374,"&lt;"&amp;B367)+1)</f>
        <v/>
      </c>
      <c r="H367">
        <f>IF(OR(E367="",C367=""),"",IF(C367&gt;=DATE(2019,5,1),"令和"&amp;(YEAR(C367)-2018),IF(C367&gt;=DATE(1989,1,8),"平成"&amp;(YEAR(C367)-1988),"昭和"&amp;(YEAR(C367)-1925)))&amp;"年"&amp;MONTH(C367)&amp;"月")</f>
        <v/>
      </c>
    </row>
    <row r="368">
      <c r="A368" t="n">
        <v>31</v>
      </c>
      <c r="B368" t="n">
        <v>6</v>
      </c>
      <c r="C368">
        <f>IFERROR(IF(ISNUMBER(入力!Y35),入力!Y35,DATEVALUE(入力!Y35)),"")</f>
        <v/>
      </c>
      <c r="D368">
        <f>IF(入力!X35="","",入力!X35)</f>
        <v/>
      </c>
      <c r="E368">
        <f>IF(D368="","",IFERROR(INDEX(資格マスタ!$B:$B,MATCH(ASC(SUBSTITUTE(SUBSTITUTE(D368," ",""),"　","")),資格マスタ!$D:$D,0)),D368))</f>
        <v/>
      </c>
      <c r="F368">
        <f>IF(E368="","",IF(C368="",DATE(9999,1,1),C368))</f>
        <v/>
      </c>
      <c r="G368">
        <f>IF(E368="","",COUNTIFS($F$363:$F$374,"&lt;"&amp;F368,$F$363:$F$374,"&lt;&gt;")+COUNTIFS($F$363:$F$374,F368,$B$363:$B$374,"&lt;"&amp;B368)+1)</f>
        <v/>
      </c>
      <c r="H368">
        <f>IF(OR(E368="",C368=""),"",IF(C368&gt;=DATE(2019,5,1),"令和"&amp;(YEAR(C368)-2018),IF(C368&gt;=DATE(1989,1,8),"平成"&amp;(YEAR(C368)-1988),"昭和"&amp;(YEAR(C368)-1925)))&amp;"年"&amp;MONTH(C368)&amp;"月")</f>
        <v/>
      </c>
    </row>
    <row r="369">
      <c r="A369" t="n">
        <v>31</v>
      </c>
      <c r="B369" t="n">
        <v>7</v>
      </c>
      <c r="C369">
        <f>IFERROR(INDEX(資格取込!$S$6:$S$205,MATCH(31&amp;"_"&amp;1,資格取込!$Z$6:$Z$205,0)),"")</f>
        <v/>
      </c>
      <c r="D369">
        <f>IFERROR(INDEX(資格取込!$R$6:$R$205,MATCH(31&amp;"_"&amp;1,資格取込!$Z$6:$Z$205,0)),"")</f>
        <v/>
      </c>
      <c r="E369">
        <f>IF(D369="","",IFERROR(INDEX(資格マスタ!$B:$B,MATCH(ASC(SUBSTITUTE(SUBSTITUTE(D369," ",""),"　","")),資格マスタ!$D:$D,0)),D369))</f>
        <v/>
      </c>
      <c r="F369">
        <f>IF(E369="","",IF(C369="",DATE(9999,1,1),C369))</f>
        <v/>
      </c>
      <c r="G369">
        <f>IF(E369="","",COUNTIFS($F$363:$F$374,"&lt;"&amp;F369,$F$363:$F$374,"&lt;&gt;")+COUNTIFS($F$363:$F$374,F369,$B$363:$B$374,"&lt;"&amp;B369)+1)</f>
        <v/>
      </c>
      <c r="H369">
        <f>IF(OR(E369="",C369=""),"",IF(C369&gt;=DATE(2019,5,1),"令和"&amp;(YEAR(C369)-2018),IF(C369&gt;=DATE(1989,1,8),"平成"&amp;(YEAR(C369)-1988),"昭和"&amp;(YEAR(C369)-1925)))&amp;"年"&amp;MONTH(C369)&amp;"月")</f>
        <v/>
      </c>
    </row>
    <row r="370">
      <c r="A370" t="n">
        <v>31</v>
      </c>
      <c r="B370" t="n">
        <v>8</v>
      </c>
      <c r="C370">
        <f>IFERROR(INDEX(資格取込!$S$6:$S$205,MATCH(31&amp;"_"&amp;2,資格取込!$Z$6:$Z$205,0)),"")</f>
        <v/>
      </c>
      <c r="D370">
        <f>IFERROR(INDEX(資格取込!$R$6:$R$205,MATCH(31&amp;"_"&amp;2,資格取込!$Z$6:$Z$205,0)),"")</f>
        <v/>
      </c>
      <c r="E370">
        <f>IF(D370="","",IFERROR(INDEX(資格マスタ!$B:$B,MATCH(ASC(SUBSTITUTE(SUBSTITUTE(D370," ",""),"　","")),資格マスタ!$D:$D,0)),D370))</f>
        <v/>
      </c>
      <c r="F370">
        <f>IF(E370="","",IF(C370="",DATE(9999,1,1),C370))</f>
        <v/>
      </c>
      <c r="G370">
        <f>IF(E370="","",COUNTIFS($F$363:$F$374,"&lt;"&amp;F370,$F$363:$F$374,"&lt;&gt;")+COUNTIFS($F$363:$F$374,F370,$B$363:$B$374,"&lt;"&amp;B370)+1)</f>
        <v/>
      </c>
      <c r="H370">
        <f>IF(OR(E370="",C370=""),"",IF(C370&gt;=DATE(2019,5,1),"令和"&amp;(YEAR(C370)-2018),IF(C370&gt;=DATE(1989,1,8),"平成"&amp;(YEAR(C370)-1988),"昭和"&amp;(YEAR(C370)-1925)))&amp;"年"&amp;MONTH(C370)&amp;"月")</f>
        <v/>
      </c>
    </row>
    <row r="371">
      <c r="A371" t="n">
        <v>31</v>
      </c>
      <c r="B371" t="n">
        <v>9</v>
      </c>
      <c r="C371">
        <f>IFERROR(INDEX(資格取込!$S$6:$S$205,MATCH(31&amp;"_"&amp;3,資格取込!$Z$6:$Z$205,0)),"")</f>
        <v/>
      </c>
      <c r="D371">
        <f>IFERROR(INDEX(資格取込!$R$6:$R$205,MATCH(31&amp;"_"&amp;3,資格取込!$Z$6:$Z$205,0)),"")</f>
        <v/>
      </c>
      <c r="E371">
        <f>IF(D371="","",IFERROR(INDEX(資格マスタ!$B:$B,MATCH(ASC(SUBSTITUTE(SUBSTITUTE(D371," ",""),"　","")),資格マスタ!$D:$D,0)),D371))</f>
        <v/>
      </c>
      <c r="F371">
        <f>IF(E371="","",IF(C371="",DATE(9999,1,1),C371))</f>
        <v/>
      </c>
      <c r="G371">
        <f>IF(E371="","",COUNTIFS($F$363:$F$374,"&lt;"&amp;F371,$F$363:$F$374,"&lt;&gt;")+COUNTIFS($F$363:$F$374,F371,$B$363:$B$374,"&lt;"&amp;B371)+1)</f>
        <v/>
      </c>
      <c r="H371">
        <f>IF(OR(E371="",C371=""),"",IF(C371&gt;=DATE(2019,5,1),"令和"&amp;(YEAR(C371)-2018),IF(C371&gt;=DATE(1989,1,8),"平成"&amp;(YEAR(C371)-1988),"昭和"&amp;(YEAR(C371)-1925)))&amp;"年"&amp;MONTH(C371)&amp;"月")</f>
        <v/>
      </c>
    </row>
    <row r="372">
      <c r="A372" t="n">
        <v>31</v>
      </c>
      <c r="B372" t="n">
        <v>10</v>
      </c>
      <c r="C372">
        <f>IFERROR(INDEX(資格取込!$S$6:$S$205,MATCH(31&amp;"_"&amp;4,資格取込!$Z$6:$Z$205,0)),"")</f>
        <v/>
      </c>
      <c r="D372">
        <f>IFERROR(INDEX(資格取込!$R$6:$R$205,MATCH(31&amp;"_"&amp;4,資格取込!$Z$6:$Z$205,0)),"")</f>
        <v/>
      </c>
      <c r="E372">
        <f>IF(D372="","",IFERROR(INDEX(資格マスタ!$B:$B,MATCH(ASC(SUBSTITUTE(SUBSTITUTE(D372," ",""),"　","")),資格マスタ!$D:$D,0)),D372))</f>
        <v/>
      </c>
      <c r="F372">
        <f>IF(E372="","",IF(C372="",DATE(9999,1,1),C372))</f>
        <v/>
      </c>
      <c r="G372">
        <f>IF(E372="","",COUNTIFS($F$363:$F$374,"&lt;"&amp;F372,$F$363:$F$374,"&lt;&gt;")+COUNTIFS($F$363:$F$374,F372,$B$363:$B$374,"&lt;"&amp;B372)+1)</f>
        <v/>
      </c>
      <c r="H372">
        <f>IF(OR(E372="",C372=""),"",IF(C372&gt;=DATE(2019,5,1),"令和"&amp;(YEAR(C372)-2018),IF(C372&gt;=DATE(1989,1,8),"平成"&amp;(YEAR(C372)-1988),"昭和"&amp;(YEAR(C372)-1925)))&amp;"年"&amp;MONTH(C372)&amp;"月")</f>
        <v/>
      </c>
    </row>
    <row r="373">
      <c r="A373" t="n">
        <v>31</v>
      </c>
      <c r="B373" t="n">
        <v>11</v>
      </c>
      <c r="C373">
        <f>IFERROR(INDEX(資格取込!$S$6:$S$205,MATCH(31&amp;"_"&amp;5,資格取込!$Z$6:$Z$205,0)),"")</f>
        <v/>
      </c>
      <c r="D373">
        <f>IFERROR(INDEX(資格取込!$R$6:$R$205,MATCH(31&amp;"_"&amp;5,資格取込!$Z$6:$Z$205,0)),"")</f>
        <v/>
      </c>
      <c r="E373">
        <f>IF(D373="","",IFERROR(INDEX(資格マスタ!$B:$B,MATCH(ASC(SUBSTITUTE(SUBSTITUTE(D373," ",""),"　","")),資格マスタ!$D:$D,0)),D373))</f>
        <v/>
      </c>
      <c r="F373">
        <f>IF(E373="","",IF(C373="",DATE(9999,1,1),C373))</f>
        <v/>
      </c>
      <c r="G373">
        <f>IF(E373="","",COUNTIFS($F$363:$F$374,"&lt;"&amp;F373,$F$363:$F$374,"&lt;&gt;")+COUNTIFS($F$363:$F$374,F373,$B$363:$B$374,"&lt;"&amp;B373)+1)</f>
        <v/>
      </c>
      <c r="H373">
        <f>IF(OR(E373="",C373=""),"",IF(C373&gt;=DATE(2019,5,1),"令和"&amp;(YEAR(C373)-2018),IF(C373&gt;=DATE(1989,1,8),"平成"&amp;(YEAR(C373)-1988),"昭和"&amp;(YEAR(C373)-1925)))&amp;"年"&amp;MONTH(C373)&amp;"月")</f>
        <v/>
      </c>
    </row>
    <row r="374">
      <c r="A374" t="n">
        <v>31</v>
      </c>
      <c r="B374" t="n">
        <v>12</v>
      </c>
      <c r="C374">
        <f>IFERROR(INDEX(資格取込!$S$6:$S$205,MATCH(31&amp;"_"&amp;6,資格取込!$Z$6:$Z$205,0)),"")</f>
        <v/>
      </c>
      <c r="D374">
        <f>IFERROR(INDEX(資格取込!$R$6:$R$205,MATCH(31&amp;"_"&amp;6,資格取込!$Z$6:$Z$205,0)),"")</f>
        <v/>
      </c>
      <c r="E374">
        <f>IF(D374="","",IFERROR(INDEX(資格マスタ!$B:$B,MATCH(ASC(SUBSTITUTE(SUBSTITUTE(D374," ",""),"　","")),資格マスタ!$D:$D,0)),D374))</f>
        <v/>
      </c>
      <c r="F374">
        <f>IF(E374="","",IF(C374="",DATE(9999,1,1),C374))</f>
        <v/>
      </c>
      <c r="G374">
        <f>IF(E374="","",COUNTIFS($F$363:$F$374,"&lt;"&amp;F374,$F$363:$F$374,"&lt;&gt;")+COUNTIFS($F$363:$F$374,F374,$B$363:$B$374,"&lt;"&amp;B374)+1)</f>
        <v/>
      </c>
      <c r="H374">
        <f>IF(OR(E374="",C374=""),"",IF(C374&gt;=DATE(2019,5,1),"令和"&amp;(YEAR(C374)-2018),IF(C374&gt;=DATE(1989,1,8),"平成"&amp;(YEAR(C374)-1988),"昭和"&amp;(YEAR(C374)-1925)))&amp;"年"&amp;MONTH(C374)&amp;"月")</f>
        <v/>
      </c>
    </row>
    <row r="375">
      <c r="A375" t="n">
        <v>32</v>
      </c>
      <c r="B375" t="n">
        <v>1</v>
      </c>
      <c r="C375" s="132">
        <f>IFERROR(IF(ISNUMBER(入力!O36),入力!O36,DATEVALUE(入力!O36)),"")</f>
        <v/>
      </c>
      <c r="D375">
        <f>IF(入力!N36="","",入力!N36)</f>
        <v/>
      </c>
      <c r="E375">
        <f>IF(D375="","",IFERROR(INDEX(資格マスタ!$B:$B,MATCH(ASC(SUBSTITUTE(SUBSTITUTE(D375," ",""),"　","")),資格マスタ!$D:$D,0)),D375))</f>
        <v/>
      </c>
      <c r="F375">
        <f>IF(E375="","",IF(C375="",DATE(9999,1,1),C375))</f>
        <v/>
      </c>
      <c r="G375">
        <f>IF(E375="","",COUNTIFS($F$375:$F$386,"&lt;"&amp;F375,$F$375:$F$386,"&lt;&gt;")+COUNTIFS($F$375:$F$386,F375,$B$375:$B$386,"&lt;"&amp;B375)+1)</f>
        <v/>
      </c>
      <c r="H375">
        <f>IF(OR(E375="",C375=""),"",IF(C375&gt;=DATE(2019,5,1),"令和"&amp;(YEAR(C375)-2018),IF(C375&gt;=DATE(1989,1,8),"平成"&amp;(YEAR(C375)-1988),"昭和"&amp;(YEAR(C375)-1925)))&amp;"年"&amp;MONTH(C375)&amp;"月")</f>
        <v/>
      </c>
    </row>
    <row r="376">
      <c r="A376" t="n">
        <v>32</v>
      </c>
      <c r="B376" t="n">
        <v>2</v>
      </c>
      <c r="C376">
        <f>IFERROR(IF(ISNUMBER(入力!Q36),入力!Q36,DATEVALUE(入力!Q36)),"")</f>
        <v/>
      </c>
      <c r="D376">
        <f>IF(入力!P36="","",入力!P36)</f>
        <v/>
      </c>
      <c r="E376">
        <f>IF(D376="","",IFERROR(INDEX(資格マスタ!$B:$B,MATCH(ASC(SUBSTITUTE(SUBSTITUTE(D376," ",""),"　","")),資格マスタ!$D:$D,0)),D376))</f>
        <v/>
      </c>
      <c r="F376">
        <f>IF(E376="","",IF(C376="",DATE(9999,1,1),C376))</f>
        <v/>
      </c>
      <c r="G376">
        <f>IF(E376="","",COUNTIFS($F$375:$F$386,"&lt;"&amp;F376,$F$375:$F$386,"&lt;&gt;")+COUNTIFS($F$375:$F$386,F376,$B$375:$B$386,"&lt;"&amp;B376)+1)</f>
        <v/>
      </c>
      <c r="H376">
        <f>IF(OR(E376="",C376=""),"",IF(C376&gt;=DATE(2019,5,1),"令和"&amp;(YEAR(C376)-2018),IF(C376&gt;=DATE(1989,1,8),"平成"&amp;(YEAR(C376)-1988),"昭和"&amp;(YEAR(C376)-1925)))&amp;"年"&amp;MONTH(C376)&amp;"月")</f>
        <v/>
      </c>
    </row>
    <row r="377">
      <c r="A377" t="n">
        <v>32</v>
      </c>
      <c r="B377" t="n">
        <v>3</v>
      </c>
      <c r="C377">
        <f>IFERROR(IF(ISNUMBER(入力!S36),入力!S36,DATEVALUE(入力!S36)),"")</f>
        <v/>
      </c>
      <c r="D377">
        <f>IF(入力!R36="","",入力!R36)</f>
        <v/>
      </c>
      <c r="E377">
        <f>IF(D377="","",IFERROR(INDEX(資格マスタ!$B:$B,MATCH(ASC(SUBSTITUTE(SUBSTITUTE(D377," ",""),"　","")),資格マスタ!$D:$D,0)),D377))</f>
        <v/>
      </c>
      <c r="F377">
        <f>IF(E377="","",IF(C377="",DATE(9999,1,1),C377))</f>
        <v/>
      </c>
      <c r="G377">
        <f>IF(E377="","",COUNTIFS($F$375:$F$386,"&lt;"&amp;F377,$F$375:$F$386,"&lt;&gt;")+COUNTIFS($F$375:$F$386,F377,$B$375:$B$386,"&lt;"&amp;B377)+1)</f>
        <v/>
      </c>
      <c r="H377">
        <f>IF(OR(E377="",C377=""),"",IF(C377&gt;=DATE(2019,5,1),"令和"&amp;(YEAR(C377)-2018),IF(C377&gt;=DATE(1989,1,8),"平成"&amp;(YEAR(C377)-1988),"昭和"&amp;(YEAR(C377)-1925)))&amp;"年"&amp;MONTH(C377)&amp;"月")</f>
        <v/>
      </c>
    </row>
    <row r="378">
      <c r="A378" t="n">
        <v>32</v>
      </c>
      <c r="B378" t="n">
        <v>4</v>
      </c>
      <c r="C378">
        <f>IFERROR(IF(ISNUMBER(入力!U36),入力!U36,DATEVALUE(入力!U36)),"")</f>
        <v/>
      </c>
      <c r="D378">
        <f>IF(入力!T36="","",入力!T36)</f>
        <v/>
      </c>
      <c r="E378">
        <f>IF(D378="","",IFERROR(INDEX(資格マスタ!$B:$B,MATCH(ASC(SUBSTITUTE(SUBSTITUTE(D378," ",""),"　","")),資格マスタ!$D:$D,0)),D378))</f>
        <v/>
      </c>
      <c r="F378">
        <f>IF(E378="","",IF(C378="",DATE(9999,1,1),C378))</f>
        <v/>
      </c>
      <c r="G378">
        <f>IF(E378="","",COUNTIFS($F$375:$F$386,"&lt;"&amp;F378,$F$375:$F$386,"&lt;&gt;")+COUNTIFS($F$375:$F$386,F378,$B$375:$B$386,"&lt;"&amp;B378)+1)</f>
        <v/>
      </c>
      <c r="H378">
        <f>IF(OR(E378="",C378=""),"",IF(C378&gt;=DATE(2019,5,1),"令和"&amp;(YEAR(C378)-2018),IF(C378&gt;=DATE(1989,1,8),"平成"&amp;(YEAR(C378)-1988),"昭和"&amp;(YEAR(C378)-1925)))&amp;"年"&amp;MONTH(C378)&amp;"月")</f>
        <v/>
      </c>
    </row>
    <row r="379">
      <c r="A379" t="n">
        <v>32</v>
      </c>
      <c r="B379" t="n">
        <v>5</v>
      </c>
      <c r="C379">
        <f>IFERROR(IF(ISNUMBER(入力!W36),入力!W36,DATEVALUE(入力!W36)),"")</f>
        <v/>
      </c>
      <c r="D379">
        <f>IF(入力!V36="","",入力!V36)</f>
        <v/>
      </c>
      <c r="E379">
        <f>IF(D379="","",IFERROR(INDEX(資格マスタ!$B:$B,MATCH(ASC(SUBSTITUTE(SUBSTITUTE(D379," ",""),"　","")),資格マスタ!$D:$D,0)),D379))</f>
        <v/>
      </c>
      <c r="F379">
        <f>IF(E379="","",IF(C379="",DATE(9999,1,1),C379))</f>
        <v/>
      </c>
      <c r="G379">
        <f>IF(E379="","",COUNTIFS($F$375:$F$386,"&lt;"&amp;F379,$F$375:$F$386,"&lt;&gt;")+COUNTIFS($F$375:$F$386,F379,$B$375:$B$386,"&lt;"&amp;B379)+1)</f>
        <v/>
      </c>
      <c r="H379">
        <f>IF(OR(E379="",C379=""),"",IF(C379&gt;=DATE(2019,5,1),"令和"&amp;(YEAR(C379)-2018),IF(C379&gt;=DATE(1989,1,8),"平成"&amp;(YEAR(C379)-1988),"昭和"&amp;(YEAR(C379)-1925)))&amp;"年"&amp;MONTH(C379)&amp;"月")</f>
        <v/>
      </c>
    </row>
    <row r="380">
      <c r="A380" t="n">
        <v>32</v>
      </c>
      <c r="B380" t="n">
        <v>6</v>
      </c>
      <c r="C380">
        <f>IFERROR(IF(ISNUMBER(入力!Y36),入力!Y36,DATEVALUE(入力!Y36)),"")</f>
        <v/>
      </c>
      <c r="D380">
        <f>IF(入力!X36="","",入力!X36)</f>
        <v/>
      </c>
      <c r="E380">
        <f>IF(D380="","",IFERROR(INDEX(資格マスタ!$B:$B,MATCH(ASC(SUBSTITUTE(SUBSTITUTE(D380," ",""),"　","")),資格マスタ!$D:$D,0)),D380))</f>
        <v/>
      </c>
      <c r="F380">
        <f>IF(E380="","",IF(C380="",DATE(9999,1,1),C380))</f>
        <v/>
      </c>
      <c r="G380">
        <f>IF(E380="","",COUNTIFS($F$375:$F$386,"&lt;"&amp;F380,$F$375:$F$386,"&lt;&gt;")+COUNTIFS($F$375:$F$386,F380,$B$375:$B$386,"&lt;"&amp;B380)+1)</f>
        <v/>
      </c>
      <c r="H380">
        <f>IF(OR(E380="",C380=""),"",IF(C380&gt;=DATE(2019,5,1),"令和"&amp;(YEAR(C380)-2018),IF(C380&gt;=DATE(1989,1,8),"平成"&amp;(YEAR(C380)-1988),"昭和"&amp;(YEAR(C380)-1925)))&amp;"年"&amp;MONTH(C380)&amp;"月")</f>
        <v/>
      </c>
    </row>
    <row r="381">
      <c r="A381" t="n">
        <v>32</v>
      </c>
      <c r="B381" t="n">
        <v>7</v>
      </c>
      <c r="C381">
        <f>IFERROR(INDEX(資格取込!$S$6:$S$205,MATCH(32&amp;"_"&amp;1,資格取込!$Z$6:$Z$205,0)),"")</f>
        <v/>
      </c>
      <c r="D381">
        <f>IFERROR(INDEX(資格取込!$R$6:$R$205,MATCH(32&amp;"_"&amp;1,資格取込!$Z$6:$Z$205,0)),"")</f>
        <v/>
      </c>
      <c r="E381">
        <f>IF(D381="","",IFERROR(INDEX(資格マスタ!$B:$B,MATCH(ASC(SUBSTITUTE(SUBSTITUTE(D381," ",""),"　","")),資格マスタ!$D:$D,0)),D381))</f>
        <v/>
      </c>
      <c r="F381">
        <f>IF(E381="","",IF(C381="",DATE(9999,1,1),C381))</f>
        <v/>
      </c>
      <c r="G381">
        <f>IF(E381="","",COUNTIFS($F$375:$F$386,"&lt;"&amp;F381,$F$375:$F$386,"&lt;&gt;")+COUNTIFS($F$375:$F$386,F381,$B$375:$B$386,"&lt;"&amp;B381)+1)</f>
        <v/>
      </c>
      <c r="H381">
        <f>IF(OR(E381="",C381=""),"",IF(C381&gt;=DATE(2019,5,1),"令和"&amp;(YEAR(C381)-2018),IF(C381&gt;=DATE(1989,1,8),"平成"&amp;(YEAR(C381)-1988),"昭和"&amp;(YEAR(C381)-1925)))&amp;"年"&amp;MONTH(C381)&amp;"月")</f>
        <v/>
      </c>
    </row>
    <row r="382">
      <c r="A382" t="n">
        <v>32</v>
      </c>
      <c r="B382" t="n">
        <v>8</v>
      </c>
      <c r="C382">
        <f>IFERROR(INDEX(資格取込!$S$6:$S$205,MATCH(32&amp;"_"&amp;2,資格取込!$Z$6:$Z$205,0)),"")</f>
        <v/>
      </c>
      <c r="D382">
        <f>IFERROR(INDEX(資格取込!$R$6:$R$205,MATCH(32&amp;"_"&amp;2,資格取込!$Z$6:$Z$205,0)),"")</f>
        <v/>
      </c>
      <c r="E382">
        <f>IF(D382="","",IFERROR(INDEX(資格マスタ!$B:$B,MATCH(ASC(SUBSTITUTE(SUBSTITUTE(D382," ",""),"　","")),資格マスタ!$D:$D,0)),D382))</f>
        <v/>
      </c>
      <c r="F382">
        <f>IF(E382="","",IF(C382="",DATE(9999,1,1),C382))</f>
        <v/>
      </c>
      <c r="G382">
        <f>IF(E382="","",COUNTIFS($F$375:$F$386,"&lt;"&amp;F382,$F$375:$F$386,"&lt;&gt;")+COUNTIFS($F$375:$F$386,F382,$B$375:$B$386,"&lt;"&amp;B382)+1)</f>
        <v/>
      </c>
      <c r="H382">
        <f>IF(OR(E382="",C382=""),"",IF(C382&gt;=DATE(2019,5,1),"令和"&amp;(YEAR(C382)-2018),IF(C382&gt;=DATE(1989,1,8),"平成"&amp;(YEAR(C382)-1988),"昭和"&amp;(YEAR(C382)-1925)))&amp;"年"&amp;MONTH(C382)&amp;"月")</f>
        <v/>
      </c>
    </row>
    <row r="383">
      <c r="A383" t="n">
        <v>32</v>
      </c>
      <c r="B383" t="n">
        <v>9</v>
      </c>
      <c r="C383">
        <f>IFERROR(INDEX(資格取込!$S$6:$S$205,MATCH(32&amp;"_"&amp;3,資格取込!$Z$6:$Z$205,0)),"")</f>
        <v/>
      </c>
      <c r="D383">
        <f>IFERROR(INDEX(資格取込!$R$6:$R$205,MATCH(32&amp;"_"&amp;3,資格取込!$Z$6:$Z$205,0)),"")</f>
        <v/>
      </c>
      <c r="E383">
        <f>IF(D383="","",IFERROR(INDEX(資格マスタ!$B:$B,MATCH(ASC(SUBSTITUTE(SUBSTITUTE(D383," ",""),"　","")),資格マスタ!$D:$D,0)),D383))</f>
        <v/>
      </c>
      <c r="F383">
        <f>IF(E383="","",IF(C383="",DATE(9999,1,1),C383))</f>
        <v/>
      </c>
      <c r="G383">
        <f>IF(E383="","",COUNTIFS($F$375:$F$386,"&lt;"&amp;F383,$F$375:$F$386,"&lt;&gt;")+COUNTIFS($F$375:$F$386,F383,$B$375:$B$386,"&lt;"&amp;B383)+1)</f>
        <v/>
      </c>
      <c r="H383">
        <f>IF(OR(E383="",C383=""),"",IF(C383&gt;=DATE(2019,5,1),"令和"&amp;(YEAR(C383)-2018),IF(C383&gt;=DATE(1989,1,8),"平成"&amp;(YEAR(C383)-1988),"昭和"&amp;(YEAR(C383)-1925)))&amp;"年"&amp;MONTH(C383)&amp;"月")</f>
        <v/>
      </c>
    </row>
    <row r="384">
      <c r="A384" t="n">
        <v>32</v>
      </c>
      <c r="B384" t="n">
        <v>10</v>
      </c>
      <c r="C384">
        <f>IFERROR(INDEX(資格取込!$S$6:$S$205,MATCH(32&amp;"_"&amp;4,資格取込!$Z$6:$Z$205,0)),"")</f>
        <v/>
      </c>
      <c r="D384">
        <f>IFERROR(INDEX(資格取込!$R$6:$R$205,MATCH(32&amp;"_"&amp;4,資格取込!$Z$6:$Z$205,0)),"")</f>
        <v/>
      </c>
      <c r="E384">
        <f>IF(D384="","",IFERROR(INDEX(資格マスタ!$B:$B,MATCH(ASC(SUBSTITUTE(SUBSTITUTE(D384," ",""),"　","")),資格マスタ!$D:$D,0)),D384))</f>
        <v/>
      </c>
      <c r="F384">
        <f>IF(E384="","",IF(C384="",DATE(9999,1,1),C384))</f>
        <v/>
      </c>
      <c r="G384">
        <f>IF(E384="","",COUNTIFS($F$375:$F$386,"&lt;"&amp;F384,$F$375:$F$386,"&lt;&gt;")+COUNTIFS($F$375:$F$386,F384,$B$375:$B$386,"&lt;"&amp;B384)+1)</f>
        <v/>
      </c>
      <c r="H384">
        <f>IF(OR(E384="",C384=""),"",IF(C384&gt;=DATE(2019,5,1),"令和"&amp;(YEAR(C384)-2018),IF(C384&gt;=DATE(1989,1,8),"平成"&amp;(YEAR(C384)-1988),"昭和"&amp;(YEAR(C384)-1925)))&amp;"年"&amp;MONTH(C384)&amp;"月")</f>
        <v/>
      </c>
    </row>
    <row r="385">
      <c r="A385" t="n">
        <v>32</v>
      </c>
      <c r="B385" t="n">
        <v>11</v>
      </c>
      <c r="C385">
        <f>IFERROR(INDEX(資格取込!$S$6:$S$205,MATCH(32&amp;"_"&amp;5,資格取込!$Z$6:$Z$205,0)),"")</f>
        <v/>
      </c>
      <c r="D385">
        <f>IFERROR(INDEX(資格取込!$R$6:$R$205,MATCH(32&amp;"_"&amp;5,資格取込!$Z$6:$Z$205,0)),"")</f>
        <v/>
      </c>
      <c r="E385">
        <f>IF(D385="","",IFERROR(INDEX(資格マスタ!$B:$B,MATCH(ASC(SUBSTITUTE(SUBSTITUTE(D385," ",""),"　","")),資格マスタ!$D:$D,0)),D385))</f>
        <v/>
      </c>
      <c r="F385">
        <f>IF(E385="","",IF(C385="",DATE(9999,1,1),C385))</f>
        <v/>
      </c>
      <c r="G385">
        <f>IF(E385="","",COUNTIFS($F$375:$F$386,"&lt;"&amp;F385,$F$375:$F$386,"&lt;&gt;")+COUNTIFS($F$375:$F$386,F385,$B$375:$B$386,"&lt;"&amp;B385)+1)</f>
        <v/>
      </c>
      <c r="H385">
        <f>IF(OR(E385="",C385=""),"",IF(C385&gt;=DATE(2019,5,1),"令和"&amp;(YEAR(C385)-2018),IF(C385&gt;=DATE(1989,1,8),"平成"&amp;(YEAR(C385)-1988),"昭和"&amp;(YEAR(C385)-1925)))&amp;"年"&amp;MONTH(C385)&amp;"月")</f>
        <v/>
      </c>
    </row>
    <row r="386">
      <c r="A386" t="n">
        <v>32</v>
      </c>
      <c r="B386" t="n">
        <v>12</v>
      </c>
      <c r="C386">
        <f>IFERROR(INDEX(資格取込!$S$6:$S$205,MATCH(32&amp;"_"&amp;6,資格取込!$Z$6:$Z$205,0)),"")</f>
        <v/>
      </c>
      <c r="D386">
        <f>IFERROR(INDEX(資格取込!$R$6:$R$205,MATCH(32&amp;"_"&amp;6,資格取込!$Z$6:$Z$205,0)),"")</f>
        <v/>
      </c>
      <c r="E386">
        <f>IF(D386="","",IFERROR(INDEX(資格マスタ!$B:$B,MATCH(ASC(SUBSTITUTE(SUBSTITUTE(D386," ",""),"　","")),資格マスタ!$D:$D,0)),D386))</f>
        <v/>
      </c>
      <c r="F386">
        <f>IF(E386="","",IF(C386="",DATE(9999,1,1),C386))</f>
        <v/>
      </c>
      <c r="G386">
        <f>IF(E386="","",COUNTIFS($F$375:$F$386,"&lt;"&amp;F386,$F$375:$F$386,"&lt;&gt;")+COUNTIFS($F$375:$F$386,F386,$B$375:$B$386,"&lt;"&amp;B386)+1)</f>
        <v/>
      </c>
      <c r="H386">
        <f>IF(OR(E386="",C386=""),"",IF(C386&gt;=DATE(2019,5,1),"令和"&amp;(YEAR(C386)-2018),IF(C386&gt;=DATE(1989,1,8),"平成"&amp;(YEAR(C386)-1988),"昭和"&amp;(YEAR(C386)-1925)))&amp;"年"&amp;MONTH(C386)&amp;"月")</f>
        <v/>
      </c>
    </row>
    <row r="387">
      <c r="A387" t="n">
        <v>33</v>
      </c>
      <c r="B387" t="n">
        <v>1</v>
      </c>
      <c r="C387" s="132">
        <f>IFERROR(IF(ISNUMBER(入力!O37),入力!O37,DATEVALUE(入力!O37)),"")</f>
        <v/>
      </c>
      <c r="D387">
        <f>IF(入力!N37="","",入力!N37)</f>
        <v/>
      </c>
      <c r="E387">
        <f>IF(D387="","",IFERROR(INDEX(資格マスタ!$B:$B,MATCH(ASC(SUBSTITUTE(SUBSTITUTE(D387," ",""),"　","")),資格マスタ!$D:$D,0)),D387))</f>
        <v/>
      </c>
      <c r="F387">
        <f>IF(E387="","",IF(C387="",DATE(9999,1,1),C387))</f>
        <v/>
      </c>
      <c r="G387">
        <f>IF(E387="","",COUNTIFS($F$387:$F$398,"&lt;"&amp;F387,$F$387:$F$398,"&lt;&gt;")+COUNTIFS($F$387:$F$398,F387,$B$387:$B$398,"&lt;"&amp;B387)+1)</f>
        <v/>
      </c>
      <c r="H387">
        <f>IF(OR(E387="",C387=""),"",IF(C387&gt;=DATE(2019,5,1),"令和"&amp;(YEAR(C387)-2018),IF(C387&gt;=DATE(1989,1,8),"平成"&amp;(YEAR(C387)-1988),"昭和"&amp;(YEAR(C387)-1925)))&amp;"年"&amp;MONTH(C387)&amp;"月")</f>
        <v/>
      </c>
    </row>
    <row r="388">
      <c r="A388" t="n">
        <v>33</v>
      </c>
      <c r="B388" t="n">
        <v>2</v>
      </c>
      <c r="C388">
        <f>IFERROR(IF(ISNUMBER(入力!Q37),入力!Q37,DATEVALUE(入力!Q37)),"")</f>
        <v/>
      </c>
      <c r="D388">
        <f>IF(入力!P37="","",入力!P37)</f>
        <v/>
      </c>
      <c r="E388">
        <f>IF(D388="","",IFERROR(INDEX(資格マスタ!$B:$B,MATCH(ASC(SUBSTITUTE(SUBSTITUTE(D388," ",""),"　","")),資格マスタ!$D:$D,0)),D388))</f>
        <v/>
      </c>
      <c r="F388">
        <f>IF(E388="","",IF(C388="",DATE(9999,1,1),C388))</f>
        <v/>
      </c>
      <c r="G388">
        <f>IF(E388="","",COUNTIFS($F$387:$F$398,"&lt;"&amp;F388,$F$387:$F$398,"&lt;&gt;")+COUNTIFS($F$387:$F$398,F388,$B$387:$B$398,"&lt;"&amp;B388)+1)</f>
        <v/>
      </c>
      <c r="H388">
        <f>IF(OR(E388="",C388=""),"",IF(C388&gt;=DATE(2019,5,1),"令和"&amp;(YEAR(C388)-2018),IF(C388&gt;=DATE(1989,1,8),"平成"&amp;(YEAR(C388)-1988),"昭和"&amp;(YEAR(C388)-1925)))&amp;"年"&amp;MONTH(C388)&amp;"月")</f>
        <v/>
      </c>
    </row>
    <row r="389">
      <c r="A389" t="n">
        <v>33</v>
      </c>
      <c r="B389" t="n">
        <v>3</v>
      </c>
      <c r="C389">
        <f>IFERROR(IF(ISNUMBER(入力!S37),入力!S37,DATEVALUE(入力!S37)),"")</f>
        <v/>
      </c>
      <c r="D389">
        <f>IF(入力!R37="","",入力!R37)</f>
        <v/>
      </c>
      <c r="E389">
        <f>IF(D389="","",IFERROR(INDEX(資格マスタ!$B:$B,MATCH(ASC(SUBSTITUTE(SUBSTITUTE(D389," ",""),"　","")),資格マスタ!$D:$D,0)),D389))</f>
        <v/>
      </c>
      <c r="F389">
        <f>IF(E389="","",IF(C389="",DATE(9999,1,1),C389))</f>
        <v/>
      </c>
      <c r="G389">
        <f>IF(E389="","",COUNTIFS($F$387:$F$398,"&lt;"&amp;F389,$F$387:$F$398,"&lt;&gt;")+COUNTIFS($F$387:$F$398,F389,$B$387:$B$398,"&lt;"&amp;B389)+1)</f>
        <v/>
      </c>
      <c r="H389">
        <f>IF(OR(E389="",C389=""),"",IF(C389&gt;=DATE(2019,5,1),"令和"&amp;(YEAR(C389)-2018),IF(C389&gt;=DATE(1989,1,8),"平成"&amp;(YEAR(C389)-1988),"昭和"&amp;(YEAR(C389)-1925)))&amp;"年"&amp;MONTH(C389)&amp;"月")</f>
        <v/>
      </c>
    </row>
    <row r="390">
      <c r="A390" t="n">
        <v>33</v>
      </c>
      <c r="B390" t="n">
        <v>4</v>
      </c>
      <c r="C390">
        <f>IFERROR(IF(ISNUMBER(入力!U37),入力!U37,DATEVALUE(入力!U37)),"")</f>
        <v/>
      </c>
      <c r="D390">
        <f>IF(入力!T37="","",入力!T37)</f>
        <v/>
      </c>
      <c r="E390">
        <f>IF(D390="","",IFERROR(INDEX(資格マスタ!$B:$B,MATCH(ASC(SUBSTITUTE(SUBSTITUTE(D390," ",""),"　","")),資格マスタ!$D:$D,0)),D390))</f>
        <v/>
      </c>
      <c r="F390">
        <f>IF(E390="","",IF(C390="",DATE(9999,1,1),C390))</f>
        <v/>
      </c>
      <c r="G390">
        <f>IF(E390="","",COUNTIFS($F$387:$F$398,"&lt;"&amp;F390,$F$387:$F$398,"&lt;&gt;")+COUNTIFS($F$387:$F$398,F390,$B$387:$B$398,"&lt;"&amp;B390)+1)</f>
        <v/>
      </c>
      <c r="H390">
        <f>IF(OR(E390="",C390=""),"",IF(C390&gt;=DATE(2019,5,1),"令和"&amp;(YEAR(C390)-2018),IF(C390&gt;=DATE(1989,1,8),"平成"&amp;(YEAR(C390)-1988),"昭和"&amp;(YEAR(C390)-1925)))&amp;"年"&amp;MONTH(C390)&amp;"月")</f>
        <v/>
      </c>
    </row>
    <row r="391">
      <c r="A391" t="n">
        <v>33</v>
      </c>
      <c r="B391" t="n">
        <v>5</v>
      </c>
      <c r="C391">
        <f>IFERROR(IF(ISNUMBER(入力!W37),入力!W37,DATEVALUE(入力!W37)),"")</f>
        <v/>
      </c>
      <c r="D391">
        <f>IF(入力!V37="","",入力!V37)</f>
        <v/>
      </c>
      <c r="E391">
        <f>IF(D391="","",IFERROR(INDEX(資格マスタ!$B:$B,MATCH(ASC(SUBSTITUTE(SUBSTITUTE(D391," ",""),"　","")),資格マスタ!$D:$D,0)),D391))</f>
        <v/>
      </c>
      <c r="F391">
        <f>IF(E391="","",IF(C391="",DATE(9999,1,1),C391))</f>
        <v/>
      </c>
      <c r="G391">
        <f>IF(E391="","",COUNTIFS($F$387:$F$398,"&lt;"&amp;F391,$F$387:$F$398,"&lt;&gt;")+COUNTIFS($F$387:$F$398,F391,$B$387:$B$398,"&lt;"&amp;B391)+1)</f>
        <v/>
      </c>
      <c r="H391">
        <f>IF(OR(E391="",C391=""),"",IF(C391&gt;=DATE(2019,5,1),"令和"&amp;(YEAR(C391)-2018),IF(C391&gt;=DATE(1989,1,8),"平成"&amp;(YEAR(C391)-1988),"昭和"&amp;(YEAR(C391)-1925)))&amp;"年"&amp;MONTH(C391)&amp;"月")</f>
        <v/>
      </c>
    </row>
    <row r="392">
      <c r="A392" t="n">
        <v>33</v>
      </c>
      <c r="B392" t="n">
        <v>6</v>
      </c>
      <c r="C392">
        <f>IFERROR(IF(ISNUMBER(入力!Y37),入力!Y37,DATEVALUE(入力!Y37)),"")</f>
        <v/>
      </c>
      <c r="D392">
        <f>IF(入力!X37="","",入力!X37)</f>
        <v/>
      </c>
      <c r="E392">
        <f>IF(D392="","",IFERROR(INDEX(資格マスタ!$B:$B,MATCH(ASC(SUBSTITUTE(SUBSTITUTE(D392," ",""),"　","")),資格マスタ!$D:$D,0)),D392))</f>
        <v/>
      </c>
      <c r="F392">
        <f>IF(E392="","",IF(C392="",DATE(9999,1,1),C392))</f>
        <v/>
      </c>
      <c r="G392">
        <f>IF(E392="","",COUNTIFS($F$387:$F$398,"&lt;"&amp;F392,$F$387:$F$398,"&lt;&gt;")+COUNTIFS($F$387:$F$398,F392,$B$387:$B$398,"&lt;"&amp;B392)+1)</f>
        <v/>
      </c>
      <c r="H392">
        <f>IF(OR(E392="",C392=""),"",IF(C392&gt;=DATE(2019,5,1),"令和"&amp;(YEAR(C392)-2018),IF(C392&gt;=DATE(1989,1,8),"平成"&amp;(YEAR(C392)-1988),"昭和"&amp;(YEAR(C392)-1925)))&amp;"年"&amp;MONTH(C392)&amp;"月")</f>
        <v/>
      </c>
    </row>
    <row r="393">
      <c r="A393" t="n">
        <v>33</v>
      </c>
      <c r="B393" t="n">
        <v>7</v>
      </c>
      <c r="C393">
        <f>IFERROR(INDEX(資格取込!$S$6:$S$205,MATCH(33&amp;"_"&amp;1,資格取込!$Z$6:$Z$205,0)),"")</f>
        <v/>
      </c>
      <c r="D393">
        <f>IFERROR(INDEX(資格取込!$R$6:$R$205,MATCH(33&amp;"_"&amp;1,資格取込!$Z$6:$Z$205,0)),"")</f>
        <v/>
      </c>
      <c r="E393">
        <f>IF(D393="","",IFERROR(INDEX(資格マスタ!$B:$B,MATCH(ASC(SUBSTITUTE(SUBSTITUTE(D393," ",""),"　","")),資格マスタ!$D:$D,0)),D393))</f>
        <v/>
      </c>
      <c r="F393">
        <f>IF(E393="","",IF(C393="",DATE(9999,1,1),C393))</f>
        <v/>
      </c>
      <c r="G393">
        <f>IF(E393="","",COUNTIFS($F$387:$F$398,"&lt;"&amp;F393,$F$387:$F$398,"&lt;&gt;")+COUNTIFS($F$387:$F$398,F393,$B$387:$B$398,"&lt;"&amp;B393)+1)</f>
        <v/>
      </c>
      <c r="H393">
        <f>IF(OR(E393="",C393=""),"",IF(C393&gt;=DATE(2019,5,1),"令和"&amp;(YEAR(C393)-2018),IF(C393&gt;=DATE(1989,1,8),"平成"&amp;(YEAR(C393)-1988),"昭和"&amp;(YEAR(C393)-1925)))&amp;"年"&amp;MONTH(C393)&amp;"月")</f>
        <v/>
      </c>
    </row>
    <row r="394">
      <c r="A394" t="n">
        <v>33</v>
      </c>
      <c r="B394" t="n">
        <v>8</v>
      </c>
      <c r="C394">
        <f>IFERROR(INDEX(資格取込!$S$6:$S$205,MATCH(33&amp;"_"&amp;2,資格取込!$Z$6:$Z$205,0)),"")</f>
        <v/>
      </c>
      <c r="D394">
        <f>IFERROR(INDEX(資格取込!$R$6:$R$205,MATCH(33&amp;"_"&amp;2,資格取込!$Z$6:$Z$205,0)),"")</f>
        <v/>
      </c>
      <c r="E394">
        <f>IF(D394="","",IFERROR(INDEX(資格マスタ!$B:$B,MATCH(ASC(SUBSTITUTE(SUBSTITUTE(D394," ",""),"　","")),資格マスタ!$D:$D,0)),D394))</f>
        <v/>
      </c>
      <c r="F394">
        <f>IF(E394="","",IF(C394="",DATE(9999,1,1),C394))</f>
        <v/>
      </c>
      <c r="G394">
        <f>IF(E394="","",COUNTIFS($F$387:$F$398,"&lt;"&amp;F394,$F$387:$F$398,"&lt;&gt;")+COUNTIFS($F$387:$F$398,F394,$B$387:$B$398,"&lt;"&amp;B394)+1)</f>
        <v/>
      </c>
      <c r="H394">
        <f>IF(OR(E394="",C394=""),"",IF(C394&gt;=DATE(2019,5,1),"令和"&amp;(YEAR(C394)-2018),IF(C394&gt;=DATE(1989,1,8),"平成"&amp;(YEAR(C394)-1988),"昭和"&amp;(YEAR(C394)-1925)))&amp;"年"&amp;MONTH(C394)&amp;"月")</f>
        <v/>
      </c>
    </row>
    <row r="395">
      <c r="A395" t="n">
        <v>33</v>
      </c>
      <c r="B395" t="n">
        <v>9</v>
      </c>
      <c r="C395">
        <f>IFERROR(INDEX(資格取込!$S$6:$S$205,MATCH(33&amp;"_"&amp;3,資格取込!$Z$6:$Z$205,0)),"")</f>
        <v/>
      </c>
      <c r="D395">
        <f>IFERROR(INDEX(資格取込!$R$6:$R$205,MATCH(33&amp;"_"&amp;3,資格取込!$Z$6:$Z$205,0)),"")</f>
        <v/>
      </c>
      <c r="E395">
        <f>IF(D395="","",IFERROR(INDEX(資格マスタ!$B:$B,MATCH(ASC(SUBSTITUTE(SUBSTITUTE(D395," ",""),"　","")),資格マスタ!$D:$D,0)),D395))</f>
        <v/>
      </c>
      <c r="F395">
        <f>IF(E395="","",IF(C395="",DATE(9999,1,1),C395))</f>
        <v/>
      </c>
      <c r="G395">
        <f>IF(E395="","",COUNTIFS($F$387:$F$398,"&lt;"&amp;F395,$F$387:$F$398,"&lt;&gt;")+COUNTIFS($F$387:$F$398,F395,$B$387:$B$398,"&lt;"&amp;B395)+1)</f>
        <v/>
      </c>
      <c r="H395">
        <f>IF(OR(E395="",C395=""),"",IF(C395&gt;=DATE(2019,5,1),"令和"&amp;(YEAR(C395)-2018),IF(C395&gt;=DATE(1989,1,8),"平成"&amp;(YEAR(C395)-1988),"昭和"&amp;(YEAR(C395)-1925)))&amp;"年"&amp;MONTH(C395)&amp;"月")</f>
        <v/>
      </c>
    </row>
    <row r="396">
      <c r="A396" t="n">
        <v>33</v>
      </c>
      <c r="B396" t="n">
        <v>10</v>
      </c>
      <c r="C396">
        <f>IFERROR(INDEX(資格取込!$S$6:$S$205,MATCH(33&amp;"_"&amp;4,資格取込!$Z$6:$Z$205,0)),"")</f>
        <v/>
      </c>
      <c r="D396">
        <f>IFERROR(INDEX(資格取込!$R$6:$R$205,MATCH(33&amp;"_"&amp;4,資格取込!$Z$6:$Z$205,0)),"")</f>
        <v/>
      </c>
      <c r="E396">
        <f>IF(D396="","",IFERROR(INDEX(資格マスタ!$B:$B,MATCH(ASC(SUBSTITUTE(SUBSTITUTE(D396," ",""),"　","")),資格マスタ!$D:$D,0)),D396))</f>
        <v/>
      </c>
      <c r="F396">
        <f>IF(E396="","",IF(C396="",DATE(9999,1,1),C396))</f>
        <v/>
      </c>
      <c r="G396">
        <f>IF(E396="","",COUNTIFS($F$387:$F$398,"&lt;"&amp;F396,$F$387:$F$398,"&lt;&gt;")+COUNTIFS($F$387:$F$398,F396,$B$387:$B$398,"&lt;"&amp;B396)+1)</f>
        <v/>
      </c>
      <c r="H396">
        <f>IF(OR(E396="",C396=""),"",IF(C396&gt;=DATE(2019,5,1),"令和"&amp;(YEAR(C396)-2018),IF(C396&gt;=DATE(1989,1,8),"平成"&amp;(YEAR(C396)-1988),"昭和"&amp;(YEAR(C396)-1925)))&amp;"年"&amp;MONTH(C396)&amp;"月")</f>
        <v/>
      </c>
    </row>
    <row r="397">
      <c r="A397" t="n">
        <v>33</v>
      </c>
      <c r="B397" t="n">
        <v>11</v>
      </c>
      <c r="C397">
        <f>IFERROR(INDEX(資格取込!$S$6:$S$205,MATCH(33&amp;"_"&amp;5,資格取込!$Z$6:$Z$205,0)),"")</f>
        <v/>
      </c>
      <c r="D397">
        <f>IFERROR(INDEX(資格取込!$R$6:$R$205,MATCH(33&amp;"_"&amp;5,資格取込!$Z$6:$Z$205,0)),"")</f>
        <v/>
      </c>
      <c r="E397">
        <f>IF(D397="","",IFERROR(INDEX(資格マスタ!$B:$B,MATCH(ASC(SUBSTITUTE(SUBSTITUTE(D397," ",""),"　","")),資格マスタ!$D:$D,0)),D397))</f>
        <v/>
      </c>
      <c r="F397">
        <f>IF(E397="","",IF(C397="",DATE(9999,1,1),C397))</f>
        <v/>
      </c>
      <c r="G397">
        <f>IF(E397="","",COUNTIFS($F$387:$F$398,"&lt;"&amp;F397,$F$387:$F$398,"&lt;&gt;")+COUNTIFS($F$387:$F$398,F397,$B$387:$B$398,"&lt;"&amp;B397)+1)</f>
        <v/>
      </c>
      <c r="H397">
        <f>IF(OR(E397="",C397=""),"",IF(C397&gt;=DATE(2019,5,1),"令和"&amp;(YEAR(C397)-2018),IF(C397&gt;=DATE(1989,1,8),"平成"&amp;(YEAR(C397)-1988),"昭和"&amp;(YEAR(C397)-1925)))&amp;"年"&amp;MONTH(C397)&amp;"月")</f>
        <v/>
      </c>
    </row>
    <row r="398">
      <c r="A398" t="n">
        <v>33</v>
      </c>
      <c r="B398" t="n">
        <v>12</v>
      </c>
      <c r="C398">
        <f>IFERROR(INDEX(資格取込!$S$6:$S$205,MATCH(33&amp;"_"&amp;6,資格取込!$Z$6:$Z$205,0)),"")</f>
        <v/>
      </c>
      <c r="D398">
        <f>IFERROR(INDEX(資格取込!$R$6:$R$205,MATCH(33&amp;"_"&amp;6,資格取込!$Z$6:$Z$205,0)),"")</f>
        <v/>
      </c>
      <c r="E398">
        <f>IF(D398="","",IFERROR(INDEX(資格マスタ!$B:$B,MATCH(ASC(SUBSTITUTE(SUBSTITUTE(D398," ",""),"　","")),資格マスタ!$D:$D,0)),D398))</f>
        <v/>
      </c>
      <c r="F398">
        <f>IF(E398="","",IF(C398="",DATE(9999,1,1),C398))</f>
        <v/>
      </c>
      <c r="G398">
        <f>IF(E398="","",COUNTIFS($F$387:$F$398,"&lt;"&amp;F398,$F$387:$F$398,"&lt;&gt;")+COUNTIFS($F$387:$F$398,F398,$B$387:$B$398,"&lt;"&amp;B398)+1)</f>
        <v/>
      </c>
      <c r="H398">
        <f>IF(OR(E398="",C398=""),"",IF(C398&gt;=DATE(2019,5,1),"令和"&amp;(YEAR(C398)-2018),IF(C398&gt;=DATE(1989,1,8),"平成"&amp;(YEAR(C398)-1988),"昭和"&amp;(YEAR(C398)-1925)))&amp;"年"&amp;MONTH(C398)&amp;"月")</f>
        <v/>
      </c>
    </row>
    <row r="399">
      <c r="A399" t="n">
        <v>34</v>
      </c>
      <c r="B399" t="n">
        <v>1</v>
      </c>
      <c r="C399" s="132">
        <f>IFERROR(IF(ISNUMBER(入力!O38),入力!O38,DATEVALUE(入力!O38)),"")</f>
        <v/>
      </c>
      <c r="D399">
        <f>IF(入力!N38="","",入力!N38)</f>
        <v/>
      </c>
      <c r="E399">
        <f>IF(D399="","",IFERROR(INDEX(資格マスタ!$B:$B,MATCH(ASC(SUBSTITUTE(SUBSTITUTE(D399," ",""),"　","")),資格マスタ!$D:$D,0)),D399))</f>
        <v/>
      </c>
      <c r="F399">
        <f>IF(E399="","",IF(C399="",DATE(9999,1,1),C399))</f>
        <v/>
      </c>
      <c r="G399">
        <f>IF(E399="","",COUNTIFS($F$399:$F$410,"&lt;"&amp;F399,$F$399:$F$410,"&lt;&gt;")+COUNTIFS($F$399:$F$410,F399,$B$399:$B$410,"&lt;"&amp;B399)+1)</f>
        <v/>
      </c>
      <c r="H399">
        <f>IF(OR(E399="",C399=""),"",IF(C399&gt;=DATE(2019,5,1),"令和"&amp;(YEAR(C399)-2018),IF(C399&gt;=DATE(1989,1,8),"平成"&amp;(YEAR(C399)-1988),"昭和"&amp;(YEAR(C399)-1925)))&amp;"年"&amp;MONTH(C399)&amp;"月")</f>
        <v/>
      </c>
    </row>
    <row r="400">
      <c r="A400" t="n">
        <v>34</v>
      </c>
      <c r="B400" t="n">
        <v>2</v>
      </c>
      <c r="C400">
        <f>IFERROR(IF(ISNUMBER(入力!Q38),入力!Q38,DATEVALUE(入力!Q38)),"")</f>
        <v/>
      </c>
      <c r="D400">
        <f>IF(入力!P38="","",入力!P38)</f>
        <v/>
      </c>
      <c r="E400">
        <f>IF(D400="","",IFERROR(INDEX(資格マスタ!$B:$B,MATCH(ASC(SUBSTITUTE(SUBSTITUTE(D400," ",""),"　","")),資格マスタ!$D:$D,0)),D400))</f>
        <v/>
      </c>
      <c r="F400">
        <f>IF(E400="","",IF(C400="",DATE(9999,1,1),C400))</f>
        <v/>
      </c>
      <c r="G400">
        <f>IF(E400="","",COUNTIFS($F$399:$F$410,"&lt;"&amp;F400,$F$399:$F$410,"&lt;&gt;")+COUNTIFS($F$399:$F$410,F400,$B$399:$B$410,"&lt;"&amp;B400)+1)</f>
        <v/>
      </c>
      <c r="H400">
        <f>IF(OR(E400="",C400=""),"",IF(C400&gt;=DATE(2019,5,1),"令和"&amp;(YEAR(C400)-2018),IF(C400&gt;=DATE(1989,1,8),"平成"&amp;(YEAR(C400)-1988),"昭和"&amp;(YEAR(C400)-1925)))&amp;"年"&amp;MONTH(C400)&amp;"月")</f>
        <v/>
      </c>
    </row>
    <row r="401">
      <c r="A401" t="n">
        <v>34</v>
      </c>
      <c r="B401" t="n">
        <v>3</v>
      </c>
      <c r="C401">
        <f>IFERROR(IF(ISNUMBER(入力!S38),入力!S38,DATEVALUE(入力!S38)),"")</f>
        <v/>
      </c>
      <c r="D401">
        <f>IF(入力!R38="","",入力!R38)</f>
        <v/>
      </c>
      <c r="E401">
        <f>IF(D401="","",IFERROR(INDEX(資格マスタ!$B:$B,MATCH(ASC(SUBSTITUTE(SUBSTITUTE(D401," ",""),"　","")),資格マスタ!$D:$D,0)),D401))</f>
        <v/>
      </c>
      <c r="F401">
        <f>IF(E401="","",IF(C401="",DATE(9999,1,1),C401))</f>
        <v/>
      </c>
      <c r="G401">
        <f>IF(E401="","",COUNTIFS($F$399:$F$410,"&lt;"&amp;F401,$F$399:$F$410,"&lt;&gt;")+COUNTIFS($F$399:$F$410,F401,$B$399:$B$410,"&lt;"&amp;B401)+1)</f>
        <v/>
      </c>
      <c r="H401">
        <f>IF(OR(E401="",C401=""),"",IF(C401&gt;=DATE(2019,5,1),"令和"&amp;(YEAR(C401)-2018),IF(C401&gt;=DATE(1989,1,8),"平成"&amp;(YEAR(C401)-1988),"昭和"&amp;(YEAR(C401)-1925)))&amp;"年"&amp;MONTH(C401)&amp;"月")</f>
        <v/>
      </c>
    </row>
    <row r="402">
      <c r="A402" t="n">
        <v>34</v>
      </c>
      <c r="B402" t="n">
        <v>4</v>
      </c>
      <c r="C402">
        <f>IFERROR(IF(ISNUMBER(入力!U38),入力!U38,DATEVALUE(入力!U38)),"")</f>
        <v/>
      </c>
      <c r="D402">
        <f>IF(入力!T38="","",入力!T38)</f>
        <v/>
      </c>
      <c r="E402">
        <f>IF(D402="","",IFERROR(INDEX(資格マスタ!$B:$B,MATCH(ASC(SUBSTITUTE(SUBSTITUTE(D402," ",""),"　","")),資格マスタ!$D:$D,0)),D402))</f>
        <v/>
      </c>
      <c r="F402">
        <f>IF(E402="","",IF(C402="",DATE(9999,1,1),C402))</f>
        <v/>
      </c>
      <c r="G402">
        <f>IF(E402="","",COUNTIFS($F$399:$F$410,"&lt;"&amp;F402,$F$399:$F$410,"&lt;&gt;")+COUNTIFS($F$399:$F$410,F402,$B$399:$B$410,"&lt;"&amp;B402)+1)</f>
        <v/>
      </c>
      <c r="H402">
        <f>IF(OR(E402="",C402=""),"",IF(C402&gt;=DATE(2019,5,1),"令和"&amp;(YEAR(C402)-2018),IF(C402&gt;=DATE(1989,1,8),"平成"&amp;(YEAR(C402)-1988),"昭和"&amp;(YEAR(C402)-1925)))&amp;"年"&amp;MONTH(C402)&amp;"月")</f>
        <v/>
      </c>
    </row>
    <row r="403">
      <c r="A403" t="n">
        <v>34</v>
      </c>
      <c r="B403" t="n">
        <v>5</v>
      </c>
      <c r="C403">
        <f>IFERROR(IF(ISNUMBER(入力!W38),入力!W38,DATEVALUE(入力!W38)),"")</f>
        <v/>
      </c>
      <c r="D403">
        <f>IF(入力!V38="","",入力!V38)</f>
        <v/>
      </c>
      <c r="E403">
        <f>IF(D403="","",IFERROR(INDEX(資格マスタ!$B:$B,MATCH(ASC(SUBSTITUTE(SUBSTITUTE(D403," ",""),"　","")),資格マスタ!$D:$D,0)),D403))</f>
        <v/>
      </c>
      <c r="F403">
        <f>IF(E403="","",IF(C403="",DATE(9999,1,1),C403))</f>
        <v/>
      </c>
      <c r="G403">
        <f>IF(E403="","",COUNTIFS($F$399:$F$410,"&lt;"&amp;F403,$F$399:$F$410,"&lt;&gt;")+COUNTIFS($F$399:$F$410,F403,$B$399:$B$410,"&lt;"&amp;B403)+1)</f>
        <v/>
      </c>
      <c r="H403">
        <f>IF(OR(E403="",C403=""),"",IF(C403&gt;=DATE(2019,5,1),"令和"&amp;(YEAR(C403)-2018),IF(C403&gt;=DATE(1989,1,8),"平成"&amp;(YEAR(C403)-1988),"昭和"&amp;(YEAR(C403)-1925)))&amp;"年"&amp;MONTH(C403)&amp;"月")</f>
        <v/>
      </c>
    </row>
    <row r="404">
      <c r="A404" t="n">
        <v>34</v>
      </c>
      <c r="B404" t="n">
        <v>6</v>
      </c>
      <c r="C404">
        <f>IFERROR(IF(ISNUMBER(入力!Y38),入力!Y38,DATEVALUE(入力!Y38)),"")</f>
        <v/>
      </c>
      <c r="D404">
        <f>IF(入力!X38="","",入力!X38)</f>
        <v/>
      </c>
      <c r="E404">
        <f>IF(D404="","",IFERROR(INDEX(資格マスタ!$B:$B,MATCH(ASC(SUBSTITUTE(SUBSTITUTE(D404," ",""),"　","")),資格マスタ!$D:$D,0)),D404))</f>
        <v/>
      </c>
      <c r="F404">
        <f>IF(E404="","",IF(C404="",DATE(9999,1,1),C404))</f>
        <v/>
      </c>
      <c r="G404">
        <f>IF(E404="","",COUNTIFS($F$399:$F$410,"&lt;"&amp;F404,$F$399:$F$410,"&lt;&gt;")+COUNTIFS($F$399:$F$410,F404,$B$399:$B$410,"&lt;"&amp;B404)+1)</f>
        <v/>
      </c>
      <c r="H404">
        <f>IF(OR(E404="",C404=""),"",IF(C404&gt;=DATE(2019,5,1),"令和"&amp;(YEAR(C404)-2018),IF(C404&gt;=DATE(1989,1,8),"平成"&amp;(YEAR(C404)-1988),"昭和"&amp;(YEAR(C404)-1925)))&amp;"年"&amp;MONTH(C404)&amp;"月")</f>
        <v/>
      </c>
    </row>
    <row r="405">
      <c r="A405" t="n">
        <v>34</v>
      </c>
      <c r="B405" t="n">
        <v>7</v>
      </c>
      <c r="C405">
        <f>IFERROR(INDEX(資格取込!$S$6:$S$205,MATCH(34&amp;"_"&amp;1,資格取込!$Z$6:$Z$205,0)),"")</f>
        <v/>
      </c>
      <c r="D405">
        <f>IFERROR(INDEX(資格取込!$R$6:$R$205,MATCH(34&amp;"_"&amp;1,資格取込!$Z$6:$Z$205,0)),"")</f>
        <v/>
      </c>
      <c r="E405">
        <f>IF(D405="","",IFERROR(INDEX(資格マスタ!$B:$B,MATCH(ASC(SUBSTITUTE(SUBSTITUTE(D405," ",""),"　","")),資格マスタ!$D:$D,0)),D405))</f>
        <v/>
      </c>
      <c r="F405">
        <f>IF(E405="","",IF(C405="",DATE(9999,1,1),C405))</f>
        <v/>
      </c>
      <c r="G405">
        <f>IF(E405="","",COUNTIFS($F$399:$F$410,"&lt;"&amp;F405,$F$399:$F$410,"&lt;&gt;")+COUNTIFS($F$399:$F$410,F405,$B$399:$B$410,"&lt;"&amp;B405)+1)</f>
        <v/>
      </c>
      <c r="H405">
        <f>IF(OR(E405="",C405=""),"",IF(C405&gt;=DATE(2019,5,1),"令和"&amp;(YEAR(C405)-2018),IF(C405&gt;=DATE(1989,1,8),"平成"&amp;(YEAR(C405)-1988),"昭和"&amp;(YEAR(C405)-1925)))&amp;"年"&amp;MONTH(C405)&amp;"月")</f>
        <v/>
      </c>
    </row>
    <row r="406">
      <c r="A406" t="n">
        <v>34</v>
      </c>
      <c r="B406" t="n">
        <v>8</v>
      </c>
      <c r="C406">
        <f>IFERROR(INDEX(資格取込!$S$6:$S$205,MATCH(34&amp;"_"&amp;2,資格取込!$Z$6:$Z$205,0)),"")</f>
        <v/>
      </c>
      <c r="D406">
        <f>IFERROR(INDEX(資格取込!$R$6:$R$205,MATCH(34&amp;"_"&amp;2,資格取込!$Z$6:$Z$205,0)),"")</f>
        <v/>
      </c>
      <c r="E406">
        <f>IF(D406="","",IFERROR(INDEX(資格マスタ!$B:$B,MATCH(ASC(SUBSTITUTE(SUBSTITUTE(D406," ",""),"　","")),資格マスタ!$D:$D,0)),D406))</f>
        <v/>
      </c>
      <c r="F406">
        <f>IF(E406="","",IF(C406="",DATE(9999,1,1),C406))</f>
        <v/>
      </c>
      <c r="G406">
        <f>IF(E406="","",COUNTIFS($F$399:$F$410,"&lt;"&amp;F406,$F$399:$F$410,"&lt;&gt;")+COUNTIFS($F$399:$F$410,F406,$B$399:$B$410,"&lt;"&amp;B406)+1)</f>
        <v/>
      </c>
      <c r="H406">
        <f>IF(OR(E406="",C406=""),"",IF(C406&gt;=DATE(2019,5,1),"令和"&amp;(YEAR(C406)-2018),IF(C406&gt;=DATE(1989,1,8),"平成"&amp;(YEAR(C406)-1988),"昭和"&amp;(YEAR(C406)-1925)))&amp;"年"&amp;MONTH(C406)&amp;"月")</f>
        <v/>
      </c>
    </row>
    <row r="407">
      <c r="A407" t="n">
        <v>34</v>
      </c>
      <c r="B407" t="n">
        <v>9</v>
      </c>
      <c r="C407">
        <f>IFERROR(INDEX(資格取込!$S$6:$S$205,MATCH(34&amp;"_"&amp;3,資格取込!$Z$6:$Z$205,0)),"")</f>
        <v/>
      </c>
      <c r="D407">
        <f>IFERROR(INDEX(資格取込!$R$6:$R$205,MATCH(34&amp;"_"&amp;3,資格取込!$Z$6:$Z$205,0)),"")</f>
        <v/>
      </c>
      <c r="E407">
        <f>IF(D407="","",IFERROR(INDEX(資格マスタ!$B:$B,MATCH(ASC(SUBSTITUTE(SUBSTITUTE(D407," ",""),"　","")),資格マスタ!$D:$D,0)),D407))</f>
        <v/>
      </c>
      <c r="F407">
        <f>IF(E407="","",IF(C407="",DATE(9999,1,1),C407))</f>
        <v/>
      </c>
      <c r="G407">
        <f>IF(E407="","",COUNTIFS($F$399:$F$410,"&lt;"&amp;F407,$F$399:$F$410,"&lt;&gt;")+COUNTIFS($F$399:$F$410,F407,$B$399:$B$410,"&lt;"&amp;B407)+1)</f>
        <v/>
      </c>
      <c r="H407">
        <f>IF(OR(E407="",C407=""),"",IF(C407&gt;=DATE(2019,5,1),"令和"&amp;(YEAR(C407)-2018),IF(C407&gt;=DATE(1989,1,8),"平成"&amp;(YEAR(C407)-1988),"昭和"&amp;(YEAR(C407)-1925)))&amp;"年"&amp;MONTH(C407)&amp;"月")</f>
        <v/>
      </c>
    </row>
    <row r="408">
      <c r="A408" t="n">
        <v>34</v>
      </c>
      <c r="B408" t="n">
        <v>10</v>
      </c>
      <c r="C408">
        <f>IFERROR(INDEX(資格取込!$S$6:$S$205,MATCH(34&amp;"_"&amp;4,資格取込!$Z$6:$Z$205,0)),"")</f>
        <v/>
      </c>
      <c r="D408">
        <f>IFERROR(INDEX(資格取込!$R$6:$R$205,MATCH(34&amp;"_"&amp;4,資格取込!$Z$6:$Z$205,0)),"")</f>
        <v/>
      </c>
      <c r="E408">
        <f>IF(D408="","",IFERROR(INDEX(資格マスタ!$B:$B,MATCH(ASC(SUBSTITUTE(SUBSTITUTE(D408," ",""),"　","")),資格マスタ!$D:$D,0)),D408))</f>
        <v/>
      </c>
      <c r="F408">
        <f>IF(E408="","",IF(C408="",DATE(9999,1,1),C408))</f>
        <v/>
      </c>
      <c r="G408">
        <f>IF(E408="","",COUNTIFS($F$399:$F$410,"&lt;"&amp;F408,$F$399:$F$410,"&lt;&gt;")+COUNTIFS($F$399:$F$410,F408,$B$399:$B$410,"&lt;"&amp;B408)+1)</f>
        <v/>
      </c>
      <c r="H408">
        <f>IF(OR(E408="",C408=""),"",IF(C408&gt;=DATE(2019,5,1),"令和"&amp;(YEAR(C408)-2018),IF(C408&gt;=DATE(1989,1,8),"平成"&amp;(YEAR(C408)-1988),"昭和"&amp;(YEAR(C408)-1925)))&amp;"年"&amp;MONTH(C408)&amp;"月")</f>
        <v/>
      </c>
    </row>
    <row r="409">
      <c r="A409" t="n">
        <v>34</v>
      </c>
      <c r="B409" t="n">
        <v>11</v>
      </c>
      <c r="C409">
        <f>IFERROR(INDEX(資格取込!$S$6:$S$205,MATCH(34&amp;"_"&amp;5,資格取込!$Z$6:$Z$205,0)),"")</f>
        <v/>
      </c>
      <c r="D409">
        <f>IFERROR(INDEX(資格取込!$R$6:$R$205,MATCH(34&amp;"_"&amp;5,資格取込!$Z$6:$Z$205,0)),"")</f>
        <v/>
      </c>
      <c r="E409">
        <f>IF(D409="","",IFERROR(INDEX(資格マスタ!$B:$B,MATCH(ASC(SUBSTITUTE(SUBSTITUTE(D409," ",""),"　","")),資格マスタ!$D:$D,0)),D409))</f>
        <v/>
      </c>
      <c r="F409">
        <f>IF(E409="","",IF(C409="",DATE(9999,1,1),C409))</f>
        <v/>
      </c>
      <c r="G409">
        <f>IF(E409="","",COUNTIFS($F$399:$F$410,"&lt;"&amp;F409,$F$399:$F$410,"&lt;&gt;")+COUNTIFS($F$399:$F$410,F409,$B$399:$B$410,"&lt;"&amp;B409)+1)</f>
        <v/>
      </c>
      <c r="H409">
        <f>IF(OR(E409="",C409=""),"",IF(C409&gt;=DATE(2019,5,1),"令和"&amp;(YEAR(C409)-2018),IF(C409&gt;=DATE(1989,1,8),"平成"&amp;(YEAR(C409)-1988),"昭和"&amp;(YEAR(C409)-1925)))&amp;"年"&amp;MONTH(C409)&amp;"月")</f>
        <v/>
      </c>
    </row>
    <row r="410">
      <c r="A410" t="n">
        <v>34</v>
      </c>
      <c r="B410" t="n">
        <v>12</v>
      </c>
      <c r="C410">
        <f>IFERROR(INDEX(資格取込!$S$6:$S$205,MATCH(34&amp;"_"&amp;6,資格取込!$Z$6:$Z$205,0)),"")</f>
        <v/>
      </c>
      <c r="D410">
        <f>IFERROR(INDEX(資格取込!$R$6:$R$205,MATCH(34&amp;"_"&amp;6,資格取込!$Z$6:$Z$205,0)),"")</f>
        <v/>
      </c>
      <c r="E410">
        <f>IF(D410="","",IFERROR(INDEX(資格マスタ!$B:$B,MATCH(ASC(SUBSTITUTE(SUBSTITUTE(D410," ",""),"　","")),資格マスタ!$D:$D,0)),D410))</f>
        <v/>
      </c>
      <c r="F410">
        <f>IF(E410="","",IF(C410="",DATE(9999,1,1),C410))</f>
        <v/>
      </c>
      <c r="G410">
        <f>IF(E410="","",COUNTIFS($F$399:$F$410,"&lt;"&amp;F410,$F$399:$F$410,"&lt;&gt;")+COUNTIFS($F$399:$F$410,F410,$B$399:$B$410,"&lt;"&amp;B410)+1)</f>
        <v/>
      </c>
      <c r="H410">
        <f>IF(OR(E410="",C410=""),"",IF(C410&gt;=DATE(2019,5,1),"令和"&amp;(YEAR(C410)-2018),IF(C410&gt;=DATE(1989,1,8),"平成"&amp;(YEAR(C410)-1988),"昭和"&amp;(YEAR(C410)-1925)))&amp;"年"&amp;MONTH(C410)&amp;"月")</f>
        <v/>
      </c>
    </row>
    <row r="411">
      <c r="A411" t="n">
        <v>35</v>
      </c>
      <c r="B411" t="n">
        <v>1</v>
      </c>
      <c r="C411" s="132">
        <f>IFERROR(IF(ISNUMBER(入力!O39),入力!O39,DATEVALUE(入力!O39)),"")</f>
        <v/>
      </c>
      <c r="D411">
        <f>IF(入力!N39="","",入力!N39)</f>
        <v/>
      </c>
      <c r="E411">
        <f>IF(D411="","",IFERROR(INDEX(資格マスタ!$B:$B,MATCH(ASC(SUBSTITUTE(SUBSTITUTE(D411," ",""),"　","")),資格マスタ!$D:$D,0)),D411))</f>
        <v/>
      </c>
      <c r="F411">
        <f>IF(E411="","",IF(C411="",DATE(9999,1,1),C411))</f>
        <v/>
      </c>
      <c r="G411">
        <f>IF(E411="","",COUNTIFS($F$411:$F$422,"&lt;"&amp;F411,$F$411:$F$422,"&lt;&gt;")+COUNTIFS($F$411:$F$422,F411,$B$411:$B$422,"&lt;"&amp;B411)+1)</f>
        <v/>
      </c>
      <c r="H411">
        <f>IF(OR(E411="",C411=""),"",IF(C411&gt;=DATE(2019,5,1),"令和"&amp;(YEAR(C411)-2018),IF(C411&gt;=DATE(1989,1,8),"平成"&amp;(YEAR(C411)-1988),"昭和"&amp;(YEAR(C411)-1925)))&amp;"年"&amp;MONTH(C411)&amp;"月")</f>
        <v/>
      </c>
    </row>
    <row r="412">
      <c r="A412" t="n">
        <v>35</v>
      </c>
      <c r="B412" t="n">
        <v>2</v>
      </c>
      <c r="C412">
        <f>IFERROR(IF(ISNUMBER(入力!Q39),入力!Q39,DATEVALUE(入力!Q39)),"")</f>
        <v/>
      </c>
      <c r="D412">
        <f>IF(入力!P39="","",入力!P39)</f>
        <v/>
      </c>
      <c r="E412">
        <f>IF(D412="","",IFERROR(INDEX(資格マスタ!$B:$B,MATCH(ASC(SUBSTITUTE(SUBSTITUTE(D412," ",""),"　","")),資格マスタ!$D:$D,0)),D412))</f>
        <v/>
      </c>
      <c r="F412">
        <f>IF(E412="","",IF(C412="",DATE(9999,1,1),C412))</f>
        <v/>
      </c>
      <c r="G412">
        <f>IF(E412="","",COUNTIFS($F$411:$F$422,"&lt;"&amp;F412,$F$411:$F$422,"&lt;&gt;")+COUNTIFS($F$411:$F$422,F412,$B$411:$B$422,"&lt;"&amp;B412)+1)</f>
        <v/>
      </c>
      <c r="H412">
        <f>IF(OR(E412="",C412=""),"",IF(C412&gt;=DATE(2019,5,1),"令和"&amp;(YEAR(C412)-2018),IF(C412&gt;=DATE(1989,1,8),"平成"&amp;(YEAR(C412)-1988),"昭和"&amp;(YEAR(C412)-1925)))&amp;"年"&amp;MONTH(C412)&amp;"月")</f>
        <v/>
      </c>
    </row>
    <row r="413">
      <c r="A413" t="n">
        <v>35</v>
      </c>
      <c r="B413" t="n">
        <v>3</v>
      </c>
      <c r="C413">
        <f>IFERROR(IF(ISNUMBER(入力!S39),入力!S39,DATEVALUE(入力!S39)),"")</f>
        <v/>
      </c>
      <c r="D413">
        <f>IF(入力!R39="","",入力!R39)</f>
        <v/>
      </c>
      <c r="E413">
        <f>IF(D413="","",IFERROR(INDEX(資格マスタ!$B:$B,MATCH(ASC(SUBSTITUTE(SUBSTITUTE(D413," ",""),"　","")),資格マスタ!$D:$D,0)),D413))</f>
        <v/>
      </c>
      <c r="F413">
        <f>IF(E413="","",IF(C413="",DATE(9999,1,1),C413))</f>
        <v/>
      </c>
      <c r="G413">
        <f>IF(E413="","",COUNTIFS($F$411:$F$422,"&lt;"&amp;F413,$F$411:$F$422,"&lt;&gt;")+COUNTIFS($F$411:$F$422,F413,$B$411:$B$422,"&lt;"&amp;B413)+1)</f>
        <v/>
      </c>
      <c r="H413">
        <f>IF(OR(E413="",C413=""),"",IF(C413&gt;=DATE(2019,5,1),"令和"&amp;(YEAR(C413)-2018),IF(C413&gt;=DATE(1989,1,8),"平成"&amp;(YEAR(C413)-1988),"昭和"&amp;(YEAR(C413)-1925)))&amp;"年"&amp;MONTH(C413)&amp;"月")</f>
        <v/>
      </c>
    </row>
    <row r="414">
      <c r="A414" t="n">
        <v>35</v>
      </c>
      <c r="B414" t="n">
        <v>4</v>
      </c>
      <c r="C414">
        <f>IFERROR(IF(ISNUMBER(入力!U39),入力!U39,DATEVALUE(入力!U39)),"")</f>
        <v/>
      </c>
      <c r="D414">
        <f>IF(入力!T39="","",入力!T39)</f>
        <v/>
      </c>
      <c r="E414">
        <f>IF(D414="","",IFERROR(INDEX(資格マスタ!$B:$B,MATCH(ASC(SUBSTITUTE(SUBSTITUTE(D414," ",""),"　","")),資格マスタ!$D:$D,0)),D414))</f>
        <v/>
      </c>
      <c r="F414">
        <f>IF(E414="","",IF(C414="",DATE(9999,1,1),C414))</f>
        <v/>
      </c>
      <c r="G414">
        <f>IF(E414="","",COUNTIFS($F$411:$F$422,"&lt;"&amp;F414,$F$411:$F$422,"&lt;&gt;")+COUNTIFS($F$411:$F$422,F414,$B$411:$B$422,"&lt;"&amp;B414)+1)</f>
        <v/>
      </c>
      <c r="H414">
        <f>IF(OR(E414="",C414=""),"",IF(C414&gt;=DATE(2019,5,1),"令和"&amp;(YEAR(C414)-2018),IF(C414&gt;=DATE(1989,1,8),"平成"&amp;(YEAR(C414)-1988),"昭和"&amp;(YEAR(C414)-1925)))&amp;"年"&amp;MONTH(C414)&amp;"月")</f>
        <v/>
      </c>
    </row>
    <row r="415">
      <c r="A415" t="n">
        <v>35</v>
      </c>
      <c r="B415" t="n">
        <v>5</v>
      </c>
      <c r="C415">
        <f>IFERROR(IF(ISNUMBER(入力!W39),入力!W39,DATEVALUE(入力!W39)),"")</f>
        <v/>
      </c>
      <c r="D415">
        <f>IF(入力!V39="","",入力!V39)</f>
        <v/>
      </c>
      <c r="E415">
        <f>IF(D415="","",IFERROR(INDEX(資格マスタ!$B:$B,MATCH(ASC(SUBSTITUTE(SUBSTITUTE(D415," ",""),"　","")),資格マスタ!$D:$D,0)),D415))</f>
        <v/>
      </c>
      <c r="F415">
        <f>IF(E415="","",IF(C415="",DATE(9999,1,1),C415))</f>
        <v/>
      </c>
      <c r="G415">
        <f>IF(E415="","",COUNTIFS($F$411:$F$422,"&lt;"&amp;F415,$F$411:$F$422,"&lt;&gt;")+COUNTIFS($F$411:$F$422,F415,$B$411:$B$422,"&lt;"&amp;B415)+1)</f>
        <v/>
      </c>
      <c r="H415">
        <f>IF(OR(E415="",C415=""),"",IF(C415&gt;=DATE(2019,5,1),"令和"&amp;(YEAR(C415)-2018),IF(C415&gt;=DATE(1989,1,8),"平成"&amp;(YEAR(C415)-1988),"昭和"&amp;(YEAR(C415)-1925)))&amp;"年"&amp;MONTH(C415)&amp;"月")</f>
        <v/>
      </c>
    </row>
    <row r="416">
      <c r="A416" t="n">
        <v>35</v>
      </c>
      <c r="B416" t="n">
        <v>6</v>
      </c>
      <c r="C416">
        <f>IFERROR(IF(ISNUMBER(入力!Y39),入力!Y39,DATEVALUE(入力!Y39)),"")</f>
        <v/>
      </c>
      <c r="D416">
        <f>IF(入力!X39="","",入力!X39)</f>
        <v/>
      </c>
      <c r="E416">
        <f>IF(D416="","",IFERROR(INDEX(資格マスタ!$B:$B,MATCH(ASC(SUBSTITUTE(SUBSTITUTE(D416," ",""),"　","")),資格マスタ!$D:$D,0)),D416))</f>
        <v/>
      </c>
      <c r="F416">
        <f>IF(E416="","",IF(C416="",DATE(9999,1,1),C416))</f>
        <v/>
      </c>
      <c r="G416">
        <f>IF(E416="","",COUNTIFS($F$411:$F$422,"&lt;"&amp;F416,$F$411:$F$422,"&lt;&gt;")+COUNTIFS($F$411:$F$422,F416,$B$411:$B$422,"&lt;"&amp;B416)+1)</f>
        <v/>
      </c>
      <c r="H416">
        <f>IF(OR(E416="",C416=""),"",IF(C416&gt;=DATE(2019,5,1),"令和"&amp;(YEAR(C416)-2018),IF(C416&gt;=DATE(1989,1,8),"平成"&amp;(YEAR(C416)-1988),"昭和"&amp;(YEAR(C416)-1925)))&amp;"年"&amp;MONTH(C416)&amp;"月")</f>
        <v/>
      </c>
    </row>
    <row r="417">
      <c r="A417" t="n">
        <v>35</v>
      </c>
      <c r="B417" t="n">
        <v>7</v>
      </c>
      <c r="C417">
        <f>IFERROR(INDEX(資格取込!$S$6:$S$205,MATCH(35&amp;"_"&amp;1,資格取込!$Z$6:$Z$205,0)),"")</f>
        <v/>
      </c>
      <c r="D417">
        <f>IFERROR(INDEX(資格取込!$R$6:$R$205,MATCH(35&amp;"_"&amp;1,資格取込!$Z$6:$Z$205,0)),"")</f>
        <v/>
      </c>
      <c r="E417">
        <f>IF(D417="","",IFERROR(INDEX(資格マスタ!$B:$B,MATCH(ASC(SUBSTITUTE(SUBSTITUTE(D417," ",""),"　","")),資格マスタ!$D:$D,0)),D417))</f>
        <v/>
      </c>
      <c r="F417">
        <f>IF(E417="","",IF(C417="",DATE(9999,1,1),C417))</f>
        <v/>
      </c>
      <c r="G417">
        <f>IF(E417="","",COUNTIFS($F$411:$F$422,"&lt;"&amp;F417,$F$411:$F$422,"&lt;&gt;")+COUNTIFS($F$411:$F$422,F417,$B$411:$B$422,"&lt;"&amp;B417)+1)</f>
        <v/>
      </c>
      <c r="H417">
        <f>IF(OR(E417="",C417=""),"",IF(C417&gt;=DATE(2019,5,1),"令和"&amp;(YEAR(C417)-2018),IF(C417&gt;=DATE(1989,1,8),"平成"&amp;(YEAR(C417)-1988),"昭和"&amp;(YEAR(C417)-1925)))&amp;"年"&amp;MONTH(C417)&amp;"月")</f>
        <v/>
      </c>
    </row>
    <row r="418">
      <c r="A418" t="n">
        <v>35</v>
      </c>
      <c r="B418" t="n">
        <v>8</v>
      </c>
      <c r="C418">
        <f>IFERROR(INDEX(資格取込!$S$6:$S$205,MATCH(35&amp;"_"&amp;2,資格取込!$Z$6:$Z$205,0)),"")</f>
        <v/>
      </c>
      <c r="D418">
        <f>IFERROR(INDEX(資格取込!$R$6:$R$205,MATCH(35&amp;"_"&amp;2,資格取込!$Z$6:$Z$205,0)),"")</f>
        <v/>
      </c>
      <c r="E418">
        <f>IF(D418="","",IFERROR(INDEX(資格マスタ!$B:$B,MATCH(ASC(SUBSTITUTE(SUBSTITUTE(D418," ",""),"　","")),資格マスタ!$D:$D,0)),D418))</f>
        <v/>
      </c>
      <c r="F418">
        <f>IF(E418="","",IF(C418="",DATE(9999,1,1),C418))</f>
        <v/>
      </c>
      <c r="G418">
        <f>IF(E418="","",COUNTIFS($F$411:$F$422,"&lt;"&amp;F418,$F$411:$F$422,"&lt;&gt;")+COUNTIFS($F$411:$F$422,F418,$B$411:$B$422,"&lt;"&amp;B418)+1)</f>
        <v/>
      </c>
      <c r="H418">
        <f>IF(OR(E418="",C418=""),"",IF(C418&gt;=DATE(2019,5,1),"令和"&amp;(YEAR(C418)-2018),IF(C418&gt;=DATE(1989,1,8),"平成"&amp;(YEAR(C418)-1988),"昭和"&amp;(YEAR(C418)-1925)))&amp;"年"&amp;MONTH(C418)&amp;"月")</f>
        <v/>
      </c>
    </row>
    <row r="419">
      <c r="A419" t="n">
        <v>35</v>
      </c>
      <c r="B419" t="n">
        <v>9</v>
      </c>
      <c r="C419">
        <f>IFERROR(INDEX(資格取込!$S$6:$S$205,MATCH(35&amp;"_"&amp;3,資格取込!$Z$6:$Z$205,0)),"")</f>
        <v/>
      </c>
      <c r="D419">
        <f>IFERROR(INDEX(資格取込!$R$6:$R$205,MATCH(35&amp;"_"&amp;3,資格取込!$Z$6:$Z$205,0)),"")</f>
        <v/>
      </c>
      <c r="E419">
        <f>IF(D419="","",IFERROR(INDEX(資格マスタ!$B:$B,MATCH(ASC(SUBSTITUTE(SUBSTITUTE(D419," ",""),"　","")),資格マスタ!$D:$D,0)),D419))</f>
        <v/>
      </c>
      <c r="F419">
        <f>IF(E419="","",IF(C419="",DATE(9999,1,1),C419))</f>
        <v/>
      </c>
      <c r="G419">
        <f>IF(E419="","",COUNTIFS($F$411:$F$422,"&lt;"&amp;F419,$F$411:$F$422,"&lt;&gt;")+COUNTIFS($F$411:$F$422,F419,$B$411:$B$422,"&lt;"&amp;B419)+1)</f>
        <v/>
      </c>
      <c r="H419">
        <f>IF(OR(E419="",C419=""),"",IF(C419&gt;=DATE(2019,5,1),"令和"&amp;(YEAR(C419)-2018),IF(C419&gt;=DATE(1989,1,8),"平成"&amp;(YEAR(C419)-1988),"昭和"&amp;(YEAR(C419)-1925)))&amp;"年"&amp;MONTH(C419)&amp;"月")</f>
        <v/>
      </c>
    </row>
    <row r="420">
      <c r="A420" t="n">
        <v>35</v>
      </c>
      <c r="B420" t="n">
        <v>10</v>
      </c>
      <c r="C420">
        <f>IFERROR(INDEX(資格取込!$S$6:$S$205,MATCH(35&amp;"_"&amp;4,資格取込!$Z$6:$Z$205,0)),"")</f>
        <v/>
      </c>
      <c r="D420">
        <f>IFERROR(INDEX(資格取込!$R$6:$R$205,MATCH(35&amp;"_"&amp;4,資格取込!$Z$6:$Z$205,0)),"")</f>
        <v/>
      </c>
      <c r="E420">
        <f>IF(D420="","",IFERROR(INDEX(資格マスタ!$B:$B,MATCH(ASC(SUBSTITUTE(SUBSTITUTE(D420," ",""),"　","")),資格マスタ!$D:$D,0)),D420))</f>
        <v/>
      </c>
      <c r="F420">
        <f>IF(E420="","",IF(C420="",DATE(9999,1,1),C420))</f>
        <v/>
      </c>
      <c r="G420">
        <f>IF(E420="","",COUNTIFS($F$411:$F$422,"&lt;"&amp;F420,$F$411:$F$422,"&lt;&gt;")+COUNTIFS($F$411:$F$422,F420,$B$411:$B$422,"&lt;"&amp;B420)+1)</f>
        <v/>
      </c>
      <c r="H420">
        <f>IF(OR(E420="",C420=""),"",IF(C420&gt;=DATE(2019,5,1),"令和"&amp;(YEAR(C420)-2018),IF(C420&gt;=DATE(1989,1,8),"平成"&amp;(YEAR(C420)-1988),"昭和"&amp;(YEAR(C420)-1925)))&amp;"年"&amp;MONTH(C420)&amp;"月")</f>
        <v/>
      </c>
    </row>
    <row r="421">
      <c r="A421" t="n">
        <v>35</v>
      </c>
      <c r="B421" t="n">
        <v>11</v>
      </c>
      <c r="C421">
        <f>IFERROR(INDEX(資格取込!$S$6:$S$205,MATCH(35&amp;"_"&amp;5,資格取込!$Z$6:$Z$205,0)),"")</f>
        <v/>
      </c>
      <c r="D421">
        <f>IFERROR(INDEX(資格取込!$R$6:$R$205,MATCH(35&amp;"_"&amp;5,資格取込!$Z$6:$Z$205,0)),"")</f>
        <v/>
      </c>
      <c r="E421">
        <f>IF(D421="","",IFERROR(INDEX(資格マスタ!$B:$B,MATCH(ASC(SUBSTITUTE(SUBSTITUTE(D421," ",""),"　","")),資格マスタ!$D:$D,0)),D421))</f>
        <v/>
      </c>
      <c r="F421">
        <f>IF(E421="","",IF(C421="",DATE(9999,1,1),C421))</f>
        <v/>
      </c>
      <c r="G421">
        <f>IF(E421="","",COUNTIFS($F$411:$F$422,"&lt;"&amp;F421,$F$411:$F$422,"&lt;&gt;")+COUNTIFS($F$411:$F$422,F421,$B$411:$B$422,"&lt;"&amp;B421)+1)</f>
        <v/>
      </c>
      <c r="H421">
        <f>IF(OR(E421="",C421=""),"",IF(C421&gt;=DATE(2019,5,1),"令和"&amp;(YEAR(C421)-2018),IF(C421&gt;=DATE(1989,1,8),"平成"&amp;(YEAR(C421)-1988),"昭和"&amp;(YEAR(C421)-1925)))&amp;"年"&amp;MONTH(C421)&amp;"月")</f>
        <v/>
      </c>
    </row>
    <row r="422">
      <c r="A422" t="n">
        <v>35</v>
      </c>
      <c r="B422" t="n">
        <v>12</v>
      </c>
      <c r="C422">
        <f>IFERROR(INDEX(資格取込!$S$6:$S$205,MATCH(35&amp;"_"&amp;6,資格取込!$Z$6:$Z$205,0)),"")</f>
        <v/>
      </c>
      <c r="D422">
        <f>IFERROR(INDEX(資格取込!$R$6:$R$205,MATCH(35&amp;"_"&amp;6,資格取込!$Z$6:$Z$205,0)),"")</f>
        <v/>
      </c>
      <c r="E422">
        <f>IF(D422="","",IFERROR(INDEX(資格マスタ!$B:$B,MATCH(ASC(SUBSTITUTE(SUBSTITUTE(D422," ",""),"　","")),資格マスタ!$D:$D,0)),D422))</f>
        <v/>
      </c>
      <c r="F422">
        <f>IF(E422="","",IF(C422="",DATE(9999,1,1),C422))</f>
        <v/>
      </c>
      <c r="G422">
        <f>IF(E422="","",COUNTIFS($F$411:$F$422,"&lt;"&amp;F422,$F$411:$F$422,"&lt;&gt;")+COUNTIFS($F$411:$F$422,F422,$B$411:$B$422,"&lt;"&amp;B422)+1)</f>
        <v/>
      </c>
      <c r="H422">
        <f>IF(OR(E422="",C422=""),"",IF(C422&gt;=DATE(2019,5,1),"令和"&amp;(YEAR(C422)-2018),IF(C422&gt;=DATE(1989,1,8),"平成"&amp;(YEAR(C422)-1988),"昭和"&amp;(YEAR(C422)-1925)))&amp;"年"&amp;MONTH(C422)&amp;"月")</f>
        <v/>
      </c>
    </row>
    <row r="423">
      <c r="A423" t="n">
        <v>36</v>
      </c>
      <c r="B423" t="n">
        <v>1</v>
      </c>
      <c r="C423" s="132">
        <f>IFERROR(IF(ISNUMBER(入力!O40),入力!O40,DATEVALUE(入力!O40)),"")</f>
        <v/>
      </c>
      <c r="D423">
        <f>IF(入力!N40="","",入力!N40)</f>
        <v/>
      </c>
      <c r="E423">
        <f>IF(D423="","",IFERROR(INDEX(資格マスタ!$B:$B,MATCH(ASC(SUBSTITUTE(SUBSTITUTE(D423," ",""),"　","")),資格マスタ!$D:$D,0)),D423))</f>
        <v/>
      </c>
      <c r="F423">
        <f>IF(E423="","",IF(C423="",DATE(9999,1,1),C423))</f>
        <v/>
      </c>
      <c r="G423">
        <f>IF(E423="","",COUNTIFS($F$423:$F$434,"&lt;"&amp;F423,$F$423:$F$434,"&lt;&gt;")+COUNTIFS($F$423:$F$434,F423,$B$423:$B$434,"&lt;"&amp;B423)+1)</f>
        <v/>
      </c>
      <c r="H423">
        <f>IF(OR(E423="",C423=""),"",IF(C423&gt;=DATE(2019,5,1),"令和"&amp;(YEAR(C423)-2018),IF(C423&gt;=DATE(1989,1,8),"平成"&amp;(YEAR(C423)-1988),"昭和"&amp;(YEAR(C423)-1925)))&amp;"年"&amp;MONTH(C423)&amp;"月")</f>
        <v/>
      </c>
    </row>
    <row r="424">
      <c r="A424" t="n">
        <v>36</v>
      </c>
      <c r="B424" t="n">
        <v>2</v>
      </c>
      <c r="C424">
        <f>IFERROR(IF(ISNUMBER(入力!Q40),入力!Q40,DATEVALUE(入力!Q40)),"")</f>
        <v/>
      </c>
      <c r="D424">
        <f>IF(入力!P40="","",入力!P40)</f>
        <v/>
      </c>
      <c r="E424">
        <f>IF(D424="","",IFERROR(INDEX(資格マスタ!$B:$B,MATCH(ASC(SUBSTITUTE(SUBSTITUTE(D424," ",""),"　","")),資格マスタ!$D:$D,0)),D424))</f>
        <v/>
      </c>
      <c r="F424">
        <f>IF(E424="","",IF(C424="",DATE(9999,1,1),C424))</f>
        <v/>
      </c>
      <c r="G424">
        <f>IF(E424="","",COUNTIFS($F$423:$F$434,"&lt;"&amp;F424,$F$423:$F$434,"&lt;&gt;")+COUNTIFS($F$423:$F$434,F424,$B$423:$B$434,"&lt;"&amp;B424)+1)</f>
        <v/>
      </c>
      <c r="H424">
        <f>IF(OR(E424="",C424=""),"",IF(C424&gt;=DATE(2019,5,1),"令和"&amp;(YEAR(C424)-2018),IF(C424&gt;=DATE(1989,1,8),"平成"&amp;(YEAR(C424)-1988),"昭和"&amp;(YEAR(C424)-1925)))&amp;"年"&amp;MONTH(C424)&amp;"月")</f>
        <v/>
      </c>
    </row>
    <row r="425">
      <c r="A425" t="n">
        <v>36</v>
      </c>
      <c r="B425" t="n">
        <v>3</v>
      </c>
      <c r="C425">
        <f>IFERROR(IF(ISNUMBER(入力!S40),入力!S40,DATEVALUE(入力!S40)),"")</f>
        <v/>
      </c>
      <c r="D425">
        <f>IF(入力!R40="","",入力!R40)</f>
        <v/>
      </c>
      <c r="E425">
        <f>IF(D425="","",IFERROR(INDEX(資格マスタ!$B:$B,MATCH(ASC(SUBSTITUTE(SUBSTITUTE(D425," ",""),"　","")),資格マスタ!$D:$D,0)),D425))</f>
        <v/>
      </c>
      <c r="F425">
        <f>IF(E425="","",IF(C425="",DATE(9999,1,1),C425))</f>
        <v/>
      </c>
      <c r="G425">
        <f>IF(E425="","",COUNTIFS($F$423:$F$434,"&lt;"&amp;F425,$F$423:$F$434,"&lt;&gt;")+COUNTIFS($F$423:$F$434,F425,$B$423:$B$434,"&lt;"&amp;B425)+1)</f>
        <v/>
      </c>
      <c r="H425">
        <f>IF(OR(E425="",C425=""),"",IF(C425&gt;=DATE(2019,5,1),"令和"&amp;(YEAR(C425)-2018),IF(C425&gt;=DATE(1989,1,8),"平成"&amp;(YEAR(C425)-1988),"昭和"&amp;(YEAR(C425)-1925)))&amp;"年"&amp;MONTH(C425)&amp;"月")</f>
        <v/>
      </c>
    </row>
    <row r="426">
      <c r="A426" t="n">
        <v>36</v>
      </c>
      <c r="B426" t="n">
        <v>4</v>
      </c>
      <c r="C426">
        <f>IFERROR(IF(ISNUMBER(入力!U40),入力!U40,DATEVALUE(入力!U40)),"")</f>
        <v/>
      </c>
      <c r="D426">
        <f>IF(入力!T40="","",入力!T40)</f>
        <v/>
      </c>
      <c r="E426">
        <f>IF(D426="","",IFERROR(INDEX(資格マスタ!$B:$B,MATCH(ASC(SUBSTITUTE(SUBSTITUTE(D426," ",""),"　","")),資格マスタ!$D:$D,0)),D426))</f>
        <v/>
      </c>
      <c r="F426">
        <f>IF(E426="","",IF(C426="",DATE(9999,1,1),C426))</f>
        <v/>
      </c>
      <c r="G426">
        <f>IF(E426="","",COUNTIFS($F$423:$F$434,"&lt;"&amp;F426,$F$423:$F$434,"&lt;&gt;")+COUNTIFS($F$423:$F$434,F426,$B$423:$B$434,"&lt;"&amp;B426)+1)</f>
        <v/>
      </c>
      <c r="H426">
        <f>IF(OR(E426="",C426=""),"",IF(C426&gt;=DATE(2019,5,1),"令和"&amp;(YEAR(C426)-2018),IF(C426&gt;=DATE(1989,1,8),"平成"&amp;(YEAR(C426)-1988),"昭和"&amp;(YEAR(C426)-1925)))&amp;"年"&amp;MONTH(C426)&amp;"月")</f>
        <v/>
      </c>
    </row>
    <row r="427">
      <c r="A427" t="n">
        <v>36</v>
      </c>
      <c r="B427" t="n">
        <v>5</v>
      </c>
      <c r="C427">
        <f>IFERROR(IF(ISNUMBER(入力!W40),入力!W40,DATEVALUE(入力!W40)),"")</f>
        <v/>
      </c>
      <c r="D427">
        <f>IF(入力!V40="","",入力!V40)</f>
        <v/>
      </c>
      <c r="E427">
        <f>IF(D427="","",IFERROR(INDEX(資格マスタ!$B:$B,MATCH(ASC(SUBSTITUTE(SUBSTITUTE(D427," ",""),"　","")),資格マスタ!$D:$D,0)),D427))</f>
        <v/>
      </c>
      <c r="F427">
        <f>IF(E427="","",IF(C427="",DATE(9999,1,1),C427))</f>
        <v/>
      </c>
      <c r="G427">
        <f>IF(E427="","",COUNTIFS($F$423:$F$434,"&lt;"&amp;F427,$F$423:$F$434,"&lt;&gt;")+COUNTIFS($F$423:$F$434,F427,$B$423:$B$434,"&lt;"&amp;B427)+1)</f>
        <v/>
      </c>
      <c r="H427">
        <f>IF(OR(E427="",C427=""),"",IF(C427&gt;=DATE(2019,5,1),"令和"&amp;(YEAR(C427)-2018),IF(C427&gt;=DATE(1989,1,8),"平成"&amp;(YEAR(C427)-1988),"昭和"&amp;(YEAR(C427)-1925)))&amp;"年"&amp;MONTH(C427)&amp;"月")</f>
        <v/>
      </c>
    </row>
    <row r="428">
      <c r="A428" t="n">
        <v>36</v>
      </c>
      <c r="B428" t="n">
        <v>6</v>
      </c>
      <c r="C428">
        <f>IFERROR(IF(ISNUMBER(入力!Y40),入力!Y40,DATEVALUE(入力!Y40)),"")</f>
        <v/>
      </c>
      <c r="D428">
        <f>IF(入力!X40="","",入力!X40)</f>
        <v/>
      </c>
      <c r="E428">
        <f>IF(D428="","",IFERROR(INDEX(資格マスタ!$B:$B,MATCH(ASC(SUBSTITUTE(SUBSTITUTE(D428," ",""),"　","")),資格マスタ!$D:$D,0)),D428))</f>
        <v/>
      </c>
      <c r="F428">
        <f>IF(E428="","",IF(C428="",DATE(9999,1,1),C428))</f>
        <v/>
      </c>
      <c r="G428">
        <f>IF(E428="","",COUNTIFS($F$423:$F$434,"&lt;"&amp;F428,$F$423:$F$434,"&lt;&gt;")+COUNTIFS($F$423:$F$434,F428,$B$423:$B$434,"&lt;"&amp;B428)+1)</f>
        <v/>
      </c>
      <c r="H428">
        <f>IF(OR(E428="",C428=""),"",IF(C428&gt;=DATE(2019,5,1),"令和"&amp;(YEAR(C428)-2018),IF(C428&gt;=DATE(1989,1,8),"平成"&amp;(YEAR(C428)-1988),"昭和"&amp;(YEAR(C428)-1925)))&amp;"年"&amp;MONTH(C428)&amp;"月")</f>
        <v/>
      </c>
    </row>
    <row r="429">
      <c r="A429" t="n">
        <v>36</v>
      </c>
      <c r="B429" t="n">
        <v>7</v>
      </c>
      <c r="C429">
        <f>IFERROR(INDEX(資格取込!$S$6:$S$205,MATCH(36&amp;"_"&amp;1,資格取込!$Z$6:$Z$205,0)),"")</f>
        <v/>
      </c>
      <c r="D429">
        <f>IFERROR(INDEX(資格取込!$R$6:$R$205,MATCH(36&amp;"_"&amp;1,資格取込!$Z$6:$Z$205,0)),"")</f>
        <v/>
      </c>
      <c r="E429">
        <f>IF(D429="","",IFERROR(INDEX(資格マスタ!$B:$B,MATCH(ASC(SUBSTITUTE(SUBSTITUTE(D429," ",""),"　","")),資格マスタ!$D:$D,0)),D429))</f>
        <v/>
      </c>
      <c r="F429">
        <f>IF(E429="","",IF(C429="",DATE(9999,1,1),C429))</f>
        <v/>
      </c>
      <c r="G429">
        <f>IF(E429="","",COUNTIFS($F$423:$F$434,"&lt;"&amp;F429,$F$423:$F$434,"&lt;&gt;")+COUNTIFS($F$423:$F$434,F429,$B$423:$B$434,"&lt;"&amp;B429)+1)</f>
        <v/>
      </c>
      <c r="H429">
        <f>IF(OR(E429="",C429=""),"",IF(C429&gt;=DATE(2019,5,1),"令和"&amp;(YEAR(C429)-2018),IF(C429&gt;=DATE(1989,1,8),"平成"&amp;(YEAR(C429)-1988),"昭和"&amp;(YEAR(C429)-1925)))&amp;"年"&amp;MONTH(C429)&amp;"月")</f>
        <v/>
      </c>
    </row>
    <row r="430">
      <c r="A430" t="n">
        <v>36</v>
      </c>
      <c r="B430" t="n">
        <v>8</v>
      </c>
      <c r="C430">
        <f>IFERROR(INDEX(資格取込!$S$6:$S$205,MATCH(36&amp;"_"&amp;2,資格取込!$Z$6:$Z$205,0)),"")</f>
        <v/>
      </c>
      <c r="D430">
        <f>IFERROR(INDEX(資格取込!$R$6:$R$205,MATCH(36&amp;"_"&amp;2,資格取込!$Z$6:$Z$205,0)),"")</f>
        <v/>
      </c>
      <c r="E430">
        <f>IF(D430="","",IFERROR(INDEX(資格マスタ!$B:$B,MATCH(ASC(SUBSTITUTE(SUBSTITUTE(D430," ",""),"　","")),資格マスタ!$D:$D,0)),D430))</f>
        <v/>
      </c>
      <c r="F430">
        <f>IF(E430="","",IF(C430="",DATE(9999,1,1),C430))</f>
        <v/>
      </c>
      <c r="G430">
        <f>IF(E430="","",COUNTIFS($F$423:$F$434,"&lt;"&amp;F430,$F$423:$F$434,"&lt;&gt;")+COUNTIFS($F$423:$F$434,F430,$B$423:$B$434,"&lt;"&amp;B430)+1)</f>
        <v/>
      </c>
      <c r="H430">
        <f>IF(OR(E430="",C430=""),"",IF(C430&gt;=DATE(2019,5,1),"令和"&amp;(YEAR(C430)-2018),IF(C430&gt;=DATE(1989,1,8),"平成"&amp;(YEAR(C430)-1988),"昭和"&amp;(YEAR(C430)-1925)))&amp;"年"&amp;MONTH(C430)&amp;"月")</f>
        <v/>
      </c>
    </row>
    <row r="431">
      <c r="A431" t="n">
        <v>36</v>
      </c>
      <c r="B431" t="n">
        <v>9</v>
      </c>
      <c r="C431">
        <f>IFERROR(INDEX(資格取込!$S$6:$S$205,MATCH(36&amp;"_"&amp;3,資格取込!$Z$6:$Z$205,0)),"")</f>
        <v/>
      </c>
      <c r="D431">
        <f>IFERROR(INDEX(資格取込!$R$6:$R$205,MATCH(36&amp;"_"&amp;3,資格取込!$Z$6:$Z$205,0)),"")</f>
        <v/>
      </c>
      <c r="E431">
        <f>IF(D431="","",IFERROR(INDEX(資格マスタ!$B:$B,MATCH(ASC(SUBSTITUTE(SUBSTITUTE(D431," ",""),"　","")),資格マスタ!$D:$D,0)),D431))</f>
        <v/>
      </c>
      <c r="F431">
        <f>IF(E431="","",IF(C431="",DATE(9999,1,1),C431))</f>
        <v/>
      </c>
      <c r="G431">
        <f>IF(E431="","",COUNTIFS($F$423:$F$434,"&lt;"&amp;F431,$F$423:$F$434,"&lt;&gt;")+COUNTIFS($F$423:$F$434,F431,$B$423:$B$434,"&lt;"&amp;B431)+1)</f>
        <v/>
      </c>
      <c r="H431">
        <f>IF(OR(E431="",C431=""),"",IF(C431&gt;=DATE(2019,5,1),"令和"&amp;(YEAR(C431)-2018),IF(C431&gt;=DATE(1989,1,8),"平成"&amp;(YEAR(C431)-1988),"昭和"&amp;(YEAR(C431)-1925)))&amp;"年"&amp;MONTH(C431)&amp;"月")</f>
        <v/>
      </c>
    </row>
    <row r="432">
      <c r="A432" t="n">
        <v>36</v>
      </c>
      <c r="B432" t="n">
        <v>10</v>
      </c>
      <c r="C432">
        <f>IFERROR(INDEX(資格取込!$S$6:$S$205,MATCH(36&amp;"_"&amp;4,資格取込!$Z$6:$Z$205,0)),"")</f>
        <v/>
      </c>
      <c r="D432">
        <f>IFERROR(INDEX(資格取込!$R$6:$R$205,MATCH(36&amp;"_"&amp;4,資格取込!$Z$6:$Z$205,0)),"")</f>
        <v/>
      </c>
      <c r="E432">
        <f>IF(D432="","",IFERROR(INDEX(資格マスタ!$B:$B,MATCH(ASC(SUBSTITUTE(SUBSTITUTE(D432," ",""),"　","")),資格マスタ!$D:$D,0)),D432))</f>
        <v/>
      </c>
      <c r="F432">
        <f>IF(E432="","",IF(C432="",DATE(9999,1,1),C432))</f>
        <v/>
      </c>
      <c r="G432">
        <f>IF(E432="","",COUNTIFS($F$423:$F$434,"&lt;"&amp;F432,$F$423:$F$434,"&lt;&gt;")+COUNTIFS($F$423:$F$434,F432,$B$423:$B$434,"&lt;"&amp;B432)+1)</f>
        <v/>
      </c>
      <c r="H432">
        <f>IF(OR(E432="",C432=""),"",IF(C432&gt;=DATE(2019,5,1),"令和"&amp;(YEAR(C432)-2018),IF(C432&gt;=DATE(1989,1,8),"平成"&amp;(YEAR(C432)-1988),"昭和"&amp;(YEAR(C432)-1925)))&amp;"年"&amp;MONTH(C432)&amp;"月")</f>
        <v/>
      </c>
    </row>
    <row r="433">
      <c r="A433" t="n">
        <v>36</v>
      </c>
      <c r="B433" t="n">
        <v>11</v>
      </c>
      <c r="C433">
        <f>IFERROR(INDEX(資格取込!$S$6:$S$205,MATCH(36&amp;"_"&amp;5,資格取込!$Z$6:$Z$205,0)),"")</f>
        <v/>
      </c>
      <c r="D433">
        <f>IFERROR(INDEX(資格取込!$R$6:$R$205,MATCH(36&amp;"_"&amp;5,資格取込!$Z$6:$Z$205,0)),"")</f>
        <v/>
      </c>
      <c r="E433">
        <f>IF(D433="","",IFERROR(INDEX(資格マスタ!$B:$B,MATCH(ASC(SUBSTITUTE(SUBSTITUTE(D433," ",""),"　","")),資格マスタ!$D:$D,0)),D433))</f>
        <v/>
      </c>
      <c r="F433">
        <f>IF(E433="","",IF(C433="",DATE(9999,1,1),C433))</f>
        <v/>
      </c>
      <c r="G433">
        <f>IF(E433="","",COUNTIFS($F$423:$F$434,"&lt;"&amp;F433,$F$423:$F$434,"&lt;&gt;")+COUNTIFS($F$423:$F$434,F433,$B$423:$B$434,"&lt;"&amp;B433)+1)</f>
        <v/>
      </c>
      <c r="H433">
        <f>IF(OR(E433="",C433=""),"",IF(C433&gt;=DATE(2019,5,1),"令和"&amp;(YEAR(C433)-2018),IF(C433&gt;=DATE(1989,1,8),"平成"&amp;(YEAR(C433)-1988),"昭和"&amp;(YEAR(C433)-1925)))&amp;"年"&amp;MONTH(C433)&amp;"月")</f>
        <v/>
      </c>
    </row>
    <row r="434">
      <c r="A434" t="n">
        <v>36</v>
      </c>
      <c r="B434" t="n">
        <v>12</v>
      </c>
      <c r="C434">
        <f>IFERROR(INDEX(資格取込!$S$6:$S$205,MATCH(36&amp;"_"&amp;6,資格取込!$Z$6:$Z$205,0)),"")</f>
        <v/>
      </c>
      <c r="D434">
        <f>IFERROR(INDEX(資格取込!$R$6:$R$205,MATCH(36&amp;"_"&amp;6,資格取込!$Z$6:$Z$205,0)),"")</f>
        <v/>
      </c>
      <c r="E434">
        <f>IF(D434="","",IFERROR(INDEX(資格マスタ!$B:$B,MATCH(ASC(SUBSTITUTE(SUBSTITUTE(D434," ",""),"　","")),資格マスタ!$D:$D,0)),D434))</f>
        <v/>
      </c>
      <c r="F434">
        <f>IF(E434="","",IF(C434="",DATE(9999,1,1),C434))</f>
        <v/>
      </c>
      <c r="G434">
        <f>IF(E434="","",COUNTIFS($F$423:$F$434,"&lt;"&amp;F434,$F$423:$F$434,"&lt;&gt;")+COUNTIFS($F$423:$F$434,F434,$B$423:$B$434,"&lt;"&amp;B434)+1)</f>
        <v/>
      </c>
      <c r="H434">
        <f>IF(OR(E434="",C434=""),"",IF(C434&gt;=DATE(2019,5,1),"令和"&amp;(YEAR(C434)-2018),IF(C434&gt;=DATE(1989,1,8),"平成"&amp;(YEAR(C434)-1988),"昭和"&amp;(YEAR(C434)-1925)))&amp;"年"&amp;MONTH(C434)&amp;"月")</f>
        <v/>
      </c>
    </row>
    <row r="435">
      <c r="A435" t="n">
        <v>37</v>
      </c>
      <c r="B435" t="n">
        <v>1</v>
      </c>
      <c r="C435" s="132">
        <f>IFERROR(IF(ISNUMBER(入力!O41),入力!O41,DATEVALUE(入力!O41)),"")</f>
        <v/>
      </c>
      <c r="D435">
        <f>IF(入力!N41="","",入力!N41)</f>
        <v/>
      </c>
      <c r="E435">
        <f>IF(D435="","",IFERROR(INDEX(資格マスタ!$B:$B,MATCH(ASC(SUBSTITUTE(SUBSTITUTE(D435," ",""),"　","")),資格マスタ!$D:$D,0)),D435))</f>
        <v/>
      </c>
      <c r="F435">
        <f>IF(E435="","",IF(C435="",DATE(9999,1,1),C435))</f>
        <v/>
      </c>
      <c r="G435">
        <f>IF(E435="","",COUNTIFS($F$435:$F$446,"&lt;"&amp;F435,$F$435:$F$446,"&lt;&gt;")+COUNTIFS($F$435:$F$446,F435,$B$435:$B$446,"&lt;"&amp;B435)+1)</f>
        <v/>
      </c>
      <c r="H435">
        <f>IF(OR(E435="",C435=""),"",IF(C435&gt;=DATE(2019,5,1),"令和"&amp;(YEAR(C435)-2018),IF(C435&gt;=DATE(1989,1,8),"平成"&amp;(YEAR(C435)-1988),"昭和"&amp;(YEAR(C435)-1925)))&amp;"年"&amp;MONTH(C435)&amp;"月")</f>
        <v/>
      </c>
    </row>
    <row r="436">
      <c r="A436" t="n">
        <v>37</v>
      </c>
      <c r="B436" t="n">
        <v>2</v>
      </c>
      <c r="C436">
        <f>IFERROR(IF(ISNUMBER(入力!Q41),入力!Q41,DATEVALUE(入力!Q41)),"")</f>
        <v/>
      </c>
      <c r="D436">
        <f>IF(入力!P41="","",入力!P41)</f>
        <v/>
      </c>
      <c r="E436">
        <f>IF(D436="","",IFERROR(INDEX(資格マスタ!$B:$B,MATCH(ASC(SUBSTITUTE(SUBSTITUTE(D436," ",""),"　","")),資格マスタ!$D:$D,0)),D436))</f>
        <v/>
      </c>
      <c r="F436">
        <f>IF(E436="","",IF(C436="",DATE(9999,1,1),C436))</f>
        <v/>
      </c>
      <c r="G436">
        <f>IF(E436="","",COUNTIFS($F$435:$F$446,"&lt;"&amp;F436,$F$435:$F$446,"&lt;&gt;")+COUNTIFS($F$435:$F$446,F436,$B$435:$B$446,"&lt;"&amp;B436)+1)</f>
        <v/>
      </c>
      <c r="H436">
        <f>IF(OR(E436="",C436=""),"",IF(C436&gt;=DATE(2019,5,1),"令和"&amp;(YEAR(C436)-2018),IF(C436&gt;=DATE(1989,1,8),"平成"&amp;(YEAR(C436)-1988),"昭和"&amp;(YEAR(C436)-1925)))&amp;"年"&amp;MONTH(C436)&amp;"月")</f>
        <v/>
      </c>
    </row>
    <row r="437">
      <c r="A437" t="n">
        <v>37</v>
      </c>
      <c r="B437" t="n">
        <v>3</v>
      </c>
      <c r="C437">
        <f>IFERROR(IF(ISNUMBER(入力!S41),入力!S41,DATEVALUE(入力!S41)),"")</f>
        <v/>
      </c>
      <c r="D437">
        <f>IF(入力!R41="","",入力!R41)</f>
        <v/>
      </c>
      <c r="E437">
        <f>IF(D437="","",IFERROR(INDEX(資格マスタ!$B:$B,MATCH(ASC(SUBSTITUTE(SUBSTITUTE(D437," ",""),"　","")),資格マスタ!$D:$D,0)),D437))</f>
        <v/>
      </c>
      <c r="F437">
        <f>IF(E437="","",IF(C437="",DATE(9999,1,1),C437))</f>
        <v/>
      </c>
      <c r="G437">
        <f>IF(E437="","",COUNTIFS($F$435:$F$446,"&lt;"&amp;F437,$F$435:$F$446,"&lt;&gt;")+COUNTIFS($F$435:$F$446,F437,$B$435:$B$446,"&lt;"&amp;B437)+1)</f>
        <v/>
      </c>
      <c r="H437">
        <f>IF(OR(E437="",C437=""),"",IF(C437&gt;=DATE(2019,5,1),"令和"&amp;(YEAR(C437)-2018),IF(C437&gt;=DATE(1989,1,8),"平成"&amp;(YEAR(C437)-1988),"昭和"&amp;(YEAR(C437)-1925)))&amp;"年"&amp;MONTH(C437)&amp;"月")</f>
        <v/>
      </c>
    </row>
    <row r="438">
      <c r="A438" t="n">
        <v>37</v>
      </c>
      <c r="B438" t="n">
        <v>4</v>
      </c>
      <c r="C438">
        <f>IFERROR(IF(ISNUMBER(入力!U41),入力!U41,DATEVALUE(入力!U41)),"")</f>
        <v/>
      </c>
      <c r="D438">
        <f>IF(入力!T41="","",入力!T41)</f>
        <v/>
      </c>
      <c r="E438">
        <f>IF(D438="","",IFERROR(INDEX(資格マスタ!$B:$B,MATCH(ASC(SUBSTITUTE(SUBSTITUTE(D438," ",""),"　","")),資格マスタ!$D:$D,0)),D438))</f>
        <v/>
      </c>
      <c r="F438">
        <f>IF(E438="","",IF(C438="",DATE(9999,1,1),C438))</f>
        <v/>
      </c>
      <c r="G438">
        <f>IF(E438="","",COUNTIFS($F$435:$F$446,"&lt;"&amp;F438,$F$435:$F$446,"&lt;&gt;")+COUNTIFS($F$435:$F$446,F438,$B$435:$B$446,"&lt;"&amp;B438)+1)</f>
        <v/>
      </c>
      <c r="H438">
        <f>IF(OR(E438="",C438=""),"",IF(C438&gt;=DATE(2019,5,1),"令和"&amp;(YEAR(C438)-2018),IF(C438&gt;=DATE(1989,1,8),"平成"&amp;(YEAR(C438)-1988),"昭和"&amp;(YEAR(C438)-1925)))&amp;"年"&amp;MONTH(C438)&amp;"月")</f>
        <v/>
      </c>
    </row>
    <row r="439">
      <c r="A439" t="n">
        <v>37</v>
      </c>
      <c r="B439" t="n">
        <v>5</v>
      </c>
      <c r="C439">
        <f>IFERROR(IF(ISNUMBER(入力!W41),入力!W41,DATEVALUE(入力!W41)),"")</f>
        <v/>
      </c>
      <c r="D439">
        <f>IF(入力!V41="","",入力!V41)</f>
        <v/>
      </c>
      <c r="E439">
        <f>IF(D439="","",IFERROR(INDEX(資格マスタ!$B:$B,MATCH(ASC(SUBSTITUTE(SUBSTITUTE(D439," ",""),"　","")),資格マスタ!$D:$D,0)),D439))</f>
        <v/>
      </c>
      <c r="F439">
        <f>IF(E439="","",IF(C439="",DATE(9999,1,1),C439))</f>
        <v/>
      </c>
      <c r="G439">
        <f>IF(E439="","",COUNTIFS($F$435:$F$446,"&lt;"&amp;F439,$F$435:$F$446,"&lt;&gt;")+COUNTIFS($F$435:$F$446,F439,$B$435:$B$446,"&lt;"&amp;B439)+1)</f>
        <v/>
      </c>
      <c r="H439">
        <f>IF(OR(E439="",C439=""),"",IF(C439&gt;=DATE(2019,5,1),"令和"&amp;(YEAR(C439)-2018),IF(C439&gt;=DATE(1989,1,8),"平成"&amp;(YEAR(C439)-1988),"昭和"&amp;(YEAR(C439)-1925)))&amp;"年"&amp;MONTH(C439)&amp;"月")</f>
        <v/>
      </c>
    </row>
    <row r="440">
      <c r="A440" t="n">
        <v>37</v>
      </c>
      <c r="B440" t="n">
        <v>6</v>
      </c>
      <c r="C440">
        <f>IFERROR(IF(ISNUMBER(入力!Y41),入力!Y41,DATEVALUE(入力!Y41)),"")</f>
        <v/>
      </c>
      <c r="D440">
        <f>IF(入力!X41="","",入力!X41)</f>
        <v/>
      </c>
      <c r="E440">
        <f>IF(D440="","",IFERROR(INDEX(資格マスタ!$B:$B,MATCH(ASC(SUBSTITUTE(SUBSTITUTE(D440," ",""),"　","")),資格マスタ!$D:$D,0)),D440))</f>
        <v/>
      </c>
      <c r="F440">
        <f>IF(E440="","",IF(C440="",DATE(9999,1,1),C440))</f>
        <v/>
      </c>
      <c r="G440">
        <f>IF(E440="","",COUNTIFS($F$435:$F$446,"&lt;"&amp;F440,$F$435:$F$446,"&lt;&gt;")+COUNTIFS($F$435:$F$446,F440,$B$435:$B$446,"&lt;"&amp;B440)+1)</f>
        <v/>
      </c>
      <c r="H440">
        <f>IF(OR(E440="",C440=""),"",IF(C440&gt;=DATE(2019,5,1),"令和"&amp;(YEAR(C440)-2018),IF(C440&gt;=DATE(1989,1,8),"平成"&amp;(YEAR(C440)-1988),"昭和"&amp;(YEAR(C440)-1925)))&amp;"年"&amp;MONTH(C440)&amp;"月")</f>
        <v/>
      </c>
    </row>
    <row r="441">
      <c r="A441" t="n">
        <v>37</v>
      </c>
      <c r="B441" t="n">
        <v>7</v>
      </c>
      <c r="C441">
        <f>IFERROR(INDEX(資格取込!$S$6:$S$205,MATCH(37&amp;"_"&amp;1,資格取込!$Z$6:$Z$205,0)),"")</f>
        <v/>
      </c>
      <c r="D441">
        <f>IFERROR(INDEX(資格取込!$R$6:$R$205,MATCH(37&amp;"_"&amp;1,資格取込!$Z$6:$Z$205,0)),"")</f>
        <v/>
      </c>
      <c r="E441">
        <f>IF(D441="","",IFERROR(INDEX(資格マスタ!$B:$B,MATCH(ASC(SUBSTITUTE(SUBSTITUTE(D441," ",""),"　","")),資格マスタ!$D:$D,0)),D441))</f>
        <v/>
      </c>
      <c r="F441">
        <f>IF(E441="","",IF(C441="",DATE(9999,1,1),C441))</f>
        <v/>
      </c>
      <c r="G441">
        <f>IF(E441="","",COUNTIFS($F$435:$F$446,"&lt;"&amp;F441,$F$435:$F$446,"&lt;&gt;")+COUNTIFS($F$435:$F$446,F441,$B$435:$B$446,"&lt;"&amp;B441)+1)</f>
        <v/>
      </c>
      <c r="H441">
        <f>IF(OR(E441="",C441=""),"",IF(C441&gt;=DATE(2019,5,1),"令和"&amp;(YEAR(C441)-2018),IF(C441&gt;=DATE(1989,1,8),"平成"&amp;(YEAR(C441)-1988),"昭和"&amp;(YEAR(C441)-1925)))&amp;"年"&amp;MONTH(C441)&amp;"月")</f>
        <v/>
      </c>
    </row>
    <row r="442">
      <c r="A442" t="n">
        <v>37</v>
      </c>
      <c r="B442" t="n">
        <v>8</v>
      </c>
      <c r="C442">
        <f>IFERROR(INDEX(資格取込!$S$6:$S$205,MATCH(37&amp;"_"&amp;2,資格取込!$Z$6:$Z$205,0)),"")</f>
        <v/>
      </c>
      <c r="D442">
        <f>IFERROR(INDEX(資格取込!$R$6:$R$205,MATCH(37&amp;"_"&amp;2,資格取込!$Z$6:$Z$205,0)),"")</f>
        <v/>
      </c>
      <c r="E442">
        <f>IF(D442="","",IFERROR(INDEX(資格マスタ!$B:$B,MATCH(ASC(SUBSTITUTE(SUBSTITUTE(D442," ",""),"　","")),資格マスタ!$D:$D,0)),D442))</f>
        <v/>
      </c>
      <c r="F442">
        <f>IF(E442="","",IF(C442="",DATE(9999,1,1),C442))</f>
        <v/>
      </c>
      <c r="G442">
        <f>IF(E442="","",COUNTIFS($F$435:$F$446,"&lt;"&amp;F442,$F$435:$F$446,"&lt;&gt;")+COUNTIFS($F$435:$F$446,F442,$B$435:$B$446,"&lt;"&amp;B442)+1)</f>
        <v/>
      </c>
      <c r="H442">
        <f>IF(OR(E442="",C442=""),"",IF(C442&gt;=DATE(2019,5,1),"令和"&amp;(YEAR(C442)-2018),IF(C442&gt;=DATE(1989,1,8),"平成"&amp;(YEAR(C442)-1988),"昭和"&amp;(YEAR(C442)-1925)))&amp;"年"&amp;MONTH(C442)&amp;"月")</f>
        <v/>
      </c>
    </row>
    <row r="443">
      <c r="A443" t="n">
        <v>37</v>
      </c>
      <c r="B443" t="n">
        <v>9</v>
      </c>
      <c r="C443">
        <f>IFERROR(INDEX(資格取込!$S$6:$S$205,MATCH(37&amp;"_"&amp;3,資格取込!$Z$6:$Z$205,0)),"")</f>
        <v/>
      </c>
      <c r="D443">
        <f>IFERROR(INDEX(資格取込!$R$6:$R$205,MATCH(37&amp;"_"&amp;3,資格取込!$Z$6:$Z$205,0)),"")</f>
        <v/>
      </c>
      <c r="E443">
        <f>IF(D443="","",IFERROR(INDEX(資格マスタ!$B:$B,MATCH(ASC(SUBSTITUTE(SUBSTITUTE(D443," ",""),"　","")),資格マスタ!$D:$D,0)),D443))</f>
        <v/>
      </c>
      <c r="F443">
        <f>IF(E443="","",IF(C443="",DATE(9999,1,1),C443))</f>
        <v/>
      </c>
      <c r="G443">
        <f>IF(E443="","",COUNTIFS($F$435:$F$446,"&lt;"&amp;F443,$F$435:$F$446,"&lt;&gt;")+COUNTIFS($F$435:$F$446,F443,$B$435:$B$446,"&lt;"&amp;B443)+1)</f>
        <v/>
      </c>
      <c r="H443">
        <f>IF(OR(E443="",C443=""),"",IF(C443&gt;=DATE(2019,5,1),"令和"&amp;(YEAR(C443)-2018),IF(C443&gt;=DATE(1989,1,8),"平成"&amp;(YEAR(C443)-1988),"昭和"&amp;(YEAR(C443)-1925)))&amp;"年"&amp;MONTH(C443)&amp;"月")</f>
        <v/>
      </c>
    </row>
    <row r="444">
      <c r="A444" t="n">
        <v>37</v>
      </c>
      <c r="B444" t="n">
        <v>10</v>
      </c>
      <c r="C444">
        <f>IFERROR(INDEX(資格取込!$S$6:$S$205,MATCH(37&amp;"_"&amp;4,資格取込!$Z$6:$Z$205,0)),"")</f>
        <v/>
      </c>
      <c r="D444">
        <f>IFERROR(INDEX(資格取込!$R$6:$R$205,MATCH(37&amp;"_"&amp;4,資格取込!$Z$6:$Z$205,0)),"")</f>
        <v/>
      </c>
      <c r="E444">
        <f>IF(D444="","",IFERROR(INDEX(資格マスタ!$B:$B,MATCH(ASC(SUBSTITUTE(SUBSTITUTE(D444," ",""),"　","")),資格マスタ!$D:$D,0)),D444))</f>
        <v/>
      </c>
      <c r="F444">
        <f>IF(E444="","",IF(C444="",DATE(9999,1,1),C444))</f>
        <v/>
      </c>
      <c r="G444">
        <f>IF(E444="","",COUNTIFS($F$435:$F$446,"&lt;"&amp;F444,$F$435:$F$446,"&lt;&gt;")+COUNTIFS($F$435:$F$446,F444,$B$435:$B$446,"&lt;"&amp;B444)+1)</f>
        <v/>
      </c>
      <c r="H444">
        <f>IF(OR(E444="",C444=""),"",IF(C444&gt;=DATE(2019,5,1),"令和"&amp;(YEAR(C444)-2018),IF(C444&gt;=DATE(1989,1,8),"平成"&amp;(YEAR(C444)-1988),"昭和"&amp;(YEAR(C444)-1925)))&amp;"年"&amp;MONTH(C444)&amp;"月")</f>
        <v/>
      </c>
    </row>
    <row r="445">
      <c r="A445" t="n">
        <v>37</v>
      </c>
      <c r="B445" t="n">
        <v>11</v>
      </c>
      <c r="C445">
        <f>IFERROR(INDEX(資格取込!$S$6:$S$205,MATCH(37&amp;"_"&amp;5,資格取込!$Z$6:$Z$205,0)),"")</f>
        <v/>
      </c>
      <c r="D445">
        <f>IFERROR(INDEX(資格取込!$R$6:$R$205,MATCH(37&amp;"_"&amp;5,資格取込!$Z$6:$Z$205,0)),"")</f>
        <v/>
      </c>
      <c r="E445">
        <f>IF(D445="","",IFERROR(INDEX(資格マスタ!$B:$B,MATCH(ASC(SUBSTITUTE(SUBSTITUTE(D445," ",""),"　","")),資格マスタ!$D:$D,0)),D445))</f>
        <v/>
      </c>
      <c r="F445">
        <f>IF(E445="","",IF(C445="",DATE(9999,1,1),C445))</f>
        <v/>
      </c>
      <c r="G445">
        <f>IF(E445="","",COUNTIFS($F$435:$F$446,"&lt;"&amp;F445,$F$435:$F$446,"&lt;&gt;")+COUNTIFS($F$435:$F$446,F445,$B$435:$B$446,"&lt;"&amp;B445)+1)</f>
        <v/>
      </c>
      <c r="H445">
        <f>IF(OR(E445="",C445=""),"",IF(C445&gt;=DATE(2019,5,1),"令和"&amp;(YEAR(C445)-2018),IF(C445&gt;=DATE(1989,1,8),"平成"&amp;(YEAR(C445)-1988),"昭和"&amp;(YEAR(C445)-1925)))&amp;"年"&amp;MONTH(C445)&amp;"月")</f>
        <v/>
      </c>
    </row>
    <row r="446">
      <c r="A446" t="n">
        <v>37</v>
      </c>
      <c r="B446" t="n">
        <v>12</v>
      </c>
      <c r="C446">
        <f>IFERROR(INDEX(資格取込!$S$6:$S$205,MATCH(37&amp;"_"&amp;6,資格取込!$Z$6:$Z$205,0)),"")</f>
        <v/>
      </c>
      <c r="D446">
        <f>IFERROR(INDEX(資格取込!$R$6:$R$205,MATCH(37&amp;"_"&amp;6,資格取込!$Z$6:$Z$205,0)),"")</f>
        <v/>
      </c>
      <c r="E446">
        <f>IF(D446="","",IFERROR(INDEX(資格マスタ!$B:$B,MATCH(ASC(SUBSTITUTE(SUBSTITUTE(D446," ",""),"　","")),資格マスタ!$D:$D,0)),D446))</f>
        <v/>
      </c>
      <c r="F446">
        <f>IF(E446="","",IF(C446="",DATE(9999,1,1),C446))</f>
        <v/>
      </c>
      <c r="G446">
        <f>IF(E446="","",COUNTIFS($F$435:$F$446,"&lt;"&amp;F446,$F$435:$F$446,"&lt;&gt;")+COUNTIFS($F$435:$F$446,F446,$B$435:$B$446,"&lt;"&amp;B446)+1)</f>
        <v/>
      </c>
      <c r="H446">
        <f>IF(OR(E446="",C446=""),"",IF(C446&gt;=DATE(2019,5,1),"令和"&amp;(YEAR(C446)-2018),IF(C446&gt;=DATE(1989,1,8),"平成"&amp;(YEAR(C446)-1988),"昭和"&amp;(YEAR(C446)-1925)))&amp;"年"&amp;MONTH(C446)&amp;"月")</f>
        <v/>
      </c>
    </row>
    <row r="447">
      <c r="A447" t="n">
        <v>38</v>
      </c>
      <c r="B447" t="n">
        <v>1</v>
      </c>
      <c r="C447" s="132">
        <f>IFERROR(IF(ISNUMBER(入力!O42),入力!O42,DATEVALUE(入力!O42)),"")</f>
        <v/>
      </c>
      <c r="D447">
        <f>IF(入力!N42="","",入力!N42)</f>
        <v/>
      </c>
      <c r="E447">
        <f>IF(D447="","",IFERROR(INDEX(資格マスタ!$B:$B,MATCH(ASC(SUBSTITUTE(SUBSTITUTE(D447," ",""),"　","")),資格マスタ!$D:$D,0)),D447))</f>
        <v/>
      </c>
      <c r="F447">
        <f>IF(E447="","",IF(C447="",DATE(9999,1,1),C447))</f>
        <v/>
      </c>
      <c r="G447">
        <f>IF(E447="","",COUNTIFS($F$447:$F$458,"&lt;"&amp;F447,$F$447:$F$458,"&lt;&gt;")+COUNTIFS($F$447:$F$458,F447,$B$447:$B$458,"&lt;"&amp;B447)+1)</f>
        <v/>
      </c>
      <c r="H447">
        <f>IF(OR(E447="",C447=""),"",IF(C447&gt;=DATE(2019,5,1),"令和"&amp;(YEAR(C447)-2018),IF(C447&gt;=DATE(1989,1,8),"平成"&amp;(YEAR(C447)-1988),"昭和"&amp;(YEAR(C447)-1925)))&amp;"年"&amp;MONTH(C447)&amp;"月")</f>
        <v/>
      </c>
    </row>
    <row r="448">
      <c r="A448" t="n">
        <v>38</v>
      </c>
      <c r="B448" t="n">
        <v>2</v>
      </c>
      <c r="C448">
        <f>IFERROR(IF(ISNUMBER(入力!Q42),入力!Q42,DATEVALUE(入力!Q42)),"")</f>
        <v/>
      </c>
      <c r="D448">
        <f>IF(入力!P42="","",入力!P42)</f>
        <v/>
      </c>
      <c r="E448">
        <f>IF(D448="","",IFERROR(INDEX(資格マスタ!$B:$B,MATCH(ASC(SUBSTITUTE(SUBSTITUTE(D448," ",""),"　","")),資格マスタ!$D:$D,0)),D448))</f>
        <v/>
      </c>
      <c r="F448">
        <f>IF(E448="","",IF(C448="",DATE(9999,1,1),C448))</f>
        <v/>
      </c>
      <c r="G448">
        <f>IF(E448="","",COUNTIFS($F$447:$F$458,"&lt;"&amp;F448,$F$447:$F$458,"&lt;&gt;")+COUNTIFS($F$447:$F$458,F448,$B$447:$B$458,"&lt;"&amp;B448)+1)</f>
        <v/>
      </c>
      <c r="H448">
        <f>IF(OR(E448="",C448=""),"",IF(C448&gt;=DATE(2019,5,1),"令和"&amp;(YEAR(C448)-2018),IF(C448&gt;=DATE(1989,1,8),"平成"&amp;(YEAR(C448)-1988),"昭和"&amp;(YEAR(C448)-1925)))&amp;"年"&amp;MONTH(C448)&amp;"月")</f>
        <v/>
      </c>
    </row>
    <row r="449">
      <c r="A449" t="n">
        <v>38</v>
      </c>
      <c r="B449" t="n">
        <v>3</v>
      </c>
      <c r="C449">
        <f>IFERROR(IF(ISNUMBER(入力!S42),入力!S42,DATEVALUE(入力!S42)),"")</f>
        <v/>
      </c>
      <c r="D449">
        <f>IF(入力!R42="","",入力!R42)</f>
        <v/>
      </c>
      <c r="E449">
        <f>IF(D449="","",IFERROR(INDEX(資格マスタ!$B:$B,MATCH(ASC(SUBSTITUTE(SUBSTITUTE(D449," ",""),"　","")),資格マスタ!$D:$D,0)),D449))</f>
        <v/>
      </c>
      <c r="F449">
        <f>IF(E449="","",IF(C449="",DATE(9999,1,1),C449))</f>
        <v/>
      </c>
      <c r="G449">
        <f>IF(E449="","",COUNTIFS($F$447:$F$458,"&lt;"&amp;F449,$F$447:$F$458,"&lt;&gt;")+COUNTIFS($F$447:$F$458,F449,$B$447:$B$458,"&lt;"&amp;B449)+1)</f>
        <v/>
      </c>
      <c r="H449">
        <f>IF(OR(E449="",C449=""),"",IF(C449&gt;=DATE(2019,5,1),"令和"&amp;(YEAR(C449)-2018),IF(C449&gt;=DATE(1989,1,8),"平成"&amp;(YEAR(C449)-1988),"昭和"&amp;(YEAR(C449)-1925)))&amp;"年"&amp;MONTH(C449)&amp;"月")</f>
        <v/>
      </c>
    </row>
    <row r="450">
      <c r="A450" t="n">
        <v>38</v>
      </c>
      <c r="B450" t="n">
        <v>4</v>
      </c>
      <c r="C450">
        <f>IFERROR(IF(ISNUMBER(入力!U42),入力!U42,DATEVALUE(入力!U42)),"")</f>
        <v/>
      </c>
      <c r="D450">
        <f>IF(入力!T42="","",入力!T42)</f>
        <v/>
      </c>
      <c r="E450">
        <f>IF(D450="","",IFERROR(INDEX(資格マスタ!$B:$B,MATCH(ASC(SUBSTITUTE(SUBSTITUTE(D450," ",""),"　","")),資格マスタ!$D:$D,0)),D450))</f>
        <v/>
      </c>
      <c r="F450">
        <f>IF(E450="","",IF(C450="",DATE(9999,1,1),C450))</f>
        <v/>
      </c>
      <c r="G450">
        <f>IF(E450="","",COUNTIFS($F$447:$F$458,"&lt;"&amp;F450,$F$447:$F$458,"&lt;&gt;")+COUNTIFS($F$447:$F$458,F450,$B$447:$B$458,"&lt;"&amp;B450)+1)</f>
        <v/>
      </c>
      <c r="H450">
        <f>IF(OR(E450="",C450=""),"",IF(C450&gt;=DATE(2019,5,1),"令和"&amp;(YEAR(C450)-2018),IF(C450&gt;=DATE(1989,1,8),"平成"&amp;(YEAR(C450)-1988),"昭和"&amp;(YEAR(C450)-1925)))&amp;"年"&amp;MONTH(C450)&amp;"月")</f>
        <v/>
      </c>
    </row>
    <row r="451">
      <c r="A451" t="n">
        <v>38</v>
      </c>
      <c r="B451" t="n">
        <v>5</v>
      </c>
      <c r="C451">
        <f>IFERROR(IF(ISNUMBER(入力!W42),入力!W42,DATEVALUE(入力!W42)),"")</f>
        <v/>
      </c>
      <c r="D451">
        <f>IF(入力!V42="","",入力!V42)</f>
        <v/>
      </c>
      <c r="E451">
        <f>IF(D451="","",IFERROR(INDEX(資格マスタ!$B:$B,MATCH(ASC(SUBSTITUTE(SUBSTITUTE(D451," ",""),"　","")),資格マスタ!$D:$D,0)),D451))</f>
        <v/>
      </c>
      <c r="F451">
        <f>IF(E451="","",IF(C451="",DATE(9999,1,1),C451))</f>
        <v/>
      </c>
      <c r="G451">
        <f>IF(E451="","",COUNTIFS($F$447:$F$458,"&lt;"&amp;F451,$F$447:$F$458,"&lt;&gt;")+COUNTIFS($F$447:$F$458,F451,$B$447:$B$458,"&lt;"&amp;B451)+1)</f>
        <v/>
      </c>
      <c r="H451">
        <f>IF(OR(E451="",C451=""),"",IF(C451&gt;=DATE(2019,5,1),"令和"&amp;(YEAR(C451)-2018),IF(C451&gt;=DATE(1989,1,8),"平成"&amp;(YEAR(C451)-1988),"昭和"&amp;(YEAR(C451)-1925)))&amp;"年"&amp;MONTH(C451)&amp;"月")</f>
        <v/>
      </c>
    </row>
    <row r="452">
      <c r="A452" t="n">
        <v>38</v>
      </c>
      <c r="B452" t="n">
        <v>6</v>
      </c>
      <c r="C452">
        <f>IFERROR(IF(ISNUMBER(入力!Y42),入力!Y42,DATEVALUE(入力!Y42)),"")</f>
        <v/>
      </c>
      <c r="D452">
        <f>IF(入力!X42="","",入力!X42)</f>
        <v/>
      </c>
      <c r="E452">
        <f>IF(D452="","",IFERROR(INDEX(資格マスタ!$B:$B,MATCH(ASC(SUBSTITUTE(SUBSTITUTE(D452," ",""),"　","")),資格マスタ!$D:$D,0)),D452))</f>
        <v/>
      </c>
      <c r="F452">
        <f>IF(E452="","",IF(C452="",DATE(9999,1,1),C452))</f>
        <v/>
      </c>
      <c r="G452">
        <f>IF(E452="","",COUNTIFS($F$447:$F$458,"&lt;"&amp;F452,$F$447:$F$458,"&lt;&gt;")+COUNTIFS($F$447:$F$458,F452,$B$447:$B$458,"&lt;"&amp;B452)+1)</f>
        <v/>
      </c>
      <c r="H452">
        <f>IF(OR(E452="",C452=""),"",IF(C452&gt;=DATE(2019,5,1),"令和"&amp;(YEAR(C452)-2018),IF(C452&gt;=DATE(1989,1,8),"平成"&amp;(YEAR(C452)-1988),"昭和"&amp;(YEAR(C452)-1925)))&amp;"年"&amp;MONTH(C452)&amp;"月")</f>
        <v/>
      </c>
    </row>
    <row r="453">
      <c r="A453" t="n">
        <v>38</v>
      </c>
      <c r="B453" t="n">
        <v>7</v>
      </c>
      <c r="C453">
        <f>IFERROR(INDEX(資格取込!$S$6:$S$205,MATCH(38&amp;"_"&amp;1,資格取込!$Z$6:$Z$205,0)),"")</f>
        <v/>
      </c>
      <c r="D453">
        <f>IFERROR(INDEX(資格取込!$R$6:$R$205,MATCH(38&amp;"_"&amp;1,資格取込!$Z$6:$Z$205,0)),"")</f>
        <v/>
      </c>
      <c r="E453">
        <f>IF(D453="","",IFERROR(INDEX(資格マスタ!$B:$B,MATCH(ASC(SUBSTITUTE(SUBSTITUTE(D453," ",""),"　","")),資格マスタ!$D:$D,0)),D453))</f>
        <v/>
      </c>
      <c r="F453">
        <f>IF(E453="","",IF(C453="",DATE(9999,1,1),C453))</f>
        <v/>
      </c>
      <c r="G453">
        <f>IF(E453="","",COUNTIFS($F$447:$F$458,"&lt;"&amp;F453,$F$447:$F$458,"&lt;&gt;")+COUNTIFS($F$447:$F$458,F453,$B$447:$B$458,"&lt;"&amp;B453)+1)</f>
        <v/>
      </c>
      <c r="H453">
        <f>IF(OR(E453="",C453=""),"",IF(C453&gt;=DATE(2019,5,1),"令和"&amp;(YEAR(C453)-2018),IF(C453&gt;=DATE(1989,1,8),"平成"&amp;(YEAR(C453)-1988),"昭和"&amp;(YEAR(C453)-1925)))&amp;"年"&amp;MONTH(C453)&amp;"月")</f>
        <v/>
      </c>
    </row>
    <row r="454">
      <c r="A454" t="n">
        <v>38</v>
      </c>
      <c r="B454" t="n">
        <v>8</v>
      </c>
      <c r="C454">
        <f>IFERROR(INDEX(資格取込!$S$6:$S$205,MATCH(38&amp;"_"&amp;2,資格取込!$Z$6:$Z$205,0)),"")</f>
        <v/>
      </c>
      <c r="D454">
        <f>IFERROR(INDEX(資格取込!$R$6:$R$205,MATCH(38&amp;"_"&amp;2,資格取込!$Z$6:$Z$205,0)),"")</f>
        <v/>
      </c>
      <c r="E454">
        <f>IF(D454="","",IFERROR(INDEX(資格マスタ!$B:$B,MATCH(ASC(SUBSTITUTE(SUBSTITUTE(D454," ",""),"　","")),資格マスタ!$D:$D,0)),D454))</f>
        <v/>
      </c>
      <c r="F454">
        <f>IF(E454="","",IF(C454="",DATE(9999,1,1),C454))</f>
        <v/>
      </c>
      <c r="G454">
        <f>IF(E454="","",COUNTIFS($F$447:$F$458,"&lt;"&amp;F454,$F$447:$F$458,"&lt;&gt;")+COUNTIFS($F$447:$F$458,F454,$B$447:$B$458,"&lt;"&amp;B454)+1)</f>
        <v/>
      </c>
      <c r="H454">
        <f>IF(OR(E454="",C454=""),"",IF(C454&gt;=DATE(2019,5,1),"令和"&amp;(YEAR(C454)-2018),IF(C454&gt;=DATE(1989,1,8),"平成"&amp;(YEAR(C454)-1988),"昭和"&amp;(YEAR(C454)-1925)))&amp;"年"&amp;MONTH(C454)&amp;"月")</f>
        <v/>
      </c>
    </row>
    <row r="455">
      <c r="A455" t="n">
        <v>38</v>
      </c>
      <c r="B455" t="n">
        <v>9</v>
      </c>
      <c r="C455">
        <f>IFERROR(INDEX(資格取込!$S$6:$S$205,MATCH(38&amp;"_"&amp;3,資格取込!$Z$6:$Z$205,0)),"")</f>
        <v/>
      </c>
      <c r="D455">
        <f>IFERROR(INDEX(資格取込!$R$6:$R$205,MATCH(38&amp;"_"&amp;3,資格取込!$Z$6:$Z$205,0)),"")</f>
        <v/>
      </c>
      <c r="E455">
        <f>IF(D455="","",IFERROR(INDEX(資格マスタ!$B:$B,MATCH(ASC(SUBSTITUTE(SUBSTITUTE(D455," ",""),"　","")),資格マスタ!$D:$D,0)),D455))</f>
        <v/>
      </c>
      <c r="F455">
        <f>IF(E455="","",IF(C455="",DATE(9999,1,1),C455))</f>
        <v/>
      </c>
      <c r="G455">
        <f>IF(E455="","",COUNTIFS($F$447:$F$458,"&lt;"&amp;F455,$F$447:$F$458,"&lt;&gt;")+COUNTIFS($F$447:$F$458,F455,$B$447:$B$458,"&lt;"&amp;B455)+1)</f>
        <v/>
      </c>
      <c r="H455">
        <f>IF(OR(E455="",C455=""),"",IF(C455&gt;=DATE(2019,5,1),"令和"&amp;(YEAR(C455)-2018),IF(C455&gt;=DATE(1989,1,8),"平成"&amp;(YEAR(C455)-1988),"昭和"&amp;(YEAR(C455)-1925)))&amp;"年"&amp;MONTH(C455)&amp;"月")</f>
        <v/>
      </c>
    </row>
    <row r="456">
      <c r="A456" t="n">
        <v>38</v>
      </c>
      <c r="B456" t="n">
        <v>10</v>
      </c>
      <c r="C456">
        <f>IFERROR(INDEX(資格取込!$S$6:$S$205,MATCH(38&amp;"_"&amp;4,資格取込!$Z$6:$Z$205,0)),"")</f>
        <v/>
      </c>
      <c r="D456">
        <f>IFERROR(INDEX(資格取込!$R$6:$R$205,MATCH(38&amp;"_"&amp;4,資格取込!$Z$6:$Z$205,0)),"")</f>
        <v/>
      </c>
      <c r="E456">
        <f>IF(D456="","",IFERROR(INDEX(資格マスタ!$B:$B,MATCH(ASC(SUBSTITUTE(SUBSTITUTE(D456," ",""),"　","")),資格マスタ!$D:$D,0)),D456))</f>
        <v/>
      </c>
      <c r="F456">
        <f>IF(E456="","",IF(C456="",DATE(9999,1,1),C456))</f>
        <v/>
      </c>
      <c r="G456">
        <f>IF(E456="","",COUNTIFS($F$447:$F$458,"&lt;"&amp;F456,$F$447:$F$458,"&lt;&gt;")+COUNTIFS($F$447:$F$458,F456,$B$447:$B$458,"&lt;"&amp;B456)+1)</f>
        <v/>
      </c>
      <c r="H456">
        <f>IF(OR(E456="",C456=""),"",IF(C456&gt;=DATE(2019,5,1),"令和"&amp;(YEAR(C456)-2018),IF(C456&gt;=DATE(1989,1,8),"平成"&amp;(YEAR(C456)-1988),"昭和"&amp;(YEAR(C456)-1925)))&amp;"年"&amp;MONTH(C456)&amp;"月")</f>
        <v/>
      </c>
    </row>
    <row r="457">
      <c r="A457" t="n">
        <v>38</v>
      </c>
      <c r="B457" t="n">
        <v>11</v>
      </c>
      <c r="C457">
        <f>IFERROR(INDEX(資格取込!$S$6:$S$205,MATCH(38&amp;"_"&amp;5,資格取込!$Z$6:$Z$205,0)),"")</f>
        <v/>
      </c>
      <c r="D457">
        <f>IFERROR(INDEX(資格取込!$R$6:$R$205,MATCH(38&amp;"_"&amp;5,資格取込!$Z$6:$Z$205,0)),"")</f>
        <v/>
      </c>
      <c r="E457">
        <f>IF(D457="","",IFERROR(INDEX(資格マスタ!$B:$B,MATCH(ASC(SUBSTITUTE(SUBSTITUTE(D457," ",""),"　","")),資格マスタ!$D:$D,0)),D457))</f>
        <v/>
      </c>
      <c r="F457">
        <f>IF(E457="","",IF(C457="",DATE(9999,1,1),C457))</f>
        <v/>
      </c>
      <c r="G457">
        <f>IF(E457="","",COUNTIFS($F$447:$F$458,"&lt;"&amp;F457,$F$447:$F$458,"&lt;&gt;")+COUNTIFS($F$447:$F$458,F457,$B$447:$B$458,"&lt;"&amp;B457)+1)</f>
        <v/>
      </c>
      <c r="H457">
        <f>IF(OR(E457="",C457=""),"",IF(C457&gt;=DATE(2019,5,1),"令和"&amp;(YEAR(C457)-2018),IF(C457&gt;=DATE(1989,1,8),"平成"&amp;(YEAR(C457)-1988),"昭和"&amp;(YEAR(C457)-1925)))&amp;"年"&amp;MONTH(C457)&amp;"月")</f>
        <v/>
      </c>
    </row>
    <row r="458">
      <c r="A458" t="n">
        <v>38</v>
      </c>
      <c r="B458" t="n">
        <v>12</v>
      </c>
      <c r="C458">
        <f>IFERROR(INDEX(資格取込!$S$6:$S$205,MATCH(38&amp;"_"&amp;6,資格取込!$Z$6:$Z$205,0)),"")</f>
        <v/>
      </c>
      <c r="D458">
        <f>IFERROR(INDEX(資格取込!$R$6:$R$205,MATCH(38&amp;"_"&amp;6,資格取込!$Z$6:$Z$205,0)),"")</f>
        <v/>
      </c>
      <c r="E458">
        <f>IF(D458="","",IFERROR(INDEX(資格マスタ!$B:$B,MATCH(ASC(SUBSTITUTE(SUBSTITUTE(D458," ",""),"　","")),資格マスタ!$D:$D,0)),D458))</f>
        <v/>
      </c>
      <c r="F458">
        <f>IF(E458="","",IF(C458="",DATE(9999,1,1),C458))</f>
        <v/>
      </c>
      <c r="G458">
        <f>IF(E458="","",COUNTIFS($F$447:$F$458,"&lt;"&amp;F458,$F$447:$F$458,"&lt;&gt;")+COUNTIFS($F$447:$F$458,F458,$B$447:$B$458,"&lt;"&amp;B458)+1)</f>
        <v/>
      </c>
      <c r="H458">
        <f>IF(OR(E458="",C458=""),"",IF(C458&gt;=DATE(2019,5,1),"令和"&amp;(YEAR(C458)-2018),IF(C458&gt;=DATE(1989,1,8),"平成"&amp;(YEAR(C458)-1988),"昭和"&amp;(YEAR(C458)-1925)))&amp;"年"&amp;MONTH(C458)&amp;"月")</f>
        <v/>
      </c>
    </row>
    <row r="459">
      <c r="A459" t="n">
        <v>39</v>
      </c>
      <c r="B459" t="n">
        <v>1</v>
      </c>
      <c r="C459" s="132">
        <f>IFERROR(IF(ISNUMBER(入力!O43),入力!O43,DATEVALUE(入力!O43)),"")</f>
        <v/>
      </c>
      <c r="D459">
        <f>IF(入力!N43="","",入力!N43)</f>
        <v/>
      </c>
      <c r="E459">
        <f>IF(D459="","",IFERROR(INDEX(資格マスタ!$B:$B,MATCH(ASC(SUBSTITUTE(SUBSTITUTE(D459," ",""),"　","")),資格マスタ!$D:$D,0)),D459))</f>
        <v/>
      </c>
      <c r="F459">
        <f>IF(E459="","",IF(C459="",DATE(9999,1,1),C459))</f>
        <v/>
      </c>
      <c r="G459">
        <f>IF(E459="","",COUNTIFS($F$459:$F$470,"&lt;"&amp;F459,$F$459:$F$470,"&lt;&gt;")+COUNTIFS($F$459:$F$470,F459,$B$459:$B$470,"&lt;"&amp;B459)+1)</f>
        <v/>
      </c>
      <c r="H459">
        <f>IF(OR(E459="",C459=""),"",IF(C459&gt;=DATE(2019,5,1),"令和"&amp;(YEAR(C459)-2018),IF(C459&gt;=DATE(1989,1,8),"平成"&amp;(YEAR(C459)-1988),"昭和"&amp;(YEAR(C459)-1925)))&amp;"年"&amp;MONTH(C459)&amp;"月")</f>
        <v/>
      </c>
    </row>
    <row r="460">
      <c r="A460" t="n">
        <v>39</v>
      </c>
      <c r="B460" t="n">
        <v>2</v>
      </c>
      <c r="C460">
        <f>IFERROR(IF(ISNUMBER(入力!Q43),入力!Q43,DATEVALUE(入力!Q43)),"")</f>
        <v/>
      </c>
      <c r="D460">
        <f>IF(入力!P43="","",入力!P43)</f>
        <v/>
      </c>
      <c r="E460">
        <f>IF(D460="","",IFERROR(INDEX(資格マスタ!$B:$B,MATCH(ASC(SUBSTITUTE(SUBSTITUTE(D460," ",""),"　","")),資格マスタ!$D:$D,0)),D460))</f>
        <v/>
      </c>
      <c r="F460">
        <f>IF(E460="","",IF(C460="",DATE(9999,1,1),C460))</f>
        <v/>
      </c>
      <c r="G460">
        <f>IF(E460="","",COUNTIFS($F$459:$F$470,"&lt;"&amp;F460,$F$459:$F$470,"&lt;&gt;")+COUNTIFS($F$459:$F$470,F460,$B$459:$B$470,"&lt;"&amp;B460)+1)</f>
        <v/>
      </c>
      <c r="H460">
        <f>IF(OR(E460="",C460=""),"",IF(C460&gt;=DATE(2019,5,1),"令和"&amp;(YEAR(C460)-2018),IF(C460&gt;=DATE(1989,1,8),"平成"&amp;(YEAR(C460)-1988),"昭和"&amp;(YEAR(C460)-1925)))&amp;"年"&amp;MONTH(C460)&amp;"月")</f>
        <v/>
      </c>
    </row>
    <row r="461">
      <c r="A461" t="n">
        <v>39</v>
      </c>
      <c r="B461" t="n">
        <v>3</v>
      </c>
      <c r="C461">
        <f>IFERROR(IF(ISNUMBER(入力!S43),入力!S43,DATEVALUE(入力!S43)),"")</f>
        <v/>
      </c>
      <c r="D461">
        <f>IF(入力!R43="","",入力!R43)</f>
        <v/>
      </c>
      <c r="E461">
        <f>IF(D461="","",IFERROR(INDEX(資格マスタ!$B:$B,MATCH(ASC(SUBSTITUTE(SUBSTITUTE(D461," ",""),"　","")),資格マスタ!$D:$D,0)),D461))</f>
        <v/>
      </c>
      <c r="F461">
        <f>IF(E461="","",IF(C461="",DATE(9999,1,1),C461))</f>
        <v/>
      </c>
      <c r="G461">
        <f>IF(E461="","",COUNTIFS($F$459:$F$470,"&lt;"&amp;F461,$F$459:$F$470,"&lt;&gt;")+COUNTIFS($F$459:$F$470,F461,$B$459:$B$470,"&lt;"&amp;B461)+1)</f>
        <v/>
      </c>
      <c r="H461">
        <f>IF(OR(E461="",C461=""),"",IF(C461&gt;=DATE(2019,5,1),"令和"&amp;(YEAR(C461)-2018),IF(C461&gt;=DATE(1989,1,8),"平成"&amp;(YEAR(C461)-1988),"昭和"&amp;(YEAR(C461)-1925)))&amp;"年"&amp;MONTH(C461)&amp;"月")</f>
        <v/>
      </c>
    </row>
    <row r="462">
      <c r="A462" t="n">
        <v>39</v>
      </c>
      <c r="B462" t="n">
        <v>4</v>
      </c>
      <c r="C462">
        <f>IFERROR(IF(ISNUMBER(入力!U43),入力!U43,DATEVALUE(入力!U43)),"")</f>
        <v/>
      </c>
      <c r="D462">
        <f>IF(入力!T43="","",入力!T43)</f>
        <v/>
      </c>
      <c r="E462">
        <f>IF(D462="","",IFERROR(INDEX(資格マスタ!$B:$B,MATCH(ASC(SUBSTITUTE(SUBSTITUTE(D462," ",""),"　","")),資格マスタ!$D:$D,0)),D462))</f>
        <v/>
      </c>
      <c r="F462">
        <f>IF(E462="","",IF(C462="",DATE(9999,1,1),C462))</f>
        <v/>
      </c>
      <c r="G462">
        <f>IF(E462="","",COUNTIFS($F$459:$F$470,"&lt;"&amp;F462,$F$459:$F$470,"&lt;&gt;")+COUNTIFS($F$459:$F$470,F462,$B$459:$B$470,"&lt;"&amp;B462)+1)</f>
        <v/>
      </c>
      <c r="H462">
        <f>IF(OR(E462="",C462=""),"",IF(C462&gt;=DATE(2019,5,1),"令和"&amp;(YEAR(C462)-2018),IF(C462&gt;=DATE(1989,1,8),"平成"&amp;(YEAR(C462)-1988),"昭和"&amp;(YEAR(C462)-1925)))&amp;"年"&amp;MONTH(C462)&amp;"月")</f>
        <v/>
      </c>
    </row>
    <row r="463">
      <c r="A463" t="n">
        <v>39</v>
      </c>
      <c r="B463" t="n">
        <v>5</v>
      </c>
      <c r="C463">
        <f>IFERROR(IF(ISNUMBER(入力!W43),入力!W43,DATEVALUE(入力!W43)),"")</f>
        <v/>
      </c>
      <c r="D463">
        <f>IF(入力!V43="","",入力!V43)</f>
        <v/>
      </c>
      <c r="E463">
        <f>IF(D463="","",IFERROR(INDEX(資格マスタ!$B:$B,MATCH(ASC(SUBSTITUTE(SUBSTITUTE(D463," ",""),"　","")),資格マスタ!$D:$D,0)),D463))</f>
        <v/>
      </c>
      <c r="F463">
        <f>IF(E463="","",IF(C463="",DATE(9999,1,1),C463))</f>
        <v/>
      </c>
      <c r="G463">
        <f>IF(E463="","",COUNTIFS($F$459:$F$470,"&lt;"&amp;F463,$F$459:$F$470,"&lt;&gt;")+COUNTIFS($F$459:$F$470,F463,$B$459:$B$470,"&lt;"&amp;B463)+1)</f>
        <v/>
      </c>
      <c r="H463">
        <f>IF(OR(E463="",C463=""),"",IF(C463&gt;=DATE(2019,5,1),"令和"&amp;(YEAR(C463)-2018),IF(C463&gt;=DATE(1989,1,8),"平成"&amp;(YEAR(C463)-1988),"昭和"&amp;(YEAR(C463)-1925)))&amp;"年"&amp;MONTH(C463)&amp;"月")</f>
        <v/>
      </c>
    </row>
    <row r="464">
      <c r="A464" t="n">
        <v>39</v>
      </c>
      <c r="B464" t="n">
        <v>6</v>
      </c>
      <c r="C464">
        <f>IFERROR(IF(ISNUMBER(入力!Y43),入力!Y43,DATEVALUE(入力!Y43)),"")</f>
        <v/>
      </c>
      <c r="D464">
        <f>IF(入力!X43="","",入力!X43)</f>
        <v/>
      </c>
      <c r="E464">
        <f>IF(D464="","",IFERROR(INDEX(資格マスタ!$B:$B,MATCH(ASC(SUBSTITUTE(SUBSTITUTE(D464," ",""),"　","")),資格マスタ!$D:$D,0)),D464))</f>
        <v/>
      </c>
      <c r="F464">
        <f>IF(E464="","",IF(C464="",DATE(9999,1,1),C464))</f>
        <v/>
      </c>
      <c r="G464">
        <f>IF(E464="","",COUNTIFS($F$459:$F$470,"&lt;"&amp;F464,$F$459:$F$470,"&lt;&gt;")+COUNTIFS($F$459:$F$470,F464,$B$459:$B$470,"&lt;"&amp;B464)+1)</f>
        <v/>
      </c>
      <c r="H464">
        <f>IF(OR(E464="",C464=""),"",IF(C464&gt;=DATE(2019,5,1),"令和"&amp;(YEAR(C464)-2018),IF(C464&gt;=DATE(1989,1,8),"平成"&amp;(YEAR(C464)-1988),"昭和"&amp;(YEAR(C464)-1925)))&amp;"年"&amp;MONTH(C464)&amp;"月")</f>
        <v/>
      </c>
    </row>
    <row r="465">
      <c r="A465" t="n">
        <v>39</v>
      </c>
      <c r="B465" t="n">
        <v>7</v>
      </c>
      <c r="C465">
        <f>IFERROR(INDEX(資格取込!$S$6:$S$205,MATCH(39&amp;"_"&amp;1,資格取込!$Z$6:$Z$205,0)),"")</f>
        <v/>
      </c>
      <c r="D465">
        <f>IFERROR(INDEX(資格取込!$R$6:$R$205,MATCH(39&amp;"_"&amp;1,資格取込!$Z$6:$Z$205,0)),"")</f>
        <v/>
      </c>
      <c r="E465">
        <f>IF(D465="","",IFERROR(INDEX(資格マスタ!$B:$B,MATCH(ASC(SUBSTITUTE(SUBSTITUTE(D465," ",""),"　","")),資格マスタ!$D:$D,0)),D465))</f>
        <v/>
      </c>
      <c r="F465">
        <f>IF(E465="","",IF(C465="",DATE(9999,1,1),C465))</f>
        <v/>
      </c>
      <c r="G465">
        <f>IF(E465="","",COUNTIFS($F$459:$F$470,"&lt;"&amp;F465,$F$459:$F$470,"&lt;&gt;")+COUNTIFS($F$459:$F$470,F465,$B$459:$B$470,"&lt;"&amp;B465)+1)</f>
        <v/>
      </c>
      <c r="H465">
        <f>IF(OR(E465="",C465=""),"",IF(C465&gt;=DATE(2019,5,1),"令和"&amp;(YEAR(C465)-2018),IF(C465&gt;=DATE(1989,1,8),"平成"&amp;(YEAR(C465)-1988),"昭和"&amp;(YEAR(C465)-1925)))&amp;"年"&amp;MONTH(C465)&amp;"月")</f>
        <v/>
      </c>
    </row>
    <row r="466">
      <c r="A466" t="n">
        <v>39</v>
      </c>
      <c r="B466" t="n">
        <v>8</v>
      </c>
      <c r="C466">
        <f>IFERROR(INDEX(資格取込!$S$6:$S$205,MATCH(39&amp;"_"&amp;2,資格取込!$Z$6:$Z$205,0)),"")</f>
        <v/>
      </c>
      <c r="D466">
        <f>IFERROR(INDEX(資格取込!$R$6:$R$205,MATCH(39&amp;"_"&amp;2,資格取込!$Z$6:$Z$205,0)),"")</f>
        <v/>
      </c>
      <c r="E466">
        <f>IF(D466="","",IFERROR(INDEX(資格マスタ!$B:$B,MATCH(ASC(SUBSTITUTE(SUBSTITUTE(D466," ",""),"　","")),資格マスタ!$D:$D,0)),D466))</f>
        <v/>
      </c>
      <c r="F466">
        <f>IF(E466="","",IF(C466="",DATE(9999,1,1),C466))</f>
        <v/>
      </c>
      <c r="G466">
        <f>IF(E466="","",COUNTIFS($F$459:$F$470,"&lt;"&amp;F466,$F$459:$F$470,"&lt;&gt;")+COUNTIFS($F$459:$F$470,F466,$B$459:$B$470,"&lt;"&amp;B466)+1)</f>
        <v/>
      </c>
      <c r="H466">
        <f>IF(OR(E466="",C466=""),"",IF(C466&gt;=DATE(2019,5,1),"令和"&amp;(YEAR(C466)-2018),IF(C466&gt;=DATE(1989,1,8),"平成"&amp;(YEAR(C466)-1988),"昭和"&amp;(YEAR(C466)-1925)))&amp;"年"&amp;MONTH(C466)&amp;"月")</f>
        <v/>
      </c>
    </row>
    <row r="467">
      <c r="A467" t="n">
        <v>39</v>
      </c>
      <c r="B467" t="n">
        <v>9</v>
      </c>
      <c r="C467">
        <f>IFERROR(INDEX(資格取込!$S$6:$S$205,MATCH(39&amp;"_"&amp;3,資格取込!$Z$6:$Z$205,0)),"")</f>
        <v/>
      </c>
      <c r="D467">
        <f>IFERROR(INDEX(資格取込!$R$6:$R$205,MATCH(39&amp;"_"&amp;3,資格取込!$Z$6:$Z$205,0)),"")</f>
        <v/>
      </c>
      <c r="E467">
        <f>IF(D467="","",IFERROR(INDEX(資格マスタ!$B:$B,MATCH(ASC(SUBSTITUTE(SUBSTITUTE(D467," ",""),"　","")),資格マスタ!$D:$D,0)),D467))</f>
        <v/>
      </c>
      <c r="F467">
        <f>IF(E467="","",IF(C467="",DATE(9999,1,1),C467))</f>
        <v/>
      </c>
      <c r="G467">
        <f>IF(E467="","",COUNTIFS($F$459:$F$470,"&lt;"&amp;F467,$F$459:$F$470,"&lt;&gt;")+COUNTIFS($F$459:$F$470,F467,$B$459:$B$470,"&lt;"&amp;B467)+1)</f>
        <v/>
      </c>
      <c r="H467">
        <f>IF(OR(E467="",C467=""),"",IF(C467&gt;=DATE(2019,5,1),"令和"&amp;(YEAR(C467)-2018),IF(C467&gt;=DATE(1989,1,8),"平成"&amp;(YEAR(C467)-1988),"昭和"&amp;(YEAR(C467)-1925)))&amp;"年"&amp;MONTH(C467)&amp;"月")</f>
        <v/>
      </c>
    </row>
    <row r="468">
      <c r="A468" t="n">
        <v>39</v>
      </c>
      <c r="B468" t="n">
        <v>10</v>
      </c>
      <c r="C468">
        <f>IFERROR(INDEX(資格取込!$S$6:$S$205,MATCH(39&amp;"_"&amp;4,資格取込!$Z$6:$Z$205,0)),"")</f>
        <v/>
      </c>
      <c r="D468">
        <f>IFERROR(INDEX(資格取込!$R$6:$R$205,MATCH(39&amp;"_"&amp;4,資格取込!$Z$6:$Z$205,0)),"")</f>
        <v/>
      </c>
      <c r="E468">
        <f>IF(D468="","",IFERROR(INDEX(資格マスタ!$B:$B,MATCH(ASC(SUBSTITUTE(SUBSTITUTE(D468," ",""),"　","")),資格マスタ!$D:$D,0)),D468))</f>
        <v/>
      </c>
      <c r="F468">
        <f>IF(E468="","",IF(C468="",DATE(9999,1,1),C468))</f>
        <v/>
      </c>
      <c r="G468">
        <f>IF(E468="","",COUNTIFS($F$459:$F$470,"&lt;"&amp;F468,$F$459:$F$470,"&lt;&gt;")+COUNTIFS($F$459:$F$470,F468,$B$459:$B$470,"&lt;"&amp;B468)+1)</f>
        <v/>
      </c>
      <c r="H468">
        <f>IF(OR(E468="",C468=""),"",IF(C468&gt;=DATE(2019,5,1),"令和"&amp;(YEAR(C468)-2018),IF(C468&gt;=DATE(1989,1,8),"平成"&amp;(YEAR(C468)-1988),"昭和"&amp;(YEAR(C468)-1925)))&amp;"年"&amp;MONTH(C468)&amp;"月")</f>
        <v/>
      </c>
    </row>
    <row r="469">
      <c r="A469" t="n">
        <v>39</v>
      </c>
      <c r="B469" t="n">
        <v>11</v>
      </c>
      <c r="C469">
        <f>IFERROR(INDEX(資格取込!$S$6:$S$205,MATCH(39&amp;"_"&amp;5,資格取込!$Z$6:$Z$205,0)),"")</f>
        <v/>
      </c>
      <c r="D469">
        <f>IFERROR(INDEX(資格取込!$R$6:$R$205,MATCH(39&amp;"_"&amp;5,資格取込!$Z$6:$Z$205,0)),"")</f>
        <v/>
      </c>
      <c r="E469">
        <f>IF(D469="","",IFERROR(INDEX(資格マスタ!$B:$B,MATCH(ASC(SUBSTITUTE(SUBSTITUTE(D469," ",""),"　","")),資格マスタ!$D:$D,0)),D469))</f>
        <v/>
      </c>
      <c r="F469">
        <f>IF(E469="","",IF(C469="",DATE(9999,1,1),C469))</f>
        <v/>
      </c>
      <c r="G469">
        <f>IF(E469="","",COUNTIFS($F$459:$F$470,"&lt;"&amp;F469,$F$459:$F$470,"&lt;&gt;")+COUNTIFS($F$459:$F$470,F469,$B$459:$B$470,"&lt;"&amp;B469)+1)</f>
        <v/>
      </c>
      <c r="H469">
        <f>IF(OR(E469="",C469=""),"",IF(C469&gt;=DATE(2019,5,1),"令和"&amp;(YEAR(C469)-2018),IF(C469&gt;=DATE(1989,1,8),"平成"&amp;(YEAR(C469)-1988),"昭和"&amp;(YEAR(C469)-1925)))&amp;"年"&amp;MONTH(C469)&amp;"月")</f>
        <v/>
      </c>
    </row>
    <row r="470">
      <c r="A470" t="n">
        <v>39</v>
      </c>
      <c r="B470" t="n">
        <v>12</v>
      </c>
      <c r="C470">
        <f>IFERROR(INDEX(資格取込!$S$6:$S$205,MATCH(39&amp;"_"&amp;6,資格取込!$Z$6:$Z$205,0)),"")</f>
        <v/>
      </c>
      <c r="D470">
        <f>IFERROR(INDEX(資格取込!$R$6:$R$205,MATCH(39&amp;"_"&amp;6,資格取込!$Z$6:$Z$205,0)),"")</f>
        <v/>
      </c>
      <c r="E470">
        <f>IF(D470="","",IFERROR(INDEX(資格マスタ!$B:$B,MATCH(ASC(SUBSTITUTE(SUBSTITUTE(D470," ",""),"　","")),資格マスタ!$D:$D,0)),D470))</f>
        <v/>
      </c>
      <c r="F470">
        <f>IF(E470="","",IF(C470="",DATE(9999,1,1),C470))</f>
        <v/>
      </c>
      <c r="G470">
        <f>IF(E470="","",COUNTIFS($F$459:$F$470,"&lt;"&amp;F470,$F$459:$F$470,"&lt;&gt;")+COUNTIFS($F$459:$F$470,F470,$B$459:$B$470,"&lt;"&amp;B470)+1)</f>
        <v/>
      </c>
      <c r="H470">
        <f>IF(OR(E470="",C470=""),"",IF(C470&gt;=DATE(2019,5,1),"令和"&amp;(YEAR(C470)-2018),IF(C470&gt;=DATE(1989,1,8),"平成"&amp;(YEAR(C470)-1988),"昭和"&amp;(YEAR(C470)-1925)))&amp;"年"&amp;MONTH(C470)&amp;"月")</f>
        <v/>
      </c>
    </row>
    <row r="471">
      <c r="A471" t="n">
        <v>40</v>
      </c>
      <c r="B471" t="n">
        <v>1</v>
      </c>
      <c r="C471" s="132">
        <f>IFERROR(IF(ISNUMBER(入力!O44),入力!O44,DATEVALUE(入力!O44)),"")</f>
        <v/>
      </c>
      <c r="D471">
        <f>IF(入力!N44="","",入力!N44)</f>
        <v/>
      </c>
      <c r="E471">
        <f>IF(D471="","",IFERROR(INDEX(資格マスタ!$B:$B,MATCH(ASC(SUBSTITUTE(SUBSTITUTE(D471," ",""),"　","")),資格マスタ!$D:$D,0)),D471))</f>
        <v/>
      </c>
      <c r="F471">
        <f>IF(E471="","",IF(C471="",DATE(9999,1,1),C471))</f>
        <v/>
      </c>
      <c r="G471">
        <f>IF(E471="","",COUNTIFS($F$471:$F$482,"&lt;"&amp;F471,$F$471:$F$482,"&lt;&gt;")+COUNTIFS($F$471:$F$482,F471,$B$471:$B$482,"&lt;"&amp;B471)+1)</f>
        <v/>
      </c>
      <c r="H471">
        <f>IF(OR(E471="",C471=""),"",IF(C471&gt;=DATE(2019,5,1),"令和"&amp;(YEAR(C471)-2018),IF(C471&gt;=DATE(1989,1,8),"平成"&amp;(YEAR(C471)-1988),"昭和"&amp;(YEAR(C471)-1925)))&amp;"年"&amp;MONTH(C471)&amp;"月")</f>
        <v/>
      </c>
    </row>
    <row r="472">
      <c r="A472" t="n">
        <v>40</v>
      </c>
      <c r="B472" t="n">
        <v>2</v>
      </c>
      <c r="C472">
        <f>IFERROR(IF(ISNUMBER(入力!Q44),入力!Q44,DATEVALUE(入力!Q44)),"")</f>
        <v/>
      </c>
      <c r="D472">
        <f>IF(入力!P44="","",入力!P44)</f>
        <v/>
      </c>
      <c r="E472">
        <f>IF(D472="","",IFERROR(INDEX(資格マスタ!$B:$B,MATCH(ASC(SUBSTITUTE(SUBSTITUTE(D472," ",""),"　","")),資格マスタ!$D:$D,0)),D472))</f>
        <v/>
      </c>
      <c r="F472">
        <f>IF(E472="","",IF(C472="",DATE(9999,1,1),C472))</f>
        <v/>
      </c>
      <c r="G472">
        <f>IF(E472="","",COUNTIFS($F$471:$F$482,"&lt;"&amp;F472,$F$471:$F$482,"&lt;&gt;")+COUNTIFS($F$471:$F$482,F472,$B$471:$B$482,"&lt;"&amp;B472)+1)</f>
        <v/>
      </c>
      <c r="H472">
        <f>IF(OR(E472="",C472=""),"",IF(C472&gt;=DATE(2019,5,1),"令和"&amp;(YEAR(C472)-2018),IF(C472&gt;=DATE(1989,1,8),"平成"&amp;(YEAR(C472)-1988),"昭和"&amp;(YEAR(C472)-1925)))&amp;"年"&amp;MONTH(C472)&amp;"月")</f>
        <v/>
      </c>
    </row>
    <row r="473">
      <c r="A473" t="n">
        <v>40</v>
      </c>
      <c r="B473" t="n">
        <v>3</v>
      </c>
      <c r="C473">
        <f>IFERROR(IF(ISNUMBER(入力!S44),入力!S44,DATEVALUE(入力!S44)),"")</f>
        <v/>
      </c>
      <c r="D473">
        <f>IF(入力!R44="","",入力!R44)</f>
        <v/>
      </c>
      <c r="E473">
        <f>IF(D473="","",IFERROR(INDEX(資格マスタ!$B:$B,MATCH(ASC(SUBSTITUTE(SUBSTITUTE(D473," ",""),"　","")),資格マスタ!$D:$D,0)),D473))</f>
        <v/>
      </c>
      <c r="F473">
        <f>IF(E473="","",IF(C473="",DATE(9999,1,1),C473))</f>
        <v/>
      </c>
      <c r="G473">
        <f>IF(E473="","",COUNTIFS($F$471:$F$482,"&lt;"&amp;F473,$F$471:$F$482,"&lt;&gt;")+COUNTIFS($F$471:$F$482,F473,$B$471:$B$482,"&lt;"&amp;B473)+1)</f>
        <v/>
      </c>
      <c r="H473">
        <f>IF(OR(E473="",C473=""),"",IF(C473&gt;=DATE(2019,5,1),"令和"&amp;(YEAR(C473)-2018),IF(C473&gt;=DATE(1989,1,8),"平成"&amp;(YEAR(C473)-1988),"昭和"&amp;(YEAR(C473)-1925)))&amp;"年"&amp;MONTH(C473)&amp;"月")</f>
        <v/>
      </c>
    </row>
    <row r="474">
      <c r="A474" t="n">
        <v>40</v>
      </c>
      <c r="B474" t="n">
        <v>4</v>
      </c>
      <c r="C474">
        <f>IFERROR(IF(ISNUMBER(入力!U44),入力!U44,DATEVALUE(入力!U44)),"")</f>
        <v/>
      </c>
      <c r="D474">
        <f>IF(入力!T44="","",入力!T44)</f>
        <v/>
      </c>
      <c r="E474">
        <f>IF(D474="","",IFERROR(INDEX(資格マスタ!$B:$B,MATCH(ASC(SUBSTITUTE(SUBSTITUTE(D474," ",""),"　","")),資格マスタ!$D:$D,0)),D474))</f>
        <v/>
      </c>
      <c r="F474">
        <f>IF(E474="","",IF(C474="",DATE(9999,1,1),C474))</f>
        <v/>
      </c>
      <c r="G474">
        <f>IF(E474="","",COUNTIFS($F$471:$F$482,"&lt;"&amp;F474,$F$471:$F$482,"&lt;&gt;")+COUNTIFS($F$471:$F$482,F474,$B$471:$B$482,"&lt;"&amp;B474)+1)</f>
        <v/>
      </c>
      <c r="H474">
        <f>IF(OR(E474="",C474=""),"",IF(C474&gt;=DATE(2019,5,1),"令和"&amp;(YEAR(C474)-2018),IF(C474&gt;=DATE(1989,1,8),"平成"&amp;(YEAR(C474)-1988),"昭和"&amp;(YEAR(C474)-1925)))&amp;"年"&amp;MONTH(C474)&amp;"月")</f>
        <v/>
      </c>
    </row>
    <row r="475">
      <c r="A475" t="n">
        <v>40</v>
      </c>
      <c r="B475" t="n">
        <v>5</v>
      </c>
      <c r="C475">
        <f>IFERROR(IF(ISNUMBER(入力!W44),入力!W44,DATEVALUE(入力!W44)),"")</f>
        <v/>
      </c>
      <c r="D475">
        <f>IF(入力!V44="","",入力!V44)</f>
        <v/>
      </c>
      <c r="E475">
        <f>IF(D475="","",IFERROR(INDEX(資格マスタ!$B:$B,MATCH(ASC(SUBSTITUTE(SUBSTITUTE(D475," ",""),"　","")),資格マスタ!$D:$D,0)),D475))</f>
        <v/>
      </c>
      <c r="F475">
        <f>IF(E475="","",IF(C475="",DATE(9999,1,1),C475))</f>
        <v/>
      </c>
      <c r="G475">
        <f>IF(E475="","",COUNTIFS($F$471:$F$482,"&lt;"&amp;F475,$F$471:$F$482,"&lt;&gt;")+COUNTIFS($F$471:$F$482,F475,$B$471:$B$482,"&lt;"&amp;B475)+1)</f>
        <v/>
      </c>
      <c r="H475">
        <f>IF(OR(E475="",C475=""),"",IF(C475&gt;=DATE(2019,5,1),"令和"&amp;(YEAR(C475)-2018),IF(C475&gt;=DATE(1989,1,8),"平成"&amp;(YEAR(C475)-1988),"昭和"&amp;(YEAR(C475)-1925)))&amp;"年"&amp;MONTH(C475)&amp;"月")</f>
        <v/>
      </c>
    </row>
    <row r="476">
      <c r="A476" t="n">
        <v>40</v>
      </c>
      <c r="B476" t="n">
        <v>6</v>
      </c>
      <c r="C476">
        <f>IFERROR(IF(ISNUMBER(入力!Y44),入力!Y44,DATEVALUE(入力!Y44)),"")</f>
        <v/>
      </c>
      <c r="D476">
        <f>IF(入力!X44="","",入力!X44)</f>
        <v/>
      </c>
      <c r="E476">
        <f>IF(D476="","",IFERROR(INDEX(資格マスタ!$B:$B,MATCH(ASC(SUBSTITUTE(SUBSTITUTE(D476," ",""),"　","")),資格マスタ!$D:$D,0)),D476))</f>
        <v/>
      </c>
      <c r="F476">
        <f>IF(E476="","",IF(C476="",DATE(9999,1,1),C476))</f>
        <v/>
      </c>
      <c r="G476">
        <f>IF(E476="","",COUNTIFS($F$471:$F$482,"&lt;"&amp;F476,$F$471:$F$482,"&lt;&gt;")+COUNTIFS($F$471:$F$482,F476,$B$471:$B$482,"&lt;"&amp;B476)+1)</f>
        <v/>
      </c>
      <c r="H476">
        <f>IF(OR(E476="",C476=""),"",IF(C476&gt;=DATE(2019,5,1),"令和"&amp;(YEAR(C476)-2018),IF(C476&gt;=DATE(1989,1,8),"平成"&amp;(YEAR(C476)-1988),"昭和"&amp;(YEAR(C476)-1925)))&amp;"年"&amp;MONTH(C476)&amp;"月")</f>
        <v/>
      </c>
    </row>
    <row r="477">
      <c r="A477" t="n">
        <v>40</v>
      </c>
      <c r="B477" t="n">
        <v>7</v>
      </c>
      <c r="C477">
        <f>IFERROR(INDEX(資格取込!$S$6:$S$205,MATCH(40&amp;"_"&amp;1,資格取込!$Z$6:$Z$205,0)),"")</f>
        <v/>
      </c>
      <c r="D477">
        <f>IFERROR(INDEX(資格取込!$R$6:$R$205,MATCH(40&amp;"_"&amp;1,資格取込!$Z$6:$Z$205,0)),"")</f>
        <v/>
      </c>
      <c r="E477">
        <f>IF(D477="","",IFERROR(INDEX(資格マスタ!$B:$B,MATCH(ASC(SUBSTITUTE(SUBSTITUTE(D477," ",""),"　","")),資格マスタ!$D:$D,0)),D477))</f>
        <v/>
      </c>
      <c r="F477">
        <f>IF(E477="","",IF(C477="",DATE(9999,1,1),C477))</f>
        <v/>
      </c>
      <c r="G477">
        <f>IF(E477="","",COUNTIFS($F$471:$F$482,"&lt;"&amp;F477,$F$471:$F$482,"&lt;&gt;")+COUNTIFS($F$471:$F$482,F477,$B$471:$B$482,"&lt;"&amp;B477)+1)</f>
        <v/>
      </c>
      <c r="H477">
        <f>IF(OR(E477="",C477=""),"",IF(C477&gt;=DATE(2019,5,1),"令和"&amp;(YEAR(C477)-2018),IF(C477&gt;=DATE(1989,1,8),"平成"&amp;(YEAR(C477)-1988),"昭和"&amp;(YEAR(C477)-1925)))&amp;"年"&amp;MONTH(C477)&amp;"月")</f>
        <v/>
      </c>
    </row>
    <row r="478">
      <c r="A478" t="n">
        <v>40</v>
      </c>
      <c r="B478" t="n">
        <v>8</v>
      </c>
      <c r="C478">
        <f>IFERROR(INDEX(資格取込!$S$6:$S$205,MATCH(40&amp;"_"&amp;2,資格取込!$Z$6:$Z$205,0)),"")</f>
        <v/>
      </c>
      <c r="D478">
        <f>IFERROR(INDEX(資格取込!$R$6:$R$205,MATCH(40&amp;"_"&amp;2,資格取込!$Z$6:$Z$205,0)),"")</f>
        <v/>
      </c>
      <c r="E478">
        <f>IF(D478="","",IFERROR(INDEX(資格マスタ!$B:$B,MATCH(ASC(SUBSTITUTE(SUBSTITUTE(D478," ",""),"　","")),資格マスタ!$D:$D,0)),D478))</f>
        <v/>
      </c>
      <c r="F478">
        <f>IF(E478="","",IF(C478="",DATE(9999,1,1),C478))</f>
        <v/>
      </c>
      <c r="G478">
        <f>IF(E478="","",COUNTIFS($F$471:$F$482,"&lt;"&amp;F478,$F$471:$F$482,"&lt;&gt;")+COUNTIFS($F$471:$F$482,F478,$B$471:$B$482,"&lt;"&amp;B478)+1)</f>
        <v/>
      </c>
      <c r="H478">
        <f>IF(OR(E478="",C478=""),"",IF(C478&gt;=DATE(2019,5,1),"令和"&amp;(YEAR(C478)-2018),IF(C478&gt;=DATE(1989,1,8),"平成"&amp;(YEAR(C478)-1988),"昭和"&amp;(YEAR(C478)-1925)))&amp;"年"&amp;MONTH(C478)&amp;"月")</f>
        <v/>
      </c>
    </row>
    <row r="479">
      <c r="A479" t="n">
        <v>40</v>
      </c>
      <c r="B479" t="n">
        <v>9</v>
      </c>
      <c r="C479">
        <f>IFERROR(INDEX(資格取込!$S$6:$S$205,MATCH(40&amp;"_"&amp;3,資格取込!$Z$6:$Z$205,0)),"")</f>
        <v/>
      </c>
      <c r="D479">
        <f>IFERROR(INDEX(資格取込!$R$6:$R$205,MATCH(40&amp;"_"&amp;3,資格取込!$Z$6:$Z$205,0)),"")</f>
        <v/>
      </c>
      <c r="E479">
        <f>IF(D479="","",IFERROR(INDEX(資格マスタ!$B:$B,MATCH(ASC(SUBSTITUTE(SUBSTITUTE(D479," ",""),"　","")),資格マスタ!$D:$D,0)),D479))</f>
        <v/>
      </c>
      <c r="F479">
        <f>IF(E479="","",IF(C479="",DATE(9999,1,1),C479))</f>
        <v/>
      </c>
      <c r="G479">
        <f>IF(E479="","",COUNTIFS($F$471:$F$482,"&lt;"&amp;F479,$F$471:$F$482,"&lt;&gt;")+COUNTIFS($F$471:$F$482,F479,$B$471:$B$482,"&lt;"&amp;B479)+1)</f>
        <v/>
      </c>
      <c r="H479">
        <f>IF(OR(E479="",C479=""),"",IF(C479&gt;=DATE(2019,5,1),"令和"&amp;(YEAR(C479)-2018),IF(C479&gt;=DATE(1989,1,8),"平成"&amp;(YEAR(C479)-1988),"昭和"&amp;(YEAR(C479)-1925)))&amp;"年"&amp;MONTH(C479)&amp;"月")</f>
        <v/>
      </c>
    </row>
    <row r="480">
      <c r="A480" t="n">
        <v>40</v>
      </c>
      <c r="B480" t="n">
        <v>10</v>
      </c>
      <c r="C480">
        <f>IFERROR(INDEX(資格取込!$S$6:$S$205,MATCH(40&amp;"_"&amp;4,資格取込!$Z$6:$Z$205,0)),"")</f>
        <v/>
      </c>
      <c r="D480">
        <f>IFERROR(INDEX(資格取込!$R$6:$R$205,MATCH(40&amp;"_"&amp;4,資格取込!$Z$6:$Z$205,0)),"")</f>
        <v/>
      </c>
      <c r="E480">
        <f>IF(D480="","",IFERROR(INDEX(資格マスタ!$B:$B,MATCH(ASC(SUBSTITUTE(SUBSTITUTE(D480," ",""),"　","")),資格マスタ!$D:$D,0)),D480))</f>
        <v/>
      </c>
      <c r="F480">
        <f>IF(E480="","",IF(C480="",DATE(9999,1,1),C480))</f>
        <v/>
      </c>
      <c r="G480">
        <f>IF(E480="","",COUNTIFS($F$471:$F$482,"&lt;"&amp;F480,$F$471:$F$482,"&lt;&gt;")+COUNTIFS($F$471:$F$482,F480,$B$471:$B$482,"&lt;"&amp;B480)+1)</f>
        <v/>
      </c>
      <c r="H480">
        <f>IF(OR(E480="",C480=""),"",IF(C480&gt;=DATE(2019,5,1),"令和"&amp;(YEAR(C480)-2018),IF(C480&gt;=DATE(1989,1,8),"平成"&amp;(YEAR(C480)-1988),"昭和"&amp;(YEAR(C480)-1925)))&amp;"年"&amp;MONTH(C480)&amp;"月")</f>
        <v/>
      </c>
    </row>
    <row r="481">
      <c r="A481" t="n">
        <v>40</v>
      </c>
      <c r="B481" t="n">
        <v>11</v>
      </c>
      <c r="C481">
        <f>IFERROR(INDEX(資格取込!$S$6:$S$205,MATCH(40&amp;"_"&amp;5,資格取込!$Z$6:$Z$205,0)),"")</f>
        <v/>
      </c>
      <c r="D481">
        <f>IFERROR(INDEX(資格取込!$R$6:$R$205,MATCH(40&amp;"_"&amp;5,資格取込!$Z$6:$Z$205,0)),"")</f>
        <v/>
      </c>
      <c r="E481">
        <f>IF(D481="","",IFERROR(INDEX(資格マスタ!$B:$B,MATCH(ASC(SUBSTITUTE(SUBSTITUTE(D481," ",""),"　","")),資格マスタ!$D:$D,0)),D481))</f>
        <v/>
      </c>
      <c r="F481">
        <f>IF(E481="","",IF(C481="",DATE(9999,1,1),C481))</f>
        <v/>
      </c>
      <c r="G481">
        <f>IF(E481="","",COUNTIFS($F$471:$F$482,"&lt;"&amp;F481,$F$471:$F$482,"&lt;&gt;")+COUNTIFS($F$471:$F$482,F481,$B$471:$B$482,"&lt;"&amp;B481)+1)</f>
        <v/>
      </c>
      <c r="H481">
        <f>IF(OR(E481="",C481=""),"",IF(C481&gt;=DATE(2019,5,1),"令和"&amp;(YEAR(C481)-2018),IF(C481&gt;=DATE(1989,1,8),"平成"&amp;(YEAR(C481)-1988),"昭和"&amp;(YEAR(C481)-1925)))&amp;"年"&amp;MONTH(C481)&amp;"月")</f>
        <v/>
      </c>
    </row>
    <row r="482">
      <c r="A482" t="n">
        <v>40</v>
      </c>
      <c r="B482" t="n">
        <v>12</v>
      </c>
      <c r="C482">
        <f>IFERROR(INDEX(資格取込!$S$6:$S$205,MATCH(40&amp;"_"&amp;6,資格取込!$Z$6:$Z$205,0)),"")</f>
        <v/>
      </c>
      <c r="D482">
        <f>IFERROR(INDEX(資格取込!$R$6:$R$205,MATCH(40&amp;"_"&amp;6,資格取込!$Z$6:$Z$205,0)),"")</f>
        <v/>
      </c>
      <c r="E482">
        <f>IF(D482="","",IFERROR(INDEX(資格マスタ!$B:$B,MATCH(ASC(SUBSTITUTE(SUBSTITUTE(D482," ",""),"　","")),資格マスタ!$D:$D,0)),D482))</f>
        <v/>
      </c>
      <c r="F482">
        <f>IF(E482="","",IF(C482="",DATE(9999,1,1),C482))</f>
        <v/>
      </c>
      <c r="G482">
        <f>IF(E482="","",COUNTIFS($F$471:$F$482,"&lt;"&amp;F482,$F$471:$F$482,"&lt;&gt;")+COUNTIFS($F$471:$F$482,F482,$B$471:$B$482,"&lt;"&amp;B482)+1)</f>
        <v/>
      </c>
      <c r="H482">
        <f>IF(OR(E482="",C482=""),"",IF(C482&gt;=DATE(2019,5,1),"令和"&amp;(YEAR(C482)-2018),IF(C482&gt;=DATE(1989,1,8),"平成"&amp;(YEAR(C482)-1988),"昭和"&amp;(YEAR(C482)-1925)))&amp;"年"&amp;MONTH(C482)&amp;"月")</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L42"/>
  <sheetViews>
    <sheetView workbookViewId="0">
      <selection activeCell="A1" sqref="A1"/>
    </sheetView>
  </sheetViews>
  <sheetFormatPr baseColWidth="8" defaultRowHeight="15"/>
  <cols>
    <col hidden="1" width="13" customWidth="1" style="118" min="36" max="36"/>
    <col hidden="1" width="13" customWidth="1" style="118" min="37" max="37"/>
    <col hidden="1" width="13" customWidth="1" style="118" min="38" max="38"/>
  </cols>
  <sheetData>
    <row r="1">
      <c r="A1" s="129" t="inlineStr">
        <is>
          <t>計算（自動・さわらないでください）</t>
        </is>
      </c>
    </row>
    <row r="2">
      <c r="A2" s="181" t="inlineStr">
        <is>
          <t>No</t>
        </is>
      </c>
      <c r="B2" s="181" t="inlineStr">
        <is>
          <t>氏名</t>
        </is>
      </c>
      <c r="C2" s="181" t="inlineStr">
        <is>
          <t>ふりがな</t>
        </is>
      </c>
      <c r="D2" s="181" t="inlineStr">
        <is>
          <t>生年(和暦)</t>
        </is>
      </c>
      <c r="E2" s="181" t="inlineStr">
        <is>
          <t>生月</t>
        </is>
      </c>
      <c r="F2" s="181" t="inlineStr">
        <is>
          <t>生日</t>
        </is>
      </c>
      <c r="G2" s="181" t="inlineStr">
        <is>
          <t>満年齢</t>
        </is>
      </c>
      <c r="H2" s="181" t="inlineStr">
        <is>
          <t>郵便番号</t>
        </is>
      </c>
      <c r="I2" s="181" t="inlineStr">
        <is>
          <t>住所</t>
        </is>
      </c>
      <c r="J2" s="181" t="inlineStr">
        <is>
          <t>住所ふりがな</t>
        </is>
      </c>
      <c r="K2" s="181" t="inlineStr">
        <is>
          <t>連絡先〒</t>
        </is>
      </c>
      <c r="L2" s="181" t="inlineStr">
        <is>
          <t>連絡先</t>
        </is>
      </c>
      <c r="M2" s="181" t="inlineStr">
        <is>
          <t>連絡先ふりがな</t>
        </is>
      </c>
      <c r="N2" s="181" t="inlineStr">
        <is>
          <t>在籍校</t>
        </is>
      </c>
      <c r="O2" s="181" t="inlineStr">
        <is>
          <t>資格1年月</t>
        </is>
      </c>
      <c r="P2" s="181" t="inlineStr">
        <is>
          <t>資格1名称</t>
        </is>
      </c>
      <c r="Q2" s="181" t="inlineStr">
        <is>
          <t>資格2年月</t>
        </is>
      </c>
      <c r="R2" s="181" t="inlineStr">
        <is>
          <t>資格2名称</t>
        </is>
      </c>
      <c r="S2" s="181" t="inlineStr">
        <is>
          <t>資格3年月</t>
        </is>
      </c>
      <c r="T2" s="181" t="inlineStr">
        <is>
          <t>資格3名称</t>
        </is>
      </c>
      <c r="U2" s="181" t="inlineStr">
        <is>
          <t>資格4年月</t>
        </is>
      </c>
      <c r="V2" s="181" t="inlineStr">
        <is>
          <t>資格4名称</t>
        </is>
      </c>
      <c r="W2" s="181" t="inlineStr">
        <is>
          <t>資格5年月</t>
        </is>
      </c>
      <c r="X2" s="181" t="inlineStr">
        <is>
          <t>資格5名称</t>
        </is>
      </c>
      <c r="Y2" s="181" t="inlineStr">
        <is>
          <t>諸活動</t>
        </is>
      </c>
      <c r="Z2" s="181" t="inlineStr">
        <is>
          <t>志望の動機など</t>
        </is>
      </c>
      <c r="AA2" s="181" t="inlineStr">
        <is>
          <t>備考</t>
        </is>
      </c>
      <c r="AB2" s="181" t="inlineStr">
        <is>
          <t>職歴1年</t>
        </is>
      </c>
      <c r="AC2" s="181" t="inlineStr">
        <is>
          <t>職歴1月</t>
        </is>
      </c>
      <c r="AD2" s="181" t="inlineStr">
        <is>
          <t>職歴1内容</t>
        </is>
      </c>
      <c r="AE2" s="181" t="inlineStr">
        <is>
          <t>職歴2年</t>
        </is>
      </c>
      <c r="AF2" s="181" t="inlineStr">
        <is>
          <t>職歴2月</t>
        </is>
      </c>
      <c r="AG2" s="181" t="inlineStr">
        <is>
          <t>職歴2内容</t>
        </is>
      </c>
    </row>
    <row r="3">
      <c r="A3" t="n">
        <v>1</v>
      </c>
      <c r="B3">
        <f>IF(入力!$D$5="","",IF(OR(反映項目!$B$4="×",入力!$D$5=""),"",入力!$D$5))</f>
        <v/>
      </c>
      <c r="C3">
        <f>IF(入力!$D$5="","",IF(OR(反映項目!$B$5="×",入力!$E$5=""),"",入力!$E$5))</f>
        <v/>
      </c>
      <c r="D3">
        <f>IF(入力!$D$5="","",IF(OR(反映項目!$B$6="×",N($AJ$3)=0),"",YEAR($AJ$3)-IF($AJ$3&gt;=DATE(2019,5,1),2018,IF($AJ$3&gt;=DATE(1989,1,8),1988,1925))))</f>
        <v/>
      </c>
      <c r="E3">
        <f>IF(入力!$D$5="","",IF(OR(反映項目!$B$6="×",N($AJ$3)=0),"",MONTH($AJ$3)))</f>
        <v/>
      </c>
      <c r="F3">
        <f>IF(入力!$D$5="","",IF(OR(反映項目!$B$6="×",N($AJ$3)=0),"",DAY($AJ$3)))</f>
        <v/>
      </c>
      <c r="G3">
        <f>IF(入力!$D$5="","",IF(OR(反映項目!$B$6="×",OR(N($AJ$3)=0,N(設定!$B$3)=0)),"",DATEDIF($AJ$3,設定!$B$3,"Y")))</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IF(入力!$D$5="","",IF(OR(反映項目!$B$10="×",入力!$K$5=""),"",IFERROR(TEXT(VALUE(SUBSTITUTE(入力!$K$5,"-","")),"000-0000"),入力!$K$5)))</f>
        <v/>
      </c>
      <c r="L3">
        <f>IF(入力!$D$5="","",IF(反映項目!$B$10="×","",IF(AND(入力!$K$5="",入力!$L$5=""),"同上",IF(入力!$L$5="","",入力!$L$5))))</f>
        <v/>
      </c>
      <c r="M3">
        <f>IF(入力!$D$5="","",IF(OR(反映項目!$B$10="×",入力!$M$5="",AND(入力!$K$5="",入力!$L$5="")),"",入力!$M$5))</f>
        <v/>
      </c>
      <c r="N3">
        <f>IF(入力!$D$5="","",設定!$B$4&amp;CHAR(10)&amp;IF(入力!$J$5="",設定!$B$5,入力!$J$5))</f>
        <v/>
      </c>
      <c r="O3">
        <f>IF(入力!$D$5="","",IF(反映項目!$B$11="×","",IFERROR(INDEX(資格集約!$H$3:$H$14,MATCH(1,資格集約!$G$3:$G$14,0)),"")))</f>
        <v/>
      </c>
      <c r="P3">
        <f>IF(入力!$D$5="","",IF(反映項目!$B$11="×","",IFERROR(INDEX(資格集約!$E$3:$E$14,MATCH(1,資格集約!$G$3:$G$14,0)),"")))</f>
        <v/>
      </c>
      <c r="Q3">
        <f>IF(入力!$D$5="","",IF(反映項目!$B$11="×","",IFERROR(INDEX(資格集約!$H$3:$H$14,MATCH(2,資格集約!$G$3:$G$14,0)),"")))</f>
        <v/>
      </c>
      <c r="R3">
        <f>IF(入力!$D$5="","",IF(反映項目!$B$11="×","",IFERROR(INDEX(資格集約!$E$3:$E$14,MATCH(2,資格集約!$G$3:$G$14,0)),"")))</f>
        <v/>
      </c>
      <c r="S3">
        <f>IF(入力!$D$5="","",IF(反映項目!$B$11="×","",IFERROR(INDEX(資格集約!$H$3:$H$14,MATCH(3,資格集約!$G$3:$G$14,0)),"")))</f>
        <v/>
      </c>
      <c r="T3">
        <f>IF(入力!$D$5="","",IF(反映項目!$B$11="×","",IFERROR(INDEX(資格集約!$E$3:$E$14,MATCH(3,資格集約!$G$3:$G$14,0)),"")))</f>
        <v/>
      </c>
      <c r="U3">
        <f>IF(入力!$D$5="","",IF(反映項目!$B$11="×","",IFERROR(INDEX(資格集約!$H$3:$H$14,MATCH(4,資格集約!$G$3:$G$14,0)),"")))</f>
        <v/>
      </c>
      <c r="V3">
        <f>IF(入力!$D$5="","",IF(反映項目!$B$11="×","",IFERROR(INDEX(資格集約!$E$3:$E$14,MATCH(4,資格集約!$G$3:$G$14,0)),"")))</f>
        <v/>
      </c>
      <c r="W3">
        <f>IF(入力!$D$5="","",IF(反映項目!$B$11="×","",IFERROR(INDEX(資格集約!$H$3:$H$14,MATCH(5,資格集約!$G$3:$G$14,0)),"")))</f>
        <v/>
      </c>
      <c r="X3">
        <f>IF(入力!$D$5="","",IF(反映項目!$B$11="×","",IFERROR(INDEX(資格集約!$E$3:$E$14,MATCH(5,資格集約!$G$3:$G$14,0)),"")))</f>
        <v/>
      </c>
      <c r="Y3">
        <f>IF(入力!$D$5="","",IF(OR(反映項目!$B$12="×",入力!$Z$5=""),"",入力!$Z$5))</f>
        <v/>
      </c>
      <c r="Z3">
        <f>IF(入力!$D$5="","",IF(反映項目!$B$13="×","",IF(入力!$AA$5="","",入力!$AA$5&amp;CHAR(10)))&amp;IF(反映項目!$B$14="×","",IF(入力!$AB$5="","",入力!$AB$5&amp;CHAR(10)))&amp;IF(反映項目!$B$15="×","",IF(入力!$AC$5="","",入力!$AC$5)))</f>
        <v/>
      </c>
      <c r="AA3">
        <f>IF(入力!$D$5="","",IF(OR(反映項目!$B$17="×",入力!$AH$5=""),"",入力!$AH$5))</f>
        <v/>
      </c>
      <c r="AB3">
        <f>IF(入力!$D$5="","",IF(OR(反映項目!$B$16="×",N($AK$3)=0),"",YEAR($AK$3)-IF($AK$3&gt;=DATE(2019,5,1),2018,1988)))</f>
        <v/>
      </c>
      <c r="AC3">
        <f>IF(入力!$D$5="","",IF(OR(反映項目!$B$16="×",N($AK$3)=0),"",MONTH($AK$3)))</f>
        <v/>
      </c>
      <c r="AD3">
        <f>IF(入力!$D$5="","",IF(OR(反映項目!$B$16="×",入力!$AE$5=""),"",入力!$AE$5))</f>
        <v/>
      </c>
      <c r="AE3">
        <f>IF(入力!$D$5="","",IF(OR(反映項目!$B$16="×",N($AL$3)=0),"",YEAR($AL$3)-IF($AL$3&gt;=DATE(2019,5,1),2018,1988)))</f>
        <v/>
      </c>
      <c r="AF3">
        <f>IF(入力!$D$5="","",IF(OR(反映項目!$B$16="×",N($AL$3)=0),"",MONTH($AL$3)))</f>
        <v/>
      </c>
      <c r="AG3">
        <f>IF(入力!$D$5="","",IF(OR(反映項目!$B$16="×",入力!$AG$5=""),"",入力!$AG$5))</f>
        <v/>
      </c>
      <c r="AJ3">
        <f>IF(入力!$D$5="","",IFERROR(IF(ISNUMBER(入力!$F$5),入力!$F$5,DATEVALUE(入力!$F$5)),""))</f>
        <v/>
      </c>
      <c r="AK3">
        <f>IF(入力!$D$5="","",IFERROR(IF(ISNUMBER(入力!$AD$5),入力!$AD$5,DATEVALUE(入力!$AD$5)),""))</f>
        <v/>
      </c>
      <c r="AL3">
        <f>IF(入力!$D$5="","",IFERROR(IF(ISNUMBER(入力!$AF$5),入力!$AF$5,DATEVALUE(入力!$AF$5)),""))</f>
        <v/>
      </c>
    </row>
    <row r="4">
      <c r="A4" t="n">
        <v>2</v>
      </c>
      <c r="B4">
        <f>IF(入力!$D$6="","",IF(OR(反映項目!$B$4="×",入力!$D$6=""),"",入力!$D$6))</f>
        <v/>
      </c>
      <c r="C4">
        <f>IF(入力!$D$6="","",IF(OR(反映項目!$B$5="×",入力!$E$6=""),"",入力!$E$6))</f>
        <v/>
      </c>
      <c r="D4">
        <f>IF(入力!$D$6="","",IF(OR(反映項目!$B$6="×",N($AJ$4)=0),"",YEAR($AJ$4)-IF($AJ$4&gt;=DATE(2019,5,1),2018,IF($AJ$4&gt;=DATE(1989,1,8),1988,1925))))</f>
        <v/>
      </c>
      <c r="E4">
        <f>IF(入力!$D$6="","",IF(OR(反映項目!$B$6="×",N($AJ$4)=0),"",MONTH($AJ$4)))</f>
        <v/>
      </c>
      <c r="F4">
        <f>IF(入力!$D$6="","",IF(OR(反映項目!$B$6="×",N($AJ$4)=0),"",DAY($AJ$4)))</f>
        <v/>
      </c>
      <c r="G4">
        <f>IF(入力!$D$6="","",IF(OR(反映項目!$B$6="×",OR(N($AJ$4)=0,N(設定!$B$3)=0)),"",DATEDIF($AJ$4,設定!$B$3,"Y")))</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IF(入力!$D$6="","",IF(OR(反映項目!$B$10="×",入力!$K$6=""),"",IFERROR(TEXT(VALUE(SUBSTITUTE(入力!$K$6,"-","")),"000-0000"),入力!$K$6)))</f>
        <v/>
      </c>
      <c r="L4">
        <f>IF(入力!$D$6="","",IF(反映項目!$B$10="×","",IF(AND(入力!$K$6="",入力!$L$6=""),"同上",IF(入力!$L$6="","",入力!$L$6))))</f>
        <v/>
      </c>
      <c r="M4">
        <f>IF(入力!$D$6="","",IF(OR(反映項目!$B$10="×",入力!$M$6="",AND(入力!$K$6="",入力!$L$6="")),"",入力!$M$6))</f>
        <v/>
      </c>
      <c r="N4">
        <f>IF(入力!$D$6="","",設定!$B$4&amp;CHAR(10)&amp;IF(入力!$J$6="",設定!$B$5,入力!$J$6))</f>
        <v/>
      </c>
      <c r="O4">
        <f>IF(入力!$D$6="","",IF(反映項目!$B$11="×","",IFERROR(INDEX(資格集約!$H$15:$H$26,MATCH(1,資格集約!$G$15:$G$26,0)),"")))</f>
        <v/>
      </c>
      <c r="P4">
        <f>IF(入力!$D$6="","",IF(反映項目!$B$11="×","",IFERROR(INDEX(資格集約!$E$15:$E$26,MATCH(1,資格集約!$G$15:$G$26,0)),"")))</f>
        <v/>
      </c>
      <c r="Q4">
        <f>IF(入力!$D$6="","",IF(反映項目!$B$11="×","",IFERROR(INDEX(資格集約!$H$15:$H$26,MATCH(2,資格集約!$G$15:$G$26,0)),"")))</f>
        <v/>
      </c>
      <c r="R4">
        <f>IF(入力!$D$6="","",IF(反映項目!$B$11="×","",IFERROR(INDEX(資格集約!$E$15:$E$26,MATCH(2,資格集約!$G$15:$G$26,0)),"")))</f>
        <v/>
      </c>
      <c r="S4">
        <f>IF(入力!$D$6="","",IF(反映項目!$B$11="×","",IFERROR(INDEX(資格集約!$H$15:$H$26,MATCH(3,資格集約!$G$15:$G$26,0)),"")))</f>
        <v/>
      </c>
      <c r="T4">
        <f>IF(入力!$D$6="","",IF(反映項目!$B$11="×","",IFERROR(INDEX(資格集約!$E$15:$E$26,MATCH(3,資格集約!$G$15:$G$26,0)),"")))</f>
        <v/>
      </c>
      <c r="U4">
        <f>IF(入力!$D$6="","",IF(反映項目!$B$11="×","",IFERROR(INDEX(資格集約!$H$15:$H$26,MATCH(4,資格集約!$G$15:$G$26,0)),"")))</f>
        <v/>
      </c>
      <c r="V4">
        <f>IF(入力!$D$6="","",IF(反映項目!$B$11="×","",IFERROR(INDEX(資格集約!$E$15:$E$26,MATCH(4,資格集約!$G$15:$G$26,0)),"")))</f>
        <v/>
      </c>
      <c r="W4">
        <f>IF(入力!$D$6="","",IF(反映項目!$B$11="×","",IFERROR(INDEX(資格集約!$H$15:$H$26,MATCH(5,資格集約!$G$15:$G$26,0)),"")))</f>
        <v/>
      </c>
      <c r="X4">
        <f>IF(入力!$D$6="","",IF(反映項目!$B$11="×","",IFERROR(INDEX(資格集約!$E$15:$E$26,MATCH(5,資格集約!$G$15:$G$26,0)),"")))</f>
        <v/>
      </c>
      <c r="Y4">
        <f>IF(入力!$D$6="","",IF(OR(反映項目!$B$12="×",入力!$Z$6=""),"",入力!$Z$6))</f>
        <v/>
      </c>
      <c r="Z4">
        <f>IF(入力!$D$6="","",IF(反映項目!$B$13="×","",IF(入力!$AA$6="","",入力!$AA$6&amp;CHAR(10)))&amp;IF(反映項目!$B$14="×","",IF(入力!$AB$6="","",入力!$AB$6&amp;CHAR(10)))&amp;IF(反映項目!$B$15="×","",IF(入力!$AC$6="","",入力!$AC$6)))</f>
        <v/>
      </c>
      <c r="AA4">
        <f>IF(入力!$D$6="","",IF(OR(反映項目!$B$17="×",入力!$AH$6=""),"",入力!$AH$6))</f>
        <v/>
      </c>
      <c r="AB4">
        <f>IF(入力!$D$6="","",IF(OR(反映項目!$B$16="×",N($AK$4)=0),"",YEAR($AK$4)-IF($AK$4&gt;=DATE(2019,5,1),2018,1988)))</f>
        <v/>
      </c>
      <c r="AC4">
        <f>IF(入力!$D$6="","",IF(OR(反映項目!$B$16="×",N($AK$4)=0),"",MONTH($AK$4)))</f>
        <v/>
      </c>
      <c r="AD4">
        <f>IF(入力!$D$6="","",IF(OR(反映項目!$B$16="×",入力!$AE$6=""),"",入力!$AE$6))</f>
        <v/>
      </c>
      <c r="AE4">
        <f>IF(入力!$D$6="","",IF(OR(反映項目!$B$16="×",N($AL$4)=0),"",YEAR($AL$4)-IF($AL$4&gt;=DATE(2019,5,1),2018,1988)))</f>
        <v/>
      </c>
      <c r="AF4">
        <f>IF(入力!$D$6="","",IF(OR(反映項目!$B$16="×",N($AL$4)=0),"",MONTH($AL$4)))</f>
        <v/>
      </c>
      <c r="AG4">
        <f>IF(入力!$D$6="","",IF(OR(反映項目!$B$16="×",入力!$AG$6=""),"",入力!$AG$6))</f>
        <v/>
      </c>
      <c r="AJ4">
        <f>IF(入力!$D$6="","",IFERROR(IF(ISNUMBER(入力!$F$6),入力!$F$6,DATEVALUE(入力!$F$6)),""))</f>
        <v/>
      </c>
      <c r="AK4">
        <f>IF(入力!$D$6="","",IFERROR(IF(ISNUMBER(入力!$AD$6),入力!$AD$6,DATEVALUE(入力!$AD$6)),""))</f>
        <v/>
      </c>
      <c r="AL4">
        <f>IF(入力!$D$6="","",IFERROR(IF(ISNUMBER(入力!$AF$6),入力!$AF$6,DATEVALUE(入力!$AF$6)),""))</f>
        <v/>
      </c>
    </row>
    <row r="5">
      <c r="A5" t="n">
        <v>3</v>
      </c>
      <c r="B5">
        <f>IF(入力!$D$7="","",IF(OR(反映項目!$B$4="×",入力!$D$7=""),"",入力!$D$7))</f>
        <v/>
      </c>
      <c r="C5">
        <f>IF(入力!$D$7="","",IF(OR(反映項目!$B$5="×",入力!$E$7=""),"",入力!$E$7))</f>
        <v/>
      </c>
      <c r="D5">
        <f>IF(入力!$D$7="","",IF(OR(反映項目!$B$6="×",N($AJ$5)=0),"",YEAR($AJ$5)-IF($AJ$5&gt;=DATE(2019,5,1),2018,IF($AJ$5&gt;=DATE(1989,1,8),1988,1925))))</f>
        <v/>
      </c>
      <c r="E5">
        <f>IF(入力!$D$7="","",IF(OR(反映項目!$B$6="×",N($AJ$5)=0),"",MONTH($AJ$5)))</f>
        <v/>
      </c>
      <c r="F5">
        <f>IF(入力!$D$7="","",IF(OR(反映項目!$B$6="×",N($AJ$5)=0),"",DAY($AJ$5)))</f>
        <v/>
      </c>
      <c r="G5">
        <f>IF(入力!$D$7="","",IF(OR(反映項目!$B$6="×",OR(N($AJ$5)=0,N(設定!$B$3)=0)),"",DATEDIF($AJ$5,設定!$B$3,"Y")))</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IF(入力!$D$7="","",IF(OR(反映項目!$B$10="×",入力!$K$7=""),"",IFERROR(TEXT(VALUE(SUBSTITUTE(入力!$K$7,"-","")),"000-0000"),入力!$K$7)))</f>
        <v/>
      </c>
      <c r="L5">
        <f>IF(入力!$D$7="","",IF(反映項目!$B$10="×","",IF(AND(入力!$K$7="",入力!$L$7=""),"同上",IF(入力!$L$7="","",入力!$L$7))))</f>
        <v/>
      </c>
      <c r="M5">
        <f>IF(入力!$D$7="","",IF(OR(反映項目!$B$10="×",入力!$M$7="",AND(入力!$K$7="",入力!$L$7="")),"",入力!$M$7))</f>
        <v/>
      </c>
      <c r="N5">
        <f>IF(入力!$D$7="","",設定!$B$4&amp;CHAR(10)&amp;IF(入力!$J$7="",設定!$B$5,入力!$J$7))</f>
        <v/>
      </c>
      <c r="O5">
        <f>IF(入力!$D$7="","",IF(反映項目!$B$11="×","",IFERROR(INDEX(資格集約!$H$27:$H$38,MATCH(1,資格集約!$G$27:$G$38,0)),"")))</f>
        <v/>
      </c>
      <c r="P5">
        <f>IF(入力!$D$7="","",IF(反映項目!$B$11="×","",IFERROR(INDEX(資格集約!$E$27:$E$38,MATCH(1,資格集約!$G$27:$G$38,0)),"")))</f>
        <v/>
      </c>
      <c r="Q5">
        <f>IF(入力!$D$7="","",IF(反映項目!$B$11="×","",IFERROR(INDEX(資格集約!$H$27:$H$38,MATCH(2,資格集約!$G$27:$G$38,0)),"")))</f>
        <v/>
      </c>
      <c r="R5">
        <f>IF(入力!$D$7="","",IF(反映項目!$B$11="×","",IFERROR(INDEX(資格集約!$E$27:$E$38,MATCH(2,資格集約!$G$27:$G$38,0)),"")))</f>
        <v/>
      </c>
      <c r="S5">
        <f>IF(入力!$D$7="","",IF(反映項目!$B$11="×","",IFERROR(INDEX(資格集約!$H$27:$H$38,MATCH(3,資格集約!$G$27:$G$38,0)),"")))</f>
        <v/>
      </c>
      <c r="T5">
        <f>IF(入力!$D$7="","",IF(反映項目!$B$11="×","",IFERROR(INDEX(資格集約!$E$27:$E$38,MATCH(3,資格集約!$G$27:$G$38,0)),"")))</f>
        <v/>
      </c>
      <c r="U5">
        <f>IF(入力!$D$7="","",IF(反映項目!$B$11="×","",IFERROR(INDEX(資格集約!$H$27:$H$38,MATCH(4,資格集約!$G$27:$G$38,0)),"")))</f>
        <v/>
      </c>
      <c r="V5">
        <f>IF(入力!$D$7="","",IF(反映項目!$B$11="×","",IFERROR(INDEX(資格集約!$E$27:$E$38,MATCH(4,資格集約!$G$27:$G$38,0)),"")))</f>
        <v/>
      </c>
      <c r="W5">
        <f>IF(入力!$D$7="","",IF(反映項目!$B$11="×","",IFERROR(INDEX(資格集約!$H$27:$H$38,MATCH(5,資格集約!$G$27:$G$38,0)),"")))</f>
        <v/>
      </c>
      <c r="X5">
        <f>IF(入力!$D$7="","",IF(反映項目!$B$11="×","",IFERROR(INDEX(資格集約!$E$27:$E$38,MATCH(5,資格集約!$G$27:$G$38,0)),"")))</f>
        <v/>
      </c>
      <c r="Y5">
        <f>IF(入力!$D$7="","",IF(OR(反映項目!$B$12="×",入力!$Z$7=""),"",入力!$Z$7))</f>
        <v/>
      </c>
      <c r="Z5">
        <f>IF(入力!$D$7="","",IF(反映項目!$B$13="×","",IF(入力!$AA$7="","",入力!$AA$7&amp;CHAR(10)))&amp;IF(反映項目!$B$14="×","",IF(入力!$AB$7="","",入力!$AB$7&amp;CHAR(10)))&amp;IF(反映項目!$B$15="×","",IF(入力!$AC$7="","",入力!$AC$7)))</f>
        <v/>
      </c>
      <c r="AA5">
        <f>IF(入力!$D$7="","",IF(OR(反映項目!$B$17="×",入力!$AH$7=""),"",入力!$AH$7))</f>
        <v/>
      </c>
      <c r="AB5">
        <f>IF(入力!$D$7="","",IF(OR(反映項目!$B$16="×",N($AK$5)=0),"",YEAR($AK$5)-IF($AK$5&gt;=DATE(2019,5,1),2018,1988)))</f>
        <v/>
      </c>
      <c r="AC5">
        <f>IF(入力!$D$7="","",IF(OR(反映項目!$B$16="×",N($AK$5)=0),"",MONTH($AK$5)))</f>
        <v/>
      </c>
      <c r="AD5">
        <f>IF(入力!$D$7="","",IF(OR(反映項目!$B$16="×",入力!$AE$7=""),"",入力!$AE$7))</f>
        <v/>
      </c>
      <c r="AE5">
        <f>IF(入力!$D$7="","",IF(OR(反映項目!$B$16="×",N($AL$5)=0),"",YEAR($AL$5)-IF($AL$5&gt;=DATE(2019,5,1),2018,1988)))</f>
        <v/>
      </c>
      <c r="AF5">
        <f>IF(入力!$D$7="","",IF(OR(反映項目!$B$16="×",N($AL$5)=0),"",MONTH($AL$5)))</f>
        <v/>
      </c>
      <c r="AG5">
        <f>IF(入力!$D$7="","",IF(OR(反映項目!$B$16="×",入力!$AG$7=""),"",入力!$AG$7))</f>
        <v/>
      </c>
      <c r="AJ5">
        <f>IF(入力!$D$7="","",IFERROR(IF(ISNUMBER(入力!$F$7),入力!$F$7,DATEVALUE(入力!$F$7)),""))</f>
        <v/>
      </c>
      <c r="AK5">
        <f>IF(入力!$D$7="","",IFERROR(IF(ISNUMBER(入力!$AD$7),入力!$AD$7,DATEVALUE(入力!$AD$7)),""))</f>
        <v/>
      </c>
      <c r="AL5">
        <f>IF(入力!$D$7="","",IFERROR(IF(ISNUMBER(入力!$AF$7),入力!$AF$7,DATEVALUE(入力!$AF$7)),""))</f>
        <v/>
      </c>
    </row>
    <row r="6">
      <c r="A6" t="n">
        <v>4</v>
      </c>
      <c r="B6">
        <f>IF(入力!$D$8="","",IF(OR(反映項目!$B$4="×",入力!$D$8=""),"",入力!$D$8))</f>
        <v/>
      </c>
      <c r="C6">
        <f>IF(入力!$D$8="","",IF(OR(反映項目!$B$5="×",入力!$E$8=""),"",入力!$E$8))</f>
        <v/>
      </c>
      <c r="D6">
        <f>IF(入力!$D$8="","",IF(OR(反映項目!$B$6="×",N($AJ$6)=0),"",YEAR($AJ$6)-IF($AJ$6&gt;=DATE(2019,5,1),2018,IF($AJ$6&gt;=DATE(1989,1,8),1988,1925))))</f>
        <v/>
      </c>
      <c r="E6">
        <f>IF(入力!$D$8="","",IF(OR(反映項目!$B$6="×",N($AJ$6)=0),"",MONTH($AJ$6)))</f>
        <v/>
      </c>
      <c r="F6">
        <f>IF(入力!$D$8="","",IF(OR(反映項目!$B$6="×",N($AJ$6)=0),"",DAY($AJ$6)))</f>
        <v/>
      </c>
      <c r="G6">
        <f>IF(入力!$D$8="","",IF(OR(反映項目!$B$6="×",OR(N($AJ$6)=0,N(設定!$B$3)=0)),"",DATEDIF($AJ$6,設定!$B$3,"Y")))</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IF(入力!$D$8="","",IF(OR(反映項目!$B$10="×",入力!$K$8=""),"",IFERROR(TEXT(VALUE(SUBSTITUTE(入力!$K$8,"-","")),"000-0000"),入力!$K$8)))</f>
        <v/>
      </c>
      <c r="L6">
        <f>IF(入力!$D$8="","",IF(反映項目!$B$10="×","",IF(AND(入力!$K$8="",入力!$L$8=""),"同上",IF(入力!$L$8="","",入力!$L$8))))</f>
        <v/>
      </c>
      <c r="M6">
        <f>IF(入力!$D$8="","",IF(OR(反映項目!$B$10="×",入力!$M$8="",AND(入力!$K$8="",入力!$L$8="")),"",入力!$M$8))</f>
        <v/>
      </c>
      <c r="N6">
        <f>IF(入力!$D$8="","",設定!$B$4&amp;CHAR(10)&amp;IF(入力!$J$8="",設定!$B$5,入力!$J$8))</f>
        <v/>
      </c>
      <c r="O6">
        <f>IF(入力!$D$8="","",IF(反映項目!$B$11="×","",IFERROR(INDEX(資格集約!$H$39:$H$50,MATCH(1,資格集約!$G$39:$G$50,0)),"")))</f>
        <v/>
      </c>
      <c r="P6">
        <f>IF(入力!$D$8="","",IF(反映項目!$B$11="×","",IFERROR(INDEX(資格集約!$E$39:$E$50,MATCH(1,資格集約!$G$39:$G$50,0)),"")))</f>
        <v/>
      </c>
      <c r="Q6">
        <f>IF(入力!$D$8="","",IF(反映項目!$B$11="×","",IFERROR(INDEX(資格集約!$H$39:$H$50,MATCH(2,資格集約!$G$39:$G$50,0)),"")))</f>
        <v/>
      </c>
      <c r="R6">
        <f>IF(入力!$D$8="","",IF(反映項目!$B$11="×","",IFERROR(INDEX(資格集約!$E$39:$E$50,MATCH(2,資格集約!$G$39:$G$50,0)),"")))</f>
        <v/>
      </c>
      <c r="S6">
        <f>IF(入力!$D$8="","",IF(反映項目!$B$11="×","",IFERROR(INDEX(資格集約!$H$39:$H$50,MATCH(3,資格集約!$G$39:$G$50,0)),"")))</f>
        <v/>
      </c>
      <c r="T6">
        <f>IF(入力!$D$8="","",IF(反映項目!$B$11="×","",IFERROR(INDEX(資格集約!$E$39:$E$50,MATCH(3,資格集約!$G$39:$G$50,0)),"")))</f>
        <v/>
      </c>
      <c r="U6">
        <f>IF(入力!$D$8="","",IF(反映項目!$B$11="×","",IFERROR(INDEX(資格集約!$H$39:$H$50,MATCH(4,資格集約!$G$39:$G$50,0)),"")))</f>
        <v/>
      </c>
      <c r="V6">
        <f>IF(入力!$D$8="","",IF(反映項目!$B$11="×","",IFERROR(INDEX(資格集約!$E$39:$E$50,MATCH(4,資格集約!$G$39:$G$50,0)),"")))</f>
        <v/>
      </c>
      <c r="W6">
        <f>IF(入力!$D$8="","",IF(反映項目!$B$11="×","",IFERROR(INDEX(資格集約!$H$39:$H$50,MATCH(5,資格集約!$G$39:$G$50,0)),"")))</f>
        <v/>
      </c>
      <c r="X6">
        <f>IF(入力!$D$8="","",IF(反映項目!$B$11="×","",IFERROR(INDEX(資格集約!$E$39:$E$50,MATCH(5,資格集約!$G$39:$G$50,0)),"")))</f>
        <v/>
      </c>
      <c r="Y6">
        <f>IF(入力!$D$8="","",IF(OR(反映項目!$B$12="×",入力!$Z$8=""),"",入力!$Z$8))</f>
        <v/>
      </c>
      <c r="Z6">
        <f>IF(入力!$D$8="","",IF(反映項目!$B$13="×","",IF(入力!$AA$8="","",入力!$AA$8&amp;CHAR(10)))&amp;IF(反映項目!$B$14="×","",IF(入力!$AB$8="","",入力!$AB$8&amp;CHAR(10)))&amp;IF(反映項目!$B$15="×","",IF(入力!$AC$8="","",入力!$AC$8)))</f>
        <v/>
      </c>
      <c r="AA6">
        <f>IF(入力!$D$8="","",IF(OR(反映項目!$B$17="×",入力!$AH$8=""),"",入力!$AH$8))</f>
        <v/>
      </c>
      <c r="AB6">
        <f>IF(入力!$D$8="","",IF(OR(反映項目!$B$16="×",N($AK$6)=0),"",YEAR($AK$6)-IF($AK$6&gt;=DATE(2019,5,1),2018,1988)))</f>
        <v/>
      </c>
      <c r="AC6">
        <f>IF(入力!$D$8="","",IF(OR(反映項目!$B$16="×",N($AK$6)=0),"",MONTH($AK$6)))</f>
        <v/>
      </c>
      <c r="AD6">
        <f>IF(入力!$D$8="","",IF(OR(反映項目!$B$16="×",入力!$AE$8=""),"",入力!$AE$8))</f>
        <v/>
      </c>
      <c r="AE6">
        <f>IF(入力!$D$8="","",IF(OR(反映項目!$B$16="×",N($AL$6)=0),"",YEAR($AL$6)-IF($AL$6&gt;=DATE(2019,5,1),2018,1988)))</f>
        <v/>
      </c>
      <c r="AF6">
        <f>IF(入力!$D$8="","",IF(OR(反映項目!$B$16="×",N($AL$6)=0),"",MONTH($AL$6)))</f>
        <v/>
      </c>
      <c r="AG6">
        <f>IF(入力!$D$8="","",IF(OR(反映項目!$B$16="×",入力!$AG$8=""),"",入力!$AG$8))</f>
        <v/>
      </c>
      <c r="AJ6">
        <f>IF(入力!$D$8="","",IFERROR(IF(ISNUMBER(入力!$F$8),入力!$F$8,DATEVALUE(入力!$F$8)),""))</f>
        <v/>
      </c>
      <c r="AK6">
        <f>IF(入力!$D$8="","",IFERROR(IF(ISNUMBER(入力!$AD$8),入力!$AD$8,DATEVALUE(入力!$AD$8)),""))</f>
        <v/>
      </c>
      <c r="AL6">
        <f>IF(入力!$D$8="","",IFERROR(IF(ISNUMBER(入力!$AF$8),入力!$AF$8,DATEVALUE(入力!$AF$8)),""))</f>
        <v/>
      </c>
    </row>
    <row r="7">
      <c r="A7" t="n">
        <v>5</v>
      </c>
      <c r="B7">
        <f>IF(入力!$D$9="","",IF(OR(反映項目!$B$4="×",入力!$D$9=""),"",入力!$D$9))</f>
        <v/>
      </c>
      <c r="C7">
        <f>IF(入力!$D$9="","",IF(OR(反映項目!$B$5="×",入力!$E$9=""),"",入力!$E$9))</f>
        <v/>
      </c>
      <c r="D7">
        <f>IF(入力!$D$9="","",IF(OR(反映項目!$B$6="×",N($AJ$7)=0),"",YEAR($AJ$7)-IF($AJ$7&gt;=DATE(2019,5,1),2018,IF($AJ$7&gt;=DATE(1989,1,8),1988,1925))))</f>
        <v/>
      </c>
      <c r="E7">
        <f>IF(入力!$D$9="","",IF(OR(反映項目!$B$6="×",N($AJ$7)=0),"",MONTH($AJ$7)))</f>
        <v/>
      </c>
      <c r="F7">
        <f>IF(入力!$D$9="","",IF(OR(反映項目!$B$6="×",N($AJ$7)=0),"",DAY($AJ$7)))</f>
        <v/>
      </c>
      <c r="G7">
        <f>IF(入力!$D$9="","",IF(OR(反映項目!$B$6="×",OR(N($AJ$7)=0,N(設定!$B$3)=0)),"",DATEDIF($AJ$7,設定!$B$3,"Y")))</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IF(入力!$D$9="","",IF(OR(反映項目!$B$10="×",入力!$K$9=""),"",IFERROR(TEXT(VALUE(SUBSTITUTE(入力!$K$9,"-","")),"000-0000"),入力!$K$9)))</f>
        <v/>
      </c>
      <c r="L7">
        <f>IF(入力!$D$9="","",IF(反映項目!$B$10="×","",IF(AND(入力!$K$9="",入力!$L$9=""),"同上",IF(入力!$L$9="","",入力!$L$9))))</f>
        <v/>
      </c>
      <c r="M7">
        <f>IF(入力!$D$9="","",IF(OR(反映項目!$B$10="×",入力!$M$9="",AND(入力!$K$9="",入力!$L$9="")),"",入力!$M$9))</f>
        <v/>
      </c>
      <c r="N7">
        <f>IF(入力!$D$9="","",設定!$B$4&amp;CHAR(10)&amp;IF(入力!$J$9="",設定!$B$5,入力!$J$9))</f>
        <v/>
      </c>
      <c r="O7">
        <f>IF(入力!$D$9="","",IF(反映項目!$B$11="×","",IFERROR(INDEX(資格集約!$H$51:$H$62,MATCH(1,資格集約!$G$51:$G$62,0)),"")))</f>
        <v/>
      </c>
      <c r="P7">
        <f>IF(入力!$D$9="","",IF(反映項目!$B$11="×","",IFERROR(INDEX(資格集約!$E$51:$E$62,MATCH(1,資格集約!$G$51:$G$62,0)),"")))</f>
        <v/>
      </c>
      <c r="Q7">
        <f>IF(入力!$D$9="","",IF(反映項目!$B$11="×","",IFERROR(INDEX(資格集約!$H$51:$H$62,MATCH(2,資格集約!$G$51:$G$62,0)),"")))</f>
        <v/>
      </c>
      <c r="R7">
        <f>IF(入力!$D$9="","",IF(反映項目!$B$11="×","",IFERROR(INDEX(資格集約!$E$51:$E$62,MATCH(2,資格集約!$G$51:$G$62,0)),"")))</f>
        <v/>
      </c>
      <c r="S7">
        <f>IF(入力!$D$9="","",IF(反映項目!$B$11="×","",IFERROR(INDEX(資格集約!$H$51:$H$62,MATCH(3,資格集約!$G$51:$G$62,0)),"")))</f>
        <v/>
      </c>
      <c r="T7">
        <f>IF(入力!$D$9="","",IF(反映項目!$B$11="×","",IFERROR(INDEX(資格集約!$E$51:$E$62,MATCH(3,資格集約!$G$51:$G$62,0)),"")))</f>
        <v/>
      </c>
      <c r="U7">
        <f>IF(入力!$D$9="","",IF(反映項目!$B$11="×","",IFERROR(INDEX(資格集約!$H$51:$H$62,MATCH(4,資格集約!$G$51:$G$62,0)),"")))</f>
        <v/>
      </c>
      <c r="V7">
        <f>IF(入力!$D$9="","",IF(反映項目!$B$11="×","",IFERROR(INDEX(資格集約!$E$51:$E$62,MATCH(4,資格集約!$G$51:$G$62,0)),"")))</f>
        <v/>
      </c>
      <c r="W7">
        <f>IF(入力!$D$9="","",IF(反映項目!$B$11="×","",IFERROR(INDEX(資格集約!$H$51:$H$62,MATCH(5,資格集約!$G$51:$G$62,0)),"")))</f>
        <v/>
      </c>
      <c r="X7">
        <f>IF(入力!$D$9="","",IF(反映項目!$B$11="×","",IFERROR(INDEX(資格集約!$E$51:$E$62,MATCH(5,資格集約!$G$51:$G$62,0)),"")))</f>
        <v/>
      </c>
      <c r="Y7">
        <f>IF(入力!$D$9="","",IF(OR(反映項目!$B$12="×",入力!$Z$9=""),"",入力!$Z$9))</f>
        <v/>
      </c>
      <c r="Z7">
        <f>IF(入力!$D$9="","",IF(反映項目!$B$13="×","",IF(入力!$AA$9="","",入力!$AA$9&amp;CHAR(10)))&amp;IF(反映項目!$B$14="×","",IF(入力!$AB$9="","",入力!$AB$9&amp;CHAR(10)))&amp;IF(反映項目!$B$15="×","",IF(入力!$AC$9="","",入力!$AC$9)))</f>
        <v/>
      </c>
      <c r="AA7">
        <f>IF(入力!$D$9="","",IF(OR(反映項目!$B$17="×",入力!$AH$9=""),"",入力!$AH$9))</f>
        <v/>
      </c>
      <c r="AB7">
        <f>IF(入力!$D$9="","",IF(OR(反映項目!$B$16="×",N($AK$7)=0),"",YEAR($AK$7)-IF($AK$7&gt;=DATE(2019,5,1),2018,1988)))</f>
        <v/>
      </c>
      <c r="AC7">
        <f>IF(入力!$D$9="","",IF(OR(反映項目!$B$16="×",N($AK$7)=0),"",MONTH($AK$7)))</f>
        <v/>
      </c>
      <c r="AD7">
        <f>IF(入力!$D$9="","",IF(OR(反映項目!$B$16="×",入力!$AE$9=""),"",入力!$AE$9))</f>
        <v/>
      </c>
      <c r="AE7">
        <f>IF(入力!$D$9="","",IF(OR(反映項目!$B$16="×",N($AL$7)=0),"",YEAR($AL$7)-IF($AL$7&gt;=DATE(2019,5,1),2018,1988)))</f>
        <v/>
      </c>
      <c r="AF7">
        <f>IF(入力!$D$9="","",IF(OR(反映項目!$B$16="×",N($AL$7)=0),"",MONTH($AL$7)))</f>
        <v/>
      </c>
      <c r="AG7">
        <f>IF(入力!$D$9="","",IF(OR(反映項目!$B$16="×",入力!$AG$9=""),"",入力!$AG$9))</f>
        <v/>
      </c>
      <c r="AJ7">
        <f>IF(入力!$D$9="","",IFERROR(IF(ISNUMBER(入力!$F$9),入力!$F$9,DATEVALUE(入力!$F$9)),""))</f>
        <v/>
      </c>
      <c r="AK7">
        <f>IF(入力!$D$9="","",IFERROR(IF(ISNUMBER(入力!$AD$9),入力!$AD$9,DATEVALUE(入力!$AD$9)),""))</f>
        <v/>
      </c>
      <c r="AL7">
        <f>IF(入力!$D$9="","",IFERROR(IF(ISNUMBER(入力!$AF$9),入力!$AF$9,DATEVALUE(入力!$AF$9)),""))</f>
        <v/>
      </c>
    </row>
    <row r="8">
      <c r="A8" t="n">
        <v>6</v>
      </c>
      <c r="B8">
        <f>IF(入力!$D$10="","",IF(OR(反映項目!$B$4="×",入力!$D$10=""),"",入力!$D$10))</f>
        <v/>
      </c>
      <c r="C8">
        <f>IF(入力!$D$10="","",IF(OR(反映項目!$B$5="×",入力!$E$10=""),"",入力!$E$10))</f>
        <v/>
      </c>
      <c r="D8">
        <f>IF(入力!$D$10="","",IF(OR(反映項目!$B$6="×",N($AJ$8)=0),"",YEAR($AJ$8)-IF($AJ$8&gt;=DATE(2019,5,1),2018,IF($AJ$8&gt;=DATE(1989,1,8),1988,1925))))</f>
        <v/>
      </c>
      <c r="E8">
        <f>IF(入力!$D$10="","",IF(OR(反映項目!$B$6="×",N($AJ$8)=0),"",MONTH($AJ$8)))</f>
        <v/>
      </c>
      <c r="F8">
        <f>IF(入力!$D$10="","",IF(OR(反映項目!$B$6="×",N($AJ$8)=0),"",DAY($AJ$8)))</f>
        <v/>
      </c>
      <c r="G8">
        <f>IF(入力!$D$10="","",IF(OR(反映項目!$B$6="×",OR(N($AJ$8)=0,N(設定!$B$3)=0)),"",DATEDIF($AJ$8,設定!$B$3,"Y")))</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IF(入力!$D$10="","",IF(OR(反映項目!$B$10="×",入力!$K$10=""),"",IFERROR(TEXT(VALUE(SUBSTITUTE(入力!$K$10,"-","")),"000-0000"),入力!$K$10)))</f>
        <v/>
      </c>
      <c r="L8">
        <f>IF(入力!$D$10="","",IF(反映項目!$B$10="×","",IF(AND(入力!$K$10="",入力!$L$10=""),"同上",IF(入力!$L$10="","",入力!$L$10))))</f>
        <v/>
      </c>
      <c r="M8">
        <f>IF(入力!$D$10="","",IF(OR(反映項目!$B$10="×",入力!$M$10="",AND(入力!$K$10="",入力!$L$10="")),"",入力!$M$10))</f>
        <v/>
      </c>
      <c r="N8">
        <f>IF(入力!$D$10="","",設定!$B$4&amp;CHAR(10)&amp;IF(入力!$J$10="",設定!$B$5,入力!$J$10))</f>
        <v/>
      </c>
      <c r="O8">
        <f>IF(入力!$D$10="","",IF(反映項目!$B$11="×","",IFERROR(INDEX(資格集約!$H$63:$H$74,MATCH(1,資格集約!$G$63:$G$74,0)),"")))</f>
        <v/>
      </c>
      <c r="P8">
        <f>IF(入力!$D$10="","",IF(反映項目!$B$11="×","",IFERROR(INDEX(資格集約!$E$63:$E$74,MATCH(1,資格集約!$G$63:$G$74,0)),"")))</f>
        <v/>
      </c>
      <c r="Q8">
        <f>IF(入力!$D$10="","",IF(反映項目!$B$11="×","",IFERROR(INDEX(資格集約!$H$63:$H$74,MATCH(2,資格集約!$G$63:$G$74,0)),"")))</f>
        <v/>
      </c>
      <c r="R8">
        <f>IF(入力!$D$10="","",IF(反映項目!$B$11="×","",IFERROR(INDEX(資格集約!$E$63:$E$74,MATCH(2,資格集約!$G$63:$G$74,0)),"")))</f>
        <v/>
      </c>
      <c r="S8">
        <f>IF(入力!$D$10="","",IF(反映項目!$B$11="×","",IFERROR(INDEX(資格集約!$H$63:$H$74,MATCH(3,資格集約!$G$63:$G$74,0)),"")))</f>
        <v/>
      </c>
      <c r="T8">
        <f>IF(入力!$D$10="","",IF(反映項目!$B$11="×","",IFERROR(INDEX(資格集約!$E$63:$E$74,MATCH(3,資格集約!$G$63:$G$74,0)),"")))</f>
        <v/>
      </c>
      <c r="U8">
        <f>IF(入力!$D$10="","",IF(反映項目!$B$11="×","",IFERROR(INDEX(資格集約!$H$63:$H$74,MATCH(4,資格集約!$G$63:$G$74,0)),"")))</f>
        <v/>
      </c>
      <c r="V8">
        <f>IF(入力!$D$10="","",IF(反映項目!$B$11="×","",IFERROR(INDEX(資格集約!$E$63:$E$74,MATCH(4,資格集約!$G$63:$G$74,0)),"")))</f>
        <v/>
      </c>
      <c r="W8">
        <f>IF(入力!$D$10="","",IF(反映項目!$B$11="×","",IFERROR(INDEX(資格集約!$H$63:$H$74,MATCH(5,資格集約!$G$63:$G$74,0)),"")))</f>
        <v/>
      </c>
      <c r="X8">
        <f>IF(入力!$D$10="","",IF(反映項目!$B$11="×","",IFERROR(INDEX(資格集約!$E$63:$E$74,MATCH(5,資格集約!$G$63:$G$74,0)),"")))</f>
        <v/>
      </c>
      <c r="Y8">
        <f>IF(入力!$D$10="","",IF(OR(反映項目!$B$12="×",入力!$Z$10=""),"",入力!$Z$10))</f>
        <v/>
      </c>
      <c r="Z8">
        <f>IF(入力!$D$10="","",IF(反映項目!$B$13="×","",IF(入力!$AA$10="","",入力!$AA$10&amp;CHAR(10)))&amp;IF(反映項目!$B$14="×","",IF(入力!$AB$10="","",入力!$AB$10&amp;CHAR(10)))&amp;IF(反映項目!$B$15="×","",IF(入力!$AC$10="","",入力!$AC$10)))</f>
        <v/>
      </c>
      <c r="AA8">
        <f>IF(入力!$D$10="","",IF(OR(反映項目!$B$17="×",入力!$AH$10=""),"",入力!$AH$10))</f>
        <v/>
      </c>
      <c r="AB8">
        <f>IF(入力!$D$10="","",IF(OR(反映項目!$B$16="×",N($AK$8)=0),"",YEAR($AK$8)-IF($AK$8&gt;=DATE(2019,5,1),2018,1988)))</f>
        <v/>
      </c>
      <c r="AC8">
        <f>IF(入力!$D$10="","",IF(OR(反映項目!$B$16="×",N($AK$8)=0),"",MONTH($AK$8)))</f>
        <v/>
      </c>
      <c r="AD8">
        <f>IF(入力!$D$10="","",IF(OR(反映項目!$B$16="×",入力!$AE$10=""),"",入力!$AE$10))</f>
        <v/>
      </c>
      <c r="AE8">
        <f>IF(入力!$D$10="","",IF(OR(反映項目!$B$16="×",N($AL$8)=0),"",YEAR($AL$8)-IF($AL$8&gt;=DATE(2019,5,1),2018,1988)))</f>
        <v/>
      </c>
      <c r="AF8">
        <f>IF(入力!$D$10="","",IF(OR(反映項目!$B$16="×",N($AL$8)=0),"",MONTH($AL$8)))</f>
        <v/>
      </c>
      <c r="AG8">
        <f>IF(入力!$D$10="","",IF(OR(反映項目!$B$16="×",入力!$AG$10=""),"",入力!$AG$10))</f>
        <v/>
      </c>
      <c r="AJ8">
        <f>IF(入力!$D$10="","",IFERROR(IF(ISNUMBER(入力!$F$10),入力!$F$10,DATEVALUE(入力!$F$10)),""))</f>
        <v/>
      </c>
      <c r="AK8">
        <f>IF(入力!$D$10="","",IFERROR(IF(ISNUMBER(入力!$AD$10),入力!$AD$10,DATEVALUE(入力!$AD$10)),""))</f>
        <v/>
      </c>
      <c r="AL8">
        <f>IF(入力!$D$10="","",IFERROR(IF(ISNUMBER(入力!$AF$10),入力!$AF$10,DATEVALUE(入力!$AF$10)),""))</f>
        <v/>
      </c>
    </row>
    <row r="9">
      <c r="A9" t="n">
        <v>7</v>
      </c>
      <c r="B9">
        <f>IF(入力!$D$11="","",IF(OR(反映項目!$B$4="×",入力!$D$11=""),"",入力!$D$11))</f>
        <v/>
      </c>
      <c r="C9">
        <f>IF(入力!$D$11="","",IF(OR(反映項目!$B$5="×",入力!$E$11=""),"",入力!$E$11))</f>
        <v/>
      </c>
      <c r="D9">
        <f>IF(入力!$D$11="","",IF(OR(反映項目!$B$6="×",N($AJ$9)=0),"",YEAR($AJ$9)-IF($AJ$9&gt;=DATE(2019,5,1),2018,IF($AJ$9&gt;=DATE(1989,1,8),1988,1925))))</f>
        <v/>
      </c>
      <c r="E9">
        <f>IF(入力!$D$11="","",IF(OR(反映項目!$B$6="×",N($AJ$9)=0),"",MONTH($AJ$9)))</f>
        <v/>
      </c>
      <c r="F9">
        <f>IF(入力!$D$11="","",IF(OR(反映項目!$B$6="×",N($AJ$9)=0),"",DAY($AJ$9)))</f>
        <v/>
      </c>
      <c r="G9">
        <f>IF(入力!$D$11="","",IF(OR(反映項目!$B$6="×",OR(N($AJ$9)=0,N(設定!$B$3)=0)),"",DATEDIF($AJ$9,設定!$B$3,"Y")))</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IF(入力!$D$11="","",IF(OR(反映項目!$B$10="×",入力!$K$11=""),"",IFERROR(TEXT(VALUE(SUBSTITUTE(入力!$K$11,"-","")),"000-0000"),入力!$K$11)))</f>
        <v/>
      </c>
      <c r="L9">
        <f>IF(入力!$D$11="","",IF(反映項目!$B$10="×","",IF(AND(入力!$K$11="",入力!$L$11=""),"同上",IF(入力!$L$11="","",入力!$L$11))))</f>
        <v/>
      </c>
      <c r="M9">
        <f>IF(入力!$D$11="","",IF(OR(反映項目!$B$10="×",入力!$M$11="",AND(入力!$K$11="",入力!$L$11="")),"",入力!$M$11))</f>
        <v/>
      </c>
      <c r="N9">
        <f>IF(入力!$D$11="","",設定!$B$4&amp;CHAR(10)&amp;IF(入力!$J$11="",設定!$B$5,入力!$J$11))</f>
        <v/>
      </c>
      <c r="O9">
        <f>IF(入力!$D$11="","",IF(反映項目!$B$11="×","",IFERROR(INDEX(資格集約!$H$75:$H$86,MATCH(1,資格集約!$G$75:$G$86,0)),"")))</f>
        <v/>
      </c>
      <c r="P9">
        <f>IF(入力!$D$11="","",IF(反映項目!$B$11="×","",IFERROR(INDEX(資格集約!$E$75:$E$86,MATCH(1,資格集約!$G$75:$G$86,0)),"")))</f>
        <v/>
      </c>
      <c r="Q9">
        <f>IF(入力!$D$11="","",IF(反映項目!$B$11="×","",IFERROR(INDEX(資格集約!$H$75:$H$86,MATCH(2,資格集約!$G$75:$G$86,0)),"")))</f>
        <v/>
      </c>
      <c r="R9">
        <f>IF(入力!$D$11="","",IF(反映項目!$B$11="×","",IFERROR(INDEX(資格集約!$E$75:$E$86,MATCH(2,資格集約!$G$75:$G$86,0)),"")))</f>
        <v/>
      </c>
      <c r="S9">
        <f>IF(入力!$D$11="","",IF(反映項目!$B$11="×","",IFERROR(INDEX(資格集約!$H$75:$H$86,MATCH(3,資格集約!$G$75:$G$86,0)),"")))</f>
        <v/>
      </c>
      <c r="T9">
        <f>IF(入力!$D$11="","",IF(反映項目!$B$11="×","",IFERROR(INDEX(資格集約!$E$75:$E$86,MATCH(3,資格集約!$G$75:$G$86,0)),"")))</f>
        <v/>
      </c>
      <c r="U9">
        <f>IF(入力!$D$11="","",IF(反映項目!$B$11="×","",IFERROR(INDEX(資格集約!$H$75:$H$86,MATCH(4,資格集約!$G$75:$G$86,0)),"")))</f>
        <v/>
      </c>
      <c r="V9">
        <f>IF(入力!$D$11="","",IF(反映項目!$B$11="×","",IFERROR(INDEX(資格集約!$E$75:$E$86,MATCH(4,資格集約!$G$75:$G$86,0)),"")))</f>
        <v/>
      </c>
      <c r="W9">
        <f>IF(入力!$D$11="","",IF(反映項目!$B$11="×","",IFERROR(INDEX(資格集約!$H$75:$H$86,MATCH(5,資格集約!$G$75:$G$86,0)),"")))</f>
        <v/>
      </c>
      <c r="X9">
        <f>IF(入力!$D$11="","",IF(反映項目!$B$11="×","",IFERROR(INDEX(資格集約!$E$75:$E$86,MATCH(5,資格集約!$G$75:$G$86,0)),"")))</f>
        <v/>
      </c>
      <c r="Y9">
        <f>IF(入力!$D$11="","",IF(OR(反映項目!$B$12="×",入力!$Z$11=""),"",入力!$Z$11))</f>
        <v/>
      </c>
      <c r="Z9">
        <f>IF(入力!$D$11="","",IF(反映項目!$B$13="×","",IF(入力!$AA$11="","",入力!$AA$11&amp;CHAR(10)))&amp;IF(反映項目!$B$14="×","",IF(入力!$AB$11="","",入力!$AB$11&amp;CHAR(10)))&amp;IF(反映項目!$B$15="×","",IF(入力!$AC$11="","",入力!$AC$11)))</f>
        <v/>
      </c>
      <c r="AA9">
        <f>IF(入力!$D$11="","",IF(OR(反映項目!$B$17="×",入力!$AH$11=""),"",入力!$AH$11))</f>
        <v/>
      </c>
      <c r="AB9">
        <f>IF(入力!$D$11="","",IF(OR(反映項目!$B$16="×",N($AK$9)=0),"",YEAR($AK$9)-IF($AK$9&gt;=DATE(2019,5,1),2018,1988)))</f>
        <v/>
      </c>
      <c r="AC9">
        <f>IF(入力!$D$11="","",IF(OR(反映項目!$B$16="×",N($AK$9)=0),"",MONTH($AK$9)))</f>
        <v/>
      </c>
      <c r="AD9">
        <f>IF(入力!$D$11="","",IF(OR(反映項目!$B$16="×",入力!$AE$11=""),"",入力!$AE$11))</f>
        <v/>
      </c>
      <c r="AE9">
        <f>IF(入力!$D$11="","",IF(OR(反映項目!$B$16="×",N($AL$9)=0),"",YEAR($AL$9)-IF($AL$9&gt;=DATE(2019,5,1),2018,1988)))</f>
        <v/>
      </c>
      <c r="AF9">
        <f>IF(入力!$D$11="","",IF(OR(反映項目!$B$16="×",N($AL$9)=0),"",MONTH($AL$9)))</f>
        <v/>
      </c>
      <c r="AG9">
        <f>IF(入力!$D$11="","",IF(OR(反映項目!$B$16="×",入力!$AG$11=""),"",入力!$AG$11))</f>
        <v/>
      </c>
      <c r="AJ9">
        <f>IF(入力!$D$11="","",IFERROR(IF(ISNUMBER(入力!$F$11),入力!$F$11,DATEVALUE(入力!$F$11)),""))</f>
        <v/>
      </c>
      <c r="AK9">
        <f>IF(入力!$D$11="","",IFERROR(IF(ISNUMBER(入力!$AD$11),入力!$AD$11,DATEVALUE(入力!$AD$11)),""))</f>
        <v/>
      </c>
      <c r="AL9">
        <f>IF(入力!$D$11="","",IFERROR(IF(ISNUMBER(入力!$AF$11),入力!$AF$11,DATEVALUE(入力!$AF$11)),""))</f>
        <v/>
      </c>
    </row>
    <row r="10">
      <c r="A10" t="n">
        <v>8</v>
      </c>
      <c r="B10">
        <f>IF(入力!$D$12="","",IF(OR(反映項目!$B$4="×",入力!$D$12=""),"",入力!$D$12))</f>
        <v/>
      </c>
      <c r="C10">
        <f>IF(入力!$D$12="","",IF(OR(反映項目!$B$5="×",入力!$E$12=""),"",入力!$E$12))</f>
        <v/>
      </c>
      <c r="D10">
        <f>IF(入力!$D$12="","",IF(OR(反映項目!$B$6="×",N($AJ$10)=0),"",YEAR($AJ$10)-IF($AJ$10&gt;=DATE(2019,5,1),2018,IF($AJ$10&gt;=DATE(1989,1,8),1988,1925))))</f>
        <v/>
      </c>
      <c r="E10">
        <f>IF(入力!$D$12="","",IF(OR(反映項目!$B$6="×",N($AJ$10)=0),"",MONTH($AJ$10)))</f>
        <v/>
      </c>
      <c r="F10">
        <f>IF(入力!$D$12="","",IF(OR(反映項目!$B$6="×",N($AJ$10)=0),"",DAY($AJ$10)))</f>
        <v/>
      </c>
      <c r="G10">
        <f>IF(入力!$D$12="","",IF(OR(反映項目!$B$6="×",OR(N($AJ$10)=0,N(設定!$B$3)=0)),"",DATEDIF($AJ$10,設定!$B$3,"Y")))</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IF(入力!$D$12="","",IF(OR(反映項目!$B$10="×",入力!$K$12=""),"",IFERROR(TEXT(VALUE(SUBSTITUTE(入力!$K$12,"-","")),"000-0000"),入力!$K$12)))</f>
        <v/>
      </c>
      <c r="L10">
        <f>IF(入力!$D$12="","",IF(反映項目!$B$10="×","",IF(AND(入力!$K$12="",入力!$L$12=""),"同上",IF(入力!$L$12="","",入力!$L$12))))</f>
        <v/>
      </c>
      <c r="M10">
        <f>IF(入力!$D$12="","",IF(OR(反映項目!$B$10="×",入力!$M$12="",AND(入力!$K$12="",入力!$L$12="")),"",入力!$M$12))</f>
        <v/>
      </c>
      <c r="N10">
        <f>IF(入力!$D$12="","",設定!$B$4&amp;CHAR(10)&amp;IF(入力!$J$12="",設定!$B$5,入力!$J$12))</f>
        <v/>
      </c>
      <c r="O10">
        <f>IF(入力!$D$12="","",IF(反映項目!$B$11="×","",IFERROR(INDEX(資格集約!$H$87:$H$98,MATCH(1,資格集約!$G$87:$G$98,0)),"")))</f>
        <v/>
      </c>
      <c r="P10">
        <f>IF(入力!$D$12="","",IF(反映項目!$B$11="×","",IFERROR(INDEX(資格集約!$E$87:$E$98,MATCH(1,資格集約!$G$87:$G$98,0)),"")))</f>
        <v/>
      </c>
      <c r="Q10">
        <f>IF(入力!$D$12="","",IF(反映項目!$B$11="×","",IFERROR(INDEX(資格集約!$H$87:$H$98,MATCH(2,資格集約!$G$87:$G$98,0)),"")))</f>
        <v/>
      </c>
      <c r="R10">
        <f>IF(入力!$D$12="","",IF(反映項目!$B$11="×","",IFERROR(INDEX(資格集約!$E$87:$E$98,MATCH(2,資格集約!$G$87:$G$98,0)),"")))</f>
        <v/>
      </c>
      <c r="S10">
        <f>IF(入力!$D$12="","",IF(反映項目!$B$11="×","",IFERROR(INDEX(資格集約!$H$87:$H$98,MATCH(3,資格集約!$G$87:$G$98,0)),"")))</f>
        <v/>
      </c>
      <c r="T10">
        <f>IF(入力!$D$12="","",IF(反映項目!$B$11="×","",IFERROR(INDEX(資格集約!$E$87:$E$98,MATCH(3,資格集約!$G$87:$G$98,0)),"")))</f>
        <v/>
      </c>
      <c r="U10">
        <f>IF(入力!$D$12="","",IF(反映項目!$B$11="×","",IFERROR(INDEX(資格集約!$H$87:$H$98,MATCH(4,資格集約!$G$87:$G$98,0)),"")))</f>
        <v/>
      </c>
      <c r="V10">
        <f>IF(入力!$D$12="","",IF(反映項目!$B$11="×","",IFERROR(INDEX(資格集約!$E$87:$E$98,MATCH(4,資格集約!$G$87:$G$98,0)),"")))</f>
        <v/>
      </c>
      <c r="W10">
        <f>IF(入力!$D$12="","",IF(反映項目!$B$11="×","",IFERROR(INDEX(資格集約!$H$87:$H$98,MATCH(5,資格集約!$G$87:$G$98,0)),"")))</f>
        <v/>
      </c>
      <c r="X10">
        <f>IF(入力!$D$12="","",IF(反映項目!$B$11="×","",IFERROR(INDEX(資格集約!$E$87:$E$98,MATCH(5,資格集約!$G$87:$G$98,0)),"")))</f>
        <v/>
      </c>
      <c r="Y10">
        <f>IF(入力!$D$12="","",IF(OR(反映項目!$B$12="×",入力!$Z$12=""),"",入力!$Z$12))</f>
        <v/>
      </c>
      <c r="Z10">
        <f>IF(入力!$D$12="","",IF(反映項目!$B$13="×","",IF(入力!$AA$12="","",入力!$AA$12&amp;CHAR(10)))&amp;IF(反映項目!$B$14="×","",IF(入力!$AB$12="","",入力!$AB$12&amp;CHAR(10)))&amp;IF(反映項目!$B$15="×","",IF(入力!$AC$12="","",入力!$AC$12)))</f>
        <v/>
      </c>
      <c r="AA10">
        <f>IF(入力!$D$12="","",IF(OR(反映項目!$B$17="×",入力!$AH$12=""),"",入力!$AH$12))</f>
        <v/>
      </c>
      <c r="AB10">
        <f>IF(入力!$D$12="","",IF(OR(反映項目!$B$16="×",N($AK$10)=0),"",YEAR($AK$10)-IF($AK$10&gt;=DATE(2019,5,1),2018,1988)))</f>
        <v/>
      </c>
      <c r="AC10">
        <f>IF(入力!$D$12="","",IF(OR(反映項目!$B$16="×",N($AK$10)=0),"",MONTH($AK$10)))</f>
        <v/>
      </c>
      <c r="AD10">
        <f>IF(入力!$D$12="","",IF(OR(反映項目!$B$16="×",入力!$AE$12=""),"",入力!$AE$12))</f>
        <v/>
      </c>
      <c r="AE10">
        <f>IF(入力!$D$12="","",IF(OR(反映項目!$B$16="×",N($AL$10)=0),"",YEAR($AL$10)-IF($AL$10&gt;=DATE(2019,5,1),2018,1988)))</f>
        <v/>
      </c>
      <c r="AF10">
        <f>IF(入力!$D$12="","",IF(OR(反映項目!$B$16="×",N($AL$10)=0),"",MONTH($AL$10)))</f>
        <v/>
      </c>
      <c r="AG10">
        <f>IF(入力!$D$12="","",IF(OR(反映項目!$B$16="×",入力!$AG$12=""),"",入力!$AG$12))</f>
        <v/>
      </c>
      <c r="AJ10">
        <f>IF(入力!$D$12="","",IFERROR(IF(ISNUMBER(入力!$F$12),入力!$F$12,DATEVALUE(入力!$F$12)),""))</f>
        <v/>
      </c>
      <c r="AK10">
        <f>IF(入力!$D$12="","",IFERROR(IF(ISNUMBER(入力!$AD$12),入力!$AD$12,DATEVALUE(入力!$AD$12)),""))</f>
        <v/>
      </c>
      <c r="AL10">
        <f>IF(入力!$D$12="","",IFERROR(IF(ISNUMBER(入力!$AF$12),入力!$AF$12,DATEVALUE(入力!$AF$12)),""))</f>
        <v/>
      </c>
    </row>
    <row r="11">
      <c r="A11" t="n">
        <v>9</v>
      </c>
      <c r="B11">
        <f>IF(入力!$D$13="","",IF(OR(反映項目!$B$4="×",入力!$D$13=""),"",入力!$D$13))</f>
        <v/>
      </c>
      <c r="C11">
        <f>IF(入力!$D$13="","",IF(OR(反映項目!$B$5="×",入力!$E$13=""),"",入力!$E$13))</f>
        <v/>
      </c>
      <c r="D11">
        <f>IF(入力!$D$13="","",IF(OR(反映項目!$B$6="×",N($AJ$11)=0),"",YEAR($AJ$11)-IF($AJ$11&gt;=DATE(2019,5,1),2018,IF($AJ$11&gt;=DATE(1989,1,8),1988,1925))))</f>
        <v/>
      </c>
      <c r="E11">
        <f>IF(入力!$D$13="","",IF(OR(反映項目!$B$6="×",N($AJ$11)=0),"",MONTH($AJ$11)))</f>
        <v/>
      </c>
      <c r="F11">
        <f>IF(入力!$D$13="","",IF(OR(反映項目!$B$6="×",N($AJ$11)=0),"",DAY($AJ$11)))</f>
        <v/>
      </c>
      <c r="G11">
        <f>IF(入力!$D$13="","",IF(OR(反映項目!$B$6="×",OR(N($AJ$11)=0,N(設定!$B$3)=0)),"",DATEDIF($AJ$11,設定!$B$3,"Y")))</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IF(入力!$D$13="","",IF(OR(反映項目!$B$10="×",入力!$K$13=""),"",IFERROR(TEXT(VALUE(SUBSTITUTE(入力!$K$13,"-","")),"000-0000"),入力!$K$13)))</f>
        <v/>
      </c>
      <c r="L11">
        <f>IF(入力!$D$13="","",IF(反映項目!$B$10="×","",IF(AND(入力!$K$13="",入力!$L$13=""),"同上",IF(入力!$L$13="","",入力!$L$13))))</f>
        <v/>
      </c>
      <c r="M11">
        <f>IF(入力!$D$13="","",IF(OR(反映項目!$B$10="×",入力!$M$13="",AND(入力!$K$13="",入力!$L$13="")),"",入力!$M$13))</f>
        <v/>
      </c>
      <c r="N11">
        <f>IF(入力!$D$13="","",設定!$B$4&amp;CHAR(10)&amp;IF(入力!$J$13="",設定!$B$5,入力!$J$13))</f>
        <v/>
      </c>
      <c r="O11">
        <f>IF(入力!$D$13="","",IF(反映項目!$B$11="×","",IFERROR(INDEX(資格集約!$H$99:$H$110,MATCH(1,資格集約!$G$99:$G$110,0)),"")))</f>
        <v/>
      </c>
      <c r="P11">
        <f>IF(入力!$D$13="","",IF(反映項目!$B$11="×","",IFERROR(INDEX(資格集約!$E$99:$E$110,MATCH(1,資格集約!$G$99:$G$110,0)),"")))</f>
        <v/>
      </c>
      <c r="Q11">
        <f>IF(入力!$D$13="","",IF(反映項目!$B$11="×","",IFERROR(INDEX(資格集約!$H$99:$H$110,MATCH(2,資格集約!$G$99:$G$110,0)),"")))</f>
        <v/>
      </c>
      <c r="R11">
        <f>IF(入力!$D$13="","",IF(反映項目!$B$11="×","",IFERROR(INDEX(資格集約!$E$99:$E$110,MATCH(2,資格集約!$G$99:$G$110,0)),"")))</f>
        <v/>
      </c>
      <c r="S11">
        <f>IF(入力!$D$13="","",IF(反映項目!$B$11="×","",IFERROR(INDEX(資格集約!$H$99:$H$110,MATCH(3,資格集約!$G$99:$G$110,0)),"")))</f>
        <v/>
      </c>
      <c r="T11">
        <f>IF(入力!$D$13="","",IF(反映項目!$B$11="×","",IFERROR(INDEX(資格集約!$E$99:$E$110,MATCH(3,資格集約!$G$99:$G$110,0)),"")))</f>
        <v/>
      </c>
      <c r="U11">
        <f>IF(入力!$D$13="","",IF(反映項目!$B$11="×","",IFERROR(INDEX(資格集約!$H$99:$H$110,MATCH(4,資格集約!$G$99:$G$110,0)),"")))</f>
        <v/>
      </c>
      <c r="V11">
        <f>IF(入力!$D$13="","",IF(反映項目!$B$11="×","",IFERROR(INDEX(資格集約!$E$99:$E$110,MATCH(4,資格集約!$G$99:$G$110,0)),"")))</f>
        <v/>
      </c>
      <c r="W11">
        <f>IF(入力!$D$13="","",IF(反映項目!$B$11="×","",IFERROR(INDEX(資格集約!$H$99:$H$110,MATCH(5,資格集約!$G$99:$G$110,0)),"")))</f>
        <v/>
      </c>
      <c r="X11">
        <f>IF(入力!$D$13="","",IF(反映項目!$B$11="×","",IFERROR(INDEX(資格集約!$E$99:$E$110,MATCH(5,資格集約!$G$99:$G$110,0)),"")))</f>
        <v/>
      </c>
      <c r="Y11">
        <f>IF(入力!$D$13="","",IF(OR(反映項目!$B$12="×",入力!$Z$13=""),"",入力!$Z$13))</f>
        <v/>
      </c>
      <c r="Z11">
        <f>IF(入力!$D$13="","",IF(反映項目!$B$13="×","",IF(入力!$AA$13="","",入力!$AA$13&amp;CHAR(10)))&amp;IF(反映項目!$B$14="×","",IF(入力!$AB$13="","",入力!$AB$13&amp;CHAR(10)))&amp;IF(反映項目!$B$15="×","",IF(入力!$AC$13="","",入力!$AC$13)))</f>
        <v/>
      </c>
      <c r="AA11">
        <f>IF(入力!$D$13="","",IF(OR(反映項目!$B$17="×",入力!$AH$13=""),"",入力!$AH$13))</f>
        <v/>
      </c>
      <c r="AB11">
        <f>IF(入力!$D$13="","",IF(OR(反映項目!$B$16="×",N($AK$11)=0),"",YEAR($AK$11)-IF($AK$11&gt;=DATE(2019,5,1),2018,1988)))</f>
        <v/>
      </c>
      <c r="AC11">
        <f>IF(入力!$D$13="","",IF(OR(反映項目!$B$16="×",N($AK$11)=0),"",MONTH($AK$11)))</f>
        <v/>
      </c>
      <c r="AD11">
        <f>IF(入力!$D$13="","",IF(OR(反映項目!$B$16="×",入力!$AE$13=""),"",入力!$AE$13))</f>
        <v/>
      </c>
      <c r="AE11">
        <f>IF(入力!$D$13="","",IF(OR(反映項目!$B$16="×",N($AL$11)=0),"",YEAR($AL$11)-IF($AL$11&gt;=DATE(2019,5,1),2018,1988)))</f>
        <v/>
      </c>
      <c r="AF11">
        <f>IF(入力!$D$13="","",IF(OR(反映項目!$B$16="×",N($AL$11)=0),"",MONTH($AL$11)))</f>
        <v/>
      </c>
      <c r="AG11">
        <f>IF(入力!$D$13="","",IF(OR(反映項目!$B$16="×",入力!$AG$13=""),"",入力!$AG$13))</f>
        <v/>
      </c>
      <c r="AJ11">
        <f>IF(入力!$D$13="","",IFERROR(IF(ISNUMBER(入力!$F$13),入力!$F$13,DATEVALUE(入力!$F$13)),""))</f>
        <v/>
      </c>
      <c r="AK11">
        <f>IF(入力!$D$13="","",IFERROR(IF(ISNUMBER(入力!$AD$13),入力!$AD$13,DATEVALUE(入力!$AD$13)),""))</f>
        <v/>
      </c>
      <c r="AL11">
        <f>IF(入力!$D$13="","",IFERROR(IF(ISNUMBER(入力!$AF$13),入力!$AF$13,DATEVALUE(入力!$AF$13)),""))</f>
        <v/>
      </c>
    </row>
    <row r="12">
      <c r="A12" t="n">
        <v>10</v>
      </c>
      <c r="B12">
        <f>IF(入力!$D$14="","",IF(OR(反映項目!$B$4="×",入力!$D$14=""),"",入力!$D$14))</f>
        <v/>
      </c>
      <c r="C12">
        <f>IF(入力!$D$14="","",IF(OR(反映項目!$B$5="×",入力!$E$14=""),"",入力!$E$14))</f>
        <v/>
      </c>
      <c r="D12">
        <f>IF(入力!$D$14="","",IF(OR(反映項目!$B$6="×",N($AJ$12)=0),"",YEAR($AJ$12)-IF($AJ$12&gt;=DATE(2019,5,1),2018,IF($AJ$12&gt;=DATE(1989,1,8),1988,1925))))</f>
        <v/>
      </c>
      <c r="E12">
        <f>IF(入力!$D$14="","",IF(OR(反映項目!$B$6="×",N($AJ$12)=0),"",MONTH($AJ$12)))</f>
        <v/>
      </c>
      <c r="F12">
        <f>IF(入力!$D$14="","",IF(OR(反映項目!$B$6="×",N($AJ$12)=0),"",DAY($AJ$12)))</f>
        <v/>
      </c>
      <c r="G12">
        <f>IF(入力!$D$14="","",IF(OR(反映項目!$B$6="×",OR(N($AJ$12)=0,N(設定!$B$3)=0)),"",DATEDIF($AJ$12,設定!$B$3,"Y")))</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IF(入力!$D$14="","",IF(OR(反映項目!$B$10="×",入力!$K$14=""),"",IFERROR(TEXT(VALUE(SUBSTITUTE(入力!$K$14,"-","")),"000-0000"),入力!$K$14)))</f>
        <v/>
      </c>
      <c r="L12">
        <f>IF(入力!$D$14="","",IF(反映項目!$B$10="×","",IF(AND(入力!$K$14="",入力!$L$14=""),"同上",IF(入力!$L$14="","",入力!$L$14))))</f>
        <v/>
      </c>
      <c r="M12">
        <f>IF(入力!$D$14="","",IF(OR(反映項目!$B$10="×",入力!$M$14="",AND(入力!$K$14="",入力!$L$14="")),"",入力!$M$14))</f>
        <v/>
      </c>
      <c r="N12">
        <f>IF(入力!$D$14="","",設定!$B$4&amp;CHAR(10)&amp;IF(入力!$J$14="",設定!$B$5,入力!$J$14))</f>
        <v/>
      </c>
      <c r="O12">
        <f>IF(入力!$D$14="","",IF(反映項目!$B$11="×","",IFERROR(INDEX(資格集約!$H$111:$H$122,MATCH(1,資格集約!$G$111:$G$122,0)),"")))</f>
        <v/>
      </c>
      <c r="P12">
        <f>IF(入力!$D$14="","",IF(反映項目!$B$11="×","",IFERROR(INDEX(資格集約!$E$111:$E$122,MATCH(1,資格集約!$G$111:$G$122,0)),"")))</f>
        <v/>
      </c>
      <c r="Q12">
        <f>IF(入力!$D$14="","",IF(反映項目!$B$11="×","",IFERROR(INDEX(資格集約!$H$111:$H$122,MATCH(2,資格集約!$G$111:$G$122,0)),"")))</f>
        <v/>
      </c>
      <c r="R12">
        <f>IF(入力!$D$14="","",IF(反映項目!$B$11="×","",IFERROR(INDEX(資格集約!$E$111:$E$122,MATCH(2,資格集約!$G$111:$G$122,0)),"")))</f>
        <v/>
      </c>
      <c r="S12">
        <f>IF(入力!$D$14="","",IF(反映項目!$B$11="×","",IFERROR(INDEX(資格集約!$H$111:$H$122,MATCH(3,資格集約!$G$111:$G$122,0)),"")))</f>
        <v/>
      </c>
      <c r="T12">
        <f>IF(入力!$D$14="","",IF(反映項目!$B$11="×","",IFERROR(INDEX(資格集約!$E$111:$E$122,MATCH(3,資格集約!$G$111:$G$122,0)),"")))</f>
        <v/>
      </c>
      <c r="U12">
        <f>IF(入力!$D$14="","",IF(反映項目!$B$11="×","",IFERROR(INDEX(資格集約!$H$111:$H$122,MATCH(4,資格集約!$G$111:$G$122,0)),"")))</f>
        <v/>
      </c>
      <c r="V12">
        <f>IF(入力!$D$14="","",IF(反映項目!$B$11="×","",IFERROR(INDEX(資格集約!$E$111:$E$122,MATCH(4,資格集約!$G$111:$G$122,0)),"")))</f>
        <v/>
      </c>
      <c r="W12">
        <f>IF(入力!$D$14="","",IF(反映項目!$B$11="×","",IFERROR(INDEX(資格集約!$H$111:$H$122,MATCH(5,資格集約!$G$111:$G$122,0)),"")))</f>
        <v/>
      </c>
      <c r="X12">
        <f>IF(入力!$D$14="","",IF(反映項目!$B$11="×","",IFERROR(INDEX(資格集約!$E$111:$E$122,MATCH(5,資格集約!$G$111:$G$122,0)),"")))</f>
        <v/>
      </c>
      <c r="Y12">
        <f>IF(入力!$D$14="","",IF(OR(反映項目!$B$12="×",入力!$Z$14=""),"",入力!$Z$14))</f>
        <v/>
      </c>
      <c r="Z12">
        <f>IF(入力!$D$14="","",IF(反映項目!$B$13="×","",IF(入力!$AA$14="","",入力!$AA$14&amp;CHAR(10)))&amp;IF(反映項目!$B$14="×","",IF(入力!$AB$14="","",入力!$AB$14&amp;CHAR(10)))&amp;IF(反映項目!$B$15="×","",IF(入力!$AC$14="","",入力!$AC$14)))</f>
        <v/>
      </c>
      <c r="AA12">
        <f>IF(入力!$D$14="","",IF(OR(反映項目!$B$17="×",入力!$AH$14=""),"",入力!$AH$14))</f>
        <v/>
      </c>
      <c r="AB12">
        <f>IF(入力!$D$14="","",IF(OR(反映項目!$B$16="×",N($AK$12)=0),"",YEAR($AK$12)-IF($AK$12&gt;=DATE(2019,5,1),2018,1988)))</f>
        <v/>
      </c>
      <c r="AC12">
        <f>IF(入力!$D$14="","",IF(OR(反映項目!$B$16="×",N($AK$12)=0),"",MONTH($AK$12)))</f>
        <v/>
      </c>
      <c r="AD12">
        <f>IF(入力!$D$14="","",IF(OR(反映項目!$B$16="×",入力!$AE$14=""),"",入力!$AE$14))</f>
        <v/>
      </c>
      <c r="AE12">
        <f>IF(入力!$D$14="","",IF(OR(反映項目!$B$16="×",N($AL$12)=0),"",YEAR($AL$12)-IF($AL$12&gt;=DATE(2019,5,1),2018,1988)))</f>
        <v/>
      </c>
      <c r="AF12">
        <f>IF(入力!$D$14="","",IF(OR(反映項目!$B$16="×",N($AL$12)=0),"",MONTH($AL$12)))</f>
        <v/>
      </c>
      <c r="AG12">
        <f>IF(入力!$D$14="","",IF(OR(反映項目!$B$16="×",入力!$AG$14=""),"",入力!$AG$14))</f>
        <v/>
      </c>
      <c r="AJ12">
        <f>IF(入力!$D$14="","",IFERROR(IF(ISNUMBER(入力!$F$14),入力!$F$14,DATEVALUE(入力!$F$14)),""))</f>
        <v/>
      </c>
      <c r="AK12">
        <f>IF(入力!$D$14="","",IFERROR(IF(ISNUMBER(入力!$AD$14),入力!$AD$14,DATEVALUE(入力!$AD$14)),""))</f>
        <v/>
      </c>
      <c r="AL12">
        <f>IF(入力!$D$14="","",IFERROR(IF(ISNUMBER(入力!$AF$14),入力!$AF$14,DATEVALUE(入力!$AF$14)),""))</f>
        <v/>
      </c>
    </row>
    <row r="13">
      <c r="A13" t="n">
        <v>11</v>
      </c>
      <c r="B13">
        <f>IF(入力!$D$15="","",IF(OR(反映項目!$B$4="×",入力!$D$15=""),"",入力!$D$15))</f>
        <v/>
      </c>
      <c r="C13">
        <f>IF(入力!$D$15="","",IF(OR(反映項目!$B$5="×",入力!$E$15=""),"",入力!$E$15))</f>
        <v/>
      </c>
      <c r="D13">
        <f>IF(入力!$D$15="","",IF(OR(反映項目!$B$6="×",N($AJ$13)=0),"",YEAR($AJ$13)-IF($AJ$13&gt;=DATE(2019,5,1),2018,IF($AJ$13&gt;=DATE(1989,1,8),1988,1925))))</f>
        <v/>
      </c>
      <c r="E13">
        <f>IF(入力!$D$15="","",IF(OR(反映項目!$B$6="×",N($AJ$13)=0),"",MONTH($AJ$13)))</f>
        <v/>
      </c>
      <c r="F13">
        <f>IF(入力!$D$15="","",IF(OR(反映項目!$B$6="×",N($AJ$13)=0),"",DAY($AJ$13)))</f>
        <v/>
      </c>
      <c r="G13">
        <f>IF(入力!$D$15="","",IF(OR(反映項目!$B$6="×",OR(N($AJ$13)=0,N(設定!$B$3)=0)),"",DATEDIF($AJ$13,設定!$B$3,"Y")))</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IF(入力!$D$15="","",IF(OR(反映項目!$B$10="×",入力!$K$15=""),"",IFERROR(TEXT(VALUE(SUBSTITUTE(入力!$K$15,"-","")),"000-0000"),入力!$K$15)))</f>
        <v/>
      </c>
      <c r="L13">
        <f>IF(入力!$D$15="","",IF(反映項目!$B$10="×","",IF(AND(入力!$K$15="",入力!$L$15=""),"同上",IF(入力!$L$15="","",入力!$L$15))))</f>
        <v/>
      </c>
      <c r="M13">
        <f>IF(入力!$D$15="","",IF(OR(反映項目!$B$10="×",入力!$M$15="",AND(入力!$K$15="",入力!$L$15="")),"",入力!$M$15))</f>
        <v/>
      </c>
      <c r="N13">
        <f>IF(入力!$D$15="","",設定!$B$4&amp;CHAR(10)&amp;IF(入力!$J$15="",設定!$B$5,入力!$J$15))</f>
        <v/>
      </c>
      <c r="O13">
        <f>IF(入力!$D$15="","",IF(反映項目!$B$11="×","",IFERROR(INDEX(資格集約!$H$123:$H$134,MATCH(1,資格集約!$G$123:$G$134,0)),"")))</f>
        <v/>
      </c>
      <c r="P13">
        <f>IF(入力!$D$15="","",IF(反映項目!$B$11="×","",IFERROR(INDEX(資格集約!$E$123:$E$134,MATCH(1,資格集約!$G$123:$G$134,0)),"")))</f>
        <v/>
      </c>
      <c r="Q13">
        <f>IF(入力!$D$15="","",IF(反映項目!$B$11="×","",IFERROR(INDEX(資格集約!$H$123:$H$134,MATCH(2,資格集約!$G$123:$G$134,0)),"")))</f>
        <v/>
      </c>
      <c r="R13">
        <f>IF(入力!$D$15="","",IF(反映項目!$B$11="×","",IFERROR(INDEX(資格集約!$E$123:$E$134,MATCH(2,資格集約!$G$123:$G$134,0)),"")))</f>
        <v/>
      </c>
      <c r="S13">
        <f>IF(入力!$D$15="","",IF(反映項目!$B$11="×","",IFERROR(INDEX(資格集約!$H$123:$H$134,MATCH(3,資格集約!$G$123:$G$134,0)),"")))</f>
        <v/>
      </c>
      <c r="T13">
        <f>IF(入力!$D$15="","",IF(反映項目!$B$11="×","",IFERROR(INDEX(資格集約!$E$123:$E$134,MATCH(3,資格集約!$G$123:$G$134,0)),"")))</f>
        <v/>
      </c>
      <c r="U13">
        <f>IF(入力!$D$15="","",IF(反映項目!$B$11="×","",IFERROR(INDEX(資格集約!$H$123:$H$134,MATCH(4,資格集約!$G$123:$G$134,0)),"")))</f>
        <v/>
      </c>
      <c r="V13">
        <f>IF(入力!$D$15="","",IF(反映項目!$B$11="×","",IFERROR(INDEX(資格集約!$E$123:$E$134,MATCH(4,資格集約!$G$123:$G$134,0)),"")))</f>
        <v/>
      </c>
      <c r="W13">
        <f>IF(入力!$D$15="","",IF(反映項目!$B$11="×","",IFERROR(INDEX(資格集約!$H$123:$H$134,MATCH(5,資格集約!$G$123:$G$134,0)),"")))</f>
        <v/>
      </c>
      <c r="X13">
        <f>IF(入力!$D$15="","",IF(反映項目!$B$11="×","",IFERROR(INDEX(資格集約!$E$123:$E$134,MATCH(5,資格集約!$G$123:$G$134,0)),"")))</f>
        <v/>
      </c>
      <c r="Y13">
        <f>IF(入力!$D$15="","",IF(OR(反映項目!$B$12="×",入力!$Z$15=""),"",入力!$Z$15))</f>
        <v/>
      </c>
      <c r="Z13">
        <f>IF(入力!$D$15="","",IF(反映項目!$B$13="×","",IF(入力!$AA$15="","",入力!$AA$15&amp;CHAR(10)))&amp;IF(反映項目!$B$14="×","",IF(入力!$AB$15="","",入力!$AB$15&amp;CHAR(10)))&amp;IF(反映項目!$B$15="×","",IF(入力!$AC$15="","",入力!$AC$15)))</f>
        <v/>
      </c>
      <c r="AA13">
        <f>IF(入力!$D$15="","",IF(OR(反映項目!$B$17="×",入力!$AH$15=""),"",入力!$AH$15))</f>
        <v/>
      </c>
      <c r="AB13">
        <f>IF(入力!$D$15="","",IF(OR(反映項目!$B$16="×",N($AK$13)=0),"",YEAR($AK$13)-IF($AK$13&gt;=DATE(2019,5,1),2018,1988)))</f>
        <v/>
      </c>
      <c r="AC13">
        <f>IF(入力!$D$15="","",IF(OR(反映項目!$B$16="×",N($AK$13)=0),"",MONTH($AK$13)))</f>
        <v/>
      </c>
      <c r="AD13">
        <f>IF(入力!$D$15="","",IF(OR(反映項目!$B$16="×",入力!$AE$15=""),"",入力!$AE$15))</f>
        <v/>
      </c>
      <c r="AE13">
        <f>IF(入力!$D$15="","",IF(OR(反映項目!$B$16="×",N($AL$13)=0),"",YEAR($AL$13)-IF($AL$13&gt;=DATE(2019,5,1),2018,1988)))</f>
        <v/>
      </c>
      <c r="AF13">
        <f>IF(入力!$D$15="","",IF(OR(反映項目!$B$16="×",N($AL$13)=0),"",MONTH($AL$13)))</f>
        <v/>
      </c>
      <c r="AG13">
        <f>IF(入力!$D$15="","",IF(OR(反映項目!$B$16="×",入力!$AG$15=""),"",入力!$AG$15))</f>
        <v/>
      </c>
      <c r="AJ13">
        <f>IF(入力!$D$15="","",IFERROR(IF(ISNUMBER(入力!$F$15),入力!$F$15,DATEVALUE(入力!$F$15)),""))</f>
        <v/>
      </c>
      <c r="AK13">
        <f>IF(入力!$D$15="","",IFERROR(IF(ISNUMBER(入力!$AD$15),入力!$AD$15,DATEVALUE(入力!$AD$15)),""))</f>
        <v/>
      </c>
      <c r="AL13">
        <f>IF(入力!$D$15="","",IFERROR(IF(ISNUMBER(入力!$AF$15),入力!$AF$15,DATEVALUE(入力!$AF$15)),""))</f>
        <v/>
      </c>
    </row>
    <row r="14">
      <c r="A14" t="n">
        <v>12</v>
      </c>
      <c r="B14">
        <f>IF(入力!$D$16="","",IF(OR(反映項目!$B$4="×",入力!$D$16=""),"",入力!$D$16))</f>
        <v/>
      </c>
      <c r="C14">
        <f>IF(入力!$D$16="","",IF(OR(反映項目!$B$5="×",入力!$E$16=""),"",入力!$E$16))</f>
        <v/>
      </c>
      <c r="D14">
        <f>IF(入力!$D$16="","",IF(OR(反映項目!$B$6="×",N($AJ$14)=0),"",YEAR($AJ$14)-IF($AJ$14&gt;=DATE(2019,5,1),2018,IF($AJ$14&gt;=DATE(1989,1,8),1988,1925))))</f>
        <v/>
      </c>
      <c r="E14">
        <f>IF(入力!$D$16="","",IF(OR(反映項目!$B$6="×",N($AJ$14)=0),"",MONTH($AJ$14)))</f>
        <v/>
      </c>
      <c r="F14">
        <f>IF(入力!$D$16="","",IF(OR(反映項目!$B$6="×",N($AJ$14)=0),"",DAY($AJ$14)))</f>
        <v/>
      </c>
      <c r="G14">
        <f>IF(入力!$D$16="","",IF(OR(反映項目!$B$6="×",OR(N($AJ$14)=0,N(設定!$B$3)=0)),"",DATEDIF($AJ$14,設定!$B$3,"Y")))</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IF(入力!$D$16="","",IF(OR(反映項目!$B$10="×",入力!$K$16=""),"",IFERROR(TEXT(VALUE(SUBSTITUTE(入力!$K$16,"-","")),"000-0000"),入力!$K$16)))</f>
        <v/>
      </c>
      <c r="L14">
        <f>IF(入力!$D$16="","",IF(反映項目!$B$10="×","",IF(AND(入力!$K$16="",入力!$L$16=""),"同上",IF(入力!$L$16="","",入力!$L$16))))</f>
        <v/>
      </c>
      <c r="M14">
        <f>IF(入力!$D$16="","",IF(OR(反映項目!$B$10="×",入力!$M$16="",AND(入力!$K$16="",入力!$L$16="")),"",入力!$M$16))</f>
        <v/>
      </c>
      <c r="N14">
        <f>IF(入力!$D$16="","",設定!$B$4&amp;CHAR(10)&amp;IF(入力!$J$16="",設定!$B$5,入力!$J$16))</f>
        <v/>
      </c>
      <c r="O14">
        <f>IF(入力!$D$16="","",IF(反映項目!$B$11="×","",IFERROR(INDEX(資格集約!$H$135:$H$146,MATCH(1,資格集約!$G$135:$G$146,0)),"")))</f>
        <v/>
      </c>
      <c r="P14">
        <f>IF(入力!$D$16="","",IF(反映項目!$B$11="×","",IFERROR(INDEX(資格集約!$E$135:$E$146,MATCH(1,資格集約!$G$135:$G$146,0)),"")))</f>
        <v/>
      </c>
      <c r="Q14">
        <f>IF(入力!$D$16="","",IF(反映項目!$B$11="×","",IFERROR(INDEX(資格集約!$H$135:$H$146,MATCH(2,資格集約!$G$135:$G$146,0)),"")))</f>
        <v/>
      </c>
      <c r="R14">
        <f>IF(入力!$D$16="","",IF(反映項目!$B$11="×","",IFERROR(INDEX(資格集約!$E$135:$E$146,MATCH(2,資格集約!$G$135:$G$146,0)),"")))</f>
        <v/>
      </c>
      <c r="S14">
        <f>IF(入力!$D$16="","",IF(反映項目!$B$11="×","",IFERROR(INDEX(資格集約!$H$135:$H$146,MATCH(3,資格集約!$G$135:$G$146,0)),"")))</f>
        <v/>
      </c>
      <c r="T14">
        <f>IF(入力!$D$16="","",IF(反映項目!$B$11="×","",IFERROR(INDEX(資格集約!$E$135:$E$146,MATCH(3,資格集約!$G$135:$G$146,0)),"")))</f>
        <v/>
      </c>
      <c r="U14">
        <f>IF(入力!$D$16="","",IF(反映項目!$B$11="×","",IFERROR(INDEX(資格集約!$H$135:$H$146,MATCH(4,資格集約!$G$135:$G$146,0)),"")))</f>
        <v/>
      </c>
      <c r="V14">
        <f>IF(入力!$D$16="","",IF(反映項目!$B$11="×","",IFERROR(INDEX(資格集約!$E$135:$E$146,MATCH(4,資格集約!$G$135:$G$146,0)),"")))</f>
        <v/>
      </c>
      <c r="W14">
        <f>IF(入力!$D$16="","",IF(反映項目!$B$11="×","",IFERROR(INDEX(資格集約!$H$135:$H$146,MATCH(5,資格集約!$G$135:$G$146,0)),"")))</f>
        <v/>
      </c>
      <c r="X14">
        <f>IF(入力!$D$16="","",IF(反映項目!$B$11="×","",IFERROR(INDEX(資格集約!$E$135:$E$146,MATCH(5,資格集約!$G$135:$G$146,0)),"")))</f>
        <v/>
      </c>
      <c r="Y14">
        <f>IF(入力!$D$16="","",IF(OR(反映項目!$B$12="×",入力!$Z$16=""),"",入力!$Z$16))</f>
        <v/>
      </c>
      <c r="Z14">
        <f>IF(入力!$D$16="","",IF(反映項目!$B$13="×","",IF(入力!$AA$16="","",入力!$AA$16&amp;CHAR(10)))&amp;IF(反映項目!$B$14="×","",IF(入力!$AB$16="","",入力!$AB$16&amp;CHAR(10)))&amp;IF(反映項目!$B$15="×","",IF(入力!$AC$16="","",入力!$AC$16)))</f>
        <v/>
      </c>
      <c r="AA14">
        <f>IF(入力!$D$16="","",IF(OR(反映項目!$B$17="×",入力!$AH$16=""),"",入力!$AH$16))</f>
        <v/>
      </c>
      <c r="AB14">
        <f>IF(入力!$D$16="","",IF(OR(反映項目!$B$16="×",N($AK$14)=0),"",YEAR($AK$14)-IF($AK$14&gt;=DATE(2019,5,1),2018,1988)))</f>
        <v/>
      </c>
      <c r="AC14">
        <f>IF(入力!$D$16="","",IF(OR(反映項目!$B$16="×",N($AK$14)=0),"",MONTH($AK$14)))</f>
        <v/>
      </c>
      <c r="AD14">
        <f>IF(入力!$D$16="","",IF(OR(反映項目!$B$16="×",入力!$AE$16=""),"",入力!$AE$16))</f>
        <v/>
      </c>
      <c r="AE14">
        <f>IF(入力!$D$16="","",IF(OR(反映項目!$B$16="×",N($AL$14)=0),"",YEAR($AL$14)-IF($AL$14&gt;=DATE(2019,5,1),2018,1988)))</f>
        <v/>
      </c>
      <c r="AF14">
        <f>IF(入力!$D$16="","",IF(OR(反映項目!$B$16="×",N($AL$14)=0),"",MONTH($AL$14)))</f>
        <v/>
      </c>
      <c r="AG14">
        <f>IF(入力!$D$16="","",IF(OR(反映項目!$B$16="×",入力!$AG$16=""),"",入力!$AG$16))</f>
        <v/>
      </c>
      <c r="AJ14">
        <f>IF(入力!$D$16="","",IFERROR(IF(ISNUMBER(入力!$F$16),入力!$F$16,DATEVALUE(入力!$F$16)),""))</f>
        <v/>
      </c>
      <c r="AK14">
        <f>IF(入力!$D$16="","",IFERROR(IF(ISNUMBER(入力!$AD$16),入力!$AD$16,DATEVALUE(入力!$AD$16)),""))</f>
        <v/>
      </c>
      <c r="AL14">
        <f>IF(入力!$D$16="","",IFERROR(IF(ISNUMBER(入力!$AF$16),入力!$AF$16,DATEVALUE(入力!$AF$16)),""))</f>
        <v/>
      </c>
    </row>
    <row r="15">
      <c r="A15" t="n">
        <v>13</v>
      </c>
      <c r="B15">
        <f>IF(入力!$D$17="","",IF(OR(反映項目!$B$4="×",入力!$D$17=""),"",入力!$D$17))</f>
        <v/>
      </c>
      <c r="C15">
        <f>IF(入力!$D$17="","",IF(OR(反映項目!$B$5="×",入力!$E$17=""),"",入力!$E$17))</f>
        <v/>
      </c>
      <c r="D15">
        <f>IF(入力!$D$17="","",IF(OR(反映項目!$B$6="×",N($AJ$15)=0),"",YEAR($AJ$15)-IF($AJ$15&gt;=DATE(2019,5,1),2018,IF($AJ$15&gt;=DATE(1989,1,8),1988,1925))))</f>
        <v/>
      </c>
      <c r="E15">
        <f>IF(入力!$D$17="","",IF(OR(反映項目!$B$6="×",N($AJ$15)=0),"",MONTH($AJ$15)))</f>
        <v/>
      </c>
      <c r="F15">
        <f>IF(入力!$D$17="","",IF(OR(反映項目!$B$6="×",N($AJ$15)=0),"",DAY($AJ$15)))</f>
        <v/>
      </c>
      <c r="G15">
        <f>IF(入力!$D$17="","",IF(OR(反映項目!$B$6="×",OR(N($AJ$15)=0,N(設定!$B$3)=0)),"",DATEDIF($AJ$15,設定!$B$3,"Y")))</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IF(入力!$D$17="","",IF(OR(反映項目!$B$10="×",入力!$K$17=""),"",IFERROR(TEXT(VALUE(SUBSTITUTE(入力!$K$17,"-","")),"000-0000"),入力!$K$17)))</f>
        <v/>
      </c>
      <c r="L15">
        <f>IF(入力!$D$17="","",IF(反映項目!$B$10="×","",IF(AND(入力!$K$17="",入力!$L$17=""),"同上",IF(入力!$L$17="","",入力!$L$17))))</f>
        <v/>
      </c>
      <c r="M15">
        <f>IF(入力!$D$17="","",IF(OR(反映項目!$B$10="×",入力!$M$17="",AND(入力!$K$17="",入力!$L$17="")),"",入力!$M$17))</f>
        <v/>
      </c>
      <c r="N15">
        <f>IF(入力!$D$17="","",設定!$B$4&amp;CHAR(10)&amp;IF(入力!$J$17="",設定!$B$5,入力!$J$17))</f>
        <v/>
      </c>
      <c r="O15">
        <f>IF(入力!$D$17="","",IF(反映項目!$B$11="×","",IFERROR(INDEX(資格集約!$H$147:$H$158,MATCH(1,資格集約!$G$147:$G$158,0)),"")))</f>
        <v/>
      </c>
      <c r="P15">
        <f>IF(入力!$D$17="","",IF(反映項目!$B$11="×","",IFERROR(INDEX(資格集約!$E$147:$E$158,MATCH(1,資格集約!$G$147:$G$158,0)),"")))</f>
        <v/>
      </c>
      <c r="Q15">
        <f>IF(入力!$D$17="","",IF(反映項目!$B$11="×","",IFERROR(INDEX(資格集約!$H$147:$H$158,MATCH(2,資格集約!$G$147:$G$158,0)),"")))</f>
        <v/>
      </c>
      <c r="R15">
        <f>IF(入力!$D$17="","",IF(反映項目!$B$11="×","",IFERROR(INDEX(資格集約!$E$147:$E$158,MATCH(2,資格集約!$G$147:$G$158,0)),"")))</f>
        <v/>
      </c>
      <c r="S15">
        <f>IF(入力!$D$17="","",IF(反映項目!$B$11="×","",IFERROR(INDEX(資格集約!$H$147:$H$158,MATCH(3,資格集約!$G$147:$G$158,0)),"")))</f>
        <v/>
      </c>
      <c r="T15">
        <f>IF(入力!$D$17="","",IF(反映項目!$B$11="×","",IFERROR(INDEX(資格集約!$E$147:$E$158,MATCH(3,資格集約!$G$147:$G$158,0)),"")))</f>
        <v/>
      </c>
      <c r="U15">
        <f>IF(入力!$D$17="","",IF(反映項目!$B$11="×","",IFERROR(INDEX(資格集約!$H$147:$H$158,MATCH(4,資格集約!$G$147:$G$158,0)),"")))</f>
        <v/>
      </c>
      <c r="V15">
        <f>IF(入力!$D$17="","",IF(反映項目!$B$11="×","",IFERROR(INDEX(資格集約!$E$147:$E$158,MATCH(4,資格集約!$G$147:$G$158,0)),"")))</f>
        <v/>
      </c>
      <c r="W15">
        <f>IF(入力!$D$17="","",IF(反映項目!$B$11="×","",IFERROR(INDEX(資格集約!$H$147:$H$158,MATCH(5,資格集約!$G$147:$G$158,0)),"")))</f>
        <v/>
      </c>
      <c r="X15">
        <f>IF(入力!$D$17="","",IF(反映項目!$B$11="×","",IFERROR(INDEX(資格集約!$E$147:$E$158,MATCH(5,資格集約!$G$147:$G$158,0)),"")))</f>
        <v/>
      </c>
      <c r="Y15">
        <f>IF(入力!$D$17="","",IF(OR(反映項目!$B$12="×",入力!$Z$17=""),"",入力!$Z$17))</f>
        <v/>
      </c>
      <c r="Z15">
        <f>IF(入力!$D$17="","",IF(反映項目!$B$13="×","",IF(入力!$AA$17="","",入力!$AA$17&amp;CHAR(10)))&amp;IF(反映項目!$B$14="×","",IF(入力!$AB$17="","",入力!$AB$17&amp;CHAR(10)))&amp;IF(反映項目!$B$15="×","",IF(入力!$AC$17="","",入力!$AC$17)))</f>
        <v/>
      </c>
      <c r="AA15">
        <f>IF(入力!$D$17="","",IF(OR(反映項目!$B$17="×",入力!$AH$17=""),"",入力!$AH$17))</f>
        <v/>
      </c>
      <c r="AB15">
        <f>IF(入力!$D$17="","",IF(OR(反映項目!$B$16="×",N($AK$15)=0),"",YEAR($AK$15)-IF($AK$15&gt;=DATE(2019,5,1),2018,1988)))</f>
        <v/>
      </c>
      <c r="AC15">
        <f>IF(入力!$D$17="","",IF(OR(反映項目!$B$16="×",N($AK$15)=0),"",MONTH($AK$15)))</f>
        <v/>
      </c>
      <c r="AD15">
        <f>IF(入力!$D$17="","",IF(OR(反映項目!$B$16="×",入力!$AE$17=""),"",入力!$AE$17))</f>
        <v/>
      </c>
      <c r="AE15">
        <f>IF(入力!$D$17="","",IF(OR(反映項目!$B$16="×",N($AL$15)=0),"",YEAR($AL$15)-IF($AL$15&gt;=DATE(2019,5,1),2018,1988)))</f>
        <v/>
      </c>
      <c r="AF15">
        <f>IF(入力!$D$17="","",IF(OR(反映項目!$B$16="×",N($AL$15)=0),"",MONTH($AL$15)))</f>
        <v/>
      </c>
      <c r="AG15">
        <f>IF(入力!$D$17="","",IF(OR(反映項目!$B$16="×",入力!$AG$17=""),"",入力!$AG$17))</f>
        <v/>
      </c>
      <c r="AJ15">
        <f>IF(入力!$D$17="","",IFERROR(IF(ISNUMBER(入力!$F$17),入力!$F$17,DATEVALUE(入力!$F$17)),""))</f>
        <v/>
      </c>
      <c r="AK15">
        <f>IF(入力!$D$17="","",IFERROR(IF(ISNUMBER(入力!$AD$17),入力!$AD$17,DATEVALUE(入力!$AD$17)),""))</f>
        <v/>
      </c>
      <c r="AL15">
        <f>IF(入力!$D$17="","",IFERROR(IF(ISNUMBER(入力!$AF$17),入力!$AF$17,DATEVALUE(入力!$AF$17)),""))</f>
        <v/>
      </c>
    </row>
    <row r="16">
      <c r="A16" t="n">
        <v>14</v>
      </c>
      <c r="B16">
        <f>IF(入力!$D$18="","",IF(OR(反映項目!$B$4="×",入力!$D$18=""),"",入力!$D$18))</f>
        <v/>
      </c>
      <c r="C16">
        <f>IF(入力!$D$18="","",IF(OR(反映項目!$B$5="×",入力!$E$18=""),"",入力!$E$18))</f>
        <v/>
      </c>
      <c r="D16">
        <f>IF(入力!$D$18="","",IF(OR(反映項目!$B$6="×",N($AJ$16)=0),"",YEAR($AJ$16)-IF($AJ$16&gt;=DATE(2019,5,1),2018,IF($AJ$16&gt;=DATE(1989,1,8),1988,1925))))</f>
        <v/>
      </c>
      <c r="E16">
        <f>IF(入力!$D$18="","",IF(OR(反映項目!$B$6="×",N($AJ$16)=0),"",MONTH($AJ$16)))</f>
        <v/>
      </c>
      <c r="F16">
        <f>IF(入力!$D$18="","",IF(OR(反映項目!$B$6="×",N($AJ$16)=0),"",DAY($AJ$16)))</f>
        <v/>
      </c>
      <c r="G16">
        <f>IF(入力!$D$18="","",IF(OR(反映項目!$B$6="×",OR(N($AJ$16)=0,N(設定!$B$3)=0)),"",DATEDIF($AJ$16,設定!$B$3,"Y")))</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IF(入力!$D$18="","",IF(OR(反映項目!$B$10="×",入力!$K$18=""),"",IFERROR(TEXT(VALUE(SUBSTITUTE(入力!$K$18,"-","")),"000-0000"),入力!$K$18)))</f>
        <v/>
      </c>
      <c r="L16">
        <f>IF(入力!$D$18="","",IF(反映項目!$B$10="×","",IF(AND(入力!$K$18="",入力!$L$18=""),"同上",IF(入力!$L$18="","",入力!$L$18))))</f>
        <v/>
      </c>
      <c r="M16">
        <f>IF(入力!$D$18="","",IF(OR(反映項目!$B$10="×",入力!$M$18="",AND(入力!$K$18="",入力!$L$18="")),"",入力!$M$18))</f>
        <v/>
      </c>
      <c r="N16">
        <f>IF(入力!$D$18="","",設定!$B$4&amp;CHAR(10)&amp;IF(入力!$J$18="",設定!$B$5,入力!$J$18))</f>
        <v/>
      </c>
      <c r="O16">
        <f>IF(入力!$D$18="","",IF(反映項目!$B$11="×","",IFERROR(INDEX(資格集約!$H$159:$H$170,MATCH(1,資格集約!$G$159:$G$170,0)),"")))</f>
        <v/>
      </c>
      <c r="P16">
        <f>IF(入力!$D$18="","",IF(反映項目!$B$11="×","",IFERROR(INDEX(資格集約!$E$159:$E$170,MATCH(1,資格集約!$G$159:$G$170,0)),"")))</f>
        <v/>
      </c>
      <c r="Q16">
        <f>IF(入力!$D$18="","",IF(反映項目!$B$11="×","",IFERROR(INDEX(資格集約!$H$159:$H$170,MATCH(2,資格集約!$G$159:$G$170,0)),"")))</f>
        <v/>
      </c>
      <c r="R16">
        <f>IF(入力!$D$18="","",IF(反映項目!$B$11="×","",IFERROR(INDEX(資格集約!$E$159:$E$170,MATCH(2,資格集約!$G$159:$G$170,0)),"")))</f>
        <v/>
      </c>
      <c r="S16">
        <f>IF(入力!$D$18="","",IF(反映項目!$B$11="×","",IFERROR(INDEX(資格集約!$H$159:$H$170,MATCH(3,資格集約!$G$159:$G$170,0)),"")))</f>
        <v/>
      </c>
      <c r="T16">
        <f>IF(入力!$D$18="","",IF(反映項目!$B$11="×","",IFERROR(INDEX(資格集約!$E$159:$E$170,MATCH(3,資格集約!$G$159:$G$170,0)),"")))</f>
        <v/>
      </c>
      <c r="U16">
        <f>IF(入力!$D$18="","",IF(反映項目!$B$11="×","",IFERROR(INDEX(資格集約!$H$159:$H$170,MATCH(4,資格集約!$G$159:$G$170,0)),"")))</f>
        <v/>
      </c>
      <c r="V16">
        <f>IF(入力!$D$18="","",IF(反映項目!$B$11="×","",IFERROR(INDEX(資格集約!$E$159:$E$170,MATCH(4,資格集約!$G$159:$G$170,0)),"")))</f>
        <v/>
      </c>
      <c r="W16">
        <f>IF(入力!$D$18="","",IF(反映項目!$B$11="×","",IFERROR(INDEX(資格集約!$H$159:$H$170,MATCH(5,資格集約!$G$159:$G$170,0)),"")))</f>
        <v/>
      </c>
      <c r="X16">
        <f>IF(入力!$D$18="","",IF(反映項目!$B$11="×","",IFERROR(INDEX(資格集約!$E$159:$E$170,MATCH(5,資格集約!$G$159:$G$170,0)),"")))</f>
        <v/>
      </c>
      <c r="Y16">
        <f>IF(入力!$D$18="","",IF(OR(反映項目!$B$12="×",入力!$Z$18=""),"",入力!$Z$18))</f>
        <v/>
      </c>
      <c r="Z16">
        <f>IF(入力!$D$18="","",IF(反映項目!$B$13="×","",IF(入力!$AA$18="","",入力!$AA$18&amp;CHAR(10)))&amp;IF(反映項目!$B$14="×","",IF(入力!$AB$18="","",入力!$AB$18&amp;CHAR(10)))&amp;IF(反映項目!$B$15="×","",IF(入力!$AC$18="","",入力!$AC$18)))</f>
        <v/>
      </c>
      <c r="AA16">
        <f>IF(入力!$D$18="","",IF(OR(反映項目!$B$17="×",入力!$AH$18=""),"",入力!$AH$18))</f>
        <v/>
      </c>
      <c r="AB16">
        <f>IF(入力!$D$18="","",IF(OR(反映項目!$B$16="×",N($AK$16)=0),"",YEAR($AK$16)-IF($AK$16&gt;=DATE(2019,5,1),2018,1988)))</f>
        <v/>
      </c>
      <c r="AC16">
        <f>IF(入力!$D$18="","",IF(OR(反映項目!$B$16="×",N($AK$16)=0),"",MONTH($AK$16)))</f>
        <v/>
      </c>
      <c r="AD16">
        <f>IF(入力!$D$18="","",IF(OR(反映項目!$B$16="×",入力!$AE$18=""),"",入力!$AE$18))</f>
        <v/>
      </c>
      <c r="AE16">
        <f>IF(入力!$D$18="","",IF(OR(反映項目!$B$16="×",N($AL$16)=0),"",YEAR($AL$16)-IF($AL$16&gt;=DATE(2019,5,1),2018,1988)))</f>
        <v/>
      </c>
      <c r="AF16">
        <f>IF(入力!$D$18="","",IF(OR(反映項目!$B$16="×",N($AL$16)=0),"",MONTH($AL$16)))</f>
        <v/>
      </c>
      <c r="AG16">
        <f>IF(入力!$D$18="","",IF(OR(反映項目!$B$16="×",入力!$AG$18=""),"",入力!$AG$18))</f>
        <v/>
      </c>
      <c r="AJ16">
        <f>IF(入力!$D$18="","",IFERROR(IF(ISNUMBER(入力!$F$18),入力!$F$18,DATEVALUE(入力!$F$18)),""))</f>
        <v/>
      </c>
      <c r="AK16">
        <f>IF(入力!$D$18="","",IFERROR(IF(ISNUMBER(入力!$AD$18),入力!$AD$18,DATEVALUE(入力!$AD$18)),""))</f>
        <v/>
      </c>
      <c r="AL16">
        <f>IF(入力!$D$18="","",IFERROR(IF(ISNUMBER(入力!$AF$18),入力!$AF$18,DATEVALUE(入力!$AF$18)),""))</f>
        <v/>
      </c>
    </row>
    <row r="17">
      <c r="A17" t="n">
        <v>15</v>
      </c>
      <c r="B17">
        <f>IF(入力!$D$19="","",IF(OR(反映項目!$B$4="×",入力!$D$19=""),"",入力!$D$19))</f>
        <v/>
      </c>
      <c r="C17">
        <f>IF(入力!$D$19="","",IF(OR(反映項目!$B$5="×",入力!$E$19=""),"",入力!$E$19))</f>
        <v/>
      </c>
      <c r="D17">
        <f>IF(入力!$D$19="","",IF(OR(反映項目!$B$6="×",N($AJ$17)=0),"",YEAR($AJ$17)-IF($AJ$17&gt;=DATE(2019,5,1),2018,IF($AJ$17&gt;=DATE(1989,1,8),1988,1925))))</f>
        <v/>
      </c>
      <c r="E17">
        <f>IF(入力!$D$19="","",IF(OR(反映項目!$B$6="×",N($AJ$17)=0),"",MONTH($AJ$17)))</f>
        <v/>
      </c>
      <c r="F17">
        <f>IF(入力!$D$19="","",IF(OR(反映項目!$B$6="×",N($AJ$17)=0),"",DAY($AJ$17)))</f>
        <v/>
      </c>
      <c r="G17">
        <f>IF(入力!$D$19="","",IF(OR(反映項目!$B$6="×",OR(N($AJ$17)=0,N(設定!$B$3)=0)),"",DATEDIF($AJ$17,設定!$B$3,"Y")))</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IF(入力!$D$19="","",IF(OR(反映項目!$B$10="×",入力!$K$19=""),"",IFERROR(TEXT(VALUE(SUBSTITUTE(入力!$K$19,"-","")),"000-0000"),入力!$K$19)))</f>
        <v/>
      </c>
      <c r="L17">
        <f>IF(入力!$D$19="","",IF(反映項目!$B$10="×","",IF(AND(入力!$K$19="",入力!$L$19=""),"同上",IF(入力!$L$19="","",入力!$L$19))))</f>
        <v/>
      </c>
      <c r="M17">
        <f>IF(入力!$D$19="","",IF(OR(反映項目!$B$10="×",入力!$M$19="",AND(入力!$K$19="",入力!$L$19="")),"",入力!$M$19))</f>
        <v/>
      </c>
      <c r="N17">
        <f>IF(入力!$D$19="","",設定!$B$4&amp;CHAR(10)&amp;IF(入力!$J$19="",設定!$B$5,入力!$J$19))</f>
        <v/>
      </c>
      <c r="O17">
        <f>IF(入力!$D$19="","",IF(反映項目!$B$11="×","",IFERROR(INDEX(資格集約!$H$171:$H$182,MATCH(1,資格集約!$G$171:$G$182,0)),"")))</f>
        <v/>
      </c>
      <c r="P17">
        <f>IF(入力!$D$19="","",IF(反映項目!$B$11="×","",IFERROR(INDEX(資格集約!$E$171:$E$182,MATCH(1,資格集約!$G$171:$G$182,0)),"")))</f>
        <v/>
      </c>
      <c r="Q17">
        <f>IF(入力!$D$19="","",IF(反映項目!$B$11="×","",IFERROR(INDEX(資格集約!$H$171:$H$182,MATCH(2,資格集約!$G$171:$G$182,0)),"")))</f>
        <v/>
      </c>
      <c r="R17">
        <f>IF(入力!$D$19="","",IF(反映項目!$B$11="×","",IFERROR(INDEX(資格集約!$E$171:$E$182,MATCH(2,資格集約!$G$171:$G$182,0)),"")))</f>
        <v/>
      </c>
      <c r="S17">
        <f>IF(入力!$D$19="","",IF(反映項目!$B$11="×","",IFERROR(INDEX(資格集約!$H$171:$H$182,MATCH(3,資格集約!$G$171:$G$182,0)),"")))</f>
        <v/>
      </c>
      <c r="T17">
        <f>IF(入力!$D$19="","",IF(反映項目!$B$11="×","",IFERROR(INDEX(資格集約!$E$171:$E$182,MATCH(3,資格集約!$G$171:$G$182,0)),"")))</f>
        <v/>
      </c>
      <c r="U17">
        <f>IF(入力!$D$19="","",IF(反映項目!$B$11="×","",IFERROR(INDEX(資格集約!$H$171:$H$182,MATCH(4,資格集約!$G$171:$G$182,0)),"")))</f>
        <v/>
      </c>
      <c r="V17">
        <f>IF(入力!$D$19="","",IF(反映項目!$B$11="×","",IFERROR(INDEX(資格集約!$E$171:$E$182,MATCH(4,資格集約!$G$171:$G$182,0)),"")))</f>
        <v/>
      </c>
      <c r="W17">
        <f>IF(入力!$D$19="","",IF(反映項目!$B$11="×","",IFERROR(INDEX(資格集約!$H$171:$H$182,MATCH(5,資格集約!$G$171:$G$182,0)),"")))</f>
        <v/>
      </c>
      <c r="X17">
        <f>IF(入力!$D$19="","",IF(反映項目!$B$11="×","",IFERROR(INDEX(資格集約!$E$171:$E$182,MATCH(5,資格集約!$G$171:$G$182,0)),"")))</f>
        <v/>
      </c>
      <c r="Y17">
        <f>IF(入力!$D$19="","",IF(OR(反映項目!$B$12="×",入力!$Z$19=""),"",入力!$Z$19))</f>
        <v/>
      </c>
      <c r="Z17">
        <f>IF(入力!$D$19="","",IF(反映項目!$B$13="×","",IF(入力!$AA$19="","",入力!$AA$19&amp;CHAR(10)))&amp;IF(反映項目!$B$14="×","",IF(入力!$AB$19="","",入力!$AB$19&amp;CHAR(10)))&amp;IF(反映項目!$B$15="×","",IF(入力!$AC$19="","",入力!$AC$19)))</f>
        <v/>
      </c>
      <c r="AA17">
        <f>IF(入力!$D$19="","",IF(OR(反映項目!$B$17="×",入力!$AH$19=""),"",入力!$AH$19))</f>
        <v/>
      </c>
      <c r="AB17">
        <f>IF(入力!$D$19="","",IF(OR(反映項目!$B$16="×",N($AK$17)=0),"",YEAR($AK$17)-IF($AK$17&gt;=DATE(2019,5,1),2018,1988)))</f>
        <v/>
      </c>
      <c r="AC17">
        <f>IF(入力!$D$19="","",IF(OR(反映項目!$B$16="×",N($AK$17)=0),"",MONTH($AK$17)))</f>
        <v/>
      </c>
      <c r="AD17">
        <f>IF(入力!$D$19="","",IF(OR(反映項目!$B$16="×",入力!$AE$19=""),"",入力!$AE$19))</f>
        <v/>
      </c>
      <c r="AE17">
        <f>IF(入力!$D$19="","",IF(OR(反映項目!$B$16="×",N($AL$17)=0),"",YEAR($AL$17)-IF($AL$17&gt;=DATE(2019,5,1),2018,1988)))</f>
        <v/>
      </c>
      <c r="AF17">
        <f>IF(入力!$D$19="","",IF(OR(反映項目!$B$16="×",N($AL$17)=0),"",MONTH($AL$17)))</f>
        <v/>
      </c>
      <c r="AG17">
        <f>IF(入力!$D$19="","",IF(OR(反映項目!$B$16="×",入力!$AG$19=""),"",入力!$AG$19))</f>
        <v/>
      </c>
      <c r="AJ17">
        <f>IF(入力!$D$19="","",IFERROR(IF(ISNUMBER(入力!$F$19),入力!$F$19,DATEVALUE(入力!$F$19)),""))</f>
        <v/>
      </c>
      <c r="AK17">
        <f>IF(入力!$D$19="","",IFERROR(IF(ISNUMBER(入力!$AD$19),入力!$AD$19,DATEVALUE(入力!$AD$19)),""))</f>
        <v/>
      </c>
      <c r="AL17">
        <f>IF(入力!$D$19="","",IFERROR(IF(ISNUMBER(入力!$AF$19),入力!$AF$19,DATEVALUE(入力!$AF$19)),""))</f>
        <v/>
      </c>
    </row>
    <row r="18">
      <c r="A18" t="n">
        <v>16</v>
      </c>
      <c r="B18">
        <f>IF(入力!$D$20="","",IF(OR(反映項目!$B$4="×",入力!$D$20=""),"",入力!$D$20))</f>
        <v/>
      </c>
      <c r="C18">
        <f>IF(入力!$D$20="","",IF(OR(反映項目!$B$5="×",入力!$E$20=""),"",入力!$E$20))</f>
        <v/>
      </c>
      <c r="D18">
        <f>IF(入力!$D$20="","",IF(OR(反映項目!$B$6="×",N($AJ$18)=0),"",YEAR($AJ$18)-IF($AJ$18&gt;=DATE(2019,5,1),2018,IF($AJ$18&gt;=DATE(1989,1,8),1988,1925))))</f>
        <v/>
      </c>
      <c r="E18">
        <f>IF(入力!$D$20="","",IF(OR(反映項目!$B$6="×",N($AJ$18)=0),"",MONTH($AJ$18)))</f>
        <v/>
      </c>
      <c r="F18">
        <f>IF(入力!$D$20="","",IF(OR(反映項目!$B$6="×",N($AJ$18)=0),"",DAY($AJ$18)))</f>
        <v/>
      </c>
      <c r="G18">
        <f>IF(入力!$D$20="","",IF(OR(反映項目!$B$6="×",OR(N($AJ$18)=0,N(設定!$B$3)=0)),"",DATEDIF($AJ$18,設定!$B$3,"Y")))</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IF(入力!$D$20="","",IF(OR(反映項目!$B$10="×",入力!$K$20=""),"",IFERROR(TEXT(VALUE(SUBSTITUTE(入力!$K$20,"-","")),"000-0000"),入力!$K$20)))</f>
        <v/>
      </c>
      <c r="L18">
        <f>IF(入力!$D$20="","",IF(反映項目!$B$10="×","",IF(AND(入力!$K$20="",入力!$L$20=""),"同上",IF(入力!$L$20="","",入力!$L$20))))</f>
        <v/>
      </c>
      <c r="M18">
        <f>IF(入力!$D$20="","",IF(OR(反映項目!$B$10="×",入力!$M$20="",AND(入力!$K$20="",入力!$L$20="")),"",入力!$M$20))</f>
        <v/>
      </c>
      <c r="N18">
        <f>IF(入力!$D$20="","",設定!$B$4&amp;CHAR(10)&amp;IF(入力!$J$20="",設定!$B$5,入力!$J$20))</f>
        <v/>
      </c>
      <c r="O18">
        <f>IF(入力!$D$20="","",IF(反映項目!$B$11="×","",IFERROR(INDEX(資格集約!$H$183:$H$194,MATCH(1,資格集約!$G$183:$G$194,0)),"")))</f>
        <v/>
      </c>
      <c r="P18">
        <f>IF(入力!$D$20="","",IF(反映項目!$B$11="×","",IFERROR(INDEX(資格集約!$E$183:$E$194,MATCH(1,資格集約!$G$183:$G$194,0)),"")))</f>
        <v/>
      </c>
      <c r="Q18">
        <f>IF(入力!$D$20="","",IF(反映項目!$B$11="×","",IFERROR(INDEX(資格集約!$H$183:$H$194,MATCH(2,資格集約!$G$183:$G$194,0)),"")))</f>
        <v/>
      </c>
      <c r="R18">
        <f>IF(入力!$D$20="","",IF(反映項目!$B$11="×","",IFERROR(INDEX(資格集約!$E$183:$E$194,MATCH(2,資格集約!$G$183:$G$194,0)),"")))</f>
        <v/>
      </c>
      <c r="S18">
        <f>IF(入力!$D$20="","",IF(反映項目!$B$11="×","",IFERROR(INDEX(資格集約!$H$183:$H$194,MATCH(3,資格集約!$G$183:$G$194,0)),"")))</f>
        <v/>
      </c>
      <c r="T18">
        <f>IF(入力!$D$20="","",IF(反映項目!$B$11="×","",IFERROR(INDEX(資格集約!$E$183:$E$194,MATCH(3,資格集約!$G$183:$G$194,0)),"")))</f>
        <v/>
      </c>
      <c r="U18">
        <f>IF(入力!$D$20="","",IF(反映項目!$B$11="×","",IFERROR(INDEX(資格集約!$H$183:$H$194,MATCH(4,資格集約!$G$183:$G$194,0)),"")))</f>
        <v/>
      </c>
      <c r="V18">
        <f>IF(入力!$D$20="","",IF(反映項目!$B$11="×","",IFERROR(INDEX(資格集約!$E$183:$E$194,MATCH(4,資格集約!$G$183:$G$194,0)),"")))</f>
        <v/>
      </c>
      <c r="W18">
        <f>IF(入力!$D$20="","",IF(反映項目!$B$11="×","",IFERROR(INDEX(資格集約!$H$183:$H$194,MATCH(5,資格集約!$G$183:$G$194,0)),"")))</f>
        <v/>
      </c>
      <c r="X18">
        <f>IF(入力!$D$20="","",IF(反映項目!$B$11="×","",IFERROR(INDEX(資格集約!$E$183:$E$194,MATCH(5,資格集約!$G$183:$G$194,0)),"")))</f>
        <v/>
      </c>
      <c r="Y18">
        <f>IF(入力!$D$20="","",IF(OR(反映項目!$B$12="×",入力!$Z$20=""),"",入力!$Z$20))</f>
        <v/>
      </c>
      <c r="Z18">
        <f>IF(入力!$D$20="","",IF(反映項目!$B$13="×","",IF(入力!$AA$20="","",入力!$AA$20&amp;CHAR(10)))&amp;IF(反映項目!$B$14="×","",IF(入力!$AB$20="","",入力!$AB$20&amp;CHAR(10)))&amp;IF(反映項目!$B$15="×","",IF(入力!$AC$20="","",入力!$AC$20)))</f>
        <v/>
      </c>
      <c r="AA18">
        <f>IF(入力!$D$20="","",IF(OR(反映項目!$B$17="×",入力!$AH$20=""),"",入力!$AH$20))</f>
        <v/>
      </c>
      <c r="AB18">
        <f>IF(入力!$D$20="","",IF(OR(反映項目!$B$16="×",N($AK$18)=0),"",YEAR($AK$18)-IF($AK$18&gt;=DATE(2019,5,1),2018,1988)))</f>
        <v/>
      </c>
      <c r="AC18">
        <f>IF(入力!$D$20="","",IF(OR(反映項目!$B$16="×",N($AK$18)=0),"",MONTH($AK$18)))</f>
        <v/>
      </c>
      <c r="AD18">
        <f>IF(入力!$D$20="","",IF(OR(反映項目!$B$16="×",入力!$AE$20=""),"",入力!$AE$20))</f>
        <v/>
      </c>
      <c r="AE18">
        <f>IF(入力!$D$20="","",IF(OR(反映項目!$B$16="×",N($AL$18)=0),"",YEAR($AL$18)-IF($AL$18&gt;=DATE(2019,5,1),2018,1988)))</f>
        <v/>
      </c>
      <c r="AF18">
        <f>IF(入力!$D$20="","",IF(OR(反映項目!$B$16="×",N($AL$18)=0),"",MONTH($AL$18)))</f>
        <v/>
      </c>
      <c r="AG18">
        <f>IF(入力!$D$20="","",IF(OR(反映項目!$B$16="×",入力!$AG$20=""),"",入力!$AG$20))</f>
        <v/>
      </c>
      <c r="AJ18">
        <f>IF(入力!$D$20="","",IFERROR(IF(ISNUMBER(入力!$F$20),入力!$F$20,DATEVALUE(入力!$F$20)),""))</f>
        <v/>
      </c>
      <c r="AK18">
        <f>IF(入力!$D$20="","",IFERROR(IF(ISNUMBER(入力!$AD$20),入力!$AD$20,DATEVALUE(入力!$AD$20)),""))</f>
        <v/>
      </c>
      <c r="AL18">
        <f>IF(入力!$D$20="","",IFERROR(IF(ISNUMBER(入力!$AF$20),入力!$AF$20,DATEVALUE(入力!$AF$20)),""))</f>
        <v/>
      </c>
    </row>
    <row r="19">
      <c r="A19" t="n">
        <v>17</v>
      </c>
      <c r="B19">
        <f>IF(入力!$D$21="","",IF(OR(反映項目!$B$4="×",入力!$D$21=""),"",入力!$D$21))</f>
        <v/>
      </c>
      <c r="C19">
        <f>IF(入力!$D$21="","",IF(OR(反映項目!$B$5="×",入力!$E$21=""),"",入力!$E$21))</f>
        <v/>
      </c>
      <c r="D19">
        <f>IF(入力!$D$21="","",IF(OR(反映項目!$B$6="×",N($AJ$19)=0),"",YEAR($AJ$19)-IF($AJ$19&gt;=DATE(2019,5,1),2018,IF($AJ$19&gt;=DATE(1989,1,8),1988,1925))))</f>
        <v/>
      </c>
      <c r="E19">
        <f>IF(入力!$D$21="","",IF(OR(反映項目!$B$6="×",N($AJ$19)=0),"",MONTH($AJ$19)))</f>
        <v/>
      </c>
      <c r="F19">
        <f>IF(入力!$D$21="","",IF(OR(反映項目!$B$6="×",N($AJ$19)=0),"",DAY($AJ$19)))</f>
        <v/>
      </c>
      <c r="G19">
        <f>IF(入力!$D$21="","",IF(OR(反映項目!$B$6="×",OR(N($AJ$19)=0,N(設定!$B$3)=0)),"",DATEDIF($AJ$19,設定!$B$3,"Y")))</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IF(入力!$D$21="","",IF(OR(反映項目!$B$10="×",入力!$K$21=""),"",IFERROR(TEXT(VALUE(SUBSTITUTE(入力!$K$21,"-","")),"000-0000"),入力!$K$21)))</f>
        <v/>
      </c>
      <c r="L19">
        <f>IF(入力!$D$21="","",IF(反映項目!$B$10="×","",IF(AND(入力!$K$21="",入力!$L$21=""),"同上",IF(入力!$L$21="","",入力!$L$21))))</f>
        <v/>
      </c>
      <c r="M19">
        <f>IF(入力!$D$21="","",IF(OR(反映項目!$B$10="×",入力!$M$21="",AND(入力!$K$21="",入力!$L$21="")),"",入力!$M$21))</f>
        <v/>
      </c>
      <c r="N19">
        <f>IF(入力!$D$21="","",設定!$B$4&amp;CHAR(10)&amp;IF(入力!$J$21="",設定!$B$5,入力!$J$21))</f>
        <v/>
      </c>
      <c r="O19">
        <f>IF(入力!$D$21="","",IF(反映項目!$B$11="×","",IFERROR(INDEX(資格集約!$H$195:$H$206,MATCH(1,資格集約!$G$195:$G$206,0)),"")))</f>
        <v/>
      </c>
      <c r="P19">
        <f>IF(入力!$D$21="","",IF(反映項目!$B$11="×","",IFERROR(INDEX(資格集約!$E$195:$E$206,MATCH(1,資格集約!$G$195:$G$206,0)),"")))</f>
        <v/>
      </c>
      <c r="Q19">
        <f>IF(入力!$D$21="","",IF(反映項目!$B$11="×","",IFERROR(INDEX(資格集約!$H$195:$H$206,MATCH(2,資格集約!$G$195:$G$206,0)),"")))</f>
        <v/>
      </c>
      <c r="R19">
        <f>IF(入力!$D$21="","",IF(反映項目!$B$11="×","",IFERROR(INDEX(資格集約!$E$195:$E$206,MATCH(2,資格集約!$G$195:$G$206,0)),"")))</f>
        <v/>
      </c>
      <c r="S19">
        <f>IF(入力!$D$21="","",IF(反映項目!$B$11="×","",IFERROR(INDEX(資格集約!$H$195:$H$206,MATCH(3,資格集約!$G$195:$G$206,0)),"")))</f>
        <v/>
      </c>
      <c r="T19">
        <f>IF(入力!$D$21="","",IF(反映項目!$B$11="×","",IFERROR(INDEX(資格集約!$E$195:$E$206,MATCH(3,資格集約!$G$195:$G$206,0)),"")))</f>
        <v/>
      </c>
      <c r="U19">
        <f>IF(入力!$D$21="","",IF(反映項目!$B$11="×","",IFERROR(INDEX(資格集約!$H$195:$H$206,MATCH(4,資格集約!$G$195:$G$206,0)),"")))</f>
        <v/>
      </c>
      <c r="V19">
        <f>IF(入力!$D$21="","",IF(反映項目!$B$11="×","",IFERROR(INDEX(資格集約!$E$195:$E$206,MATCH(4,資格集約!$G$195:$G$206,0)),"")))</f>
        <v/>
      </c>
      <c r="W19">
        <f>IF(入力!$D$21="","",IF(反映項目!$B$11="×","",IFERROR(INDEX(資格集約!$H$195:$H$206,MATCH(5,資格集約!$G$195:$G$206,0)),"")))</f>
        <v/>
      </c>
      <c r="X19">
        <f>IF(入力!$D$21="","",IF(反映項目!$B$11="×","",IFERROR(INDEX(資格集約!$E$195:$E$206,MATCH(5,資格集約!$G$195:$G$206,0)),"")))</f>
        <v/>
      </c>
      <c r="Y19">
        <f>IF(入力!$D$21="","",IF(OR(反映項目!$B$12="×",入力!$Z$21=""),"",入力!$Z$21))</f>
        <v/>
      </c>
      <c r="Z19">
        <f>IF(入力!$D$21="","",IF(反映項目!$B$13="×","",IF(入力!$AA$21="","",入力!$AA$21&amp;CHAR(10)))&amp;IF(反映項目!$B$14="×","",IF(入力!$AB$21="","",入力!$AB$21&amp;CHAR(10)))&amp;IF(反映項目!$B$15="×","",IF(入力!$AC$21="","",入力!$AC$21)))</f>
        <v/>
      </c>
      <c r="AA19">
        <f>IF(入力!$D$21="","",IF(OR(反映項目!$B$17="×",入力!$AH$21=""),"",入力!$AH$21))</f>
        <v/>
      </c>
      <c r="AB19">
        <f>IF(入力!$D$21="","",IF(OR(反映項目!$B$16="×",N($AK$19)=0),"",YEAR($AK$19)-IF($AK$19&gt;=DATE(2019,5,1),2018,1988)))</f>
        <v/>
      </c>
      <c r="AC19">
        <f>IF(入力!$D$21="","",IF(OR(反映項目!$B$16="×",N($AK$19)=0),"",MONTH($AK$19)))</f>
        <v/>
      </c>
      <c r="AD19">
        <f>IF(入力!$D$21="","",IF(OR(反映項目!$B$16="×",入力!$AE$21=""),"",入力!$AE$21))</f>
        <v/>
      </c>
      <c r="AE19">
        <f>IF(入力!$D$21="","",IF(OR(反映項目!$B$16="×",N($AL$19)=0),"",YEAR($AL$19)-IF($AL$19&gt;=DATE(2019,5,1),2018,1988)))</f>
        <v/>
      </c>
      <c r="AF19">
        <f>IF(入力!$D$21="","",IF(OR(反映項目!$B$16="×",N($AL$19)=0),"",MONTH($AL$19)))</f>
        <v/>
      </c>
      <c r="AG19">
        <f>IF(入力!$D$21="","",IF(OR(反映項目!$B$16="×",入力!$AG$21=""),"",入力!$AG$21))</f>
        <v/>
      </c>
      <c r="AJ19">
        <f>IF(入力!$D$21="","",IFERROR(IF(ISNUMBER(入力!$F$21),入力!$F$21,DATEVALUE(入力!$F$21)),""))</f>
        <v/>
      </c>
      <c r="AK19">
        <f>IF(入力!$D$21="","",IFERROR(IF(ISNUMBER(入力!$AD$21),入力!$AD$21,DATEVALUE(入力!$AD$21)),""))</f>
        <v/>
      </c>
      <c r="AL19">
        <f>IF(入力!$D$21="","",IFERROR(IF(ISNUMBER(入力!$AF$21),入力!$AF$21,DATEVALUE(入力!$AF$21)),""))</f>
        <v/>
      </c>
    </row>
    <row r="20">
      <c r="A20" t="n">
        <v>18</v>
      </c>
      <c r="B20">
        <f>IF(入力!$D$22="","",IF(OR(反映項目!$B$4="×",入力!$D$22=""),"",入力!$D$22))</f>
        <v/>
      </c>
      <c r="C20">
        <f>IF(入力!$D$22="","",IF(OR(反映項目!$B$5="×",入力!$E$22=""),"",入力!$E$22))</f>
        <v/>
      </c>
      <c r="D20">
        <f>IF(入力!$D$22="","",IF(OR(反映項目!$B$6="×",N($AJ$20)=0),"",YEAR($AJ$20)-IF($AJ$20&gt;=DATE(2019,5,1),2018,IF($AJ$20&gt;=DATE(1989,1,8),1988,1925))))</f>
        <v/>
      </c>
      <c r="E20">
        <f>IF(入力!$D$22="","",IF(OR(反映項目!$B$6="×",N($AJ$20)=0),"",MONTH($AJ$20)))</f>
        <v/>
      </c>
      <c r="F20">
        <f>IF(入力!$D$22="","",IF(OR(反映項目!$B$6="×",N($AJ$20)=0),"",DAY($AJ$20)))</f>
        <v/>
      </c>
      <c r="G20">
        <f>IF(入力!$D$22="","",IF(OR(反映項目!$B$6="×",OR(N($AJ$20)=0,N(設定!$B$3)=0)),"",DATEDIF($AJ$20,設定!$B$3,"Y")))</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IF(入力!$D$22="","",IF(OR(反映項目!$B$10="×",入力!$K$22=""),"",IFERROR(TEXT(VALUE(SUBSTITUTE(入力!$K$22,"-","")),"000-0000"),入力!$K$22)))</f>
        <v/>
      </c>
      <c r="L20">
        <f>IF(入力!$D$22="","",IF(反映項目!$B$10="×","",IF(AND(入力!$K$22="",入力!$L$22=""),"同上",IF(入力!$L$22="","",入力!$L$22))))</f>
        <v/>
      </c>
      <c r="M20">
        <f>IF(入力!$D$22="","",IF(OR(反映項目!$B$10="×",入力!$M$22="",AND(入力!$K$22="",入力!$L$22="")),"",入力!$M$22))</f>
        <v/>
      </c>
      <c r="N20">
        <f>IF(入力!$D$22="","",設定!$B$4&amp;CHAR(10)&amp;IF(入力!$J$22="",設定!$B$5,入力!$J$22))</f>
        <v/>
      </c>
      <c r="O20">
        <f>IF(入力!$D$22="","",IF(反映項目!$B$11="×","",IFERROR(INDEX(資格集約!$H$207:$H$218,MATCH(1,資格集約!$G$207:$G$218,0)),"")))</f>
        <v/>
      </c>
      <c r="P20">
        <f>IF(入力!$D$22="","",IF(反映項目!$B$11="×","",IFERROR(INDEX(資格集約!$E$207:$E$218,MATCH(1,資格集約!$G$207:$G$218,0)),"")))</f>
        <v/>
      </c>
      <c r="Q20">
        <f>IF(入力!$D$22="","",IF(反映項目!$B$11="×","",IFERROR(INDEX(資格集約!$H$207:$H$218,MATCH(2,資格集約!$G$207:$G$218,0)),"")))</f>
        <v/>
      </c>
      <c r="R20">
        <f>IF(入力!$D$22="","",IF(反映項目!$B$11="×","",IFERROR(INDEX(資格集約!$E$207:$E$218,MATCH(2,資格集約!$G$207:$G$218,0)),"")))</f>
        <v/>
      </c>
      <c r="S20">
        <f>IF(入力!$D$22="","",IF(反映項目!$B$11="×","",IFERROR(INDEX(資格集約!$H$207:$H$218,MATCH(3,資格集約!$G$207:$G$218,0)),"")))</f>
        <v/>
      </c>
      <c r="T20">
        <f>IF(入力!$D$22="","",IF(反映項目!$B$11="×","",IFERROR(INDEX(資格集約!$E$207:$E$218,MATCH(3,資格集約!$G$207:$G$218,0)),"")))</f>
        <v/>
      </c>
      <c r="U20">
        <f>IF(入力!$D$22="","",IF(反映項目!$B$11="×","",IFERROR(INDEX(資格集約!$H$207:$H$218,MATCH(4,資格集約!$G$207:$G$218,0)),"")))</f>
        <v/>
      </c>
      <c r="V20">
        <f>IF(入力!$D$22="","",IF(反映項目!$B$11="×","",IFERROR(INDEX(資格集約!$E$207:$E$218,MATCH(4,資格集約!$G$207:$G$218,0)),"")))</f>
        <v/>
      </c>
      <c r="W20">
        <f>IF(入力!$D$22="","",IF(反映項目!$B$11="×","",IFERROR(INDEX(資格集約!$H$207:$H$218,MATCH(5,資格集約!$G$207:$G$218,0)),"")))</f>
        <v/>
      </c>
      <c r="X20">
        <f>IF(入力!$D$22="","",IF(反映項目!$B$11="×","",IFERROR(INDEX(資格集約!$E$207:$E$218,MATCH(5,資格集約!$G$207:$G$218,0)),"")))</f>
        <v/>
      </c>
      <c r="Y20">
        <f>IF(入力!$D$22="","",IF(OR(反映項目!$B$12="×",入力!$Z$22=""),"",入力!$Z$22))</f>
        <v/>
      </c>
      <c r="Z20">
        <f>IF(入力!$D$22="","",IF(反映項目!$B$13="×","",IF(入力!$AA$22="","",入力!$AA$22&amp;CHAR(10)))&amp;IF(反映項目!$B$14="×","",IF(入力!$AB$22="","",入力!$AB$22&amp;CHAR(10)))&amp;IF(反映項目!$B$15="×","",IF(入力!$AC$22="","",入力!$AC$22)))</f>
        <v/>
      </c>
      <c r="AA20">
        <f>IF(入力!$D$22="","",IF(OR(反映項目!$B$17="×",入力!$AH$22=""),"",入力!$AH$22))</f>
        <v/>
      </c>
      <c r="AB20">
        <f>IF(入力!$D$22="","",IF(OR(反映項目!$B$16="×",N($AK$20)=0),"",YEAR($AK$20)-IF($AK$20&gt;=DATE(2019,5,1),2018,1988)))</f>
        <v/>
      </c>
      <c r="AC20">
        <f>IF(入力!$D$22="","",IF(OR(反映項目!$B$16="×",N($AK$20)=0),"",MONTH($AK$20)))</f>
        <v/>
      </c>
      <c r="AD20">
        <f>IF(入力!$D$22="","",IF(OR(反映項目!$B$16="×",入力!$AE$22=""),"",入力!$AE$22))</f>
        <v/>
      </c>
      <c r="AE20">
        <f>IF(入力!$D$22="","",IF(OR(反映項目!$B$16="×",N($AL$20)=0),"",YEAR($AL$20)-IF($AL$20&gt;=DATE(2019,5,1),2018,1988)))</f>
        <v/>
      </c>
      <c r="AF20">
        <f>IF(入力!$D$22="","",IF(OR(反映項目!$B$16="×",N($AL$20)=0),"",MONTH($AL$20)))</f>
        <v/>
      </c>
      <c r="AG20">
        <f>IF(入力!$D$22="","",IF(OR(反映項目!$B$16="×",入力!$AG$22=""),"",入力!$AG$22))</f>
        <v/>
      </c>
      <c r="AJ20">
        <f>IF(入力!$D$22="","",IFERROR(IF(ISNUMBER(入力!$F$22),入力!$F$22,DATEVALUE(入力!$F$22)),""))</f>
        <v/>
      </c>
      <c r="AK20">
        <f>IF(入力!$D$22="","",IFERROR(IF(ISNUMBER(入力!$AD$22),入力!$AD$22,DATEVALUE(入力!$AD$22)),""))</f>
        <v/>
      </c>
      <c r="AL20">
        <f>IF(入力!$D$22="","",IFERROR(IF(ISNUMBER(入力!$AF$22),入力!$AF$22,DATEVALUE(入力!$AF$22)),""))</f>
        <v/>
      </c>
    </row>
    <row r="21">
      <c r="A21" t="n">
        <v>19</v>
      </c>
      <c r="B21">
        <f>IF(入力!$D$23="","",IF(OR(反映項目!$B$4="×",入力!$D$23=""),"",入力!$D$23))</f>
        <v/>
      </c>
      <c r="C21">
        <f>IF(入力!$D$23="","",IF(OR(反映項目!$B$5="×",入力!$E$23=""),"",入力!$E$23))</f>
        <v/>
      </c>
      <c r="D21">
        <f>IF(入力!$D$23="","",IF(OR(反映項目!$B$6="×",N($AJ$21)=0),"",YEAR($AJ$21)-IF($AJ$21&gt;=DATE(2019,5,1),2018,IF($AJ$21&gt;=DATE(1989,1,8),1988,1925))))</f>
        <v/>
      </c>
      <c r="E21">
        <f>IF(入力!$D$23="","",IF(OR(反映項目!$B$6="×",N($AJ$21)=0),"",MONTH($AJ$21)))</f>
        <v/>
      </c>
      <c r="F21">
        <f>IF(入力!$D$23="","",IF(OR(反映項目!$B$6="×",N($AJ$21)=0),"",DAY($AJ$21)))</f>
        <v/>
      </c>
      <c r="G21">
        <f>IF(入力!$D$23="","",IF(OR(反映項目!$B$6="×",OR(N($AJ$21)=0,N(設定!$B$3)=0)),"",DATEDIF($AJ$21,設定!$B$3,"Y")))</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IF(入力!$D$23="","",IF(OR(反映項目!$B$10="×",入力!$K$23=""),"",IFERROR(TEXT(VALUE(SUBSTITUTE(入力!$K$23,"-","")),"000-0000"),入力!$K$23)))</f>
        <v/>
      </c>
      <c r="L21">
        <f>IF(入力!$D$23="","",IF(反映項目!$B$10="×","",IF(AND(入力!$K$23="",入力!$L$23=""),"同上",IF(入力!$L$23="","",入力!$L$23))))</f>
        <v/>
      </c>
      <c r="M21">
        <f>IF(入力!$D$23="","",IF(OR(反映項目!$B$10="×",入力!$M$23="",AND(入力!$K$23="",入力!$L$23="")),"",入力!$M$23))</f>
        <v/>
      </c>
      <c r="N21">
        <f>IF(入力!$D$23="","",設定!$B$4&amp;CHAR(10)&amp;IF(入力!$J$23="",設定!$B$5,入力!$J$23))</f>
        <v/>
      </c>
      <c r="O21">
        <f>IF(入力!$D$23="","",IF(反映項目!$B$11="×","",IFERROR(INDEX(資格集約!$H$219:$H$230,MATCH(1,資格集約!$G$219:$G$230,0)),"")))</f>
        <v/>
      </c>
      <c r="P21">
        <f>IF(入力!$D$23="","",IF(反映項目!$B$11="×","",IFERROR(INDEX(資格集約!$E$219:$E$230,MATCH(1,資格集約!$G$219:$G$230,0)),"")))</f>
        <v/>
      </c>
      <c r="Q21">
        <f>IF(入力!$D$23="","",IF(反映項目!$B$11="×","",IFERROR(INDEX(資格集約!$H$219:$H$230,MATCH(2,資格集約!$G$219:$G$230,0)),"")))</f>
        <v/>
      </c>
      <c r="R21">
        <f>IF(入力!$D$23="","",IF(反映項目!$B$11="×","",IFERROR(INDEX(資格集約!$E$219:$E$230,MATCH(2,資格集約!$G$219:$G$230,0)),"")))</f>
        <v/>
      </c>
      <c r="S21">
        <f>IF(入力!$D$23="","",IF(反映項目!$B$11="×","",IFERROR(INDEX(資格集約!$H$219:$H$230,MATCH(3,資格集約!$G$219:$G$230,0)),"")))</f>
        <v/>
      </c>
      <c r="T21">
        <f>IF(入力!$D$23="","",IF(反映項目!$B$11="×","",IFERROR(INDEX(資格集約!$E$219:$E$230,MATCH(3,資格集約!$G$219:$G$230,0)),"")))</f>
        <v/>
      </c>
      <c r="U21">
        <f>IF(入力!$D$23="","",IF(反映項目!$B$11="×","",IFERROR(INDEX(資格集約!$H$219:$H$230,MATCH(4,資格集約!$G$219:$G$230,0)),"")))</f>
        <v/>
      </c>
      <c r="V21">
        <f>IF(入力!$D$23="","",IF(反映項目!$B$11="×","",IFERROR(INDEX(資格集約!$E$219:$E$230,MATCH(4,資格集約!$G$219:$G$230,0)),"")))</f>
        <v/>
      </c>
      <c r="W21">
        <f>IF(入力!$D$23="","",IF(反映項目!$B$11="×","",IFERROR(INDEX(資格集約!$H$219:$H$230,MATCH(5,資格集約!$G$219:$G$230,0)),"")))</f>
        <v/>
      </c>
      <c r="X21">
        <f>IF(入力!$D$23="","",IF(反映項目!$B$11="×","",IFERROR(INDEX(資格集約!$E$219:$E$230,MATCH(5,資格集約!$G$219:$G$230,0)),"")))</f>
        <v/>
      </c>
      <c r="Y21">
        <f>IF(入力!$D$23="","",IF(OR(反映項目!$B$12="×",入力!$Z$23=""),"",入力!$Z$23))</f>
        <v/>
      </c>
      <c r="Z21">
        <f>IF(入力!$D$23="","",IF(反映項目!$B$13="×","",IF(入力!$AA$23="","",入力!$AA$23&amp;CHAR(10)))&amp;IF(反映項目!$B$14="×","",IF(入力!$AB$23="","",入力!$AB$23&amp;CHAR(10)))&amp;IF(反映項目!$B$15="×","",IF(入力!$AC$23="","",入力!$AC$23)))</f>
        <v/>
      </c>
      <c r="AA21">
        <f>IF(入力!$D$23="","",IF(OR(反映項目!$B$17="×",入力!$AH$23=""),"",入力!$AH$23))</f>
        <v/>
      </c>
      <c r="AB21">
        <f>IF(入力!$D$23="","",IF(OR(反映項目!$B$16="×",N($AK$21)=0),"",YEAR($AK$21)-IF($AK$21&gt;=DATE(2019,5,1),2018,1988)))</f>
        <v/>
      </c>
      <c r="AC21">
        <f>IF(入力!$D$23="","",IF(OR(反映項目!$B$16="×",N($AK$21)=0),"",MONTH($AK$21)))</f>
        <v/>
      </c>
      <c r="AD21">
        <f>IF(入力!$D$23="","",IF(OR(反映項目!$B$16="×",入力!$AE$23=""),"",入力!$AE$23))</f>
        <v/>
      </c>
      <c r="AE21">
        <f>IF(入力!$D$23="","",IF(OR(反映項目!$B$16="×",N($AL$21)=0),"",YEAR($AL$21)-IF($AL$21&gt;=DATE(2019,5,1),2018,1988)))</f>
        <v/>
      </c>
      <c r="AF21">
        <f>IF(入力!$D$23="","",IF(OR(反映項目!$B$16="×",N($AL$21)=0),"",MONTH($AL$21)))</f>
        <v/>
      </c>
      <c r="AG21">
        <f>IF(入力!$D$23="","",IF(OR(反映項目!$B$16="×",入力!$AG$23=""),"",入力!$AG$23))</f>
        <v/>
      </c>
      <c r="AJ21">
        <f>IF(入力!$D$23="","",IFERROR(IF(ISNUMBER(入力!$F$23),入力!$F$23,DATEVALUE(入力!$F$23)),""))</f>
        <v/>
      </c>
      <c r="AK21">
        <f>IF(入力!$D$23="","",IFERROR(IF(ISNUMBER(入力!$AD$23),入力!$AD$23,DATEVALUE(入力!$AD$23)),""))</f>
        <v/>
      </c>
      <c r="AL21">
        <f>IF(入力!$D$23="","",IFERROR(IF(ISNUMBER(入力!$AF$23),入力!$AF$23,DATEVALUE(入力!$AF$23)),""))</f>
        <v/>
      </c>
    </row>
    <row r="22">
      <c r="A22" t="n">
        <v>20</v>
      </c>
      <c r="B22">
        <f>IF(入力!$D$24="","",IF(OR(反映項目!$B$4="×",入力!$D$24=""),"",入力!$D$24))</f>
        <v/>
      </c>
      <c r="C22">
        <f>IF(入力!$D$24="","",IF(OR(反映項目!$B$5="×",入力!$E$24=""),"",入力!$E$24))</f>
        <v/>
      </c>
      <c r="D22">
        <f>IF(入力!$D$24="","",IF(OR(反映項目!$B$6="×",N($AJ$22)=0),"",YEAR($AJ$22)-IF($AJ$22&gt;=DATE(2019,5,1),2018,IF($AJ$22&gt;=DATE(1989,1,8),1988,1925))))</f>
        <v/>
      </c>
      <c r="E22">
        <f>IF(入力!$D$24="","",IF(OR(反映項目!$B$6="×",N($AJ$22)=0),"",MONTH($AJ$22)))</f>
        <v/>
      </c>
      <c r="F22">
        <f>IF(入力!$D$24="","",IF(OR(反映項目!$B$6="×",N($AJ$22)=0),"",DAY($AJ$22)))</f>
        <v/>
      </c>
      <c r="G22">
        <f>IF(入力!$D$24="","",IF(OR(反映項目!$B$6="×",OR(N($AJ$22)=0,N(設定!$B$3)=0)),"",DATEDIF($AJ$22,設定!$B$3,"Y")))</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IF(入力!$D$24="","",IF(OR(反映項目!$B$10="×",入力!$K$24=""),"",IFERROR(TEXT(VALUE(SUBSTITUTE(入力!$K$24,"-","")),"000-0000"),入力!$K$24)))</f>
        <v/>
      </c>
      <c r="L22">
        <f>IF(入力!$D$24="","",IF(反映項目!$B$10="×","",IF(AND(入力!$K$24="",入力!$L$24=""),"同上",IF(入力!$L$24="","",入力!$L$24))))</f>
        <v/>
      </c>
      <c r="M22">
        <f>IF(入力!$D$24="","",IF(OR(反映項目!$B$10="×",入力!$M$24="",AND(入力!$K$24="",入力!$L$24="")),"",入力!$M$24))</f>
        <v/>
      </c>
      <c r="N22">
        <f>IF(入力!$D$24="","",設定!$B$4&amp;CHAR(10)&amp;IF(入力!$J$24="",設定!$B$5,入力!$J$24))</f>
        <v/>
      </c>
      <c r="O22">
        <f>IF(入力!$D$24="","",IF(反映項目!$B$11="×","",IFERROR(INDEX(資格集約!$H$231:$H$242,MATCH(1,資格集約!$G$231:$G$242,0)),"")))</f>
        <v/>
      </c>
      <c r="P22">
        <f>IF(入力!$D$24="","",IF(反映項目!$B$11="×","",IFERROR(INDEX(資格集約!$E$231:$E$242,MATCH(1,資格集約!$G$231:$G$242,0)),"")))</f>
        <v/>
      </c>
      <c r="Q22">
        <f>IF(入力!$D$24="","",IF(反映項目!$B$11="×","",IFERROR(INDEX(資格集約!$H$231:$H$242,MATCH(2,資格集約!$G$231:$G$242,0)),"")))</f>
        <v/>
      </c>
      <c r="R22">
        <f>IF(入力!$D$24="","",IF(反映項目!$B$11="×","",IFERROR(INDEX(資格集約!$E$231:$E$242,MATCH(2,資格集約!$G$231:$G$242,0)),"")))</f>
        <v/>
      </c>
      <c r="S22">
        <f>IF(入力!$D$24="","",IF(反映項目!$B$11="×","",IFERROR(INDEX(資格集約!$H$231:$H$242,MATCH(3,資格集約!$G$231:$G$242,0)),"")))</f>
        <v/>
      </c>
      <c r="T22">
        <f>IF(入力!$D$24="","",IF(反映項目!$B$11="×","",IFERROR(INDEX(資格集約!$E$231:$E$242,MATCH(3,資格集約!$G$231:$G$242,0)),"")))</f>
        <v/>
      </c>
      <c r="U22">
        <f>IF(入力!$D$24="","",IF(反映項目!$B$11="×","",IFERROR(INDEX(資格集約!$H$231:$H$242,MATCH(4,資格集約!$G$231:$G$242,0)),"")))</f>
        <v/>
      </c>
      <c r="V22">
        <f>IF(入力!$D$24="","",IF(反映項目!$B$11="×","",IFERROR(INDEX(資格集約!$E$231:$E$242,MATCH(4,資格集約!$G$231:$G$242,0)),"")))</f>
        <v/>
      </c>
      <c r="W22">
        <f>IF(入力!$D$24="","",IF(反映項目!$B$11="×","",IFERROR(INDEX(資格集約!$H$231:$H$242,MATCH(5,資格集約!$G$231:$G$242,0)),"")))</f>
        <v/>
      </c>
      <c r="X22">
        <f>IF(入力!$D$24="","",IF(反映項目!$B$11="×","",IFERROR(INDEX(資格集約!$E$231:$E$242,MATCH(5,資格集約!$G$231:$G$242,0)),"")))</f>
        <v/>
      </c>
      <c r="Y22">
        <f>IF(入力!$D$24="","",IF(OR(反映項目!$B$12="×",入力!$Z$24=""),"",入力!$Z$24))</f>
        <v/>
      </c>
      <c r="Z22">
        <f>IF(入力!$D$24="","",IF(反映項目!$B$13="×","",IF(入力!$AA$24="","",入力!$AA$24&amp;CHAR(10)))&amp;IF(反映項目!$B$14="×","",IF(入力!$AB$24="","",入力!$AB$24&amp;CHAR(10)))&amp;IF(反映項目!$B$15="×","",IF(入力!$AC$24="","",入力!$AC$24)))</f>
        <v/>
      </c>
      <c r="AA22">
        <f>IF(入力!$D$24="","",IF(OR(反映項目!$B$17="×",入力!$AH$24=""),"",入力!$AH$24))</f>
        <v/>
      </c>
      <c r="AB22">
        <f>IF(入力!$D$24="","",IF(OR(反映項目!$B$16="×",N($AK$22)=0),"",YEAR($AK$22)-IF($AK$22&gt;=DATE(2019,5,1),2018,1988)))</f>
        <v/>
      </c>
      <c r="AC22">
        <f>IF(入力!$D$24="","",IF(OR(反映項目!$B$16="×",N($AK$22)=0),"",MONTH($AK$22)))</f>
        <v/>
      </c>
      <c r="AD22">
        <f>IF(入力!$D$24="","",IF(OR(反映項目!$B$16="×",入力!$AE$24=""),"",入力!$AE$24))</f>
        <v/>
      </c>
      <c r="AE22">
        <f>IF(入力!$D$24="","",IF(OR(反映項目!$B$16="×",N($AL$22)=0),"",YEAR($AL$22)-IF($AL$22&gt;=DATE(2019,5,1),2018,1988)))</f>
        <v/>
      </c>
      <c r="AF22">
        <f>IF(入力!$D$24="","",IF(OR(反映項目!$B$16="×",N($AL$22)=0),"",MONTH($AL$22)))</f>
        <v/>
      </c>
      <c r="AG22">
        <f>IF(入力!$D$24="","",IF(OR(反映項目!$B$16="×",入力!$AG$24=""),"",入力!$AG$24))</f>
        <v/>
      </c>
      <c r="AJ22">
        <f>IF(入力!$D$24="","",IFERROR(IF(ISNUMBER(入力!$F$24),入力!$F$24,DATEVALUE(入力!$F$24)),""))</f>
        <v/>
      </c>
      <c r="AK22">
        <f>IF(入力!$D$24="","",IFERROR(IF(ISNUMBER(入力!$AD$24),入力!$AD$24,DATEVALUE(入力!$AD$24)),""))</f>
        <v/>
      </c>
      <c r="AL22">
        <f>IF(入力!$D$24="","",IFERROR(IF(ISNUMBER(入力!$AF$24),入力!$AF$24,DATEVALUE(入力!$AF$24)),""))</f>
        <v/>
      </c>
    </row>
    <row r="23">
      <c r="A23" t="n">
        <v>21</v>
      </c>
      <c r="B23">
        <f>IF(入力!$D$25="","",IF(OR(反映項目!$B$4="×",入力!$D$25=""),"",入力!$D$25))</f>
        <v/>
      </c>
      <c r="C23">
        <f>IF(入力!$D$25="","",IF(OR(反映項目!$B$5="×",入力!$E$25=""),"",入力!$E$25))</f>
        <v/>
      </c>
      <c r="D23">
        <f>IF(入力!$D$25="","",IF(OR(反映項目!$B$6="×",N($AJ$23)=0),"",YEAR($AJ$23)-IF($AJ$23&gt;=DATE(2019,5,1),2018,IF($AJ$23&gt;=DATE(1989,1,8),1988,1925))))</f>
        <v/>
      </c>
      <c r="E23">
        <f>IF(入力!$D$25="","",IF(OR(反映項目!$B$6="×",N($AJ$23)=0),"",MONTH($AJ$23)))</f>
        <v/>
      </c>
      <c r="F23">
        <f>IF(入力!$D$25="","",IF(OR(反映項目!$B$6="×",N($AJ$23)=0),"",DAY($AJ$23)))</f>
        <v/>
      </c>
      <c r="G23">
        <f>IF(入力!$D$25="","",IF(OR(反映項目!$B$6="×",OR(N($AJ$23)=0,N(設定!$B$3)=0)),"",DATEDIF($AJ$23,設定!$B$3,"Y")))</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IF(入力!$D$25="","",IF(OR(反映項目!$B$10="×",入力!$K$25=""),"",IFERROR(TEXT(VALUE(SUBSTITUTE(入力!$K$25,"-","")),"000-0000"),入力!$K$25)))</f>
        <v/>
      </c>
      <c r="L23">
        <f>IF(入力!$D$25="","",IF(反映項目!$B$10="×","",IF(AND(入力!$K$25="",入力!$L$25=""),"同上",IF(入力!$L$25="","",入力!$L$25))))</f>
        <v/>
      </c>
      <c r="M23">
        <f>IF(入力!$D$25="","",IF(OR(反映項目!$B$10="×",入力!$M$25="",AND(入力!$K$25="",入力!$L$25="")),"",入力!$M$25))</f>
        <v/>
      </c>
      <c r="N23">
        <f>IF(入力!$D$25="","",設定!$B$4&amp;CHAR(10)&amp;IF(入力!$J$25="",設定!$B$5,入力!$J$25))</f>
        <v/>
      </c>
      <c r="O23">
        <f>IF(入力!$D$25="","",IF(反映項目!$B$11="×","",IFERROR(INDEX(資格集約!$H$243:$H$254,MATCH(1,資格集約!$G$243:$G$254,0)),"")))</f>
        <v/>
      </c>
      <c r="P23">
        <f>IF(入力!$D$25="","",IF(反映項目!$B$11="×","",IFERROR(INDEX(資格集約!$E$243:$E$254,MATCH(1,資格集約!$G$243:$G$254,0)),"")))</f>
        <v/>
      </c>
      <c r="Q23">
        <f>IF(入力!$D$25="","",IF(反映項目!$B$11="×","",IFERROR(INDEX(資格集約!$H$243:$H$254,MATCH(2,資格集約!$G$243:$G$254,0)),"")))</f>
        <v/>
      </c>
      <c r="R23">
        <f>IF(入力!$D$25="","",IF(反映項目!$B$11="×","",IFERROR(INDEX(資格集約!$E$243:$E$254,MATCH(2,資格集約!$G$243:$G$254,0)),"")))</f>
        <v/>
      </c>
      <c r="S23">
        <f>IF(入力!$D$25="","",IF(反映項目!$B$11="×","",IFERROR(INDEX(資格集約!$H$243:$H$254,MATCH(3,資格集約!$G$243:$G$254,0)),"")))</f>
        <v/>
      </c>
      <c r="T23">
        <f>IF(入力!$D$25="","",IF(反映項目!$B$11="×","",IFERROR(INDEX(資格集約!$E$243:$E$254,MATCH(3,資格集約!$G$243:$G$254,0)),"")))</f>
        <v/>
      </c>
      <c r="U23">
        <f>IF(入力!$D$25="","",IF(反映項目!$B$11="×","",IFERROR(INDEX(資格集約!$H$243:$H$254,MATCH(4,資格集約!$G$243:$G$254,0)),"")))</f>
        <v/>
      </c>
      <c r="V23">
        <f>IF(入力!$D$25="","",IF(反映項目!$B$11="×","",IFERROR(INDEX(資格集約!$E$243:$E$254,MATCH(4,資格集約!$G$243:$G$254,0)),"")))</f>
        <v/>
      </c>
      <c r="W23">
        <f>IF(入力!$D$25="","",IF(反映項目!$B$11="×","",IFERROR(INDEX(資格集約!$H$243:$H$254,MATCH(5,資格集約!$G$243:$G$254,0)),"")))</f>
        <v/>
      </c>
      <c r="X23">
        <f>IF(入力!$D$25="","",IF(反映項目!$B$11="×","",IFERROR(INDEX(資格集約!$E$243:$E$254,MATCH(5,資格集約!$G$243:$G$254,0)),"")))</f>
        <v/>
      </c>
      <c r="Y23">
        <f>IF(入力!$D$25="","",IF(OR(反映項目!$B$12="×",入力!$Z$25=""),"",入力!$Z$25))</f>
        <v/>
      </c>
      <c r="Z23">
        <f>IF(入力!$D$25="","",IF(反映項目!$B$13="×","",IF(入力!$AA$25="","",入力!$AA$25&amp;CHAR(10)))&amp;IF(反映項目!$B$14="×","",IF(入力!$AB$25="","",入力!$AB$25&amp;CHAR(10)))&amp;IF(反映項目!$B$15="×","",IF(入力!$AC$25="","",入力!$AC$25)))</f>
        <v/>
      </c>
      <c r="AA23">
        <f>IF(入力!$D$25="","",IF(OR(反映項目!$B$17="×",入力!$AH$25=""),"",入力!$AH$25))</f>
        <v/>
      </c>
      <c r="AB23">
        <f>IF(入力!$D$25="","",IF(OR(反映項目!$B$16="×",N($AK$23)=0),"",YEAR($AK$23)-IF($AK$23&gt;=DATE(2019,5,1),2018,1988)))</f>
        <v/>
      </c>
      <c r="AC23">
        <f>IF(入力!$D$25="","",IF(OR(反映項目!$B$16="×",N($AK$23)=0),"",MONTH($AK$23)))</f>
        <v/>
      </c>
      <c r="AD23">
        <f>IF(入力!$D$25="","",IF(OR(反映項目!$B$16="×",入力!$AE$25=""),"",入力!$AE$25))</f>
        <v/>
      </c>
      <c r="AE23">
        <f>IF(入力!$D$25="","",IF(OR(反映項目!$B$16="×",N($AL$23)=0),"",YEAR($AL$23)-IF($AL$23&gt;=DATE(2019,5,1),2018,1988)))</f>
        <v/>
      </c>
      <c r="AF23">
        <f>IF(入力!$D$25="","",IF(OR(反映項目!$B$16="×",N($AL$23)=0),"",MONTH($AL$23)))</f>
        <v/>
      </c>
      <c r="AG23">
        <f>IF(入力!$D$25="","",IF(OR(反映項目!$B$16="×",入力!$AG$25=""),"",入力!$AG$25))</f>
        <v/>
      </c>
      <c r="AJ23">
        <f>IF(入力!$D$25="","",IFERROR(IF(ISNUMBER(入力!$F$25),入力!$F$25,DATEVALUE(入力!$F$25)),""))</f>
        <v/>
      </c>
      <c r="AK23">
        <f>IF(入力!$D$25="","",IFERROR(IF(ISNUMBER(入力!$AD$25),入力!$AD$25,DATEVALUE(入力!$AD$25)),""))</f>
        <v/>
      </c>
      <c r="AL23">
        <f>IF(入力!$D$25="","",IFERROR(IF(ISNUMBER(入力!$AF$25),入力!$AF$25,DATEVALUE(入力!$AF$25)),""))</f>
        <v/>
      </c>
    </row>
    <row r="24">
      <c r="A24" t="n">
        <v>22</v>
      </c>
      <c r="B24">
        <f>IF(入力!$D$26="","",IF(OR(反映項目!$B$4="×",入力!$D$26=""),"",入力!$D$26))</f>
        <v/>
      </c>
      <c r="C24">
        <f>IF(入力!$D$26="","",IF(OR(反映項目!$B$5="×",入力!$E$26=""),"",入力!$E$26))</f>
        <v/>
      </c>
      <c r="D24">
        <f>IF(入力!$D$26="","",IF(OR(反映項目!$B$6="×",N($AJ$24)=0),"",YEAR($AJ$24)-IF($AJ$24&gt;=DATE(2019,5,1),2018,IF($AJ$24&gt;=DATE(1989,1,8),1988,1925))))</f>
        <v/>
      </c>
      <c r="E24">
        <f>IF(入力!$D$26="","",IF(OR(反映項目!$B$6="×",N($AJ$24)=0),"",MONTH($AJ$24)))</f>
        <v/>
      </c>
      <c r="F24">
        <f>IF(入力!$D$26="","",IF(OR(反映項目!$B$6="×",N($AJ$24)=0),"",DAY($AJ$24)))</f>
        <v/>
      </c>
      <c r="G24">
        <f>IF(入力!$D$26="","",IF(OR(反映項目!$B$6="×",OR(N($AJ$24)=0,N(設定!$B$3)=0)),"",DATEDIF($AJ$24,設定!$B$3,"Y")))</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IF(入力!$D$26="","",IF(OR(反映項目!$B$10="×",入力!$K$26=""),"",IFERROR(TEXT(VALUE(SUBSTITUTE(入力!$K$26,"-","")),"000-0000"),入力!$K$26)))</f>
        <v/>
      </c>
      <c r="L24">
        <f>IF(入力!$D$26="","",IF(反映項目!$B$10="×","",IF(AND(入力!$K$26="",入力!$L$26=""),"同上",IF(入力!$L$26="","",入力!$L$26))))</f>
        <v/>
      </c>
      <c r="M24">
        <f>IF(入力!$D$26="","",IF(OR(反映項目!$B$10="×",入力!$M$26="",AND(入力!$K$26="",入力!$L$26="")),"",入力!$M$26))</f>
        <v/>
      </c>
      <c r="N24">
        <f>IF(入力!$D$26="","",設定!$B$4&amp;CHAR(10)&amp;IF(入力!$J$26="",設定!$B$5,入力!$J$26))</f>
        <v/>
      </c>
      <c r="O24">
        <f>IF(入力!$D$26="","",IF(反映項目!$B$11="×","",IFERROR(INDEX(資格集約!$H$255:$H$266,MATCH(1,資格集約!$G$255:$G$266,0)),"")))</f>
        <v/>
      </c>
      <c r="P24">
        <f>IF(入力!$D$26="","",IF(反映項目!$B$11="×","",IFERROR(INDEX(資格集約!$E$255:$E$266,MATCH(1,資格集約!$G$255:$G$266,0)),"")))</f>
        <v/>
      </c>
      <c r="Q24">
        <f>IF(入力!$D$26="","",IF(反映項目!$B$11="×","",IFERROR(INDEX(資格集約!$H$255:$H$266,MATCH(2,資格集約!$G$255:$G$266,0)),"")))</f>
        <v/>
      </c>
      <c r="R24">
        <f>IF(入力!$D$26="","",IF(反映項目!$B$11="×","",IFERROR(INDEX(資格集約!$E$255:$E$266,MATCH(2,資格集約!$G$255:$G$266,0)),"")))</f>
        <v/>
      </c>
      <c r="S24">
        <f>IF(入力!$D$26="","",IF(反映項目!$B$11="×","",IFERROR(INDEX(資格集約!$H$255:$H$266,MATCH(3,資格集約!$G$255:$G$266,0)),"")))</f>
        <v/>
      </c>
      <c r="T24">
        <f>IF(入力!$D$26="","",IF(反映項目!$B$11="×","",IFERROR(INDEX(資格集約!$E$255:$E$266,MATCH(3,資格集約!$G$255:$G$266,0)),"")))</f>
        <v/>
      </c>
      <c r="U24">
        <f>IF(入力!$D$26="","",IF(反映項目!$B$11="×","",IFERROR(INDEX(資格集約!$H$255:$H$266,MATCH(4,資格集約!$G$255:$G$266,0)),"")))</f>
        <v/>
      </c>
      <c r="V24">
        <f>IF(入力!$D$26="","",IF(反映項目!$B$11="×","",IFERROR(INDEX(資格集約!$E$255:$E$266,MATCH(4,資格集約!$G$255:$G$266,0)),"")))</f>
        <v/>
      </c>
      <c r="W24">
        <f>IF(入力!$D$26="","",IF(反映項目!$B$11="×","",IFERROR(INDEX(資格集約!$H$255:$H$266,MATCH(5,資格集約!$G$255:$G$266,0)),"")))</f>
        <v/>
      </c>
      <c r="X24">
        <f>IF(入力!$D$26="","",IF(反映項目!$B$11="×","",IFERROR(INDEX(資格集約!$E$255:$E$266,MATCH(5,資格集約!$G$255:$G$266,0)),"")))</f>
        <v/>
      </c>
      <c r="Y24">
        <f>IF(入力!$D$26="","",IF(OR(反映項目!$B$12="×",入力!$Z$26=""),"",入力!$Z$26))</f>
        <v/>
      </c>
      <c r="Z24">
        <f>IF(入力!$D$26="","",IF(反映項目!$B$13="×","",IF(入力!$AA$26="","",入力!$AA$26&amp;CHAR(10)))&amp;IF(反映項目!$B$14="×","",IF(入力!$AB$26="","",入力!$AB$26&amp;CHAR(10)))&amp;IF(反映項目!$B$15="×","",IF(入力!$AC$26="","",入力!$AC$26)))</f>
        <v/>
      </c>
      <c r="AA24">
        <f>IF(入力!$D$26="","",IF(OR(反映項目!$B$17="×",入力!$AH$26=""),"",入力!$AH$26))</f>
        <v/>
      </c>
      <c r="AB24">
        <f>IF(入力!$D$26="","",IF(OR(反映項目!$B$16="×",N($AK$24)=0),"",YEAR($AK$24)-IF($AK$24&gt;=DATE(2019,5,1),2018,1988)))</f>
        <v/>
      </c>
      <c r="AC24">
        <f>IF(入力!$D$26="","",IF(OR(反映項目!$B$16="×",N($AK$24)=0),"",MONTH($AK$24)))</f>
        <v/>
      </c>
      <c r="AD24">
        <f>IF(入力!$D$26="","",IF(OR(反映項目!$B$16="×",入力!$AE$26=""),"",入力!$AE$26))</f>
        <v/>
      </c>
      <c r="AE24">
        <f>IF(入力!$D$26="","",IF(OR(反映項目!$B$16="×",N($AL$24)=0),"",YEAR($AL$24)-IF($AL$24&gt;=DATE(2019,5,1),2018,1988)))</f>
        <v/>
      </c>
      <c r="AF24">
        <f>IF(入力!$D$26="","",IF(OR(反映項目!$B$16="×",N($AL$24)=0),"",MONTH($AL$24)))</f>
        <v/>
      </c>
      <c r="AG24">
        <f>IF(入力!$D$26="","",IF(OR(反映項目!$B$16="×",入力!$AG$26=""),"",入力!$AG$26))</f>
        <v/>
      </c>
      <c r="AJ24">
        <f>IF(入力!$D$26="","",IFERROR(IF(ISNUMBER(入力!$F$26),入力!$F$26,DATEVALUE(入力!$F$26)),""))</f>
        <v/>
      </c>
      <c r="AK24">
        <f>IF(入力!$D$26="","",IFERROR(IF(ISNUMBER(入力!$AD$26),入力!$AD$26,DATEVALUE(入力!$AD$26)),""))</f>
        <v/>
      </c>
      <c r="AL24">
        <f>IF(入力!$D$26="","",IFERROR(IF(ISNUMBER(入力!$AF$26),入力!$AF$26,DATEVALUE(入力!$AF$26)),""))</f>
        <v/>
      </c>
    </row>
    <row r="25">
      <c r="A25" t="n">
        <v>23</v>
      </c>
      <c r="B25">
        <f>IF(入力!$D$27="","",IF(OR(反映項目!$B$4="×",入力!$D$27=""),"",入力!$D$27))</f>
        <v/>
      </c>
      <c r="C25">
        <f>IF(入力!$D$27="","",IF(OR(反映項目!$B$5="×",入力!$E$27=""),"",入力!$E$27))</f>
        <v/>
      </c>
      <c r="D25">
        <f>IF(入力!$D$27="","",IF(OR(反映項目!$B$6="×",N($AJ$25)=0),"",YEAR($AJ$25)-IF($AJ$25&gt;=DATE(2019,5,1),2018,IF($AJ$25&gt;=DATE(1989,1,8),1988,1925))))</f>
        <v/>
      </c>
      <c r="E25">
        <f>IF(入力!$D$27="","",IF(OR(反映項目!$B$6="×",N($AJ$25)=0),"",MONTH($AJ$25)))</f>
        <v/>
      </c>
      <c r="F25">
        <f>IF(入力!$D$27="","",IF(OR(反映項目!$B$6="×",N($AJ$25)=0),"",DAY($AJ$25)))</f>
        <v/>
      </c>
      <c r="G25">
        <f>IF(入力!$D$27="","",IF(OR(反映項目!$B$6="×",OR(N($AJ$25)=0,N(設定!$B$3)=0)),"",DATEDIF($AJ$25,設定!$B$3,"Y")))</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IF(入力!$D$27="","",IF(OR(反映項目!$B$10="×",入力!$K$27=""),"",IFERROR(TEXT(VALUE(SUBSTITUTE(入力!$K$27,"-","")),"000-0000"),入力!$K$27)))</f>
        <v/>
      </c>
      <c r="L25">
        <f>IF(入力!$D$27="","",IF(反映項目!$B$10="×","",IF(AND(入力!$K$27="",入力!$L$27=""),"同上",IF(入力!$L$27="","",入力!$L$27))))</f>
        <v/>
      </c>
      <c r="M25">
        <f>IF(入力!$D$27="","",IF(OR(反映項目!$B$10="×",入力!$M$27="",AND(入力!$K$27="",入力!$L$27="")),"",入力!$M$27))</f>
        <v/>
      </c>
      <c r="N25">
        <f>IF(入力!$D$27="","",設定!$B$4&amp;CHAR(10)&amp;IF(入力!$J$27="",設定!$B$5,入力!$J$27))</f>
        <v/>
      </c>
      <c r="O25">
        <f>IF(入力!$D$27="","",IF(反映項目!$B$11="×","",IFERROR(INDEX(資格集約!$H$267:$H$278,MATCH(1,資格集約!$G$267:$G$278,0)),"")))</f>
        <v/>
      </c>
      <c r="P25">
        <f>IF(入力!$D$27="","",IF(反映項目!$B$11="×","",IFERROR(INDEX(資格集約!$E$267:$E$278,MATCH(1,資格集約!$G$267:$G$278,0)),"")))</f>
        <v/>
      </c>
      <c r="Q25">
        <f>IF(入力!$D$27="","",IF(反映項目!$B$11="×","",IFERROR(INDEX(資格集約!$H$267:$H$278,MATCH(2,資格集約!$G$267:$G$278,0)),"")))</f>
        <v/>
      </c>
      <c r="R25">
        <f>IF(入力!$D$27="","",IF(反映項目!$B$11="×","",IFERROR(INDEX(資格集約!$E$267:$E$278,MATCH(2,資格集約!$G$267:$G$278,0)),"")))</f>
        <v/>
      </c>
      <c r="S25">
        <f>IF(入力!$D$27="","",IF(反映項目!$B$11="×","",IFERROR(INDEX(資格集約!$H$267:$H$278,MATCH(3,資格集約!$G$267:$G$278,0)),"")))</f>
        <v/>
      </c>
      <c r="T25">
        <f>IF(入力!$D$27="","",IF(反映項目!$B$11="×","",IFERROR(INDEX(資格集約!$E$267:$E$278,MATCH(3,資格集約!$G$267:$G$278,0)),"")))</f>
        <v/>
      </c>
      <c r="U25">
        <f>IF(入力!$D$27="","",IF(反映項目!$B$11="×","",IFERROR(INDEX(資格集約!$H$267:$H$278,MATCH(4,資格集約!$G$267:$G$278,0)),"")))</f>
        <v/>
      </c>
      <c r="V25">
        <f>IF(入力!$D$27="","",IF(反映項目!$B$11="×","",IFERROR(INDEX(資格集約!$E$267:$E$278,MATCH(4,資格集約!$G$267:$G$278,0)),"")))</f>
        <v/>
      </c>
      <c r="W25">
        <f>IF(入力!$D$27="","",IF(反映項目!$B$11="×","",IFERROR(INDEX(資格集約!$H$267:$H$278,MATCH(5,資格集約!$G$267:$G$278,0)),"")))</f>
        <v/>
      </c>
      <c r="X25">
        <f>IF(入力!$D$27="","",IF(反映項目!$B$11="×","",IFERROR(INDEX(資格集約!$E$267:$E$278,MATCH(5,資格集約!$G$267:$G$278,0)),"")))</f>
        <v/>
      </c>
      <c r="Y25">
        <f>IF(入力!$D$27="","",IF(OR(反映項目!$B$12="×",入力!$Z$27=""),"",入力!$Z$27))</f>
        <v/>
      </c>
      <c r="Z25">
        <f>IF(入力!$D$27="","",IF(反映項目!$B$13="×","",IF(入力!$AA$27="","",入力!$AA$27&amp;CHAR(10)))&amp;IF(反映項目!$B$14="×","",IF(入力!$AB$27="","",入力!$AB$27&amp;CHAR(10)))&amp;IF(反映項目!$B$15="×","",IF(入力!$AC$27="","",入力!$AC$27)))</f>
        <v/>
      </c>
      <c r="AA25">
        <f>IF(入力!$D$27="","",IF(OR(反映項目!$B$17="×",入力!$AH$27=""),"",入力!$AH$27))</f>
        <v/>
      </c>
      <c r="AB25">
        <f>IF(入力!$D$27="","",IF(OR(反映項目!$B$16="×",N($AK$25)=0),"",YEAR($AK$25)-IF($AK$25&gt;=DATE(2019,5,1),2018,1988)))</f>
        <v/>
      </c>
      <c r="AC25">
        <f>IF(入力!$D$27="","",IF(OR(反映項目!$B$16="×",N($AK$25)=0),"",MONTH($AK$25)))</f>
        <v/>
      </c>
      <c r="AD25">
        <f>IF(入力!$D$27="","",IF(OR(反映項目!$B$16="×",入力!$AE$27=""),"",入力!$AE$27))</f>
        <v/>
      </c>
      <c r="AE25">
        <f>IF(入力!$D$27="","",IF(OR(反映項目!$B$16="×",N($AL$25)=0),"",YEAR($AL$25)-IF($AL$25&gt;=DATE(2019,5,1),2018,1988)))</f>
        <v/>
      </c>
      <c r="AF25">
        <f>IF(入力!$D$27="","",IF(OR(反映項目!$B$16="×",N($AL$25)=0),"",MONTH($AL$25)))</f>
        <v/>
      </c>
      <c r="AG25">
        <f>IF(入力!$D$27="","",IF(OR(反映項目!$B$16="×",入力!$AG$27=""),"",入力!$AG$27))</f>
        <v/>
      </c>
      <c r="AJ25">
        <f>IF(入力!$D$27="","",IFERROR(IF(ISNUMBER(入力!$F$27),入力!$F$27,DATEVALUE(入力!$F$27)),""))</f>
        <v/>
      </c>
      <c r="AK25">
        <f>IF(入力!$D$27="","",IFERROR(IF(ISNUMBER(入力!$AD$27),入力!$AD$27,DATEVALUE(入力!$AD$27)),""))</f>
        <v/>
      </c>
      <c r="AL25">
        <f>IF(入力!$D$27="","",IFERROR(IF(ISNUMBER(入力!$AF$27),入力!$AF$27,DATEVALUE(入力!$AF$27)),""))</f>
        <v/>
      </c>
    </row>
    <row r="26">
      <c r="A26" t="n">
        <v>24</v>
      </c>
      <c r="B26">
        <f>IF(入力!$D$28="","",IF(OR(反映項目!$B$4="×",入力!$D$28=""),"",入力!$D$28))</f>
        <v/>
      </c>
      <c r="C26">
        <f>IF(入力!$D$28="","",IF(OR(反映項目!$B$5="×",入力!$E$28=""),"",入力!$E$28))</f>
        <v/>
      </c>
      <c r="D26">
        <f>IF(入力!$D$28="","",IF(OR(反映項目!$B$6="×",N($AJ$26)=0),"",YEAR($AJ$26)-IF($AJ$26&gt;=DATE(2019,5,1),2018,IF($AJ$26&gt;=DATE(1989,1,8),1988,1925))))</f>
        <v/>
      </c>
      <c r="E26">
        <f>IF(入力!$D$28="","",IF(OR(反映項目!$B$6="×",N($AJ$26)=0),"",MONTH($AJ$26)))</f>
        <v/>
      </c>
      <c r="F26">
        <f>IF(入力!$D$28="","",IF(OR(反映項目!$B$6="×",N($AJ$26)=0),"",DAY($AJ$26)))</f>
        <v/>
      </c>
      <c r="G26">
        <f>IF(入力!$D$28="","",IF(OR(反映項目!$B$6="×",OR(N($AJ$26)=0,N(設定!$B$3)=0)),"",DATEDIF($AJ$26,設定!$B$3,"Y")))</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IF(入力!$D$28="","",IF(OR(反映項目!$B$10="×",入力!$K$28=""),"",IFERROR(TEXT(VALUE(SUBSTITUTE(入力!$K$28,"-","")),"000-0000"),入力!$K$28)))</f>
        <v/>
      </c>
      <c r="L26">
        <f>IF(入力!$D$28="","",IF(反映項目!$B$10="×","",IF(AND(入力!$K$28="",入力!$L$28=""),"同上",IF(入力!$L$28="","",入力!$L$28))))</f>
        <v/>
      </c>
      <c r="M26">
        <f>IF(入力!$D$28="","",IF(OR(反映項目!$B$10="×",入力!$M$28="",AND(入力!$K$28="",入力!$L$28="")),"",入力!$M$28))</f>
        <v/>
      </c>
      <c r="N26">
        <f>IF(入力!$D$28="","",設定!$B$4&amp;CHAR(10)&amp;IF(入力!$J$28="",設定!$B$5,入力!$J$28))</f>
        <v/>
      </c>
      <c r="O26">
        <f>IF(入力!$D$28="","",IF(反映項目!$B$11="×","",IFERROR(INDEX(資格集約!$H$279:$H$290,MATCH(1,資格集約!$G$279:$G$290,0)),"")))</f>
        <v/>
      </c>
      <c r="P26">
        <f>IF(入力!$D$28="","",IF(反映項目!$B$11="×","",IFERROR(INDEX(資格集約!$E$279:$E$290,MATCH(1,資格集約!$G$279:$G$290,0)),"")))</f>
        <v/>
      </c>
      <c r="Q26">
        <f>IF(入力!$D$28="","",IF(反映項目!$B$11="×","",IFERROR(INDEX(資格集約!$H$279:$H$290,MATCH(2,資格集約!$G$279:$G$290,0)),"")))</f>
        <v/>
      </c>
      <c r="R26">
        <f>IF(入力!$D$28="","",IF(反映項目!$B$11="×","",IFERROR(INDEX(資格集約!$E$279:$E$290,MATCH(2,資格集約!$G$279:$G$290,0)),"")))</f>
        <v/>
      </c>
      <c r="S26">
        <f>IF(入力!$D$28="","",IF(反映項目!$B$11="×","",IFERROR(INDEX(資格集約!$H$279:$H$290,MATCH(3,資格集約!$G$279:$G$290,0)),"")))</f>
        <v/>
      </c>
      <c r="T26">
        <f>IF(入力!$D$28="","",IF(反映項目!$B$11="×","",IFERROR(INDEX(資格集約!$E$279:$E$290,MATCH(3,資格集約!$G$279:$G$290,0)),"")))</f>
        <v/>
      </c>
      <c r="U26">
        <f>IF(入力!$D$28="","",IF(反映項目!$B$11="×","",IFERROR(INDEX(資格集約!$H$279:$H$290,MATCH(4,資格集約!$G$279:$G$290,0)),"")))</f>
        <v/>
      </c>
      <c r="V26">
        <f>IF(入力!$D$28="","",IF(反映項目!$B$11="×","",IFERROR(INDEX(資格集約!$E$279:$E$290,MATCH(4,資格集約!$G$279:$G$290,0)),"")))</f>
        <v/>
      </c>
      <c r="W26">
        <f>IF(入力!$D$28="","",IF(反映項目!$B$11="×","",IFERROR(INDEX(資格集約!$H$279:$H$290,MATCH(5,資格集約!$G$279:$G$290,0)),"")))</f>
        <v/>
      </c>
      <c r="X26">
        <f>IF(入力!$D$28="","",IF(反映項目!$B$11="×","",IFERROR(INDEX(資格集約!$E$279:$E$290,MATCH(5,資格集約!$G$279:$G$290,0)),"")))</f>
        <v/>
      </c>
      <c r="Y26">
        <f>IF(入力!$D$28="","",IF(OR(反映項目!$B$12="×",入力!$Z$28=""),"",入力!$Z$28))</f>
        <v/>
      </c>
      <c r="Z26">
        <f>IF(入力!$D$28="","",IF(反映項目!$B$13="×","",IF(入力!$AA$28="","",入力!$AA$28&amp;CHAR(10)))&amp;IF(反映項目!$B$14="×","",IF(入力!$AB$28="","",入力!$AB$28&amp;CHAR(10)))&amp;IF(反映項目!$B$15="×","",IF(入力!$AC$28="","",入力!$AC$28)))</f>
        <v/>
      </c>
      <c r="AA26">
        <f>IF(入力!$D$28="","",IF(OR(反映項目!$B$17="×",入力!$AH$28=""),"",入力!$AH$28))</f>
        <v/>
      </c>
      <c r="AB26">
        <f>IF(入力!$D$28="","",IF(OR(反映項目!$B$16="×",N($AK$26)=0),"",YEAR($AK$26)-IF($AK$26&gt;=DATE(2019,5,1),2018,1988)))</f>
        <v/>
      </c>
      <c r="AC26">
        <f>IF(入力!$D$28="","",IF(OR(反映項目!$B$16="×",N($AK$26)=0),"",MONTH($AK$26)))</f>
        <v/>
      </c>
      <c r="AD26">
        <f>IF(入力!$D$28="","",IF(OR(反映項目!$B$16="×",入力!$AE$28=""),"",入力!$AE$28))</f>
        <v/>
      </c>
      <c r="AE26">
        <f>IF(入力!$D$28="","",IF(OR(反映項目!$B$16="×",N($AL$26)=0),"",YEAR($AL$26)-IF($AL$26&gt;=DATE(2019,5,1),2018,1988)))</f>
        <v/>
      </c>
      <c r="AF26">
        <f>IF(入力!$D$28="","",IF(OR(反映項目!$B$16="×",N($AL$26)=0),"",MONTH($AL$26)))</f>
        <v/>
      </c>
      <c r="AG26">
        <f>IF(入力!$D$28="","",IF(OR(反映項目!$B$16="×",入力!$AG$28=""),"",入力!$AG$28))</f>
        <v/>
      </c>
      <c r="AJ26">
        <f>IF(入力!$D$28="","",IFERROR(IF(ISNUMBER(入力!$F$28),入力!$F$28,DATEVALUE(入力!$F$28)),""))</f>
        <v/>
      </c>
      <c r="AK26">
        <f>IF(入力!$D$28="","",IFERROR(IF(ISNUMBER(入力!$AD$28),入力!$AD$28,DATEVALUE(入力!$AD$28)),""))</f>
        <v/>
      </c>
      <c r="AL26">
        <f>IF(入力!$D$28="","",IFERROR(IF(ISNUMBER(入力!$AF$28),入力!$AF$28,DATEVALUE(入力!$AF$28)),""))</f>
        <v/>
      </c>
    </row>
    <row r="27">
      <c r="A27" t="n">
        <v>25</v>
      </c>
      <c r="B27">
        <f>IF(入力!$D$29="","",IF(OR(反映項目!$B$4="×",入力!$D$29=""),"",入力!$D$29))</f>
        <v/>
      </c>
      <c r="C27">
        <f>IF(入力!$D$29="","",IF(OR(反映項目!$B$5="×",入力!$E$29=""),"",入力!$E$29))</f>
        <v/>
      </c>
      <c r="D27">
        <f>IF(入力!$D$29="","",IF(OR(反映項目!$B$6="×",N($AJ$27)=0),"",YEAR($AJ$27)-IF($AJ$27&gt;=DATE(2019,5,1),2018,IF($AJ$27&gt;=DATE(1989,1,8),1988,1925))))</f>
        <v/>
      </c>
      <c r="E27">
        <f>IF(入力!$D$29="","",IF(OR(反映項目!$B$6="×",N($AJ$27)=0),"",MONTH($AJ$27)))</f>
        <v/>
      </c>
      <c r="F27">
        <f>IF(入力!$D$29="","",IF(OR(反映項目!$B$6="×",N($AJ$27)=0),"",DAY($AJ$27)))</f>
        <v/>
      </c>
      <c r="G27">
        <f>IF(入力!$D$29="","",IF(OR(反映項目!$B$6="×",OR(N($AJ$27)=0,N(設定!$B$3)=0)),"",DATEDIF($AJ$27,設定!$B$3,"Y")))</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IF(入力!$D$29="","",IF(OR(反映項目!$B$10="×",入力!$K$29=""),"",IFERROR(TEXT(VALUE(SUBSTITUTE(入力!$K$29,"-","")),"000-0000"),入力!$K$29)))</f>
        <v/>
      </c>
      <c r="L27">
        <f>IF(入力!$D$29="","",IF(反映項目!$B$10="×","",IF(AND(入力!$K$29="",入力!$L$29=""),"同上",IF(入力!$L$29="","",入力!$L$29))))</f>
        <v/>
      </c>
      <c r="M27">
        <f>IF(入力!$D$29="","",IF(OR(反映項目!$B$10="×",入力!$M$29="",AND(入力!$K$29="",入力!$L$29="")),"",入力!$M$29))</f>
        <v/>
      </c>
      <c r="N27">
        <f>IF(入力!$D$29="","",設定!$B$4&amp;CHAR(10)&amp;IF(入力!$J$29="",設定!$B$5,入力!$J$29))</f>
        <v/>
      </c>
      <c r="O27">
        <f>IF(入力!$D$29="","",IF(反映項目!$B$11="×","",IFERROR(INDEX(資格集約!$H$291:$H$302,MATCH(1,資格集約!$G$291:$G$302,0)),"")))</f>
        <v/>
      </c>
      <c r="P27">
        <f>IF(入力!$D$29="","",IF(反映項目!$B$11="×","",IFERROR(INDEX(資格集約!$E$291:$E$302,MATCH(1,資格集約!$G$291:$G$302,0)),"")))</f>
        <v/>
      </c>
      <c r="Q27">
        <f>IF(入力!$D$29="","",IF(反映項目!$B$11="×","",IFERROR(INDEX(資格集約!$H$291:$H$302,MATCH(2,資格集約!$G$291:$G$302,0)),"")))</f>
        <v/>
      </c>
      <c r="R27">
        <f>IF(入力!$D$29="","",IF(反映項目!$B$11="×","",IFERROR(INDEX(資格集約!$E$291:$E$302,MATCH(2,資格集約!$G$291:$G$302,0)),"")))</f>
        <v/>
      </c>
      <c r="S27">
        <f>IF(入力!$D$29="","",IF(反映項目!$B$11="×","",IFERROR(INDEX(資格集約!$H$291:$H$302,MATCH(3,資格集約!$G$291:$G$302,0)),"")))</f>
        <v/>
      </c>
      <c r="T27">
        <f>IF(入力!$D$29="","",IF(反映項目!$B$11="×","",IFERROR(INDEX(資格集約!$E$291:$E$302,MATCH(3,資格集約!$G$291:$G$302,0)),"")))</f>
        <v/>
      </c>
      <c r="U27">
        <f>IF(入力!$D$29="","",IF(反映項目!$B$11="×","",IFERROR(INDEX(資格集約!$H$291:$H$302,MATCH(4,資格集約!$G$291:$G$302,0)),"")))</f>
        <v/>
      </c>
      <c r="V27">
        <f>IF(入力!$D$29="","",IF(反映項目!$B$11="×","",IFERROR(INDEX(資格集約!$E$291:$E$302,MATCH(4,資格集約!$G$291:$G$302,0)),"")))</f>
        <v/>
      </c>
      <c r="W27">
        <f>IF(入力!$D$29="","",IF(反映項目!$B$11="×","",IFERROR(INDEX(資格集約!$H$291:$H$302,MATCH(5,資格集約!$G$291:$G$302,0)),"")))</f>
        <v/>
      </c>
      <c r="X27">
        <f>IF(入力!$D$29="","",IF(反映項目!$B$11="×","",IFERROR(INDEX(資格集約!$E$291:$E$302,MATCH(5,資格集約!$G$291:$G$302,0)),"")))</f>
        <v/>
      </c>
      <c r="Y27">
        <f>IF(入力!$D$29="","",IF(OR(反映項目!$B$12="×",入力!$Z$29=""),"",入力!$Z$29))</f>
        <v/>
      </c>
      <c r="Z27">
        <f>IF(入力!$D$29="","",IF(反映項目!$B$13="×","",IF(入力!$AA$29="","",入力!$AA$29&amp;CHAR(10)))&amp;IF(反映項目!$B$14="×","",IF(入力!$AB$29="","",入力!$AB$29&amp;CHAR(10)))&amp;IF(反映項目!$B$15="×","",IF(入力!$AC$29="","",入力!$AC$29)))</f>
        <v/>
      </c>
      <c r="AA27">
        <f>IF(入力!$D$29="","",IF(OR(反映項目!$B$17="×",入力!$AH$29=""),"",入力!$AH$29))</f>
        <v/>
      </c>
      <c r="AB27">
        <f>IF(入力!$D$29="","",IF(OR(反映項目!$B$16="×",N($AK$27)=0),"",YEAR($AK$27)-IF($AK$27&gt;=DATE(2019,5,1),2018,1988)))</f>
        <v/>
      </c>
      <c r="AC27">
        <f>IF(入力!$D$29="","",IF(OR(反映項目!$B$16="×",N($AK$27)=0),"",MONTH($AK$27)))</f>
        <v/>
      </c>
      <c r="AD27">
        <f>IF(入力!$D$29="","",IF(OR(反映項目!$B$16="×",入力!$AE$29=""),"",入力!$AE$29))</f>
        <v/>
      </c>
      <c r="AE27">
        <f>IF(入力!$D$29="","",IF(OR(反映項目!$B$16="×",N($AL$27)=0),"",YEAR($AL$27)-IF($AL$27&gt;=DATE(2019,5,1),2018,1988)))</f>
        <v/>
      </c>
      <c r="AF27">
        <f>IF(入力!$D$29="","",IF(OR(反映項目!$B$16="×",N($AL$27)=0),"",MONTH($AL$27)))</f>
        <v/>
      </c>
      <c r="AG27">
        <f>IF(入力!$D$29="","",IF(OR(反映項目!$B$16="×",入力!$AG$29=""),"",入力!$AG$29))</f>
        <v/>
      </c>
      <c r="AJ27">
        <f>IF(入力!$D$29="","",IFERROR(IF(ISNUMBER(入力!$F$29),入力!$F$29,DATEVALUE(入力!$F$29)),""))</f>
        <v/>
      </c>
      <c r="AK27">
        <f>IF(入力!$D$29="","",IFERROR(IF(ISNUMBER(入力!$AD$29),入力!$AD$29,DATEVALUE(入力!$AD$29)),""))</f>
        <v/>
      </c>
      <c r="AL27">
        <f>IF(入力!$D$29="","",IFERROR(IF(ISNUMBER(入力!$AF$29),入力!$AF$29,DATEVALUE(入力!$AF$29)),""))</f>
        <v/>
      </c>
    </row>
    <row r="28">
      <c r="A28" t="n">
        <v>26</v>
      </c>
      <c r="B28">
        <f>IF(入力!$D$30="","",IF(OR(反映項目!$B$4="×",入力!$D$30=""),"",入力!$D$30))</f>
        <v/>
      </c>
      <c r="C28">
        <f>IF(入力!$D$30="","",IF(OR(反映項目!$B$5="×",入力!$E$30=""),"",入力!$E$30))</f>
        <v/>
      </c>
      <c r="D28">
        <f>IF(入力!$D$30="","",IF(OR(反映項目!$B$6="×",N($AJ$28)=0),"",YEAR($AJ$28)-IF($AJ$28&gt;=DATE(2019,5,1),2018,IF($AJ$28&gt;=DATE(1989,1,8),1988,1925))))</f>
        <v/>
      </c>
      <c r="E28">
        <f>IF(入力!$D$30="","",IF(OR(反映項目!$B$6="×",N($AJ$28)=0),"",MONTH($AJ$28)))</f>
        <v/>
      </c>
      <c r="F28">
        <f>IF(入力!$D$30="","",IF(OR(反映項目!$B$6="×",N($AJ$28)=0),"",DAY($AJ$28)))</f>
        <v/>
      </c>
      <c r="G28">
        <f>IF(入力!$D$30="","",IF(OR(反映項目!$B$6="×",OR(N($AJ$28)=0,N(設定!$B$3)=0)),"",DATEDIF($AJ$28,設定!$B$3,"Y")))</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IF(入力!$D$30="","",IF(OR(反映項目!$B$10="×",入力!$K$30=""),"",IFERROR(TEXT(VALUE(SUBSTITUTE(入力!$K$30,"-","")),"000-0000"),入力!$K$30)))</f>
        <v/>
      </c>
      <c r="L28">
        <f>IF(入力!$D$30="","",IF(反映項目!$B$10="×","",IF(AND(入力!$K$30="",入力!$L$30=""),"同上",IF(入力!$L$30="","",入力!$L$30))))</f>
        <v/>
      </c>
      <c r="M28">
        <f>IF(入力!$D$30="","",IF(OR(反映項目!$B$10="×",入力!$M$30="",AND(入力!$K$30="",入力!$L$30="")),"",入力!$M$30))</f>
        <v/>
      </c>
      <c r="N28">
        <f>IF(入力!$D$30="","",設定!$B$4&amp;CHAR(10)&amp;IF(入力!$J$30="",設定!$B$5,入力!$J$30))</f>
        <v/>
      </c>
      <c r="O28">
        <f>IF(入力!$D$30="","",IF(反映項目!$B$11="×","",IFERROR(INDEX(資格集約!$H$303:$H$314,MATCH(1,資格集約!$G$303:$G$314,0)),"")))</f>
        <v/>
      </c>
      <c r="P28">
        <f>IF(入力!$D$30="","",IF(反映項目!$B$11="×","",IFERROR(INDEX(資格集約!$E$303:$E$314,MATCH(1,資格集約!$G$303:$G$314,0)),"")))</f>
        <v/>
      </c>
      <c r="Q28">
        <f>IF(入力!$D$30="","",IF(反映項目!$B$11="×","",IFERROR(INDEX(資格集約!$H$303:$H$314,MATCH(2,資格集約!$G$303:$G$314,0)),"")))</f>
        <v/>
      </c>
      <c r="R28">
        <f>IF(入力!$D$30="","",IF(反映項目!$B$11="×","",IFERROR(INDEX(資格集約!$E$303:$E$314,MATCH(2,資格集約!$G$303:$G$314,0)),"")))</f>
        <v/>
      </c>
      <c r="S28">
        <f>IF(入力!$D$30="","",IF(反映項目!$B$11="×","",IFERROR(INDEX(資格集約!$H$303:$H$314,MATCH(3,資格集約!$G$303:$G$314,0)),"")))</f>
        <v/>
      </c>
      <c r="T28">
        <f>IF(入力!$D$30="","",IF(反映項目!$B$11="×","",IFERROR(INDEX(資格集約!$E$303:$E$314,MATCH(3,資格集約!$G$303:$G$314,0)),"")))</f>
        <v/>
      </c>
      <c r="U28">
        <f>IF(入力!$D$30="","",IF(反映項目!$B$11="×","",IFERROR(INDEX(資格集約!$H$303:$H$314,MATCH(4,資格集約!$G$303:$G$314,0)),"")))</f>
        <v/>
      </c>
      <c r="V28">
        <f>IF(入力!$D$30="","",IF(反映項目!$B$11="×","",IFERROR(INDEX(資格集約!$E$303:$E$314,MATCH(4,資格集約!$G$303:$G$314,0)),"")))</f>
        <v/>
      </c>
      <c r="W28">
        <f>IF(入力!$D$30="","",IF(反映項目!$B$11="×","",IFERROR(INDEX(資格集約!$H$303:$H$314,MATCH(5,資格集約!$G$303:$G$314,0)),"")))</f>
        <v/>
      </c>
      <c r="X28">
        <f>IF(入力!$D$30="","",IF(反映項目!$B$11="×","",IFERROR(INDEX(資格集約!$E$303:$E$314,MATCH(5,資格集約!$G$303:$G$314,0)),"")))</f>
        <v/>
      </c>
      <c r="Y28">
        <f>IF(入力!$D$30="","",IF(OR(反映項目!$B$12="×",入力!$Z$30=""),"",入力!$Z$30))</f>
        <v/>
      </c>
      <c r="Z28">
        <f>IF(入力!$D$30="","",IF(反映項目!$B$13="×","",IF(入力!$AA$30="","",入力!$AA$30&amp;CHAR(10)))&amp;IF(反映項目!$B$14="×","",IF(入力!$AB$30="","",入力!$AB$30&amp;CHAR(10)))&amp;IF(反映項目!$B$15="×","",IF(入力!$AC$30="","",入力!$AC$30)))</f>
        <v/>
      </c>
      <c r="AA28">
        <f>IF(入力!$D$30="","",IF(OR(反映項目!$B$17="×",入力!$AH$30=""),"",入力!$AH$30))</f>
        <v/>
      </c>
      <c r="AB28">
        <f>IF(入力!$D$30="","",IF(OR(反映項目!$B$16="×",N($AK$28)=0),"",YEAR($AK$28)-IF($AK$28&gt;=DATE(2019,5,1),2018,1988)))</f>
        <v/>
      </c>
      <c r="AC28">
        <f>IF(入力!$D$30="","",IF(OR(反映項目!$B$16="×",N($AK$28)=0),"",MONTH($AK$28)))</f>
        <v/>
      </c>
      <c r="AD28">
        <f>IF(入力!$D$30="","",IF(OR(反映項目!$B$16="×",入力!$AE$30=""),"",入力!$AE$30))</f>
        <v/>
      </c>
      <c r="AE28">
        <f>IF(入力!$D$30="","",IF(OR(反映項目!$B$16="×",N($AL$28)=0),"",YEAR($AL$28)-IF($AL$28&gt;=DATE(2019,5,1),2018,1988)))</f>
        <v/>
      </c>
      <c r="AF28">
        <f>IF(入力!$D$30="","",IF(OR(反映項目!$B$16="×",N($AL$28)=0),"",MONTH($AL$28)))</f>
        <v/>
      </c>
      <c r="AG28">
        <f>IF(入力!$D$30="","",IF(OR(反映項目!$B$16="×",入力!$AG$30=""),"",入力!$AG$30))</f>
        <v/>
      </c>
      <c r="AJ28">
        <f>IF(入力!$D$30="","",IFERROR(IF(ISNUMBER(入力!$F$30),入力!$F$30,DATEVALUE(入力!$F$30)),""))</f>
        <v/>
      </c>
      <c r="AK28">
        <f>IF(入力!$D$30="","",IFERROR(IF(ISNUMBER(入力!$AD$30),入力!$AD$30,DATEVALUE(入力!$AD$30)),""))</f>
        <v/>
      </c>
      <c r="AL28">
        <f>IF(入力!$D$30="","",IFERROR(IF(ISNUMBER(入力!$AF$30),入力!$AF$30,DATEVALUE(入力!$AF$30)),""))</f>
        <v/>
      </c>
    </row>
    <row r="29">
      <c r="A29" t="n">
        <v>27</v>
      </c>
      <c r="B29">
        <f>IF(入力!$D$31="","",IF(OR(反映項目!$B$4="×",入力!$D$31=""),"",入力!$D$31))</f>
        <v/>
      </c>
      <c r="C29">
        <f>IF(入力!$D$31="","",IF(OR(反映項目!$B$5="×",入力!$E$31=""),"",入力!$E$31))</f>
        <v/>
      </c>
      <c r="D29">
        <f>IF(入力!$D$31="","",IF(OR(反映項目!$B$6="×",N($AJ$29)=0),"",YEAR($AJ$29)-IF($AJ$29&gt;=DATE(2019,5,1),2018,IF($AJ$29&gt;=DATE(1989,1,8),1988,1925))))</f>
        <v/>
      </c>
      <c r="E29">
        <f>IF(入力!$D$31="","",IF(OR(反映項目!$B$6="×",N($AJ$29)=0),"",MONTH($AJ$29)))</f>
        <v/>
      </c>
      <c r="F29">
        <f>IF(入力!$D$31="","",IF(OR(反映項目!$B$6="×",N($AJ$29)=0),"",DAY($AJ$29)))</f>
        <v/>
      </c>
      <c r="G29">
        <f>IF(入力!$D$31="","",IF(OR(反映項目!$B$6="×",OR(N($AJ$29)=0,N(設定!$B$3)=0)),"",DATEDIF($AJ$29,設定!$B$3,"Y")))</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IF(入力!$D$31="","",IF(OR(反映項目!$B$10="×",入力!$K$31=""),"",IFERROR(TEXT(VALUE(SUBSTITUTE(入力!$K$31,"-","")),"000-0000"),入力!$K$31)))</f>
        <v/>
      </c>
      <c r="L29">
        <f>IF(入力!$D$31="","",IF(反映項目!$B$10="×","",IF(AND(入力!$K$31="",入力!$L$31=""),"同上",IF(入力!$L$31="","",入力!$L$31))))</f>
        <v/>
      </c>
      <c r="M29">
        <f>IF(入力!$D$31="","",IF(OR(反映項目!$B$10="×",入力!$M$31="",AND(入力!$K$31="",入力!$L$31="")),"",入力!$M$31))</f>
        <v/>
      </c>
      <c r="N29">
        <f>IF(入力!$D$31="","",設定!$B$4&amp;CHAR(10)&amp;IF(入力!$J$31="",設定!$B$5,入力!$J$31))</f>
        <v/>
      </c>
      <c r="O29">
        <f>IF(入力!$D$31="","",IF(反映項目!$B$11="×","",IFERROR(INDEX(資格集約!$H$315:$H$326,MATCH(1,資格集約!$G$315:$G$326,0)),"")))</f>
        <v/>
      </c>
      <c r="P29">
        <f>IF(入力!$D$31="","",IF(反映項目!$B$11="×","",IFERROR(INDEX(資格集約!$E$315:$E$326,MATCH(1,資格集約!$G$315:$G$326,0)),"")))</f>
        <v/>
      </c>
      <c r="Q29">
        <f>IF(入力!$D$31="","",IF(反映項目!$B$11="×","",IFERROR(INDEX(資格集約!$H$315:$H$326,MATCH(2,資格集約!$G$315:$G$326,0)),"")))</f>
        <v/>
      </c>
      <c r="R29">
        <f>IF(入力!$D$31="","",IF(反映項目!$B$11="×","",IFERROR(INDEX(資格集約!$E$315:$E$326,MATCH(2,資格集約!$G$315:$G$326,0)),"")))</f>
        <v/>
      </c>
      <c r="S29">
        <f>IF(入力!$D$31="","",IF(反映項目!$B$11="×","",IFERROR(INDEX(資格集約!$H$315:$H$326,MATCH(3,資格集約!$G$315:$G$326,0)),"")))</f>
        <v/>
      </c>
      <c r="T29">
        <f>IF(入力!$D$31="","",IF(反映項目!$B$11="×","",IFERROR(INDEX(資格集約!$E$315:$E$326,MATCH(3,資格集約!$G$315:$G$326,0)),"")))</f>
        <v/>
      </c>
      <c r="U29">
        <f>IF(入力!$D$31="","",IF(反映項目!$B$11="×","",IFERROR(INDEX(資格集約!$H$315:$H$326,MATCH(4,資格集約!$G$315:$G$326,0)),"")))</f>
        <v/>
      </c>
      <c r="V29">
        <f>IF(入力!$D$31="","",IF(反映項目!$B$11="×","",IFERROR(INDEX(資格集約!$E$315:$E$326,MATCH(4,資格集約!$G$315:$G$326,0)),"")))</f>
        <v/>
      </c>
      <c r="W29">
        <f>IF(入力!$D$31="","",IF(反映項目!$B$11="×","",IFERROR(INDEX(資格集約!$H$315:$H$326,MATCH(5,資格集約!$G$315:$G$326,0)),"")))</f>
        <v/>
      </c>
      <c r="X29">
        <f>IF(入力!$D$31="","",IF(反映項目!$B$11="×","",IFERROR(INDEX(資格集約!$E$315:$E$326,MATCH(5,資格集約!$G$315:$G$326,0)),"")))</f>
        <v/>
      </c>
      <c r="Y29">
        <f>IF(入力!$D$31="","",IF(OR(反映項目!$B$12="×",入力!$Z$31=""),"",入力!$Z$31))</f>
        <v/>
      </c>
      <c r="Z29">
        <f>IF(入力!$D$31="","",IF(反映項目!$B$13="×","",IF(入力!$AA$31="","",入力!$AA$31&amp;CHAR(10)))&amp;IF(反映項目!$B$14="×","",IF(入力!$AB$31="","",入力!$AB$31&amp;CHAR(10)))&amp;IF(反映項目!$B$15="×","",IF(入力!$AC$31="","",入力!$AC$31)))</f>
        <v/>
      </c>
      <c r="AA29">
        <f>IF(入力!$D$31="","",IF(OR(反映項目!$B$17="×",入力!$AH$31=""),"",入力!$AH$31))</f>
        <v/>
      </c>
      <c r="AB29">
        <f>IF(入力!$D$31="","",IF(OR(反映項目!$B$16="×",N($AK$29)=0),"",YEAR($AK$29)-IF($AK$29&gt;=DATE(2019,5,1),2018,1988)))</f>
        <v/>
      </c>
      <c r="AC29">
        <f>IF(入力!$D$31="","",IF(OR(反映項目!$B$16="×",N($AK$29)=0),"",MONTH($AK$29)))</f>
        <v/>
      </c>
      <c r="AD29">
        <f>IF(入力!$D$31="","",IF(OR(反映項目!$B$16="×",入力!$AE$31=""),"",入力!$AE$31))</f>
        <v/>
      </c>
      <c r="AE29">
        <f>IF(入力!$D$31="","",IF(OR(反映項目!$B$16="×",N($AL$29)=0),"",YEAR($AL$29)-IF($AL$29&gt;=DATE(2019,5,1),2018,1988)))</f>
        <v/>
      </c>
      <c r="AF29">
        <f>IF(入力!$D$31="","",IF(OR(反映項目!$B$16="×",N($AL$29)=0),"",MONTH($AL$29)))</f>
        <v/>
      </c>
      <c r="AG29">
        <f>IF(入力!$D$31="","",IF(OR(反映項目!$B$16="×",入力!$AG$31=""),"",入力!$AG$31))</f>
        <v/>
      </c>
      <c r="AJ29">
        <f>IF(入力!$D$31="","",IFERROR(IF(ISNUMBER(入力!$F$31),入力!$F$31,DATEVALUE(入力!$F$31)),""))</f>
        <v/>
      </c>
      <c r="AK29">
        <f>IF(入力!$D$31="","",IFERROR(IF(ISNUMBER(入力!$AD$31),入力!$AD$31,DATEVALUE(入力!$AD$31)),""))</f>
        <v/>
      </c>
      <c r="AL29">
        <f>IF(入力!$D$31="","",IFERROR(IF(ISNUMBER(入力!$AF$31),入力!$AF$31,DATEVALUE(入力!$AF$31)),""))</f>
        <v/>
      </c>
    </row>
    <row r="30">
      <c r="A30" t="n">
        <v>28</v>
      </c>
      <c r="B30">
        <f>IF(入力!$D$32="","",IF(OR(反映項目!$B$4="×",入力!$D$32=""),"",入力!$D$32))</f>
        <v/>
      </c>
      <c r="C30">
        <f>IF(入力!$D$32="","",IF(OR(反映項目!$B$5="×",入力!$E$32=""),"",入力!$E$32))</f>
        <v/>
      </c>
      <c r="D30">
        <f>IF(入力!$D$32="","",IF(OR(反映項目!$B$6="×",N($AJ$30)=0),"",YEAR($AJ$30)-IF($AJ$30&gt;=DATE(2019,5,1),2018,IF($AJ$30&gt;=DATE(1989,1,8),1988,1925))))</f>
        <v/>
      </c>
      <c r="E30">
        <f>IF(入力!$D$32="","",IF(OR(反映項目!$B$6="×",N($AJ$30)=0),"",MONTH($AJ$30)))</f>
        <v/>
      </c>
      <c r="F30">
        <f>IF(入力!$D$32="","",IF(OR(反映項目!$B$6="×",N($AJ$30)=0),"",DAY($AJ$30)))</f>
        <v/>
      </c>
      <c r="G30">
        <f>IF(入力!$D$32="","",IF(OR(反映項目!$B$6="×",OR(N($AJ$30)=0,N(設定!$B$3)=0)),"",DATEDIF($AJ$30,設定!$B$3,"Y")))</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IF(入力!$D$32="","",IF(OR(反映項目!$B$10="×",入力!$K$32=""),"",IFERROR(TEXT(VALUE(SUBSTITUTE(入力!$K$32,"-","")),"000-0000"),入力!$K$32)))</f>
        <v/>
      </c>
      <c r="L30">
        <f>IF(入力!$D$32="","",IF(反映項目!$B$10="×","",IF(AND(入力!$K$32="",入力!$L$32=""),"同上",IF(入力!$L$32="","",入力!$L$32))))</f>
        <v/>
      </c>
      <c r="M30">
        <f>IF(入力!$D$32="","",IF(OR(反映項目!$B$10="×",入力!$M$32="",AND(入力!$K$32="",入力!$L$32="")),"",入力!$M$32))</f>
        <v/>
      </c>
      <c r="N30">
        <f>IF(入力!$D$32="","",設定!$B$4&amp;CHAR(10)&amp;IF(入力!$J$32="",設定!$B$5,入力!$J$32))</f>
        <v/>
      </c>
      <c r="O30">
        <f>IF(入力!$D$32="","",IF(反映項目!$B$11="×","",IFERROR(INDEX(資格集約!$H$327:$H$338,MATCH(1,資格集約!$G$327:$G$338,0)),"")))</f>
        <v/>
      </c>
      <c r="P30">
        <f>IF(入力!$D$32="","",IF(反映項目!$B$11="×","",IFERROR(INDEX(資格集約!$E$327:$E$338,MATCH(1,資格集約!$G$327:$G$338,0)),"")))</f>
        <v/>
      </c>
      <c r="Q30">
        <f>IF(入力!$D$32="","",IF(反映項目!$B$11="×","",IFERROR(INDEX(資格集約!$H$327:$H$338,MATCH(2,資格集約!$G$327:$G$338,0)),"")))</f>
        <v/>
      </c>
      <c r="R30">
        <f>IF(入力!$D$32="","",IF(反映項目!$B$11="×","",IFERROR(INDEX(資格集約!$E$327:$E$338,MATCH(2,資格集約!$G$327:$G$338,0)),"")))</f>
        <v/>
      </c>
      <c r="S30">
        <f>IF(入力!$D$32="","",IF(反映項目!$B$11="×","",IFERROR(INDEX(資格集約!$H$327:$H$338,MATCH(3,資格集約!$G$327:$G$338,0)),"")))</f>
        <v/>
      </c>
      <c r="T30">
        <f>IF(入力!$D$32="","",IF(反映項目!$B$11="×","",IFERROR(INDEX(資格集約!$E$327:$E$338,MATCH(3,資格集約!$G$327:$G$338,0)),"")))</f>
        <v/>
      </c>
      <c r="U30">
        <f>IF(入力!$D$32="","",IF(反映項目!$B$11="×","",IFERROR(INDEX(資格集約!$H$327:$H$338,MATCH(4,資格集約!$G$327:$G$338,0)),"")))</f>
        <v/>
      </c>
      <c r="V30">
        <f>IF(入力!$D$32="","",IF(反映項目!$B$11="×","",IFERROR(INDEX(資格集約!$E$327:$E$338,MATCH(4,資格集約!$G$327:$G$338,0)),"")))</f>
        <v/>
      </c>
      <c r="W30">
        <f>IF(入力!$D$32="","",IF(反映項目!$B$11="×","",IFERROR(INDEX(資格集約!$H$327:$H$338,MATCH(5,資格集約!$G$327:$G$338,0)),"")))</f>
        <v/>
      </c>
      <c r="X30">
        <f>IF(入力!$D$32="","",IF(反映項目!$B$11="×","",IFERROR(INDEX(資格集約!$E$327:$E$338,MATCH(5,資格集約!$G$327:$G$338,0)),"")))</f>
        <v/>
      </c>
      <c r="Y30">
        <f>IF(入力!$D$32="","",IF(OR(反映項目!$B$12="×",入力!$Z$32=""),"",入力!$Z$32))</f>
        <v/>
      </c>
      <c r="Z30">
        <f>IF(入力!$D$32="","",IF(反映項目!$B$13="×","",IF(入力!$AA$32="","",入力!$AA$32&amp;CHAR(10)))&amp;IF(反映項目!$B$14="×","",IF(入力!$AB$32="","",入力!$AB$32&amp;CHAR(10)))&amp;IF(反映項目!$B$15="×","",IF(入力!$AC$32="","",入力!$AC$32)))</f>
        <v/>
      </c>
      <c r="AA30">
        <f>IF(入力!$D$32="","",IF(OR(反映項目!$B$17="×",入力!$AH$32=""),"",入力!$AH$32))</f>
        <v/>
      </c>
      <c r="AB30">
        <f>IF(入力!$D$32="","",IF(OR(反映項目!$B$16="×",N($AK$30)=0),"",YEAR($AK$30)-IF($AK$30&gt;=DATE(2019,5,1),2018,1988)))</f>
        <v/>
      </c>
      <c r="AC30">
        <f>IF(入力!$D$32="","",IF(OR(反映項目!$B$16="×",N($AK$30)=0),"",MONTH($AK$30)))</f>
        <v/>
      </c>
      <c r="AD30">
        <f>IF(入力!$D$32="","",IF(OR(反映項目!$B$16="×",入力!$AE$32=""),"",入力!$AE$32))</f>
        <v/>
      </c>
      <c r="AE30">
        <f>IF(入力!$D$32="","",IF(OR(反映項目!$B$16="×",N($AL$30)=0),"",YEAR($AL$30)-IF($AL$30&gt;=DATE(2019,5,1),2018,1988)))</f>
        <v/>
      </c>
      <c r="AF30">
        <f>IF(入力!$D$32="","",IF(OR(反映項目!$B$16="×",N($AL$30)=0),"",MONTH($AL$30)))</f>
        <v/>
      </c>
      <c r="AG30">
        <f>IF(入力!$D$32="","",IF(OR(反映項目!$B$16="×",入力!$AG$32=""),"",入力!$AG$32))</f>
        <v/>
      </c>
      <c r="AJ30">
        <f>IF(入力!$D$32="","",IFERROR(IF(ISNUMBER(入力!$F$32),入力!$F$32,DATEVALUE(入力!$F$32)),""))</f>
        <v/>
      </c>
      <c r="AK30">
        <f>IF(入力!$D$32="","",IFERROR(IF(ISNUMBER(入力!$AD$32),入力!$AD$32,DATEVALUE(入力!$AD$32)),""))</f>
        <v/>
      </c>
      <c r="AL30">
        <f>IF(入力!$D$32="","",IFERROR(IF(ISNUMBER(入力!$AF$32),入力!$AF$32,DATEVALUE(入力!$AF$32)),""))</f>
        <v/>
      </c>
    </row>
    <row r="31">
      <c r="A31" t="n">
        <v>29</v>
      </c>
      <c r="B31">
        <f>IF(入力!$D$33="","",IF(OR(反映項目!$B$4="×",入力!$D$33=""),"",入力!$D$33))</f>
        <v/>
      </c>
      <c r="C31">
        <f>IF(入力!$D$33="","",IF(OR(反映項目!$B$5="×",入力!$E$33=""),"",入力!$E$33))</f>
        <v/>
      </c>
      <c r="D31">
        <f>IF(入力!$D$33="","",IF(OR(反映項目!$B$6="×",N($AJ$31)=0),"",YEAR($AJ$31)-IF($AJ$31&gt;=DATE(2019,5,1),2018,IF($AJ$31&gt;=DATE(1989,1,8),1988,1925))))</f>
        <v/>
      </c>
      <c r="E31">
        <f>IF(入力!$D$33="","",IF(OR(反映項目!$B$6="×",N($AJ$31)=0),"",MONTH($AJ$31)))</f>
        <v/>
      </c>
      <c r="F31">
        <f>IF(入力!$D$33="","",IF(OR(反映項目!$B$6="×",N($AJ$31)=0),"",DAY($AJ$31)))</f>
        <v/>
      </c>
      <c r="G31">
        <f>IF(入力!$D$33="","",IF(OR(反映項目!$B$6="×",OR(N($AJ$31)=0,N(設定!$B$3)=0)),"",DATEDIF($AJ$31,設定!$B$3,"Y")))</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IF(入力!$D$33="","",IF(OR(反映項目!$B$10="×",入力!$K$33=""),"",IFERROR(TEXT(VALUE(SUBSTITUTE(入力!$K$33,"-","")),"000-0000"),入力!$K$33)))</f>
        <v/>
      </c>
      <c r="L31">
        <f>IF(入力!$D$33="","",IF(反映項目!$B$10="×","",IF(AND(入力!$K$33="",入力!$L$33=""),"同上",IF(入力!$L$33="","",入力!$L$33))))</f>
        <v/>
      </c>
      <c r="M31">
        <f>IF(入力!$D$33="","",IF(OR(反映項目!$B$10="×",入力!$M$33="",AND(入力!$K$33="",入力!$L$33="")),"",入力!$M$33))</f>
        <v/>
      </c>
      <c r="N31">
        <f>IF(入力!$D$33="","",設定!$B$4&amp;CHAR(10)&amp;IF(入力!$J$33="",設定!$B$5,入力!$J$33))</f>
        <v/>
      </c>
      <c r="O31">
        <f>IF(入力!$D$33="","",IF(反映項目!$B$11="×","",IFERROR(INDEX(資格集約!$H$339:$H$350,MATCH(1,資格集約!$G$339:$G$350,0)),"")))</f>
        <v/>
      </c>
      <c r="P31">
        <f>IF(入力!$D$33="","",IF(反映項目!$B$11="×","",IFERROR(INDEX(資格集約!$E$339:$E$350,MATCH(1,資格集約!$G$339:$G$350,0)),"")))</f>
        <v/>
      </c>
      <c r="Q31">
        <f>IF(入力!$D$33="","",IF(反映項目!$B$11="×","",IFERROR(INDEX(資格集約!$H$339:$H$350,MATCH(2,資格集約!$G$339:$G$350,0)),"")))</f>
        <v/>
      </c>
      <c r="R31">
        <f>IF(入力!$D$33="","",IF(反映項目!$B$11="×","",IFERROR(INDEX(資格集約!$E$339:$E$350,MATCH(2,資格集約!$G$339:$G$350,0)),"")))</f>
        <v/>
      </c>
      <c r="S31">
        <f>IF(入力!$D$33="","",IF(反映項目!$B$11="×","",IFERROR(INDEX(資格集約!$H$339:$H$350,MATCH(3,資格集約!$G$339:$G$350,0)),"")))</f>
        <v/>
      </c>
      <c r="T31">
        <f>IF(入力!$D$33="","",IF(反映項目!$B$11="×","",IFERROR(INDEX(資格集約!$E$339:$E$350,MATCH(3,資格集約!$G$339:$G$350,0)),"")))</f>
        <v/>
      </c>
      <c r="U31">
        <f>IF(入力!$D$33="","",IF(反映項目!$B$11="×","",IFERROR(INDEX(資格集約!$H$339:$H$350,MATCH(4,資格集約!$G$339:$G$350,0)),"")))</f>
        <v/>
      </c>
      <c r="V31">
        <f>IF(入力!$D$33="","",IF(反映項目!$B$11="×","",IFERROR(INDEX(資格集約!$E$339:$E$350,MATCH(4,資格集約!$G$339:$G$350,0)),"")))</f>
        <v/>
      </c>
      <c r="W31">
        <f>IF(入力!$D$33="","",IF(反映項目!$B$11="×","",IFERROR(INDEX(資格集約!$H$339:$H$350,MATCH(5,資格集約!$G$339:$G$350,0)),"")))</f>
        <v/>
      </c>
      <c r="X31">
        <f>IF(入力!$D$33="","",IF(反映項目!$B$11="×","",IFERROR(INDEX(資格集約!$E$339:$E$350,MATCH(5,資格集約!$G$339:$G$350,0)),"")))</f>
        <v/>
      </c>
      <c r="Y31">
        <f>IF(入力!$D$33="","",IF(OR(反映項目!$B$12="×",入力!$Z$33=""),"",入力!$Z$33))</f>
        <v/>
      </c>
      <c r="Z31">
        <f>IF(入力!$D$33="","",IF(反映項目!$B$13="×","",IF(入力!$AA$33="","",入力!$AA$33&amp;CHAR(10)))&amp;IF(反映項目!$B$14="×","",IF(入力!$AB$33="","",入力!$AB$33&amp;CHAR(10)))&amp;IF(反映項目!$B$15="×","",IF(入力!$AC$33="","",入力!$AC$33)))</f>
        <v/>
      </c>
      <c r="AA31">
        <f>IF(入力!$D$33="","",IF(OR(反映項目!$B$17="×",入力!$AH$33=""),"",入力!$AH$33))</f>
        <v/>
      </c>
      <c r="AB31">
        <f>IF(入力!$D$33="","",IF(OR(反映項目!$B$16="×",N($AK$31)=0),"",YEAR($AK$31)-IF($AK$31&gt;=DATE(2019,5,1),2018,1988)))</f>
        <v/>
      </c>
      <c r="AC31">
        <f>IF(入力!$D$33="","",IF(OR(反映項目!$B$16="×",N($AK$31)=0),"",MONTH($AK$31)))</f>
        <v/>
      </c>
      <c r="AD31">
        <f>IF(入力!$D$33="","",IF(OR(反映項目!$B$16="×",入力!$AE$33=""),"",入力!$AE$33))</f>
        <v/>
      </c>
      <c r="AE31">
        <f>IF(入力!$D$33="","",IF(OR(反映項目!$B$16="×",N($AL$31)=0),"",YEAR($AL$31)-IF($AL$31&gt;=DATE(2019,5,1),2018,1988)))</f>
        <v/>
      </c>
      <c r="AF31">
        <f>IF(入力!$D$33="","",IF(OR(反映項目!$B$16="×",N($AL$31)=0),"",MONTH($AL$31)))</f>
        <v/>
      </c>
      <c r="AG31">
        <f>IF(入力!$D$33="","",IF(OR(反映項目!$B$16="×",入力!$AG$33=""),"",入力!$AG$33))</f>
        <v/>
      </c>
      <c r="AJ31">
        <f>IF(入力!$D$33="","",IFERROR(IF(ISNUMBER(入力!$F$33),入力!$F$33,DATEVALUE(入力!$F$33)),""))</f>
        <v/>
      </c>
      <c r="AK31">
        <f>IF(入力!$D$33="","",IFERROR(IF(ISNUMBER(入力!$AD$33),入力!$AD$33,DATEVALUE(入力!$AD$33)),""))</f>
        <v/>
      </c>
      <c r="AL31">
        <f>IF(入力!$D$33="","",IFERROR(IF(ISNUMBER(入力!$AF$33),入力!$AF$33,DATEVALUE(入力!$AF$33)),""))</f>
        <v/>
      </c>
    </row>
    <row r="32">
      <c r="A32" t="n">
        <v>30</v>
      </c>
      <c r="B32">
        <f>IF(入力!$D$34="","",IF(OR(反映項目!$B$4="×",入力!$D$34=""),"",入力!$D$34))</f>
        <v/>
      </c>
      <c r="C32">
        <f>IF(入力!$D$34="","",IF(OR(反映項目!$B$5="×",入力!$E$34=""),"",入力!$E$34))</f>
        <v/>
      </c>
      <c r="D32">
        <f>IF(入力!$D$34="","",IF(OR(反映項目!$B$6="×",N($AJ$32)=0),"",YEAR($AJ$32)-IF($AJ$32&gt;=DATE(2019,5,1),2018,IF($AJ$32&gt;=DATE(1989,1,8),1988,1925))))</f>
        <v/>
      </c>
      <c r="E32">
        <f>IF(入力!$D$34="","",IF(OR(反映項目!$B$6="×",N($AJ$32)=0),"",MONTH($AJ$32)))</f>
        <v/>
      </c>
      <c r="F32">
        <f>IF(入力!$D$34="","",IF(OR(反映項目!$B$6="×",N($AJ$32)=0),"",DAY($AJ$32)))</f>
        <v/>
      </c>
      <c r="G32">
        <f>IF(入力!$D$34="","",IF(OR(反映項目!$B$6="×",OR(N($AJ$32)=0,N(設定!$B$3)=0)),"",DATEDIF($AJ$32,設定!$B$3,"Y")))</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IF(入力!$D$34="","",IF(OR(反映項目!$B$10="×",入力!$K$34=""),"",IFERROR(TEXT(VALUE(SUBSTITUTE(入力!$K$34,"-","")),"000-0000"),入力!$K$34)))</f>
        <v/>
      </c>
      <c r="L32">
        <f>IF(入力!$D$34="","",IF(反映項目!$B$10="×","",IF(AND(入力!$K$34="",入力!$L$34=""),"同上",IF(入力!$L$34="","",入力!$L$34))))</f>
        <v/>
      </c>
      <c r="M32">
        <f>IF(入力!$D$34="","",IF(OR(反映項目!$B$10="×",入力!$M$34="",AND(入力!$K$34="",入力!$L$34="")),"",入力!$M$34))</f>
        <v/>
      </c>
      <c r="N32">
        <f>IF(入力!$D$34="","",設定!$B$4&amp;CHAR(10)&amp;IF(入力!$J$34="",設定!$B$5,入力!$J$34))</f>
        <v/>
      </c>
      <c r="O32">
        <f>IF(入力!$D$34="","",IF(反映項目!$B$11="×","",IFERROR(INDEX(資格集約!$H$351:$H$362,MATCH(1,資格集約!$G$351:$G$362,0)),"")))</f>
        <v/>
      </c>
      <c r="P32">
        <f>IF(入力!$D$34="","",IF(反映項目!$B$11="×","",IFERROR(INDEX(資格集約!$E$351:$E$362,MATCH(1,資格集約!$G$351:$G$362,0)),"")))</f>
        <v/>
      </c>
      <c r="Q32">
        <f>IF(入力!$D$34="","",IF(反映項目!$B$11="×","",IFERROR(INDEX(資格集約!$H$351:$H$362,MATCH(2,資格集約!$G$351:$G$362,0)),"")))</f>
        <v/>
      </c>
      <c r="R32">
        <f>IF(入力!$D$34="","",IF(反映項目!$B$11="×","",IFERROR(INDEX(資格集約!$E$351:$E$362,MATCH(2,資格集約!$G$351:$G$362,0)),"")))</f>
        <v/>
      </c>
      <c r="S32">
        <f>IF(入力!$D$34="","",IF(反映項目!$B$11="×","",IFERROR(INDEX(資格集約!$H$351:$H$362,MATCH(3,資格集約!$G$351:$G$362,0)),"")))</f>
        <v/>
      </c>
      <c r="T32">
        <f>IF(入力!$D$34="","",IF(反映項目!$B$11="×","",IFERROR(INDEX(資格集約!$E$351:$E$362,MATCH(3,資格集約!$G$351:$G$362,0)),"")))</f>
        <v/>
      </c>
      <c r="U32">
        <f>IF(入力!$D$34="","",IF(反映項目!$B$11="×","",IFERROR(INDEX(資格集約!$H$351:$H$362,MATCH(4,資格集約!$G$351:$G$362,0)),"")))</f>
        <v/>
      </c>
      <c r="V32">
        <f>IF(入力!$D$34="","",IF(反映項目!$B$11="×","",IFERROR(INDEX(資格集約!$E$351:$E$362,MATCH(4,資格集約!$G$351:$G$362,0)),"")))</f>
        <v/>
      </c>
      <c r="W32">
        <f>IF(入力!$D$34="","",IF(反映項目!$B$11="×","",IFERROR(INDEX(資格集約!$H$351:$H$362,MATCH(5,資格集約!$G$351:$G$362,0)),"")))</f>
        <v/>
      </c>
      <c r="X32">
        <f>IF(入力!$D$34="","",IF(反映項目!$B$11="×","",IFERROR(INDEX(資格集約!$E$351:$E$362,MATCH(5,資格集約!$G$351:$G$362,0)),"")))</f>
        <v/>
      </c>
      <c r="Y32">
        <f>IF(入力!$D$34="","",IF(OR(反映項目!$B$12="×",入力!$Z$34=""),"",入力!$Z$34))</f>
        <v/>
      </c>
      <c r="Z32">
        <f>IF(入力!$D$34="","",IF(反映項目!$B$13="×","",IF(入力!$AA$34="","",入力!$AA$34&amp;CHAR(10)))&amp;IF(反映項目!$B$14="×","",IF(入力!$AB$34="","",入力!$AB$34&amp;CHAR(10)))&amp;IF(反映項目!$B$15="×","",IF(入力!$AC$34="","",入力!$AC$34)))</f>
        <v/>
      </c>
      <c r="AA32">
        <f>IF(入力!$D$34="","",IF(OR(反映項目!$B$17="×",入力!$AH$34=""),"",入力!$AH$34))</f>
        <v/>
      </c>
      <c r="AB32">
        <f>IF(入力!$D$34="","",IF(OR(反映項目!$B$16="×",N($AK$32)=0),"",YEAR($AK$32)-IF($AK$32&gt;=DATE(2019,5,1),2018,1988)))</f>
        <v/>
      </c>
      <c r="AC32">
        <f>IF(入力!$D$34="","",IF(OR(反映項目!$B$16="×",N($AK$32)=0),"",MONTH($AK$32)))</f>
        <v/>
      </c>
      <c r="AD32">
        <f>IF(入力!$D$34="","",IF(OR(反映項目!$B$16="×",入力!$AE$34=""),"",入力!$AE$34))</f>
        <v/>
      </c>
      <c r="AE32">
        <f>IF(入力!$D$34="","",IF(OR(反映項目!$B$16="×",N($AL$32)=0),"",YEAR($AL$32)-IF($AL$32&gt;=DATE(2019,5,1),2018,1988)))</f>
        <v/>
      </c>
      <c r="AF32">
        <f>IF(入力!$D$34="","",IF(OR(反映項目!$B$16="×",N($AL$32)=0),"",MONTH($AL$32)))</f>
        <v/>
      </c>
      <c r="AG32">
        <f>IF(入力!$D$34="","",IF(OR(反映項目!$B$16="×",入力!$AG$34=""),"",入力!$AG$34))</f>
        <v/>
      </c>
      <c r="AJ32">
        <f>IF(入力!$D$34="","",IFERROR(IF(ISNUMBER(入力!$F$34),入力!$F$34,DATEVALUE(入力!$F$34)),""))</f>
        <v/>
      </c>
      <c r="AK32">
        <f>IF(入力!$D$34="","",IFERROR(IF(ISNUMBER(入力!$AD$34),入力!$AD$34,DATEVALUE(入力!$AD$34)),""))</f>
        <v/>
      </c>
      <c r="AL32">
        <f>IF(入力!$D$34="","",IFERROR(IF(ISNUMBER(入力!$AF$34),入力!$AF$34,DATEVALUE(入力!$AF$34)),""))</f>
        <v/>
      </c>
    </row>
    <row r="33">
      <c r="A33" t="n">
        <v>31</v>
      </c>
      <c r="B33">
        <f>IF(入力!$D$35="","",IF(OR(反映項目!$B$4="×",入力!$D$35=""),"",入力!$D$35))</f>
        <v/>
      </c>
      <c r="C33">
        <f>IF(入力!$D$35="","",IF(OR(反映項目!$B$5="×",入力!$E$35=""),"",入力!$E$35))</f>
        <v/>
      </c>
      <c r="D33">
        <f>IF(入力!$D$35="","",IF(OR(反映項目!$B$6="×",N($AJ$33)=0),"",YEAR($AJ$33)-IF($AJ$33&gt;=DATE(2019,5,1),2018,IF($AJ$33&gt;=DATE(1989,1,8),1988,1925))))</f>
        <v/>
      </c>
      <c r="E33">
        <f>IF(入力!$D$35="","",IF(OR(反映項目!$B$6="×",N($AJ$33)=0),"",MONTH($AJ$33)))</f>
        <v/>
      </c>
      <c r="F33">
        <f>IF(入力!$D$35="","",IF(OR(反映項目!$B$6="×",N($AJ$33)=0),"",DAY($AJ$33)))</f>
        <v/>
      </c>
      <c r="G33">
        <f>IF(入力!$D$35="","",IF(OR(反映項目!$B$6="×",OR(N($AJ$33)=0,N(設定!$B$3)=0)),"",DATEDIF($AJ$33,設定!$B$3,"Y")))</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IF(入力!$D$35="","",IF(OR(反映項目!$B$10="×",入力!$K$35=""),"",IFERROR(TEXT(VALUE(SUBSTITUTE(入力!$K$35,"-","")),"000-0000"),入力!$K$35)))</f>
        <v/>
      </c>
      <c r="L33">
        <f>IF(入力!$D$35="","",IF(反映項目!$B$10="×","",IF(AND(入力!$K$35="",入力!$L$35=""),"同上",IF(入力!$L$35="","",入力!$L$35))))</f>
        <v/>
      </c>
      <c r="M33">
        <f>IF(入力!$D$35="","",IF(OR(反映項目!$B$10="×",入力!$M$35="",AND(入力!$K$35="",入力!$L$35="")),"",入力!$M$35))</f>
        <v/>
      </c>
      <c r="N33">
        <f>IF(入力!$D$35="","",設定!$B$4&amp;CHAR(10)&amp;IF(入力!$J$35="",設定!$B$5,入力!$J$35))</f>
        <v/>
      </c>
      <c r="O33">
        <f>IF(入力!$D$35="","",IF(反映項目!$B$11="×","",IFERROR(INDEX(資格集約!$H$363:$H$374,MATCH(1,資格集約!$G$363:$G$374,0)),"")))</f>
        <v/>
      </c>
      <c r="P33">
        <f>IF(入力!$D$35="","",IF(反映項目!$B$11="×","",IFERROR(INDEX(資格集約!$E$363:$E$374,MATCH(1,資格集約!$G$363:$G$374,0)),"")))</f>
        <v/>
      </c>
      <c r="Q33">
        <f>IF(入力!$D$35="","",IF(反映項目!$B$11="×","",IFERROR(INDEX(資格集約!$H$363:$H$374,MATCH(2,資格集約!$G$363:$G$374,0)),"")))</f>
        <v/>
      </c>
      <c r="R33">
        <f>IF(入力!$D$35="","",IF(反映項目!$B$11="×","",IFERROR(INDEX(資格集約!$E$363:$E$374,MATCH(2,資格集約!$G$363:$G$374,0)),"")))</f>
        <v/>
      </c>
      <c r="S33">
        <f>IF(入力!$D$35="","",IF(反映項目!$B$11="×","",IFERROR(INDEX(資格集約!$H$363:$H$374,MATCH(3,資格集約!$G$363:$G$374,0)),"")))</f>
        <v/>
      </c>
      <c r="T33">
        <f>IF(入力!$D$35="","",IF(反映項目!$B$11="×","",IFERROR(INDEX(資格集約!$E$363:$E$374,MATCH(3,資格集約!$G$363:$G$374,0)),"")))</f>
        <v/>
      </c>
      <c r="U33">
        <f>IF(入力!$D$35="","",IF(反映項目!$B$11="×","",IFERROR(INDEX(資格集約!$H$363:$H$374,MATCH(4,資格集約!$G$363:$G$374,0)),"")))</f>
        <v/>
      </c>
      <c r="V33">
        <f>IF(入力!$D$35="","",IF(反映項目!$B$11="×","",IFERROR(INDEX(資格集約!$E$363:$E$374,MATCH(4,資格集約!$G$363:$G$374,0)),"")))</f>
        <v/>
      </c>
      <c r="W33">
        <f>IF(入力!$D$35="","",IF(反映項目!$B$11="×","",IFERROR(INDEX(資格集約!$H$363:$H$374,MATCH(5,資格集約!$G$363:$G$374,0)),"")))</f>
        <v/>
      </c>
      <c r="X33">
        <f>IF(入力!$D$35="","",IF(反映項目!$B$11="×","",IFERROR(INDEX(資格集約!$E$363:$E$374,MATCH(5,資格集約!$G$363:$G$374,0)),"")))</f>
        <v/>
      </c>
      <c r="Y33">
        <f>IF(入力!$D$35="","",IF(OR(反映項目!$B$12="×",入力!$Z$35=""),"",入力!$Z$35))</f>
        <v/>
      </c>
      <c r="Z33">
        <f>IF(入力!$D$35="","",IF(反映項目!$B$13="×","",IF(入力!$AA$35="","",入力!$AA$35&amp;CHAR(10)))&amp;IF(反映項目!$B$14="×","",IF(入力!$AB$35="","",入力!$AB$35&amp;CHAR(10)))&amp;IF(反映項目!$B$15="×","",IF(入力!$AC$35="","",入力!$AC$35)))</f>
        <v/>
      </c>
      <c r="AA33">
        <f>IF(入力!$D$35="","",IF(OR(反映項目!$B$17="×",入力!$AH$35=""),"",入力!$AH$35))</f>
        <v/>
      </c>
      <c r="AB33">
        <f>IF(入力!$D$35="","",IF(OR(反映項目!$B$16="×",N($AK$33)=0),"",YEAR($AK$33)-IF($AK$33&gt;=DATE(2019,5,1),2018,1988)))</f>
        <v/>
      </c>
      <c r="AC33">
        <f>IF(入力!$D$35="","",IF(OR(反映項目!$B$16="×",N($AK$33)=0),"",MONTH($AK$33)))</f>
        <v/>
      </c>
      <c r="AD33">
        <f>IF(入力!$D$35="","",IF(OR(反映項目!$B$16="×",入力!$AE$35=""),"",入力!$AE$35))</f>
        <v/>
      </c>
      <c r="AE33">
        <f>IF(入力!$D$35="","",IF(OR(反映項目!$B$16="×",N($AL$33)=0),"",YEAR($AL$33)-IF($AL$33&gt;=DATE(2019,5,1),2018,1988)))</f>
        <v/>
      </c>
      <c r="AF33">
        <f>IF(入力!$D$35="","",IF(OR(反映項目!$B$16="×",N($AL$33)=0),"",MONTH($AL$33)))</f>
        <v/>
      </c>
      <c r="AG33">
        <f>IF(入力!$D$35="","",IF(OR(反映項目!$B$16="×",入力!$AG$35=""),"",入力!$AG$35))</f>
        <v/>
      </c>
      <c r="AJ33">
        <f>IF(入力!$D$35="","",IFERROR(IF(ISNUMBER(入力!$F$35),入力!$F$35,DATEVALUE(入力!$F$35)),""))</f>
        <v/>
      </c>
      <c r="AK33">
        <f>IF(入力!$D$35="","",IFERROR(IF(ISNUMBER(入力!$AD$35),入力!$AD$35,DATEVALUE(入力!$AD$35)),""))</f>
        <v/>
      </c>
      <c r="AL33">
        <f>IF(入力!$D$35="","",IFERROR(IF(ISNUMBER(入力!$AF$35),入力!$AF$35,DATEVALUE(入力!$AF$35)),""))</f>
        <v/>
      </c>
    </row>
    <row r="34">
      <c r="A34" t="n">
        <v>32</v>
      </c>
      <c r="B34">
        <f>IF(入力!$D$36="","",IF(OR(反映項目!$B$4="×",入力!$D$36=""),"",入力!$D$36))</f>
        <v/>
      </c>
      <c r="C34">
        <f>IF(入力!$D$36="","",IF(OR(反映項目!$B$5="×",入力!$E$36=""),"",入力!$E$36))</f>
        <v/>
      </c>
      <c r="D34">
        <f>IF(入力!$D$36="","",IF(OR(反映項目!$B$6="×",N($AJ$34)=0),"",YEAR($AJ$34)-IF($AJ$34&gt;=DATE(2019,5,1),2018,IF($AJ$34&gt;=DATE(1989,1,8),1988,1925))))</f>
        <v/>
      </c>
      <c r="E34">
        <f>IF(入力!$D$36="","",IF(OR(反映項目!$B$6="×",N($AJ$34)=0),"",MONTH($AJ$34)))</f>
        <v/>
      </c>
      <c r="F34">
        <f>IF(入力!$D$36="","",IF(OR(反映項目!$B$6="×",N($AJ$34)=0),"",DAY($AJ$34)))</f>
        <v/>
      </c>
      <c r="G34">
        <f>IF(入力!$D$36="","",IF(OR(反映項目!$B$6="×",OR(N($AJ$34)=0,N(設定!$B$3)=0)),"",DATEDIF($AJ$34,設定!$B$3,"Y")))</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IF(入力!$D$36="","",IF(OR(反映項目!$B$10="×",入力!$K$36=""),"",IFERROR(TEXT(VALUE(SUBSTITUTE(入力!$K$36,"-","")),"000-0000"),入力!$K$36)))</f>
        <v/>
      </c>
      <c r="L34">
        <f>IF(入力!$D$36="","",IF(反映項目!$B$10="×","",IF(AND(入力!$K$36="",入力!$L$36=""),"同上",IF(入力!$L$36="","",入力!$L$36))))</f>
        <v/>
      </c>
      <c r="M34">
        <f>IF(入力!$D$36="","",IF(OR(反映項目!$B$10="×",入力!$M$36="",AND(入力!$K$36="",入力!$L$36="")),"",入力!$M$36))</f>
        <v/>
      </c>
      <c r="N34">
        <f>IF(入力!$D$36="","",設定!$B$4&amp;CHAR(10)&amp;IF(入力!$J$36="",設定!$B$5,入力!$J$36))</f>
        <v/>
      </c>
      <c r="O34">
        <f>IF(入力!$D$36="","",IF(反映項目!$B$11="×","",IFERROR(INDEX(資格集約!$H$375:$H$386,MATCH(1,資格集約!$G$375:$G$386,0)),"")))</f>
        <v/>
      </c>
      <c r="P34">
        <f>IF(入力!$D$36="","",IF(反映項目!$B$11="×","",IFERROR(INDEX(資格集約!$E$375:$E$386,MATCH(1,資格集約!$G$375:$G$386,0)),"")))</f>
        <v/>
      </c>
      <c r="Q34">
        <f>IF(入力!$D$36="","",IF(反映項目!$B$11="×","",IFERROR(INDEX(資格集約!$H$375:$H$386,MATCH(2,資格集約!$G$375:$G$386,0)),"")))</f>
        <v/>
      </c>
      <c r="R34">
        <f>IF(入力!$D$36="","",IF(反映項目!$B$11="×","",IFERROR(INDEX(資格集約!$E$375:$E$386,MATCH(2,資格集約!$G$375:$G$386,0)),"")))</f>
        <v/>
      </c>
      <c r="S34">
        <f>IF(入力!$D$36="","",IF(反映項目!$B$11="×","",IFERROR(INDEX(資格集約!$H$375:$H$386,MATCH(3,資格集約!$G$375:$G$386,0)),"")))</f>
        <v/>
      </c>
      <c r="T34">
        <f>IF(入力!$D$36="","",IF(反映項目!$B$11="×","",IFERROR(INDEX(資格集約!$E$375:$E$386,MATCH(3,資格集約!$G$375:$G$386,0)),"")))</f>
        <v/>
      </c>
      <c r="U34">
        <f>IF(入力!$D$36="","",IF(反映項目!$B$11="×","",IFERROR(INDEX(資格集約!$H$375:$H$386,MATCH(4,資格集約!$G$375:$G$386,0)),"")))</f>
        <v/>
      </c>
      <c r="V34">
        <f>IF(入力!$D$36="","",IF(反映項目!$B$11="×","",IFERROR(INDEX(資格集約!$E$375:$E$386,MATCH(4,資格集約!$G$375:$G$386,0)),"")))</f>
        <v/>
      </c>
      <c r="W34">
        <f>IF(入力!$D$36="","",IF(反映項目!$B$11="×","",IFERROR(INDEX(資格集約!$H$375:$H$386,MATCH(5,資格集約!$G$375:$G$386,0)),"")))</f>
        <v/>
      </c>
      <c r="X34">
        <f>IF(入力!$D$36="","",IF(反映項目!$B$11="×","",IFERROR(INDEX(資格集約!$E$375:$E$386,MATCH(5,資格集約!$G$375:$G$386,0)),"")))</f>
        <v/>
      </c>
      <c r="Y34">
        <f>IF(入力!$D$36="","",IF(OR(反映項目!$B$12="×",入力!$Z$36=""),"",入力!$Z$36))</f>
        <v/>
      </c>
      <c r="Z34">
        <f>IF(入力!$D$36="","",IF(反映項目!$B$13="×","",IF(入力!$AA$36="","",入力!$AA$36&amp;CHAR(10)))&amp;IF(反映項目!$B$14="×","",IF(入力!$AB$36="","",入力!$AB$36&amp;CHAR(10)))&amp;IF(反映項目!$B$15="×","",IF(入力!$AC$36="","",入力!$AC$36)))</f>
        <v/>
      </c>
      <c r="AA34">
        <f>IF(入力!$D$36="","",IF(OR(反映項目!$B$17="×",入力!$AH$36=""),"",入力!$AH$36))</f>
        <v/>
      </c>
      <c r="AB34">
        <f>IF(入力!$D$36="","",IF(OR(反映項目!$B$16="×",N($AK$34)=0),"",YEAR($AK$34)-IF($AK$34&gt;=DATE(2019,5,1),2018,1988)))</f>
        <v/>
      </c>
      <c r="AC34">
        <f>IF(入力!$D$36="","",IF(OR(反映項目!$B$16="×",N($AK$34)=0),"",MONTH($AK$34)))</f>
        <v/>
      </c>
      <c r="AD34">
        <f>IF(入力!$D$36="","",IF(OR(反映項目!$B$16="×",入力!$AE$36=""),"",入力!$AE$36))</f>
        <v/>
      </c>
      <c r="AE34">
        <f>IF(入力!$D$36="","",IF(OR(反映項目!$B$16="×",N($AL$34)=0),"",YEAR($AL$34)-IF($AL$34&gt;=DATE(2019,5,1),2018,1988)))</f>
        <v/>
      </c>
      <c r="AF34">
        <f>IF(入力!$D$36="","",IF(OR(反映項目!$B$16="×",N($AL$34)=0),"",MONTH($AL$34)))</f>
        <v/>
      </c>
      <c r="AG34">
        <f>IF(入力!$D$36="","",IF(OR(反映項目!$B$16="×",入力!$AG$36=""),"",入力!$AG$36))</f>
        <v/>
      </c>
      <c r="AJ34">
        <f>IF(入力!$D$36="","",IFERROR(IF(ISNUMBER(入力!$F$36),入力!$F$36,DATEVALUE(入力!$F$36)),""))</f>
        <v/>
      </c>
      <c r="AK34">
        <f>IF(入力!$D$36="","",IFERROR(IF(ISNUMBER(入力!$AD$36),入力!$AD$36,DATEVALUE(入力!$AD$36)),""))</f>
        <v/>
      </c>
      <c r="AL34">
        <f>IF(入力!$D$36="","",IFERROR(IF(ISNUMBER(入力!$AF$36),入力!$AF$36,DATEVALUE(入力!$AF$36)),""))</f>
        <v/>
      </c>
    </row>
    <row r="35">
      <c r="A35" t="n">
        <v>33</v>
      </c>
      <c r="B35">
        <f>IF(入力!$D$37="","",IF(OR(反映項目!$B$4="×",入力!$D$37=""),"",入力!$D$37))</f>
        <v/>
      </c>
      <c r="C35">
        <f>IF(入力!$D$37="","",IF(OR(反映項目!$B$5="×",入力!$E$37=""),"",入力!$E$37))</f>
        <v/>
      </c>
      <c r="D35">
        <f>IF(入力!$D$37="","",IF(OR(反映項目!$B$6="×",N($AJ$35)=0),"",YEAR($AJ$35)-IF($AJ$35&gt;=DATE(2019,5,1),2018,IF($AJ$35&gt;=DATE(1989,1,8),1988,1925))))</f>
        <v/>
      </c>
      <c r="E35">
        <f>IF(入力!$D$37="","",IF(OR(反映項目!$B$6="×",N($AJ$35)=0),"",MONTH($AJ$35)))</f>
        <v/>
      </c>
      <c r="F35">
        <f>IF(入力!$D$37="","",IF(OR(反映項目!$B$6="×",N($AJ$35)=0),"",DAY($AJ$35)))</f>
        <v/>
      </c>
      <c r="G35">
        <f>IF(入力!$D$37="","",IF(OR(反映項目!$B$6="×",OR(N($AJ$35)=0,N(設定!$B$3)=0)),"",DATEDIF($AJ$35,設定!$B$3,"Y")))</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IF(入力!$D$37="","",IF(OR(反映項目!$B$10="×",入力!$K$37=""),"",IFERROR(TEXT(VALUE(SUBSTITUTE(入力!$K$37,"-","")),"000-0000"),入力!$K$37)))</f>
        <v/>
      </c>
      <c r="L35">
        <f>IF(入力!$D$37="","",IF(反映項目!$B$10="×","",IF(AND(入力!$K$37="",入力!$L$37=""),"同上",IF(入力!$L$37="","",入力!$L$37))))</f>
        <v/>
      </c>
      <c r="M35">
        <f>IF(入力!$D$37="","",IF(OR(反映項目!$B$10="×",入力!$M$37="",AND(入力!$K$37="",入力!$L$37="")),"",入力!$M$37))</f>
        <v/>
      </c>
      <c r="N35">
        <f>IF(入力!$D$37="","",設定!$B$4&amp;CHAR(10)&amp;IF(入力!$J$37="",設定!$B$5,入力!$J$37))</f>
        <v/>
      </c>
      <c r="O35">
        <f>IF(入力!$D$37="","",IF(反映項目!$B$11="×","",IFERROR(INDEX(資格集約!$H$387:$H$398,MATCH(1,資格集約!$G$387:$G$398,0)),"")))</f>
        <v/>
      </c>
      <c r="P35">
        <f>IF(入力!$D$37="","",IF(反映項目!$B$11="×","",IFERROR(INDEX(資格集約!$E$387:$E$398,MATCH(1,資格集約!$G$387:$G$398,0)),"")))</f>
        <v/>
      </c>
      <c r="Q35">
        <f>IF(入力!$D$37="","",IF(反映項目!$B$11="×","",IFERROR(INDEX(資格集約!$H$387:$H$398,MATCH(2,資格集約!$G$387:$G$398,0)),"")))</f>
        <v/>
      </c>
      <c r="R35">
        <f>IF(入力!$D$37="","",IF(反映項目!$B$11="×","",IFERROR(INDEX(資格集約!$E$387:$E$398,MATCH(2,資格集約!$G$387:$G$398,0)),"")))</f>
        <v/>
      </c>
      <c r="S35">
        <f>IF(入力!$D$37="","",IF(反映項目!$B$11="×","",IFERROR(INDEX(資格集約!$H$387:$H$398,MATCH(3,資格集約!$G$387:$G$398,0)),"")))</f>
        <v/>
      </c>
      <c r="T35">
        <f>IF(入力!$D$37="","",IF(反映項目!$B$11="×","",IFERROR(INDEX(資格集約!$E$387:$E$398,MATCH(3,資格集約!$G$387:$G$398,0)),"")))</f>
        <v/>
      </c>
      <c r="U35">
        <f>IF(入力!$D$37="","",IF(反映項目!$B$11="×","",IFERROR(INDEX(資格集約!$H$387:$H$398,MATCH(4,資格集約!$G$387:$G$398,0)),"")))</f>
        <v/>
      </c>
      <c r="V35">
        <f>IF(入力!$D$37="","",IF(反映項目!$B$11="×","",IFERROR(INDEX(資格集約!$E$387:$E$398,MATCH(4,資格集約!$G$387:$G$398,0)),"")))</f>
        <v/>
      </c>
      <c r="W35">
        <f>IF(入力!$D$37="","",IF(反映項目!$B$11="×","",IFERROR(INDEX(資格集約!$H$387:$H$398,MATCH(5,資格集約!$G$387:$G$398,0)),"")))</f>
        <v/>
      </c>
      <c r="X35">
        <f>IF(入力!$D$37="","",IF(反映項目!$B$11="×","",IFERROR(INDEX(資格集約!$E$387:$E$398,MATCH(5,資格集約!$G$387:$G$398,0)),"")))</f>
        <v/>
      </c>
      <c r="Y35">
        <f>IF(入力!$D$37="","",IF(OR(反映項目!$B$12="×",入力!$Z$37=""),"",入力!$Z$37))</f>
        <v/>
      </c>
      <c r="Z35">
        <f>IF(入力!$D$37="","",IF(反映項目!$B$13="×","",IF(入力!$AA$37="","",入力!$AA$37&amp;CHAR(10)))&amp;IF(反映項目!$B$14="×","",IF(入力!$AB$37="","",入力!$AB$37&amp;CHAR(10)))&amp;IF(反映項目!$B$15="×","",IF(入力!$AC$37="","",入力!$AC$37)))</f>
        <v/>
      </c>
      <c r="AA35">
        <f>IF(入力!$D$37="","",IF(OR(反映項目!$B$17="×",入力!$AH$37=""),"",入力!$AH$37))</f>
        <v/>
      </c>
      <c r="AB35">
        <f>IF(入力!$D$37="","",IF(OR(反映項目!$B$16="×",N($AK$35)=0),"",YEAR($AK$35)-IF($AK$35&gt;=DATE(2019,5,1),2018,1988)))</f>
        <v/>
      </c>
      <c r="AC35">
        <f>IF(入力!$D$37="","",IF(OR(反映項目!$B$16="×",N($AK$35)=0),"",MONTH($AK$35)))</f>
        <v/>
      </c>
      <c r="AD35">
        <f>IF(入力!$D$37="","",IF(OR(反映項目!$B$16="×",入力!$AE$37=""),"",入力!$AE$37))</f>
        <v/>
      </c>
      <c r="AE35">
        <f>IF(入力!$D$37="","",IF(OR(反映項目!$B$16="×",N($AL$35)=0),"",YEAR($AL$35)-IF($AL$35&gt;=DATE(2019,5,1),2018,1988)))</f>
        <v/>
      </c>
      <c r="AF35">
        <f>IF(入力!$D$37="","",IF(OR(反映項目!$B$16="×",N($AL$35)=0),"",MONTH($AL$35)))</f>
        <v/>
      </c>
      <c r="AG35">
        <f>IF(入力!$D$37="","",IF(OR(反映項目!$B$16="×",入力!$AG$37=""),"",入力!$AG$37))</f>
        <v/>
      </c>
      <c r="AJ35">
        <f>IF(入力!$D$37="","",IFERROR(IF(ISNUMBER(入力!$F$37),入力!$F$37,DATEVALUE(入力!$F$37)),""))</f>
        <v/>
      </c>
      <c r="AK35">
        <f>IF(入力!$D$37="","",IFERROR(IF(ISNUMBER(入力!$AD$37),入力!$AD$37,DATEVALUE(入力!$AD$37)),""))</f>
        <v/>
      </c>
      <c r="AL35">
        <f>IF(入力!$D$37="","",IFERROR(IF(ISNUMBER(入力!$AF$37),入力!$AF$37,DATEVALUE(入力!$AF$37)),""))</f>
        <v/>
      </c>
    </row>
    <row r="36">
      <c r="A36" t="n">
        <v>34</v>
      </c>
      <c r="B36">
        <f>IF(入力!$D$38="","",IF(OR(反映項目!$B$4="×",入力!$D$38=""),"",入力!$D$38))</f>
        <v/>
      </c>
      <c r="C36">
        <f>IF(入力!$D$38="","",IF(OR(反映項目!$B$5="×",入力!$E$38=""),"",入力!$E$38))</f>
        <v/>
      </c>
      <c r="D36">
        <f>IF(入力!$D$38="","",IF(OR(反映項目!$B$6="×",N($AJ$36)=0),"",YEAR($AJ$36)-IF($AJ$36&gt;=DATE(2019,5,1),2018,IF($AJ$36&gt;=DATE(1989,1,8),1988,1925))))</f>
        <v/>
      </c>
      <c r="E36">
        <f>IF(入力!$D$38="","",IF(OR(反映項目!$B$6="×",N($AJ$36)=0),"",MONTH($AJ$36)))</f>
        <v/>
      </c>
      <c r="F36">
        <f>IF(入力!$D$38="","",IF(OR(反映項目!$B$6="×",N($AJ$36)=0),"",DAY($AJ$36)))</f>
        <v/>
      </c>
      <c r="G36">
        <f>IF(入力!$D$38="","",IF(OR(反映項目!$B$6="×",OR(N($AJ$36)=0,N(設定!$B$3)=0)),"",DATEDIF($AJ$36,設定!$B$3,"Y")))</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IF(入力!$D$38="","",IF(OR(反映項目!$B$10="×",入力!$K$38=""),"",IFERROR(TEXT(VALUE(SUBSTITUTE(入力!$K$38,"-","")),"000-0000"),入力!$K$38)))</f>
        <v/>
      </c>
      <c r="L36">
        <f>IF(入力!$D$38="","",IF(反映項目!$B$10="×","",IF(AND(入力!$K$38="",入力!$L$38=""),"同上",IF(入力!$L$38="","",入力!$L$38))))</f>
        <v/>
      </c>
      <c r="M36">
        <f>IF(入力!$D$38="","",IF(OR(反映項目!$B$10="×",入力!$M$38="",AND(入力!$K$38="",入力!$L$38="")),"",入力!$M$38))</f>
        <v/>
      </c>
      <c r="N36">
        <f>IF(入力!$D$38="","",設定!$B$4&amp;CHAR(10)&amp;IF(入力!$J$38="",設定!$B$5,入力!$J$38))</f>
        <v/>
      </c>
      <c r="O36">
        <f>IF(入力!$D$38="","",IF(反映項目!$B$11="×","",IFERROR(INDEX(資格集約!$H$399:$H$410,MATCH(1,資格集約!$G$399:$G$410,0)),"")))</f>
        <v/>
      </c>
      <c r="P36">
        <f>IF(入力!$D$38="","",IF(反映項目!$B$11="×","",IFERROR(INDEX(資格集約!$E$399:$E$410,MATCH(1,資格集約!$G$399:$G$410,0)),"")))</f>
        <v/>
      </c>
      <c r="Q36">
        <f>IF(入力!$D$38="","",IF(反映項目!$B$11="×","",IFERROR(INDEX(資格集約!$H$399:$H$410,MATCH(2,資格集約!$G$399:$G$410,0)),"")))</f>
        <v/>
      </c>
      <c r="R36">
        <f>IF(入力!$D$38="","",IF(反映項目!$B$11="×","",IFERROR(INDEX(資格集約!$E$399:$E$410,MATCH(2,資格集約!$G$399:$G$410,0)),"")))</f>
        <v/>
      </c>
      <c r="S36">
        <f>IF(入力!$D$38="","",IF(反映項目!$B$11="×","",IFERROR(INDEX(資格集約!$H$399:$H$410,MATCH(3,資格集約!$G$399:$G$410,0)),"")))</f>
        <v/>
      </c>
      <c r="T36">
        <f>IF(入力!$D$38="","",IF(反映項目!$B$11="×","",IFERROR(INDEX(資格集約!$E$399:$E$410,MATCH(3,資格集約!$G$399:$G$410,0)),"")))</f>
        <v/>
      </c>
      <c r="U36">
        <f>IF(入力!$D$38="","",IF(反映項目!$B$11="×","",IFERROR(INDEX(資格集約!$H$399:$H$410,MATCH(4,資格集約!$G$399:$G$410,0)),"")))</f>
        <v/>
      </c>
      <c r="V36">
        <f>IF(入力!$D$38="","",IF(反映項目!$B$11="×","",IFERROR(INDEX(資格集約!$E$399:$E$410,MATCH(4,資格集約!$G$399:$G$410,0)),"")))</f>
        <v/>
      </c>
      <c r="W36">
        <f>IF(入力!$D$38="","",IF(反映項目!$B$11="×","",IFERROR(INDEX(資格集約!$H$399:$H$410,MATCH(5,資格集約!$G$399:$G$410,0)),"")))</f>
        <v/>
      </c>
      <c r="X36">
        <f>IF(入力!$D$38="","",IF(反映項目!$B$11="×","",IFERROR(INDEX(資格集約!$E$399:$E$410,MATCH(5,資格集約!$G$399:$G$410,0)),"")))</f>
        <v/>
      </c>
      <c r="Y36">
        <f>IF(入力!$D$38="","",IF(OR(反映項目!$B$12="×",入力!$Z$38=""),"",入力!$Z$38))</f>
        <v/>
      </c>
      <c r="Z36">
        <f>IF(入力!$D$38="","",IF(反映項目!$B$13="×","",IF(入力!$AA$38="","",入力!$AA$38&amp;CHAR(10)))&amp;IF(反映項目!$B$14="×","",IF(入力!$AB$38="","",入力!$AB$38&amp;CHAR(10)))&amp;IF(反映項目!$B$15="×","",IF(入力!$AC$38="","",入力!$AC$38)))</f>
        <v/>
      </c>
      <c r="AA36">
        <f>IF(入力!$D$38="","",IF(OR(反映項目!$B$17="×",入力!$AH$38=""),"",入力!$AH$38))</f>
        <v/>
      </c>
      <c r="AB36">
        <f>IF(入力!$D$38="","",IF(OR(反映項目!$B$16="×",N($AK$36)=0),"",YEAR($AK$36)-IF($AK$36&gt;=DATE(2019,5,1),2018,1988)))</f>
        <v/>
      </c>
      <c r="AC36">
        <f>IF(入力!$D$38="","",IF(OR(反映項目!$B$16="×",N($AK$36)=0),"",MONTH($AK$36)))</f>
        <v/>
      </c>
      <c r="AD36">
        <f>IF(入力!$D$38="","",IF(OR(反映項目!$B$16="×",入力!$AE$38=""),"",入力!$AE$38))</f>
        <v/>
      </c>
      <c r="AE36">
        <f>IF(入力!$D$38="","",IF(OR(反映項目!$B$16="×",N($AL$36)=0),"",YEAR($AL$36)-IF($AL$36&gt;=DATE(2019,5,1),2018,1988)))</f>
        <v/>
      </c>
      <c r="AF36">
        <f>IF(入力!$D$38="","",IF(OR(反映項目!$B$16="×",N($AL$36)=0),"",MONTH($AL$36)))</f>
        <v/>
      </c>
      <c r="AG36">
        <f>IF(入力!$D$38="","",IF(OR(反映項目!$B$16="×",入力!$AG$38=""),"",入力!$AG$38))</f>
        <v/>
      </c>
      <c r="AJ36">
        <f>IF(入力!$D$38="","",IFERROR(IF(ISNUMBER(入力!$F$38),入力!$F$38,DATEVALUE(入力!$F$38)),""))</f>
        <v/>
      </c>
      <c r="AK36">
        <f>IF(入力!$D$38="","",IFERROR(IF(ISNUMBER(入力!$AD$38),入力!$AD$38,DATEVALUE(入力!$AD$38)),""))</f>
        <v/>
      </c>
      <c r="AL36">
        <f>IF(入力!$D$38="","",IFERROR(IF(ISNUMBER(入力!$AF$38),入力!$AF$38,DATEVALUE(入力!$AF$38)),""))</f>
        <v/>
      </c>
    </row>
    <row r="37">
      <c r="A37" t="n">
        <v>35</v>
      </c>
      <c r="B37">
        <f>IF(入力!$D$39="","",IF(OR(反映項目!$B$4="×",入力!$D$39=""),"",入力!$D$39))</f>
        <v/>
      </c>
      <c r="C37">
        <f>IF(入力!$D$39="","",IF(OR(反映項目!$B$5="×",入力!$E$39=""),"",入力!$E$39))</f>
        <v/>
      </c>
      <c r="D37">
        <f>IF(入力!$D$39="","",IF(OR(反映項目!$B$6="×",N($AJ$37)=0),"",YEAR($AJ$37)-IF($AJ$37&gt;=DATE(2019,5,1),2018,IF($AJ$37&gt;=DATE(1989,1,8),1988,1925))))</f>
        <v/>
      </c>
      <c r="E37">
        <f>IF(入力!$D$39="","",IF(OR(反映項目!$B$6="×",N($AJ$37)=0),"",MONTH($AJ$37)))</f>
        <v/>
      </c>
      <c r="F37">
        <f>IF(入力!$D$39="","",IF(OR(反映項目!$B$6="×",N($AJ$37)=0),"",DAY($AJ$37)))</f>
        <v/>
      </c>
      <c r="G37">
        <f>IF(入力!$D$39="","",IF(OR(反映項目!$B$6="×",OR(N($AJ$37)=0,N(設定!$B$3)=0)),"",DATEDIF($AJ$37,設定!$B$3,"Y")))</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IF(入力!$D$39="","",IF(OR(反映項目!$B$10="×",入力!$K$39=""),"",IFERROR(TEXT(VALUE(SUBSTITUTE(入力!$K$39,"-","")),"000-0000"),入力!$K$39)))</f>
        <v/>
      </c>
      <c r="L37">
        <f>IF(入力!$D$39="","",IF(反映項目!$B$10="×","",IF(AND(入力!$K$39="",入力!$L$39=""),"同上",IF(入力!$L$39="","",入力!$L$39))))</f>
        <v/>
      </c>
      <c r="M37">
        <f>IF(入力!$D$39="","",IF(OR(反映項目!$B$10="×",入力!$M$39="",AND(入力!$K$39="",入力!$L$39="")),"",入力!$M$39))</f>
        <v/>
      </c>
      <c r="N37">
        <f>IF(入力!$D$39="","",設定!$B$4&amp;CHAR(10)&amp;IF(入力!$J$39="",設定!$B$5,入力!$J$39))</f>
        <v/>
      </c>
      <c r="O37">
        <f>IF(入力!$D$39="","",IF(反映項目!$B$11="×","",IFERROR(INDEX(資格集約!$H$411:$H$422,MATCH(1,資格集約!$G$411:$G$422,0)),"")))</f>
        <v/>
      </c>
      <c r="P37">
        <f>IF(入力!$D$39="","",IF(反映項目!$B$11="×","",IFERROR(INDEX(資格集約!$E$411:$E$422,MATCH(1,資格集約!$G$411:$G$422,0)),"")))</f>
        <v/>
      </c>
      <c r="Q37">
        <f>IF(入力!$D$39="","",IF(反映項目!$B$11="×","",IFERROR(INDEX(資格集約!$H$411:$H$422,MATCH(2,資格集約!$G$411:$G$422,0)),"")))</f>
        <v/>
      </c>
      <c r="R37">
        <f>IF(入力!$D$39="","",IF(反映項目!$B$11="×","",IFERROR(INDEX(資格集約!$E$411:$E$422,MATCH(2,資格集約!$G$411:$G$422,0)),"")))</f>
        <v/>
      </c>
      <c r="S37">
        <f>IF(入力!$D$39="","",IF(反映項目!$B$11="×","",IFERROR(INDEX(資格集約!$H$411:$H$422,MATCH(3,資格集約!$G$411:$G$422,0)),"")))</f>
        <v/>
      </c>
      <c r="T37">
        <f>IF(入力!$D$39="","",IF(反映項目!$B$11="×","",IFERROR(INDEX(資格集約!$E$411:$E$422,MATCH(3,資格集約!$G$411:$G$422,0)),"")))</f>
        <v/>
      </c>
      <c r="U37">
        <f>IF(入力!$D$39="","",IF(反映項目!$B$11="×","",IFERROR(INDEX(資格集約!$H$411:$H$422,MATCH(4,資格集約!$G$411:$G$422,0)),"")))</f>
        <v/>
      </c>
      <c r="V37">
        <f>IF(入力!$D$39="","",IF(反映項目!$B$11="×","",IFERROR(INDEX(資格集約!$E$411:$E$422,MATCH(4,資格集約!$G$411:$G$422,0)),"")))</f>
        <v/>
      </c>
      <c r="W37">
        <f>IF(入力!$D$39="","",IF(反映項目!$B$11="×","",IFERROR(INDEX(資格集約!$H$411:$H$422,MATCH(5,資格集約!$G$411:$G$422,0)),"")))</f>
        <v/>
      </c>
      <c r="X37">
        <f>IF(入力!$D$39="","",IF(反映項目!$B$11="×","",IFERROR(INDEX(資格集約!$E$411:$E$422,MATCH(5,資格集約!$G$411:$G$422,0)),"")))</f>
        <v/>
      </c>
      <c r="Y37">
        <f>IF(入力!$D$39="","",IF(OR(反映項目!$B$12="×",入力!$Z$39=""),"",入力!$Z$39))</f>
        <v/>
      </c>
      <c r="Z37">
        <f>IF(入力!$D$39="","",IF(反映項目!$B$13="×","",IF(入力!$AA$39="","",入力!$AA$39&amp;CHAR(10)))&amp;IF(反映項目!$B$14="×","",IF(入力!$AB$39="","",入力!$AB$39&amp;CHAR(10)))&amp;IF(反映項目!$B$15="×","",IF(入力!$AC$39="","",入力!$AC$39)))</f>
        <v/>
      </c>
      <c r="AA37">
        <f>IF(入力!$D$39="","",IF(OR(反映項目!$B$17="×",入力!$AH$39=""),"",入力!$AH$39))</f>
        <v/>
      </c>
      <c r="AB37">
        <f>IF(入力!$D$39="","",IF(OR(反映項目!$B$16="×",N($AK$37)=0),"",YEAR($AK$37)-IF($AK$37&gt;=DATE(2019,5,1),2018,1988)))</f>
        <v/>
      </c>
      <c r="AC37">
        <f>IF(入力!$D$39="","",IF(OR(反映項目!$B$16="×",N($AK$37)=0),"",MONTH($AK$37)))</f>
        <v/>
      </c>
      <c r="AD37">
        <f>IF(入力!$D$39="","",IF(OR(反映項目!$B$16="×",入力!$AE$39=""),"",入力!$AE$39))</f>
        <v/>
      </c>
      <c r="AE37">
        <f>IF(入力!$D$39="","",IF(OR(反映項目!$B$16="×",N($AL$37)=0),"",YEAR($AL$37)-IF($AL$37&gt;=DATE(2019,5,1),2018,1988)))</f>
        <v/>
      </c>
      <c r="AF37">
        <f>IF(入力!$D$39="","",IF(OR(反映項目!$B$16="×",N($AL$37)=0),"",MONTH($AL$37)))</f>
        <v/>
      </c>
      <c r="AG37">
        <f>IF(入力!$D$39="","",IF(OR(反映項目!$B$16="×",入力!$AG$39=""),"",入力!$AG$39))</f>
        <v/>
      </c>
      <c r="AJ37">
        <f>IF(入力!$D$39="","",IFERROR(IF(ISNUMBER(入力!$F$39),入力!$F$39,DATEVALUE(入力!$F$39)),""))</f>
        <v/>
      </c>
      <c r="AK37">
        <f>IF(入力!$D$39="","",IFERROR(IF(ISNUMBER(入力!$AD$39),入力!$AD$39,DATEVALUE(入力!$AD$39)),""))</f>
        <v/>
      </c>
      <c r="AL37">
        <f>IF(入力!$D$39="","",IFERROR(IF(ISNUMBER(入力!$AF$39),入力!$AF$39,DATEVALUE(入力!$AF$39)),""))</f>
        <v/>
      </c>
    </row>
    <row r="38">
      <c r="A38" t="n">
        <v>36</v>
      </c>
      <c r="B38">
        <f>IF(入力!$D$40="","",IF(OR(反映項目!$B$4="×",入力!$D$40=""),"",入力!$D$40))</f>
        <v/>
      </c>
      <c r="C38">
        <f>IF(入力!$D$40="","",IF(OR(反映項目!$B$5="×",入力!$E$40=""),"",入力!$E$40))</f>
        <v/>
      </c>
      <c r="D38">
        <f>IF(入力!$D$40="","",IF(OR(反映項目!$B$6="×",N($AJ$38)=0),"",YEAR($AJ$38)-IF($AJ$38&gt;=DATE(2019,5,1),2018,IF($AJ$38&gt;=DATE(1989,1,8),1988,1925))))</f>
        <v/>
      </c>
      <c r="E38">
        <f>IF(入力!$D$40="","",IF(OR(反映項目!$B$6="×",N($AJ$38)=0),"",MONTH($AJ$38)))</f>
        <v/>
      </c>
      <c r="F38">
        <f>IF(入力!$D$40="","",IF(OR(反映項目!$B$6="×",N($AJ$38)=0),"",DAY($AJ$38)))</f>
        <v/>
      </c>
      <c r="G38">
        <f>IF(入力!$D$40="","",IF(OR(反映項目!$B$6="×",OR(N($AJ$38)=0,N(設定!$B$3)=0)),"",DATEDIF($AJ$38,設定!$B$3,"Y")))</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IF(入力!$D$40="","",IF(OR(反映項目!$B$10="×",入力!$K$40=""),"",IFERROR(TEXT(VALUE(SUBSTITUTE(入力!$K$40,"-","")),"000-0000"),入力!$K$40)))</f>
        <v/>
      </c>
      <c r="L38">
        <f>IF(入力!$D$40="","",IF(反映項目!$B$10="×","",IF(AND(入力!$K$40="",入力!$L$40=""),"同上",IF(入力!$L$40="","",入力!$L$40))))</f>
        <v/>
      </c>
      <c r="M38">
        <f>IF(入力!$D$40="","",IF(OR(反映項目!$B$10="×",入力!$M$40="",AND(入力!$K$40="",入力!$L$40="")),"",入力!$M$40))</f>
        <v/>
      </c>
      <c r="N38">
        <f>IF(入力!$D$40="","",設定!$B$4&amp;CHAR(10)&amp;IF(入力!$J$40="",設定!$B$5,入力!$J$40))</f>
        <v/>
      </c>
      <c r="O38">
        <f>IF(入力!$D$40="","",IF(反映項目!$B$11="×","",IFERROR(INDEX(資格集約!$H$423:$H$434,MATCH(1,資格集約!$G$423:$G$434,0)),"")))</f>
        <v/>
      </c>
      <c r="P38">
        <f>IF(入力!$D$40="","",IF(反映項目!$B$11="×","",IFERROR(INDEX(資格集約!$E$423:$E$434,MATCH(1,資格集約!$G$423:$G$434,0)),"")))</f>
        <v/>
      </c>
      <c r="Q38">
        <f>IF(入力!$D$40="","",IF(反映項目!$B$11="×","",IFERROR(INDEX(資格集約!$H$423:$H$434,MATCH(2,資格集約!$G$423:$G$434,0)),"")))</f>
        <v/>
      </c>
      <c r="R38">
        <f>IF(入力!$D$40="","",IF(反映項目!$B$11="×","",IFERROR(INDEX(資格集約!$E$423:$E$434,MATCH(2,資格集約!$G$423:$G$434,0)),"")))</f>
        <v/>
      </c>
      <c r="S38">
        <f>IF(入力!$D$40="","",IF(反映項目!$B$11="×","",IFERROR(INDEX(資格集約!$H$423:$H$434,MATCH(3,資格集約!$G$423:$G$434,0)),"")))</f>
        <v/>
      </c>
      <c r="T38">
        <f>IF(入力!$D$40="","",IF(反映項目!$B$11="×","",IFERROR(INDEX(資格集約!$E$423:$E$434,MATCH(3,資格集約!$G$423:$G$434,0)),"")))</f>
        <v/>
      </c>
      <c r="U38">
        <f>IF(入力!$D$40="","",IF(反映項目!$B$11="×","",IFERROR(INDEX(資格集約!$H$423:$H$434,MATCH(4,資格集約!$G$423:$G$434,0)),"")))</f>
        <v/>
      </c>
      <c r="V38">
        <f>IF(入力!$D$40="","",IF(反映項目!$B$11="×","",IFERROR(INDEX(資格集約!$E$423:$E$434,MATCH(4,資格集約!$G$423:$G$434,0)),"")))</f>
        <v/>
      </c>
      <c r="W38">
        <f>IF(入力!$D$40="","",IF(反映項目!$B$11="×","",IFERROR(INDEX(資格集約!$H$423:$H$434,MATCH(5,資格集約!$G$423:$G$434,0)),"")))</f>
        <v/>
      </c>
      <c r="X38">
        <f>IF(入力!$D$40="","",IF(反映項目!$B$11="×","",IFERROR(INDEX(資格集約!$E$423:$E$434,MATCH(5,資格集約!$G$423:$G$434,0)),"")))</f>
        <v/>
      </c>
      <c r="Y38">
        <f>IF(入力!$D$40="","",IF(OR(反映項目!$B$12="×",入力!$Z$40=""),"",入力!$Z$40))</f>
        <v/>
      </c>
      <c r="Z38">
        <f>IF(入力!$D$40="","",IF(反映項目!$B$13="×","",IF(入力!$AA$40="","",入力!$AA$40&amp;CHAR(10)))&amp;IF(反映項目!$B$14="×","",IF(入力!$AB$40="","",入力!$AB$40&amp;CHAR(10)))&amp;IF(反映項目!$B$15="×","",IF(入力!$AC$40="","",入力!$AC$40)))</f>
        <v/>
      </c>
      <c r="AA38">
        <f>IF(入力!$D$40="","",IF(OR(反映項目!$B$17="×",入力!$AH$40=""),"",入力!$AH$40))</f>
        <v/>
      </c>
      <c r="AB38">
        <f>IF(入力!$D$40="","",IF(OR(反映項目!$B$16="×",N($AK$38)=0),"",YEAR($AK$38)-IF($AK$38&gt;=DATE(2019,5,1),2018,1988)))</f>
        <v/>
      </c>
      <c r="AC38">
        <f>IF(入力!$D$40="","",IF(OR(反映項目!$B$16="×",N($AK$38)=0),"",MONTH($AK$38)))</f>
        <v/>
      </c>
      <c r="AD38">
        <f>IF(入力!$D$40="","",IF(OR(反映項目!$B$16="×",入力!$AE$40=""),"",入力!$AE$40))</f>
        <v/>
      </c>
      <c r="AE38">
        <f>IF(入力!$D$40="","",IF(OR(反映項目!$B$16="×",N($AL$38)=0),"",YEAR($AL$38)-IF($AL$38&gt;=DATE(2019,5,1),2018,1988)))</f>
        <v/>
      </c>
      <c r="AF38">
        <f>IF(入力!$D$40="","",IF(OR(反映項目!$B$16="×",N($AL$38)=0),"",MONTH($AL$38)))</f>
        <v/>
      </c>
      <c r="AG38">
        <f>IF(入力!$D$40="","",IF(OR(反映項目!$B$16="×",入力!$AG$40=""),"",入力!$AG$40))</f>
        <v/>
      </c>
      <c r="AJ38">
        <f>IF(入力!$D$40="","",IFERROR(IF(ISNUMBER(入力!$F$40),入力!$F$40,DATEVALUE(入力!$F$40)),""))</f>
        <v/>
      </c>
      <c r="AK38">
        <f>IF(入力!$D$40="","",IFERROR(IF(ISNUMBER(入力!$AD$40),入力!$AD$40,DATEVALUE(入力!$AD$40)),""))</f>
        <v/>
      </c>
      <c r="AL38">
        <f>IF(入力!$D$40="","",IFERROR(IF(ISNUMBER(入力!$AF$40),入力!$AF$40,DATEVALUE(入力!$AF$40)),""))</f>
        <v/>
      </c>
    </row>
    <row r="39">
      <c r="A39" t="n">
        <v>37</v>
      </c>
      <c r="B39">
        <f>IF(入力!$D$41="","",IF(OR(反映項目!$B$4="×",入力!$D$41=""),"",入力!$D$41))</f>
        <v/>
      </c>
      <c r="C39">
        <f>IF(入力!$D$41="","",IF(OR(反映項目!$B$5="×",入力!$E$41=""),"",入力!$E$41))</f>
        <v/>
      </c>
      <c r="D39">
        <f>IF(入力!$D$41="","",IF(OR(反映項目!$B$6="×",N($AJ$39)=0),"",YEAR($AJ$39)-IF($AJ$39&gt;=DATE(2019,5,1),2018,IF($AJ$39&gt;=DATE(1989,1,8),1988,1925))))</f>
        <v/>
      </c>
      <c r="E39">
        <f>IF(入力!$D$41="","",IF(OR(反映項目!$B$6="×",N($AJ$39)=0),"",MONTH($AJ$39)))</f>
        <v/>
      </c>
      <c r="F39">
        <f>IF(入力!$D$41="","",IF(OR(反映項目!$B$6="×",N($AJ$39)=0),"",DAY($AJ$39)))</f>
        <v/>
      </c>
      <c r="G39">
        <f>IF(入力!$D$41="","",IF(OR(反映項目!$B$6="×",OR(N($AJ$39)=0,N(設定!$B$3)=0)),"",DATEDIF($AJ$39,設定!$B$3,"Y")))</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IF(入力!$D$41="","",IF(OR(反映項目!$B$10="×",入力!$K$41=""),"",IFERROR(TEXT(VALUE(SUBSTITUTE(入力!$K$41,"-","")),"000-0000"),入力!$K$41)))</f>
        <v/>
      </c>
      <c r="L39">
        <f>IF(入力!$D$41="","",IF(反映項目!$B$10="×","",IF(AND(入力!$K$41="",入力!$L$41=""),"同上",IF(入力!$L$41="","",入力!$L$41))))</f>
        <v/>
      </c>
      <c r="M39">
        <f>IF(入力!$D$41="","",IF(OR(反映項目!$B$10="×",入力!$M$41="",AND(入力!$K$41="",入力!$L$41="")),"",入力!$M$41))</f>
        <v/>
      </c>
      <c r="N39">
        <f>IF(入力!$D$41="","",設定!$B$4&amp;CHAR(10)&amp;IF(入力!$J$41="",設定!$B$5,入力!$J$41))</f>
        <v/>
      </c>
      <c r="O39">
        <f>IF(入力!$D$41="","",IF(反映項目!$B$11="×","",IFERROR(INDEX(資格集約!$H$435:$H$446,MATCH(1,資格集約!$G$435:$G$446,0)),"")))</f>
        <v/>
      </c>
      <c r="P39">
        <f>IF(入力!$D$41="","",IF(反映項目!$B$11="×","",IFERROR(INDEX(資格集約!$E$435:$E$446,MATCH(1,資格集約!$G$435:$G$446,0)),"")))</f>
        <v/>
      </c>
      <c r="Q39">
        <f>IF(入力!$D$41="","",IF(反映項目!$B$11="×","",IFERROR(INDEX(資格集約!$H$435:$H$446,MATCH(2,資格集約!$G$435:$G$446,0)),"")))</f>
        <v/>
      </c>
      <c r="R39">
        <f>IF(入力!$D$41="","",IF(反映項目!$B$11="×","",IFERROR(INDEX(資格集約!$E$435:$E$446,MATCH(2,資格集約!$G$435:$G$446,0)),"")))</f>
        <v/>
      </c>
      <c r="S39">
        <f>IF(入力!$D$41="","",IF(反映項目!$B$11="×","",IFERROR(INDEX(資格集約!$H$435:$H$446,MATCH(3,資格集約!$G$435:$G$446,0)),"")))</f>
        <v/>
      </c>
      <c r="T39">
        <f>IF(入力!$D$41="","",IF(反映項目!$B$11="×","",IFERROR(INDEX(資格集約!$E$435:$E$446,MATCH(3,資格集約!$G$435:$G$446,0)),"")))</f>
        <v/>
      </c>
      <c r="U39">
        <f>IF(入力!$D$41="","",IF(反映項目!$B$11="×","",IFERROR(INDEX(資格集約!$H$435:$H$446,MATCH(4,資格集約!$G$435:$G$446,0)),"")))</f>
        <v/>
      </c>
      <c r="V39">
        <f>IF(入力!$D$41="","",IF(反映項目!$B$11="×","",IFERROR(INDEX(資格集約!$E$435:$E$446,MATCH(4,資格集約!$G$435:$G$446,0)),"")))</f>
        <v/>
      </c>
      <c r="W39">
        <f>IF(入力!$D$41="","",IF(反映項目!$B$11="×","",IFERROR(INDEX(資格集約!$H$435:$H$446,MATCH(5,資格集約!$G$435:$G$446,0)),"")))</f>
        <v/>
      </c>
      <c r="X39">
        <f>IF(入力!$D$41="","",IF(反映項目!$B$11="×","",IFERROR(INDEX(資格集約!$E$435:$E$446,MATCH(5,資格集約!$G$435:$G$446,0)),"")))</f>
        <v/>
      </c>
      <c r="Y39">
        <f>IF(入力!$D$41="","",IF(OR(反映項目!$B$12="×",入力!$Z$41=""),"",入力!$Z$41))</f>
        <v/>
      </c>
      <c r="Z39">
        <f>IF(入力!$D$41="","",IF(反映項目!$B$13="×","",IF(入力!$AA$41="","",入力!$AA$41&amp;CHAR(10)))&amp;IF(反映項目!$B$14="×","",IF(入力!$AB$41="","",入力!$AB$41&amp;CHAR(10)))&amp;IF(反映項目!$B$15="×","",IF(入力!$AC$41="","",入力!$AC$41)))</f>
        <v/>
      </c>
      <c r="AA39">
        <f>IF(入力!$D$41="","",IF(OR(反映項目!$B$17="×",入力!$AH$41=""),"",入力!$AH$41))</f>
        <v/>
      </c>
      <c r="AB39">
        <f>IF(入力!$D$41="","",IF(OR(反映項目!$B$16="×",N($AK$39)=0),"",YEAR($AK$39)-IF($AK$39&gt;=DATE(2019,5,1),2018,1988)))</f>
        <v/>
      </c>
      <c r="AC39">
        <f>IF(入力!$D$41="","",IF(OR(反映項目!$B$16="×",N($AK$39)=0),"",MONTH($AK$39)))</f>
        <v/>
      </c>
      <c r="AD39">
        <f>IF(入力!$D$41="","",IF(OR(反映項目!$B$16="×",入力!$AE$41=""),"",入力!$AE$41))</f>
        <v/>
      </c>
      <c r="AE39">
        <f>IF(入力!$D$41="","",IF(OR(反映項目!$B$16="×",N($AL$39)=0),"",YEAR($AL$39)-IF($AL$39&gt;=DATE(2019,5,1),2018,1988)))</f>
        <v/>
      </c>
      <c r="AF39">
        <f>IF(入力!$D$41="","",IF(OR(反映項目!$B$16="×",N($AL$39)=0),"",MONTH($AL$39)))</f>
        <v/>
      </c>
      <c r="AG39">
        <f>IF(入力!$D$41="","",IF(OR(反映項目!$B$16="×",入力!$AG$41=""),"",入力!$AG$41))</f>
        <v/>
      </c>
      <c r="AJ39">
        <f>IF(入力!$D$41="","",IFERROR(IF(ISNUMBER(入力!$F$41),入力!$F$41,DATEVALUE(入力!$F$41)),""))</f>
        <v/>
      </c>
      <c r="AK39">
        <f>IF(入力!$D$41="","",IFERROR(IF(ISNUMBER(入力!$AD$41),入力!$AD$41,DATEVALUE(入力!$AD$41)),""))</f>
        <v/>
      </c>
      <c r="AL39">
        <f>IF(入力!$D$41="","",IFERROR(IF(ISNUMBER(入力!$AF$41),入力!$AF$41,DATEVALUE(入力!$AF$41)),""))</f>
        <v/>
      </c>
    </row>
    <row r="40">
      <c r="A40" t="n">
        <v>38</v>
      </c>
      <c r="B40">
        <f>IF(入力!$D$42="","",IF(OR(反映項目!$B$4="×",入力!$D$42=""),"",入力!$D$42))</f>
        <v/>
      </c>
      <c r="C40">
        <f>IF(入力!$D$42="","",IF(OR(反映項目!$B$5="×",入力!$E$42=""),"",入力!$E$42))</f>
        <v/>
      </c>
      <c r="D40">
        <f>IF(入力!$D$42="","",IF(OR(反映項目!$B$6="×",N($AJ$40)=0),"",YEAR($AJ$40)-IF($AJ$40&gt;=DATE(2019,5,1),2018,IF($AJ$40&gt;=DATE(1989,1,8),1988,1925))))</f>
        <v/>
      </c>
      <c r="E40">
        <f>IF(入力!$D$42="","",IF(OR(反映項目!$B$6="×",N($AJ$40)=0),"",MONTH($AJ$40)))</f>
        <v/>
      </c>
      <c r="F40">
        <f>IF(入力!$D$42="","",IF(OR(反映項目!$B$6="×",N($AJ$40)=0),"",DAY($AJ$40)))</f>
        <v/>
      </c>
      <c r="G40">
        <f>IF(入力!$D$42="","",IF(OR(反映項目!$B$6="×",OR(N($AJ$40)=0,N(設定!$B$3)=0)),"",DATEDIF($AJ$40,設定!$B$3,"Y")))</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IF(入力!$D$42="","",IF(OR(反映項目!$B$10="×",入力!$K$42=""),"",IFERROR(TEXT(VALUE(SUBSTITUTE(入力!$K$42,"-","")),"000-0000"),入力!$K$42)))</f>
        <v/>
      </c>
      <c r="L40">
        <f>IF(入力!$D$42="","",IF(反映項目!$B$10="×","",IF(AND(入力!$K$42="",入力!$L$42=""),"同上",IF(入力!$L$42="","",入力!$L$42))))</f>
        <v/>
      </c>
      <c r="M40">
        <f>IF(入力!$D$42="","",IF(OR(反映項目!$B$10="×",入力!$M$42="",AND(入力!$K$42="",入力!$L$42="")),"",入力!$M$42))</f>
        <v/>
      </c>
      <c r="N40">
        <f>IF(入力!$D$42="","",設定!$B$4&amp;CHAR(10)&amp;IF(入力!$J$42="",設定!$B$5,入力!$J$42))</f>
        <v/>
      </c>
      <c r="O40">
        <f>IF(入力!$D$42="","",IF(反映項目!$B$11="×","",IFERROR(INDEX(資格集約!$H$447:$H$458,MATCH(1,資格集約!$G$447:$G$458,0)),"")))</f>
        <v/>
      </c>
      <c r="P40">
        <f>IF(入力!$D$42="","",IF(反映項目!$B$11="×","",IFERROR(INDEX(資格集約!$E$447:$E$458,MATCH(1,資格集約!$G$447:$G$458,0)),"")))</f>
        <v/>
      </c>
      <c r="Q40">
        <f>IF(入力!$D$42="","",IF(反映項目!$B$11="×","",IFERROR(INDEX(資格集約!$H$447:$H$458,MATCH(2,資格集約!$G$447:$G$458,0)),"")))</f>
        <v/>
      </c>
      <c r="R40">
        <f>IF(入力!$D$42="","",IF(反映項目!$B$11="×","",IFERROR(INDEX(資格集約!$E$447:$E$458,MATCH(2,資格集約!$G$447:$G$458,0)),"")))</f>
        <v/>
      </c>
      <c r="S40">
        <f>IF(入力!$D$42="","",IF(反映項目!$B$11="×","",IFERROR(INDEX(資格集約!$H$447:$H$458,MATCH(3,資格集約!$G$447:$G$458,0)),"")))</f>
        <v/>
      </c>
      <c r="T40">
        <f>IF(入力!$D$42="","",IF(反映項目!$B$11="×","",IFERROR(INDEX(資格集約!$E$447:$E$458,MATCH(3,資格集約!$G$447:$G$458,0)),"")))</f>
        <v/>
      </c>
      <c r="U40">
        <f>IF(入力!$D$42="","",IF(反映項目!$B$11="×","",IFERROR(INDEX(資格集約!$H$447:$H$458,MATCH(4,資格集約!$G$447:$G$458,0)),"")))</f>
        <v/>
      </c>
      <c r="V40">
        <f>IF(入力!$D$42="","",IF(反映項目!$B$11="×","",IFERROR(INDEX(資格集約!$E$447:$E$458,MATCH(4,資格集約!$G$447:$G$458,0)),"")))</f>
        <v/>
      </c>
      <c r="W40">
        <f>IF(入力!$D$42="","",IF(反映項目!$B$11="×","",IFERROR(INDEX(資格集約!$H$447:$H$458,MATCH(5,資格集約!$G$447:$G$458,0)),"")))</f>
        <v/>
      </c>
      <c r="X40">
        <f>IF(入力!$D$42="","",IF(反映項目!$B$11="×","",IFERROR(INDEX(資格集約!$E$447:$E$458,MATCH(5,資格集約!$G$447:$G$458,0)),"")))</f>
        <v/>
      </c>
      <c r="Y40">
        <f>IF(入力!$D$42="","",IF(OR(反映項目!$B$12="×",入力!$Z$42=""),"",入力!$Z$42))</f>
        <v/>
      </c>
      <c r="Z40">
        <f>IF(入力!$D$42="","",IF(反映項目!$B$13="×","",IF(入力!$AA$42="","",入力!$AA$42&amp;CHAR(10)))&amp;IF(反映項目!$B$14="×","",IF(入力!$AB$42="","",入力!$AB$42&amp;CHAR(10)))&amp;IF(反映項目!$B$15="×","",IF(入力!$AC$42="","",入力!$AC$42)))</f>
        <v/>
      </c>
      <c r="AA40">
        <f>IF(入力!$D$42="","",IF(OR(反映項目!$B$17="×",入力!$AH$42=""),"",入力!$AH$42))</f>
        <v/>
      </c>
      <c r="AB40">
        <f>IF(入力!$D$42="","",IF(OR(反映項目!$B$16="×",N($AK$40)=0),"",YEAR($AK$40)-IF($AK$40&gt;=DATE(2019,5,1),2018,1988)))</f>
        <v/>
      </c>
      <c r="AC40">
        <f>IF(入力!$D$42="","",IF(OR(反映項目!$B$16="×",N($AK$40)=0),"",MONTH($AK$40)))</f>
        <v/>
      </c>
      <c r="AD40">
        <f>IF(入力!$D$42="","",IF(OR(反映項目!$B$16="×",入力!$AE$42=""),"",入力!$AE$42))</f>
        <v/>
      </c>
      <c r="AE40">
        <f>IF(入力!$D$42="","",IF(OR(反映項目!$B$16="×",N($AL$40)=0),"",YEAR($AL$40)-IF($AL$40&gt;=DATE(2019,5,1),2018,1988)))</f>
        <v/>
      </c>
      <c r="AF40">
        <f>IF(入力!$D$42="","",IF(OR(反映項目!$B$16="×",N($AL$40)=0),"",MONTH($AL$40)))</f>
        <v/>
      </c>
      <c r="AG40">
        <f>IF(入力!$D$42="","",IF(OR(反映項目!$B$16="×",入力!$AG$42=""),"",入力!$AG$42))</f>
        <v/>
      </c>
      <c r="AJ40">
        <f>IF(入力!$D$42="","",IFERROR(IF(ISNUMBER(入力!$F$42),入力!$F$42,DATEVALUE(入力!$F$42)),""))</f>
        <v/>
      </c>
      <c r="AK40">
        <f>IF(入力!$D$42="","",IFERROR(IF(ISNUMBER(入力!$AD$42),入力!$AD$42,DATEVALUE(入力!$AD$42)),""))</f>
        <v/>
      </c>
      <c r="AL40">
        <f>IF(入力!$D$42="","",IFERROR(IF(ISNUMBER(入力!$AF$42),入力!$AF$42,DATEVALUE(入力!$AF$42)),""))</f>
        <v/>
      </c>
    </row>
    <row r="41">
      <c r="A41" t="n">
        <v>39</v>
      </c>
      <c r="B41">
        <f>IF(入力!$D$43="","",IF(OR(反映項目!$B$4="×",入力!$D$43=""),"",入力!$D$43))</f>
        <v/>
      </c>
      <c r="C41">
        <f>IF(入力!$D$43="","",IF(OR(反映項目!$B$5="×",入力!$E$43=""),"",入力!$E$43))</f>
        <v/>
      </c>
      <c r="D41">
        <f>IF(入力!$D$43="","",IF(OR(反映項目!$B$6="×",N($AJ$41)=0),"",YEAR($AJ$41)-IF($AJ$41&gt;=DATE(2019,5,1),2018,IF($AJ$41&gt;=DATE(1989,1,8),1988,1925))))</f>
        <v/>
      </c>
      <c r="E41">
        <f>IF(入力!$D$43="","",IF(OR(反映項目!$B$6="×",N($AJ$41)=0),"",MONTH($AJ$41)))</f>
        <v/>
      </c>
      <c r="F41">
        <f>IF(入力!$D$43="","",IF(OR(反映項目!$B$6="×",N($AJ$41)=0),"",DAY($AJ$41)))</f>
        <v/>
      </c>
      <c r="G41">
        <f>IF(入力!$D$43="","",IF(OR(反映項目!$B$6="×",OR(N($AJ$41)=0,N(設定!$B$3)=0)),"",DATEDIF($AJ$41,設定!$B$3,"Y")))</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IF(入力!$D$43="","",IF(OR(反映項目!$B$10="×",入力!$K$43=""),"",IFERROR(TEXT(VALUE(SUBSTITUTE(入力!$K$43,"-","")),"000-0000"),入力!$K$43)))</f>
        <v/>
      </c>
      <c r="L41">
        <f>IF(入力!$D$43="","",IF(反映項目!$B$10="×","",IF(AND(入力!$K$43="",入力!$L$43=""),"同上",IF(入力!$L$43="","",入力!$L$43))))</f>
        <v/>
      </c>
      <c r="M41">
        <f>IF(入力!$D$43="","",IF(OR(反映項目!$B$10="×",入力!$M$43="",AND(入力!$K$43="",入力!$L$43="")),"",入力!$M$43))</f>
        <v/>
      </c>
      <c r="N41">
        <f>IF(入力!$D$43="","",設定!$B$4&amp;CHAR(10)&amp;IF(入力!$J$43="",設定!$B$5,入力!$J$43))</f>
        <v/>
      </c>
      <c r="O41">
        <f>IF(入力!$D$43="","",IF(反映項目!$B$11="×","",IFERROR(INDEX(資格集約!$H$459:$H$470,MATCH(1,資格集約!$G$459:$G$470,0)),"")))</f>
        <v/>
      </c>
      <c r="P41">
        <f>IF(入力!$D$43="","",IF(反映項目!$B$11="×","",IFERROR(INDEX(資格集約!$E$459:$E$470,MATCH(1,資格集約!$G$459:$G$470,0)),"")))</f>
        <v/>
      </c>
      <c r="Q41">
        <f>IF(入力!$D$43="","",IF(反映項目!$B$11="×","",IFERROR(INDEX(資格集約!$H$459:$H$470,MATCH(2,資格集約!$G$459:$G$470,0)),"")))</f>
        <v/>
      </c>
      <c r="R41">
        <f>IF(入力!$D$43="","",IF(反映項目!$B$11="×","",IFERROR(INDEX(資格集約!$E$459:$E$470,MATCH(2,資格集約!$G$459:$G$470,0)),"")))</f>
        <v/>
      </c>
      <c r="S41">
        <f>IF(入力!$D$43="","",IF(反映項目!$B$11="×","",IFERROR(INDEX(資格集約!$H$459:$H$470,MATCH(3,資格集約!$G$459:$G$470,0)),"")))</f>
        <v/>
      </c>
      <c r="T41">
        <f>IF(入力!$D$43="","",IF(反映項目!$B$11="×","",IFERROR(INDEX(資格集約!$E$459:$E$470,MATCH(3,資格集約!$G$459:$G$470,0)),"")))</f>
        <v/>
      </c>
      <c r="U41">
        <f>IF(入力!$D$43="","",IF(反映項目!$B$11="×","",IFERROR(INDEX(資格集約!$H$459:$H$470,MATCH(4,資格集約!$G$459:$G$470,0)),"")))</f>
        <v/>
      </c>
      <c r="V41">
        <f>IF(入力!$D$43="","",IF(反映項目!$B$11="×","",IFERROR(INDEX(資格集約!$E$459:$E$470,MATCH(4,資格集約!$G$459:$G$470,0)),"")))</f>
        <v/>
      </c>
      <c r="W41">
        <f>IF(入力!$D$43="","",IF(反映項目!$B$11="×","",IFERROR(INDEX(資格集約!$H$459:$H$470,MATCH(5,資格集約!$G$459:$G$470,0)),"")))</f>
        <v/>
      </c>
      <c r="X41">
        <f>IF(入力!$D$43="","",IF(反映項目!$B$11="×","",IFERROR(INDEX(資格集約!$E$459:$E$470,MATCH(5,資格集約!$G$459:$G$470,0)),"")))</f>
        <v/>
      </c>
      <c r="Y41">
        <f>IF(入力!$D$43="","",IF(OR(反映項目!$B$12="×",入力!$Z$43=""),"",入力!$Z$43))</f>
        <v/>
      </c>
      <c r="Z41">
        <f>IF(入力!$D$43="","",IF(反映項目!$B$13="×","",IF(入力!$AA$43="","",入力!$AA$43&amp;CHAR(10)))&amp;IF(反映項目!$B$14="×","",IF(入力!$AB$43="","",入力!$AB$43&amp;CHAR(10)))&amp;IF(反映項目!$B$15="×","",IF(入力!$AC$43="","",入力!$AC$43)))</f>
        <v/>
      </c>
      <c r="AA41">
        <f>IF(入力!$D$43="","",IF(OR(反映項目!$B$17="×",入力!$AH$43=""),"",入力!$AH$43))</f>
        <v/>
      </c>
      <c r="AB41">
        <f>IF(入力!$D$43="","",IF(OR(反映項目!$B$16="×",N($AK$41)=0),"",YEAR($AK$41)-IF($AK$41&gt;=DATE(2019,5,1),2018,1988)))</f>
        <v/>
      </c>
      <c r="AC41">
        <f>IF(入力!$D$43="","",IF(OR(反映項目!$B$16="×",N($AK$41)=0),"",MONTH($AK$41)))</f>
        <v/>
      </c>
      <c r="AD41">
        <f>IF(入力!$D$43="","",IF(OR(反映項目!$B$16="×",入力!$AE$43=""),"",入力!$AE$43))</f>
        <v/>
      </c>
      <c r="AE41">
        <f>IF(入力!$D$43="","",IF(OR(反映項目!$B$16="×",N($AL$41)=0),"",YEAR($AL$41)-IF($AL$41&gt;=DATE(2019,5,1),2018,1988)))</f>
        <v/>
      </c>
      <c r="AF41">
        <f>IF(入力!$D$43="","",IF(OR(反映項目!$B$16="×",N($AL$41)=0),"",MONTH($AL$41)))</f>
        <v/>
      </c>
      <c r="AG41">
        <f>IF(入力!$D$43="","",IF(OR(反映項目!$B$16="×",入力!$AG$43=""),"",入力!$AG$43))</f>
        <v/>
      </c>
      <c r="AJ41">
        <f>IF(入力!$D$43="","",IFERROR(IF(ISNUMBER(入力!$F$43),入力!$F$43,DATEVALUE(入力!$F$43)),""))</f>
        <v/>
      </c>
      <c r="AK41">
        <f>IF(入力!$D$43="","",IFERROR(IF(ISNUMBER(入力!$AD$43),入力!$AD$43,DATEVALUE(入力!$AD$43)),""))</f>
        <v/>
      </c>
      <c r="AL41">
        <f>IF(入力!$D$43="","",IFERROR(IF(ISNUMBER(入力!$AF$43),入力!$AF$43,DATEVALUE(入力!$AF$43)),""))</f>
        <v/>
      </c>
    </row>
    <row r="42">
      <c r="A42" t="n">
        <v>40</v>
      </c>
      <c r="B42">
        <f>IF(入力!$D$44="","",IF(OR(反映項目!$B$4="×",入力!$D$44=""),"",入力!$D$44))</f>
        <v/>
      </c>
      <c r="C42">
        <f>IF(入力!$D$44="","",IF(OR(反映項目!$B$5="×",入力!$E$44=""),"",入力!$E$44))</f>
        <v/>
      </c>
      <c r="D42">
        <f>IF(入力!$D$44="","",IF(OR(反映項目!$B$6="×",N($AJ$42)=0),"",YEAR($AJ$42)-IF($AJ$42&gt;=DATE(2019,5,1),2018,IF($AJ$42&gt;=DATE(1989,1,8),1988,1925))))</f>
        <v/>
      </c>
      <c r="E42">
        <f>IF(入力!$D$44="","",IF(OR(反映項目!$B$6="×",N($AJ$42)=0),"",MONTH($AJ$42)))</f>
        <v/>
      </c>
      <c r="F42">
        <f>IF(入力!$D$44="","",IF(OR(反映項目!$B$6="×",N($AJ$42)=0),"",DAY($AJ$42)))</f>
        <v/>
      </c>
      <c r="G42">
        <f>IF(入力!$D$44="","",IF(OR(反映項目!$B$6="×",OR(N($AJ$42)=0,N(設定!$B$3)=0)),"",DATEDIF($AJ$42,設定!$B$3,"Y")))</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IF(入力!$D$44="","",IF(OR(反映項目!$B$10="×",入力!$K$44=""),"",IFERROR(TEXT(VALUE(SUBSTITUTE(入力!$K$44,"-","")),"000-0000"),入力!$K$44)))</f>
        <v/>
      </c>
      <c r="L42">
        <f>IF(入力!$D$44="","",IF(反映項目!$B$10="×","",IF(AND(入力!$K$44="",入力!$L$44=""),"同上",IF(入力!$L$44="","",入力!$L$44))))</f>
        <v/>
      </c>
      <c r="M42">
        <f>IF(入力!$D$44="","",IF(OR(反映項目!$B$10="×",入力!$M$44="",AND(入力!$K$44="",入力!$L$44="")),"",入力!$M$44))</f>
        <v/>
      </c>
      <c r="N42">
        <f>IF(入力!$D$44="","",設定!$B$4&amp;CHAR(10)&amp;IF(入力!$J$44="",設定!$B$5,入力!$J$44))</f>
        <v/>
      </c>
      <c r="O42">
        <f>IF(入力!$D$44="","",IF(反映項目!$B$11="×","",IFERROR(INDEX(資格集約!$H$471:$H$482,MATCH(1,資格集約!$G$471:$G$482,0)),"")))</f>
        <v/>
      </c>
      <c r="P42">
        <f>IF(入力!$D$44="","",IF(反映項目!$B$11="×","",IFERROR(INDEX(資格集約!$E$471:$E$482,MATCH(1,資格集約!$G$471:$G$482,0)),"")))</f>
        <v/>
      </c>
      <c r="Q42">
        <f>IF(入力!$D$44="","",IF(反映項目!$B$11="×","",IFERROR(INDEX(資格集約!$H$471:$H$482,MATCH(2,資格集約!$G$471:$G$482,0)),"")))</f>
        <v/>
      </c>
      <c r="R42">
        <f>IF(入力!$D$44="","",IF(反映項目!$B$11="×","",IFERROR(INDEX(資格集約!$E$471:$E$482,MATCH(2,資格集約!$G$471:$G$482,0)),"")))</f>
        <v/>
      </c>
      <c r="S42">
        <f>IF(入力!$D$44="","",IF(反映項目!$B$11="×","",IFERROR(INDEX(資格集約!$H$471:$H$482,MATCH(3,資格集約!$G$471:$G$482,0)),"")))</f>
        <v/>
      </c>
      <c r="T42">
        <f>IF(入力!$D$44="","",IF(反映項目!$B$11="×","",IFERROR(INDEX(資格集約!$E$471:$E$482,MATCH(3,資格集約!$G$471:$G$482,0)),"")))</f>
        <v/>
      </c>
      <c r="U42">
        <f>IF(入力!$D$44="","",IF(反映項目!$B$11="×","",IFERROR(INDEX(資格集約!$H$471:$H$482,MATCH(4,資格集約!$G$471:$G$482,0)),"")))</f>
        <v/>
      </c>
      <c r="V42">
        <f>IF(入力!$D$44="","",IF(反映項目!$B$11="×","",IFERROR(INDEX(資格集約!$E$471:$E$482,MATCH(4,資格集約!$G$471:$G$482,0)),"")))</f>
        <v/>
      </c>
      <c r="W42">
        <f>IF(入力!$D$44="","",IF(反映項目!$B$11="×","",IFERROR(INDEX(資格集約!$H$471:$H$482,MATCH(5,資格集約!$G$471:$G$482,0)),"")))</f>
        <v/>
      </c>
      <c r="X42">
        <f>IF(入力!$D$44="","",IF(反映項目!$B$11="×","",IFERROR(INDEX(資格集約!$E$471:$E$482,MATCH(5,資格集約!$G$471:$G$482,0)),"")))</f>
        <v/>
      </c>
      <c r="Y42">
        <f>IF(入力!$D$44="","",IF(OR(反映項目!$B$12="×",入力!$Z$44=""),"",入力!$Z$44))</f>
        <v/>
      </c>
      <c r="Z42">
        <f>IF(入力!$D$44="","",IF(反映項目!$B$13="×","",IF(入力!$AA$44="","",入力!$AA$44&amp;CHAR(10)))&amp;IF(反映項目!$B$14="×","",IF(入力!$AB$44="","",入力!$AB$44&amp;CHAR(10)))&amp;IF(反映項目!$B$15="×","",IF(入力!$AC$44="","",入力!$AC$44)))</f>
        <v/>
      </c>
      <c r="AA42">
        <f>IF(入力!$D$44="","",IF(OR(反映項目!$B$17="×",入力!$AH$44=""),"",入力!$AH$44))</f>
        <v/>
      </c>
      <c r="AB42">
        <f>IF(入力!$D$44="","",IF(OR(反映項目!$B$16="×",N($AK$42)=0),"",YEAR($AK$42)-IF($AK$42&gt;=DATE(2019,5,1),2018,1988)))</f>
        <v/>
      </c>
      <c r="AC42">
        <f>IF(入力!$D$44="","",IF(OR(反映項目!$B$16="×",N($AK$42)=0),"",MONTH($AK$42)))</f>
        <v/>
      </c>
      <c r="AD42">
        <f>IF(入力!$D$44="","",IF(OR(反映項目!$B$16="×",入力!$AE$44=""),"",入力!$AE$44))</f>
        <v/>
      </c>
      <c r="AE42">
        <f>IF(入力!$D$44="","",IF(OR(反映項目!$B$16="×",N($AL$42)=0),"",YEAR($AL$42)-IF($AL$42&gt;=DATE(2019,5,1),2018,1988)))</f>
        <v/>
      </c>
      <c r="AF42">
        <f>IF(入力!$D$44="","",IF(OR(反映項目!$B$16="×",N($AL$42)=0),"",MONTH($AL$42)))</f>
        <v/>
      </c>
      <c r="AG42">
        <f>IF(入力!$D$44="","",IF(OR(反映項目!$B$16="×",入力!$AG$44=""),"",入力!$AG$44))</f>
        <v/>
      </c>
      <c r="AJ42">
        <f>IF(入力!$D$44="","",IFERROR(IF(ISNUMBER(入力!$F$44),入力!$F$44,DATEVALUE(入力!$F$44)),""))</f>
        <v/>
      </c>
      <c r="AK42">
        <f>IF(入力!$D$44="","",IFERROR(IF(ISNUMBER(入力!$AD$44),入力!$AD$44,DATEVALUE(入力!$AD$44)),""))</f>
        <v/>
      </c>
      <c r="AL42">
        <f>IF(入力!$D$44="","",IFERROR(IF(ISNUMBER(入力!$AF$44),入力!$AF$44,DATEVALUE(入力!$AF$44)),""))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1" t="inlineStr">
        <is>
          <t>郵便番号</t>
        </is>
      </c>
      <c r="B3" s="181" t="inlineStr">
        <is>
          <t>住所</t>
        </is>
      </c>
      <c r="C3" s="181" t="inlineStr">
        <is>
          <t>ふりがな</t>
        </is>
      </c>
    </row>
    <row r="4">
      <c r="A4" t="inlineStr">
        <is>
          <t>5300000</t>
        </is>
      </c>
      <c r="B4" t="inlineStr">
        <is>
          <t>大阪府大阪市北区</t>
        </is>
      </c>
      <c r="C4" t="inlineStr">
        <is>
          <t>おおさかふおおさかしきたく</t>
        </is>
      </c>
    </row>
    <row r="5">
      <c r="A5" t="inlineStr">
        <is>
          <t>5300001</t>
        </is>
      </c>
      <c r="B5" t="inlineStr">
        <is>
          <t>大阪府大阪市北区梅田</t>
        </is>
      </c>
      <c r="C5" t="inlineStr">
        <is>
          <t>おおさかふおおさかしきたくうめだ</t>
        </is>
      </c>
    </row>
    <row r="6">
      <c r="A6" t="inlineStr">
        <is>
          <t>5300002</t>
        </is>
      </c>
      <c r="B6" t="inlineStr">
        <is>
          <t>大阪府大阪市北区曽根崎新地</t>
        </is>
      </c>
      <c r="C6" t="inlineStr">
        <is>
          <t>おおさかふおおさかしきたくそねざきしんち</t>
        </is>
      </c>
    </row>
    <row r="7">
      <c r="A7" t="inlineStr">
        <is>
          <t>5300003</t>
        </is>
      </c>
      <c r="B7" t="inlineStr">
        <is>
          <t>大阪府大阪市北区堂島</t>
        </is>
      </c>
      <c r="C7" t="inlineStr">
        <is>
          <t>おおさかふおおさかしきたくどうじま</t>
        </is>
      </c>
    </row>
    <row r="8">
      <c r="A8" t="inlineStr">
        <is>
          <t>5300004</t>
        </is>
      </c>
      <c r="B8" t="inlineStr">
        <is>
          <t>大阪府大阪市北区堂島浜</t>
        </is>
      </c>
      <c r="C8" t="inlineStr">
        <is>
          <t>おおさかふおおさかしきたくどうじまはま</t>
        </is>
      </c>
    </row>
    <row r="9">
      <c r="A9" t="inlineStr">
        <is>
          <t>5300005</t>
        </is>
      </c>
      <c r="B9" t="inlineStr">
        <is>
          <t>大阪府大阪市北区中之島</t>
        </is>
      </c>
      <c r="C9" t="inlineStr">
        <is>
          <t>おおさかふおおさかしきたくなかのしま</t>
        </is>
      </c>
    </row>
    <row r="10">
      <c r="A10" t="inlineStr">
        <is>
          <t>5300011</t>
        </is>
      </c>
      <c r="B10" t="inlineStr">
        <is>
          <t>大阪府大阪市北区大深町</t>
        </is>
      </c>
      <c r="C10" t="inlineStr">
        <is>
          <t>おおさかふおおさかしきたくおおふかちょう</t>
        </is>
      </c>
    </row>
    <row r="11">
      <c r="A11" t="inlineStr">
        <is>
          <t>5300012</t>
        </is>
      </c>
      <c r="B11" t="inlineStr">
        <is>
          <t>大阪府大阪市北区芝田</t>
        </is>
      </c>
      <c r="C11" t="inlineStr">
        <is>
          <t>おおさかふおおさかしきたくしばた</t>
        </is>
      </c>
    </row>
    <row r="12">
      <c r="A12" t="inlineStr">
        <is>
          <t>5300013</t>
        </is>
      </c>
      <c r="B12" t="inlineStr">
        <is>
          <t>大阪府大阪市北区茶屋町</t>
        </is>
      </c>
      <c r="C12" t="inlineStr">
        <is>
          <t>おおさかふおおさかしきたくちゃやまち</t>
        </is>
      </c>
    </row>
    <row r="13">
      <c r="A13" t="inlineStr">
        <is>
          <t>5300014</t>
        </is>
      </c>
      <c r="B13" t="inlineStr">
        <is>
          <t>大阪府大阪市北区鶴野町</t>
        </is>
      </c>
      <c r="C13" t="inlineStr">
        <is>
          <t>おおさかふおおさかしきたくつるのちょう</t>
        </is>
      </c>
    </row>
    <row r="14">
      <c r="A14" t="inlineStr">
        <is>
          <t>5300015</t>
        </is>
      </c>
      <c r="B14" t="inlineStr">
        <is>
          <t>大阪府大阪市北区中崎西</t>
        </is>
      </c>
      <c r="C14" t="inlineStr">
        <is>
          <t>おおさかふおおさかしきたくなかざきにし</t>
        </is>
      </c>
    </row>
    <row r="15">
      <c r="A15" t="inlineStr">
        <is>
          <t>5300016</t>
        </is>
      </c>
      <c r="B15" t="inlineStr">
        <is>
          <t>大阪府大阪市北区中崎</t>
        </is>
      </c>
      <c r="C15" t="inlineStr">
        <is>
          <t>おおさかふおおさかしきたくなかざき</t>
        </is>
      </c>
    </row>
    <row r="16">
      <c r="A16" t="inlineStr">
        <is>
          <t>5300017</t>
        </is>
      </c>
      <c r="B16" t="inlineStr">
        <is>
          <t>大阪府大阪市北区角田町</t>
        </is>
      </c>
      <c r="C16" t="inlineStr">
        <is>
          <t>おおさかふおおさかしきたくかくだちょう</t>
        </is>
      </c>
    </row>
    <row r="17">
      <c r="A17" t="inlineStr">
        <is>
          <t>5300018</t>
        </is>
      </c>
      <c r="B17" t="inlineStr">
        <is>
          <t>大阪府大阪市北区小松原町</t>
        </is>
      </c>
      <c r="C17" t="inlineStr">
        <is>
          <t>おおさかふおおさかしきたくこまつばらちょう</t>
        </is>
      </c>
    </row>
    <row r="18">
      <c r="A18" t="inlineStr">
        <is>
          <t>5300021</t>
        </is>
      </c>
      <c r="B18" t="inlineStr">
        <is>
          <t>大阪府大阪市北区浮田</t>
        </is>
      </c>
      <c r="C18" t="inlineStr">
        <is>
          <t>おおさかふおおさかしきたくうきだ</t>
        </is>
      </c>
    </row>
    <row r="19">
      <c r="A19" t="inlineStr">
        <is>
          <t>5300022</t>
        </is>
      </c>
      <c r="B19" t="inlineStr">
        <is>
          <t>大阪府大阪市北区浪花町</t>
        </is>
      </c>
      <c r="C19" t="inlineStr">
        <is>
          <t>おおさかふおおさかしきたくなにわちょう</t>
        </is>
      </c>
    </row>
    <row r="20">
      <c r="A20" t="inlineStr">
        <is>
          <t>5300023</t>
        </is>
      </c>
      <c r="B20" t="inlineStr">
        <is>
          <t>大阪府大阪市北区黒崎町</t>
        </is>
      </c>
      <c r="C20" t="inlineStr">
        <is>
          <t>おおさかふおおさかしきたくくろさきちょう</t>
        </is>
      </c>
    </row>
    <row r="21">
      <c r="A21" t="inlineStr">
        <is>
          <t>5300024</t>
        </is>
      </c>
      <c r="B21" t="inlineStr">
        <is>
          <t>大阪府大阪市北区山崎町</t>
        </is>
      </c>
      <c r="C21" t="inlineStr">
        <is>
          <t>おおさかふおおさかしきたくやまざきちょう</t>
        </is>
      </c>
    </row>
    <row r="22">
      <c r="A22" t="inlineStr">
        <is>
          <t>5300025</t>
        </is>
      </c>
      <c r="B22" t="inlineStr">
        <is>
          <t>大阪府大阪市北区扇町</t>
        </is>
      </c>
      <c r="C22" t="inlineStr">
        <is>
          <t>おおさかふおおさかしきたくおうぎまち</t>
        </is>
      </c>
    </row>
    <row r="23">
      <c r="A23" t="inlineStr">
        <is>
          <t>5300026</t>
        </is>
      </c>
      <c r="B23" t="inlineStr">
        <is>
          <t>大阪府大阪市北区神山町</t>
        </is>
      </c>
      <c r="C23" t="inlineStr">
        <is>
          <t>おおさかふおおさかしきたくかみやまちょう</t>
        </is>
      </c>
    </row>
    <row r="24">
      <c r="A24" t="inlineStr">
        <is>
          <t>5300027</t>
        </is>
      </c>
      <c r="B24" t="inlineStr">
        <is>
          <t>大阪府大阪市北区堂山町</t>
        </is>
      </c>
      <c r="C24" t="inlineStr">
        <is>
          <t>おおさかふおおさかしきたくどうやまちょう</t>
        </is>
      </c>
    </row>
    <row r="25">
      <c r="A25" t="inlineStr">
        <is>
          <t>5300028</t>
        </is>
      </c>
      <c r="B25" t="inlineStr">
        <is>
          <t>大阪府大阪市北区万歳町</t>
        </is>
      </c>
      <c r="C25" t="inlineStr">
        <is>
          <t>おおさかふおおさかしきたくばんざいちょう</t>
        </is>
      </c>
    </row>
    <row r="26">
      <c r="A26" t="inlineStr">
        <is>
          <t>5300031</t>
        </is>
      </c>
      <c r="B26" t="inlineStr">
        <is>
          <t>大阪府大阪市北区菅栄町</t>
        </is>
      </c>
      <c r="C26" t="inlineStr">
        <is>
          <t>おおさかふおおさかしきたくかんえいちょう</t>
        </is>
      </c>
    </row>
    <row r="27">
      <c r="A27" t="inlineStr">
        <is>
          <t>5300032</t>
        </is>
      </c>
      <c r="B27" t="inlineStr">
        <is>
          <t>大阪府大阪市北区樋之口町</t>
        </is>
      </c>
      <c r="C27" t="inlineStr">
        <is>
          <t>おおさかふおおさかしきたくひのくちちょう</t>
        </is>
      </c>
    </row>
    <row r="28">
      <c r="A28" t="inlineStr">
        <is>
          <t>5300033</t>
        </is>
      </c>
      <c r="B28" t="inlineStr">
        <is>
          <t>大阪府大阪市北区池田町</t>
        </is>
      </c>
      <c r="C28" t="inlineStr">
        <is>
          <t>おおさかふおおさかしきたくいけだちょう</t>
        </is>
      </c>
    </row>
    <row r="29">
      <c r="A29" t="inlineStr">
        <is>
          <t>5300034</t>
        </is>
      </c>
      <c r="B29" t="inlineStr">
        <is>
          <t>大阪府大阪市北区錦町</t>
        </is>
      </c>
      <c r="C29" t="inlineStr">
        <is>
          <t>おおさかふおおさかしきたくにしきちょう</t>
        </is>
      </c>
    </row>
    <row r="30">
      <c r="A30" t="inlineStr">
        <is>
          <t>5300035</t>
        </is>
      </c>
      <c r="B30" t="inlineStr">
        <is>
          <t>大阪府大阪市北区同心</t>
        </is>
      </c>
      <c r="C30" t="inlineStr">
        <is>
          <t>おおさかふおおさかしきたくどうしん</t>
        </is>
      </c>
    </row>
    <row r="31">
      <c r="A31" t="inlineStr">
        <is>
          <t>5300036</t>
        </is>
      </c>
      <c r="B31" t="inlineStr">
        <is>
          <t>大阪府大阪市北区与力町</t>
        </is>
      </c>
      <c r="C31" t="inlineStr">
        <is>
          <t>おおさかふおおさかしきたくよりきまち</t>
        </is>
      </c>
    </row>
    <row r="32">
      <c r="A32" t="inlineStr">
        <is>
          <t>5300037</t>
        </is>
      </c>
      <c r="B32" t="inlineStr">
        <is>
          <t>大阪府大阪市北区松ケ枝町</t>
        </is>
      </c>
      <c r="C32" t="inlineStr">
        <is>
          <t>おおさかふおおさかしきたくまつがえちょう</t>
        </is>
      </c>
    </row>
    <row r="33">
      <c r="A33" t="inlineStr">
        <is>
          <t>5300038</t>
        </is>
      </c>
      <c r="B33" t="inlineStr">
        <is>
          <t>大阪府大阪市北区紅梅町</t>
        </is>
      </c>
      <c r="C33" t="inlineStr">
        <is>
          <t>おおさかふおおさかしきたくこうばいちょう</t>
        </is>
      </c>
    </row>
    <row r="34">
      <c r="A34" t="inlineStr">
        <is>
          <t>5300041</t>
        </is>
      </c>
      <c r="B34" t="inlineStr">
        <is>
          <t>大阪府大阪市北区天神橋</t>
        </is>
      </c>
      <c r="C34" t="inlineStr">
        <is>
          <t>おおさかふおおさかしきたくてんじんばし</t>
        </is>
      </c>
    </row>
    <row r="35">
      <c r="A35" t="inlineStr">
        <is>
          <t>5300042</t>
        </is>
      </c>
      <c r="B35" t="inlineStr">
        <is>
          <t>大阪府大阪市北区天満橋</t>
        </is>
      </c>
      <c r="C35" t="inlineStr">
        <is>
          <t>おおさかふおおさかしきたくてんまばし</t>
        </is>
      </c>
    </row>
    <row r="36">
      <c r="A36" t="inlineStr">
        <is>
          <t>5300043</t>
        </is>
      </c>
      <c r="B36" t="inlineStr">
        <is>
          <t>大阪府大阪市北区天満</t>
        </is>
      </c>
      <c r="C36" t="inlineStr">
        <is>
          <t>おおさかふおおさかしきたくてんま</t>
        </is>
      </c>
    </row>
    <row r="37">
      <c r="A37" t="inlineStr">
        <is>
          <t>5300044</t>
        </is>
      </c>
      <c r="B37" t="inlineStr">
        <is>
          <t>大阪府大阪市北区東天満</t>
        </is>
      </c>
      <c r="C37" t="inlineStr">
        <is>
          <t>おおさかふおおさかしきたくひがしてんま</t>
        </is>
      </c>
    </row>
    <row r="38">
      <c r="A38" t="inlineStr">
        <is>
          <t>5300045</t>
        </is>
      </c>
      <c r="B38" t="inlineStr">
        <is>
          <t>大阪府大阪市北区天神西町</t>
        </is>
      </c>
      <c r="C38" t="inlineStr">
        <is>
          <t>おおさかふおおさかしきたくてんじんにしまち</t>
        </is>
      </c>
    </row>
    <row r="39">
      <c r="A39" t="inlineStr">
        <is>
          <t>5300046</t>
        </is>
      </c>
      <c r="B39" t="inlineStr">
        <is>
          <t>大阪府大阪市北区菅原町</t>
        </is>
      </c>
      <c r="C39" t="inlineStr">
        <is>
          <t>おおさかふおおさかしきたくすがはらちょう</t>
        </is>
      </c>
    </row>
    <row r="40">
      <c r="A40" t="inlineStr">
        <is>
          <t>5300047</t>
        </is>
      </c>
      <c r="B40" t="inlineStr">
        <is>
          <t>大阪府大阪市北区西天満</t>
        </is>
      </c>
      <c r="C40" t="inlineStr">
        <is>
          <t>おおさかふおおさかしきたくにしてんま</t>
        </is>
      </c>
    </row>
    <row r="41">
      <c r="A41" t="inlineStr">
        <is>
          <t>5300051</t>
        </is>
      </c>
      <c r="B41" t="inlineStr">
        <is>
          <t>大阪府大阪市北区太融寺町</t>
        </is>
      </c>
      <c r="C41" t="inlineStr">
        <is>
          <t>おおさかふおおさかしきたくたいゆうじちょう</t>
        </is>
      </c>
    </row>
    <row r="42">
      <c r="A42" t="inlineStr">
        <is>
          <t>5300052</t>
        </is>
      </c>
      <c r="B42" t="inlineStr">
        <is>
          <t>大阪府大阪市北区南扇町</t>
        </is>
      </c>
      <c r="C42" t="inlineStr">
        <is>
          <t>おおさかふおおさかしきたくみなみおうぎまち</t>
        </is>
      </c>
    </row>
    <row r="43">
      <c r="A43" t="inlineStr">
        <is>
          <t>5300053</t>
        </is>
      </c>
      <c r="B43" t="inlineStr">
        <is>
          <t>大阪府大阪市北区末広町</t>
        </is>
      </c>
      <c r="C43" t="inlineStr">
        <is>
          <t>おおさかふおおさかしきたくすえひろちょう</t>
        </is>
      </c>
    </row>
    <row r="44">
      <c r="A44" t="inlineStr">
        <is>
          <t>5300054</t>
        </is>
      </c>
      <c r="B44" t="inlineStr">
        <is>
          <t>大阪府大阪市北区南森町</t>
        </is>
      </c>
      <c r="C44" t="inlineStr">
        <is>
          <t>おおさかふおおさかしきたくみなみもりまち</t>
        </is>
      </c>
    </row>
    <row r="45">
      <c r="A45" t="inlineStr">
        <is>
          <t>5300055</t>
        </is>
      </c>
      <c r="B45" t="inlineStr">
        <is>
          <t>大阪府大阪市北区野崎町</t>
        </is>
      </c>
      <c r="C45" t="inlineStr">
        <is>
          <t>おおさかふおおさかしきたくのざきちょう</t>
        </is>
      </c>
    </row>
    <row r="46">
      <c r="A46" t="inlineStr">
        <is>
          <t>5300056</t>
        </is>
      </c>
      <c r="B46" t="inlineStr">
        <is>
          <t>大阪府大阪市北区兎我野町</t>
        </is>
      </c>
      <c r="C46" t="inlineStr">
        <is>
          <t>おおさかふおおさかしきたくとがのちょう</t>
        </is>
      </c>
    </row>
    <row r="47">
      <c r="A47" t="inlineStr">
        <is>
          <t>5300057</t>
        </is>
      </c>
      <c r="B47" t="inlineStr">
        <is>
          <t>大阪府大阪市北区曽根崎</t>
        </is>
      </c>
      <c r="C47" t="inlineStr">
        <is>
          <t>おおさかふおおさかしきたくそねざき</t>
        </is>
      </c>
    </row>
    <row r="48">
      <c r="A48" t="inlineStr">
        <is>
          <t>5306001</t>
        </is>
      </c>
      <c r="B48" t="inlineStr">
        <is>
          <t>大阪府大阪市北区天満橋ＯＡＰタワー</t>
        </is>
      </c>
      <c r="C48" t="inlineStr">
        <is>
          <t>おおさかふおおさかしきたくてんまばしＯＡＰたわー</t>
        </is>
      </c>
    </row>
    <row r="49">
      <c r="A49" t="inlineStr">
        <is>
          <t>5306002</t>
        </is>
      </c>
      <c r="B49" t="inlineStr">
        <is>
          <t>大阪府大阪市北区天満橋ＯＡＰタワー</t>
        </is>
      </c>
      <c r="C49" t="inlineStr">
        <is>
          <t>おおさかふおおさかしきたくてんまばしＯＡＰたわー</t>
        </is>
      </c>
    </row>
    <row r="50">
      <c r="A50" t="inlineStr">
        <is>
          <t>5306003</t>
        </is>
      </c>
      <c r="B50" t="inlineStr">
        <is>
          <t>大阪府大阪市北区天満橋ＯＡＰタワー</t>
        </is>
      </c>
      <c r="C50" t="inlineStr">
        <is>
          <t>おおさかふおおさかしきたくてんまばしＯＡＰたわー</t>
        </is>
      </c>
    </row>
    <row r="51">
      <c r="A51" t="inlineStr">
        <is>
          <t>5306004</t>
        </is>
      </c>
      <c r="B51" t="inlineStr">
        <is>
          <t>大阪府大阪市北区天満橋ＯＡＰタワー</t>
        </is>
      </c>
      <c r="C51" t="inlineStr">
        <is>
          <t>おおさかふおおさかしきたくてんまばしＯＡＰたわー</t>
        </is>
      </c>
    </row>
    <row r="52">
      <c r="A52" t="inlineStr">
        <is>
          <t>5306005</t>
        </is>
      </c>
      <c r="B52" t="inlineStr">
        <is>
          <t>大阪府大阪市北区天満橋ＯＡＰタワー</t>
        </is>
      </c>
      <c r="C52" t="inlineStr">
        <is>
          <t>おおさかふおおさかしきたくてんまばしＯＡＰたわー</t>
        </is>
      </c>
    </row>
    <row r="53">
      <c r="A53" t="inlineStr">
        <is>
          <t>5306006</t>
        </is>
      </c>
      <c r="B53" t="inlineStr">
        <is>
          <t>大阪府大阪市北区天満橋ＯＡＰタワー</t>
        </is>
      </c>
      <c r="C53" t="inlineStr">
        <is>
          <t>おおさかふおおさかしきたくてんまばしＯＡＰたわー</t>
        </is>
      </c>
    </row>
    <row r="54">
      <c r="A54" t="inlineStr">
        <is>
          <t>5306007</t>
        </is>
      </c>
      <c r="B54" t="inlineStr">
        <is>
          <t>大阪府大阪市北区天満橋ＯＡＰタワー</t>
        </is>
      </c>
      <c r="C54" t="inlineStr">
        <is>
          <t>おおさかふおおさかしきたくてんまばしＯＡＰたわー</t>
        </is>
      </c>
    </row>
    <row r="55">
      <c r="A55" t="inlineStr">
        <is>
          <t>5306008</t>
        </is>
      </c>
      <c r="B55" t="inlineStr">
        <is>
          <t>大阪府大阪市北区天満橋ＯＡＰタワー</t>
        </is>
      </c>
      <c r="C55" t="inlineStr">
        <is>
          <t>おおさかふおおさかしきたくてんまばしＯＡＰたわー</t>
        </is>
      </c>
    </row>
    <row r="56">
      <c r="A56" t="inlineStr">
        <is>
          <t>5306009</t>
        </is>
      </c>
      <c r="B56" t="inlineStr">
        <is>
          <t>大阪府大阪市北区天満橋ＯＡＰタワー</t>
        </is>
      </c>
      <c r="C56" t="inlineStr">
        <is>
          <t>おおさかふおおさかしきたくてんまばしＯＡＰたわー</t>
        </is>
      </c>
    </row>
    <row r="57">
      <c r="A57" t="inlineStr">
        <is>
          <t>5306010</t>
        </is>
      </c>
      <c r="B57" t="inlineStr">
        <is>
          <t>大阪府大阪市北区天満橋ＯＡＰタワー</t>
        </is>
      </c>
      <c r="C57" t="inlineStr">
        <is>
          <t>おおさかふおおさかしきたくてんまばしＯＡＰたわー</t>
        </is>
      </c>
    </row>
    <row r="58">
      <c r="A58" t="inlineStr">
        <is>
          <t>5306011</t>
        </is>
      </c>
      <c r="B58" t="inlineStr">
        <is>
          <t>大阪府大阪市北区天満橋ＯＡＰタワー</t>
        </is>
      </c>
      <c r="C58" t="inlineStr">
        <is>
          <t>おおさかふおおさかしきたくてんまばしＯＡＰたわー</t>
        </is>
      </c>
    </row>
    <row r="59">
      <c r="A59" t="inlineStr">
        <is>
          <t>5306012</t>
        </is>
      </c>
      <c r="B59" t="inlineStr">
        <is>
          <t>大阪府大阪市北区天満橋ＯＡＰタワー</t>
        </is>
      </c>
      <c r="C59" t="inlineStr">
        <is>
          <t>おおさかふおおさかしきたくてんまばしＯＡＰたわー</t>
        </is>
      </c>
    </row>
    <row r="60">
      <c r="A60" t="inlineStr">
        <is>
          <t>5306013</t>
        </is>
      </c>
      <c r="B60" t="inlineStr">
        <is>
          <t>大阪府大阪市北区天満橋ＯＡＰタワー</t>
        </is>
      </c>
      <c r="C60" t="inlineStr">
        <is>
          <t>おおさかふおおさかしきたくてんまばしＯＡＰたわー</t>
        </is>
      </c>
    </row>
    <row r="61">
      <c r="A61" t="inlineStr">
        <is>
          <t>5306014</t>
        </is>
      </c>
      <c r="B61" t="inlineStr">
        <is>
          <t>大阪府大阪市北区天満橋ＯＡＰタワー</t>
        </is>
      </c>
      <c r="C61" t="inlineStr">
        <is>
          <t>おおさかふおおさかしきたくてんまばしＯＡＰたわー</t>
        </is>
      </c>
    </row>
    <row r="62">
      <c r="A62" t="inlineStr">
        <is>
          <t>5306015</t>
        </is>
      </c>
      <c r="B62" t="inlineStr">
        <is>
          <t>大阪府大阪市北区天満橋ＯＡＰタワー</t>
        </is>
      </c>
      <c r="C62" t="inlineStr">
        <is>
          <t>おおさかふおおさかしきたくてんまばしＯＡＰたわー</t>
        </is>
      </c>
    </row>
    <row r="63">
      <c r="A63" t="inlineStr">
        <is>
          <t>5306016</t>
        </is>
      </c>
      <c r="B63" t="inlineStr">
        <is>
          <t>大阪府大阪市北区天満橋ＯＡＰタワー</t>
        </is>
      </c>
      <c r="C63" t="inlineStr">
        <is>
          <t>おおさかふおおさかしきたくてんまばしＯＡＰたわー</t>
        </is>
      </c>
    </row>
    <row r="64">
      <c r="A64" t="inlineStr">
        <is>
          <t>5306017</t>
        </is>
      </c>
      <c r="B64" t="inlineStr">
        <is>
          <t>大阪府大阪市北区天満橋ＯＡＰタワー</t>
        </is>
      </c>
      <c r="C64" t="inlineStr">
        <is>
          <t>おおさかふおおさかしきたくてんまばしＯＡＰたわー</t>
        </is>
      </c>
    </row>
    <row r="65">
      <c r="A65" t="inlineStr">
        <is>
          <t>5306018</t>
        </is>
      </c>
      <c r="B65" t="inlineStr">
        <is>
          <t>大阪府大阪市北区天満橋ＯＡＰタワー</t>
        </is>
      </c>
      <c r="C65" t="inlineStr">
        <is>
          <t>おおさかふおおさかしきたくてんまばしＯＡＰたわー</t>
        </is>
      </c>
    </row>
    <row r="66">
      <c r="A66" t="inlineStr">
        <is>
          <t>5306019</t>
        </is>
      </c>
      <c r="B66" t="inlineStr">
        <is>
          <t>大阪府大阪市北区天満橋ＯＡＰタワー</t>
        </is>
      </c>
      <c r="C66" t="inlineStr">
        <is>
          <t>おおさかふおおさかしきたくてんまばしＯＡＰたわー</t>
        </is>
      </c>
    </row>
    <row r="67">
      <c r="A67" t="inlineStr">
        <is>
          <t>5306020</t>
        </is>
      </c>
      <c r="B67" t="inlineStr">
        <is>
          <t>大阪府大阪市北区天満橋ＯＡＰタワー</t>
        </is>
      </c>
      <c r="C67" t="inlineStr">
        <is>
          <t>おおさかふおおさかしきたくてんまばしＯＡＰたわー</t>
        </is>
      </c>
    </row>
    <row r="68">
      <c r="A68" t="inlineStr">
        <is>
          <t>5306021</t>
        </is>
      </c>
      <c r="B68" t="inlineStr">
        <is>
          <t>大阪府大阪市北区天満橋ＯＡＰタワー</t>
        </is>
      </c>
      <c r="C68" t="inlineStr">
        <is>
          <t>おおさかふおおさかしきたくてんまばしＯＡＰたわー</t>
        </is>
      </c>
    </row>
    <row r="69">
      <c r="A69" t="inlineStr">
        <is>
          <t>5306022</t>
        </is>
      </c>
      <c r="B69" t="inlineStr">
        <is>
          <t>大阪府大阪市北区天満橋ＯＡＰタワー</t>
        </is>
      </c>
      <c r="C69" t="inlineStr">
        <is>
          <t>おおさかふおおさかしきたくてんまばしＯＡＰたわー</t>
        </is>
      </c>
    </row>
    <row r="70">
      <c r="A70" t="inlineStr">
        <is>
          <t>5306023</t>
        </is>
      </c>
      <c r="B70" t="inlineStr">
        <is>
          <t>大阪府大阪市北区天満橋ＯＡＰタワー</t>
        </is>
      </c>
      <c r="C70" t="inlineStr">
        <is>
          <t>おおさかふおおさかしきたくてんまばしＯＡＰたわー</t>
        </is>
      </c>
    </row>
    <row r="71">
      <c r="A71" t="inlineStr">
        <is>
          <t>5306024</t>
        </is>
      </c>
      <c r="B71" t="inlineStr">
        <is>
          <t>大阪府大阪市北区天満橋ＯＡＰタワー</t>
        </is>
      </c>
      <c r="C71" t="inlineStr">
        <is>
          <t>おおさかふおおさかしきたくてんまばしＯＡＰたわー</t>
        </is>
      </c>
    </row>
    <row r="72">
      <c r="A72" t="inlineStr">
        <is>
          <t>5306025</t>
        </is>
      </c>
      <c r="B72" t="inlineStr">
        <is>
          <t>大阪府大阪市北区天満橋ＯＡＰタワー</t>
        </is>
      </c>
      <c r="C72" t="inlineStr">
        <is>
          <t>おおさかふおおさかしきたくてんまばしＯＡＰたわー</t>
        </is>
      </c>
    </row>
    <row r="73">
      <c r="A73" t="inlineStr">
        <is>
          <t>5306026</t>
        </is>
      </c>
      <c r="B73" t="inlineStr">
        <is>
          <t>大阪府大阪市北区天満橋ＯＡＰタワー</t>
        </is>
      </c>
      <c r="C73" t="inlineStr">
        <is>
          <t>おおさかふおおさかしきたくてんまばしＯＡＰたわー</t>
        </is>
      </c>
    </row>
    <row r="74">
      <c r="A74" t="inlineStr">
        <is>
          <t>5306027</t>
        </is>
      </c>
      <c r="B74" t="inlineStr">
        <is>
          <t>大阪府大阪市北区天満橋ＯＡＰタワー</t>
        </is>
      </c>
      <c r="C74" t="inlineStr">
        <is>
          <t>おおさかふおおさかしきたくてんまばしＯＡＰたわー</t>
        </is>
      </c>
    </row>
    <row r="75">
      <c r="A75" t="inlineStr">
        <is>
          <t>5306028</t>
        </is>
      </c>
      <c r="B75" t="inlineStr">
        <is>
          <t>大阪府大阪市北区天満橋ＯＡＰタワー</t>
        </is>
      </c>
      <c r="C75" t="inlineStr">
        <is>
          <t>おおさかふおおさかしきたくてんまばしＯＡＰたわー</t>
        </is>
      </c>
    </row>
    <row r="76">
      <c r="A76" t="inlineStr">
        <is>
          <t>5306029</t>
        </is>
      </c>
      <c r="B76" t="inlineStr">
        <is>
          <t>大阪府大阪市北区天満橋ＯＡＰタワー</t>
        </is>
      </c>
      <c r="C76" t="inlineStr">
        <is>
          <t>おおさかふおおさかしきたくてんまばしＯＡＰたわー</t>
        </is>
      </c>
    </row>
    <row r="77">
      <c r="A77" t="inlineStr">
        <is>
          <t>5306030</t>
        </is>
      </c>
      <c r="B77" t="inlineStr">
        <is>
          <t>大阪府大阪市北区天満橋ＯＡＰタワー</t>
        </is>
      </c>
      <c r="C77" t="inlineStr">
        <is>
          <t>おおさかふおおさかしきたくてんまばしＯＡＰたわー</t>
        </is>
      </c>
    </row>
    <row r="78">
      <c r="A78" t="inlineStr">
        <is>
          <t>5306031</t>
        </is>
      </c>
      <c r="B78" t="inlineStr">
        <is>
          <t>大阪府大阪市北区天満橋ＯＡＰタワー</t>
        </is>
      </c>
      <c r="C78" t="inlineStr">
        <is>
          <t>おおさかふおおさかしきたくてんまばしＯＡＰたわー</t>
        </is>
      </c>
    </row>
    <row r="79">
      <c r="A79" t="inlineStr">
        <is>
          <t>5306032</t>
        </is>
      </c>
      <c r="B79" t="inlineStr">
        <is>
          <t>大阪府大阪市北区天満橋ＯＡＰタワー</t>
        </is>
      </c>
      <c r="C79" t="inlineStr">
        <is>
          <t>おおさかふおおさかしきたくてんまばしＯＡＰたわー</t>
        </is>
      </c>
    </row>
    <row r="80">
      <c r="A80" t="inlineStr">
        <is>
          <t>5306033</t>
        </is>
      </c>
      <c r="B80" t="inlineStr">
        <is>
          <t>大阪府大阪市北区天満橋ＯＡＰタワー</t>
        </is>
      </c>
      <c r="C80" t="inlineStr">
        <is>
          <t>おおさかふおおさかしきたくてんまばしＯＡＰたわー</t>
        </is>
      </c>
    </row>
    <row r="81">
      <c r="A81" t="inlineStr">
        <is>
          <t>5306034</t>
        </is>
      </c>
      <c r="B81" t="inlineStr">
        <is>
          <t>大阪府大阪市北区天満橋ＯＡＰタワー</t>
        </is>
      </c>
      <c r="C81" t="inlineStr">
        <is>
          <t>おおさかふおおさかしきたくてんまばしＯＡＰたわー</t>
        </is>
      </c>
    </row>
    <row r="82">
      <c r="A82" t="inlineStr">
        <is>
          <t>5306035</t>
        </is>
      </c>
      <c r="B82" t="inlineStr">
        <is>
          <t>大阪府大阪市北区天満橋ＯＡＰタワー</t>
        </is>
      </c>
      <c r="C82" t="inlineStr">
        <is>
          <t>おおさかふおおさかしきたくてんまばしＯＡＰたわー</t>
        </is>
      </c>
    </row>
    <row r="83">
      <c r="A83" t="inlineStr">
        <is>
          <t>5306036</t>
        </is>
      </c>
      <c r="B83" t="inlineStr">
        <is>
          <t>大阪府大阪市北区天満橋ＯＡＰタワー</t>
        </is>
      </c>
      <c r="C83" t="inlineStr">
        <is>
          <t>おおさかふおおさかしきたくてんまばしＯＡＰたわー</t>
        </is>
      </c>
    </row>
    <row r="84">
      <c r="A84" t="inlineStr">
        <is>
          <t>5306037</t>
        </is>
      </c>
      <c r="B84" t="inlineStr">
        <is>
          <t>大阪府大阪市北区天満橋ＯＡＰタワー</t>
        </is>
      </c>
      <c r="C84" t="inlineStr">
        <is>
          <t>おおさかふおおさかしきたくてんまばしＯＡＰたわー</t>
        </is>
      </c>
    </row>
    <row r="85">
      <c r="A85" t="inlineStr">
        <is>
          <t>5306038</t>
        </is>
      </c>
      <c r="B85" t="inlineStr">
        <is>
          <t>大阪府大阪市北区天満橋ＯＡＰタワー</t>
        </is>
      </c>
      <c r="C85" t="inlineStr">
        <is>
          <t>おおさかふおおさかしきたくてんまばしＯＡＰたわー</t>
        </is>
      </c>
    </row>
    <row r="86">
      <c r="A86" t="inlineStr">
        <is>
          <t>5306039</t>
        </is>
      </c>
      <c r="B86" t="inlineStr">
        <is>
          <t>大阪府大阪市北区天満橋ＯＡＰタワー</t>
        </is>
      </c>
      <c r="C86" t="inlineStr">
        <is>
          <t>おおさかふおおさかしきたくてんまばしＯＡＰたわー</t>
        </is>
      </c>
    </row>
    <row r="87">
      <c r="A87" t="inlineStr">
        <is>
          <t>5306090</t>
        </is>
      </c>
      <c r="B87" t="inlineStr">
        <is>
          <t>大阪府大阪市北区天満橋ＯＡＰタワー</t>
        </is>
      </c>
      <c r="C87" t="inlineStr">
        <is>
          <t>おおさかふおおさかしきたくてんまばしＯＡＰたわー</t>
        </is>
      </c>
    </row>
    <row r="88">
      <c r="A88" t="inlineStr">
        <is>
          <t>5306101</t>
        </is>
      </c>
      <c r="B88" t="inlineStr">
        <is>
          <t>大阪府大阪市北区中之島中之島ダイビル</t>
        </is>
      </c>
      <c r="C88" t="inlineStr">
        <is>
          <t>おおさかふおおさかしきたくなかのしまなかのしまだいびる</t>
        </is>
      </c>
    </row>
    <row r="89">
      <c r="A89" t="inlineStr">
        <is>
          <t>5306102</t>
        </is>
      </c>
      <c r="B89" t="inlineStr">
        <is>
          <t>大阪府大阪市北区中之島中之島ダイビル</t>
        </is>
      </c>
      <c r="C89" t="inlineStr">
        <is>
          <t>おおさかふおおさかしきたくなかのしまなかのしまだいびる</t>
        </is>
      </c>
    </row>
    <row r="90">
      <c r="A90" t="inlineStr">
        <is>
          <t>5306103</t>
        </is>
      </c>
      <c r="B90" t="inlineStr">
        <is>
          <t>大阪府大阪市北区中之島中之島ダイビル</t>
        </is>
      </c>
      <c r="C90" t="inlineStr">
        <is>
          <t>おおさかふおおさかしきたくなかのしまなかのしまだいびる</t>
        </is>
      </c>
    </row>
    <row r="91">
      <c r="A91" t="inlineStr">
        <is>
          <t>5306104</t>
        </is>
      </c>
      <c r="B91" t="inlineStr">
        <is>
          <t>大阪府大阪市北区中之島中之島ダイビル</t>
        </is>
      </c>
      <c r="C91" t="inlineStr">
        <is>
          <t>おおさかふおおさかしきたくなかのしまなかのしまだいびる</t>
        </is>
      </c>
    </row>
    <row r="92">
      <c r="A92" t="inlineStr">
        <is>
          <t>5306105</t>
        </is>
      </c>
      <c r="B92" t="inlineStr">
        <is>
          <t>大阪府大阪市北区中之島中之島ダイビル</t>
        </is>
      </c>
      <c r="C92" t="inlineStr">
        <is>
          <t>おおさかふおおさかしきたくなかのしまなかのしまだいびる</t>
        </is>
      </c>
    </row>
    <row r="93">
      <c r="A93" t="inlineStr">
        <is>
          <t>5306106</t>
        </is>
      </c>
      <c r="B93" t="inlineStr">
        <is>
          <t>大阪府大阪市北区中之島中之島ダイビル</t>
        </is>
      </c>
      <c r="C93" t="inlineStr">
        <is>
          <t>おおさかふおおさかしきたくなかのしまなかのしまだいびる</t>
        </is>
      </c>
    </row>
    <row r="94">
      <c r="A94" t="inlineStr">
        <is>
          <t>5306107</t>
        </is>
      </c>
      <c r="B94" t="inlineStr">
        <is>
          <t>大阪府大阪市北区中之島中之島ダイビル</t>
        </is>
      </c>
      <c r="C94" t="inlineStr">
        <is>
          <t>おおさかふおおさかしきたくなかのしまなかのしまだいびる</t>
        </is>
      </c>
    </row>
    <row r="95">
      <c r="A95" t="inlineStr">
        <is>
          <t>5306108</t>
        </is>
      </c>
      <c r="B95" t="inlineStr">
        <is>
          <t>大阪府大阪市北区中之島中之島ダイビル</t>
        </is>
      </c>
      <c r="C95" t="inlineStr">
        <is>
          <t>おおさかふおおさかしきたくなかのしまなかのしまだいびる</t>
        </is>
      </c>
    </row>
    <row r="96">
      <c r="A96" t="inlineStr">
        <is>
          <t>5306109</t>
        </is>
      </c>
      <c r="B96" t="inlineStr">
        <is>
          <t>大阪府大阪市北区中之島中之島ダイビル</t>
        </is>
      </c>
      <c r="C96" t="inlineStr">
        <is>
          <t>おおさかふおおさかしきたくなかのしまなかのしまだいびる</t>
        </is>
      </c>
    </row>
    <row r="97">
      <c r="A97" t="inlineStr">
        <is>
          <t>5306110</t>
        </is>
      </c>
      <c r="B97" t="inlineStr">
        <is>
          <t>大阪府大阪市北区中之島中之島ダイビル</t>
        </is>
      </c>
      <c r="C97" t="inlineStr">
        <is>
          <t>おおさかふおおさかしきたくなかのしまなかのしまだいびる</t>
        </is>
      </c>
    </row>
    <row r="98">
      <c r="A98" t="inlineStr">
        <is>
          <t>5306111</t>
        </is>
      </c>
      <c r="B98" t="inlineStr">
        <is>
          <t>大阪府大阪市北区中之島中之島ダイビル</t>
        </is>
      </c>
      <c r="C98" t="inlineStr">
        <is>
          <t>おおさかふおおさかしきたくなかのしまなかのしまだいびる</t>
        </is>
      </c>
    </row>
    <row r="99">
      <c r="A99" t="inlineStr">
        <is>
          <t>5306112</t>
        </is>
      </c>
      <c r="B99" t="inlineStr">
        <is>
          <t>大阪府大阪市北区中之島中之島ダイビル</t>
        </is>
      </c>
      <c r="C99" t="inlineStr">
        <is>
          <t>おおさかふおおさかしきたくなかのしまなかのしまだいびる</t>
        </is>
      </c>
    </row>
    <row r="100">
      <c r="A100" t="inlineStr">
        <is>
          <t>5306113</t>
        </is>
      </c>
      <c r="B100" t="inlineStr">
        <is>
          <t>大阪府大阪市北区中之島中之島ダイビル</t>
        </is>
      </c>
      <c r="C100" t="inlineStr">
        <is>
          <t>おおさかふおおさかしきたくなかのしまなかのしまだいびる</t>
        </is>
      </c>
    </row>
    <row r="101">
      <c r="A101" t="inlineStr">
        <is>
          <t>5306114</t>
        </is>
      </c>
      <c r="B101" t="inlineStr">
        <is>
          <t>大阪府大阪市北区中之島中之島ダイビル</t>
        </is>
      </c>
      <c r="C101" t="inlineStr">
        <is>
          <t>おおさかふおおさかしきたくなかのしまなかのしまだいびる</t>
        </is>
      </c>
    </row>
    <row r="102">
      <c r="A102" t="inlineStr">
        <is>
          <t>5306115</t>
        </is>
      </c>
      <c r="B102" t="inlineStr">
        <is>
          <t>大阪府大阪市北区中之島中之島ダイビル</t>
        </is>
      </c>
      <c r="C102" t="inlineStr">
        <is>
          <t>おおさかふおおさかしきたくなかのしまなかのしまだいびる</t>
        </is>
      </c>
    </row>
    <row r="103">
      <c r="A103" t="inlineStr">
        <is>
          <t>5306116</t>
        </is>
      </c>
      <c r="B103" t="inlineStr">
        <is>
          <t>大阪府大阪市北区中之島中之島ダイビル</t>
        </is>
      </c>
      <c r="C103" t="inlineStr">
        <is>
          <t>おおさかふおおさかしきたくなかのしまなかのしまだいびる</t>
        </is>
      </c>
    </row>
    <row r="104">
      <c r="A104" t="inlineStr">
        <is>
          <t>5306117</t>
        </is>
      </c>
      <c r="B104" t="inlineStr">
        <is>
          <t>大阪府大阪市北区中之島中之島ダイビル</t>
        </is>
      </c>
      <c r="C104" t="inlineStr">
        <is>
          <t>おおさかふおおさかしきたくなかのしまなかのしまだいびる</t>
        </is>
      </c>
    </row>
    <row r="105">
      <c r="A105" t="inlineStr">
        <is>
          <t>5306118</t>
        </is>
      </c>
      <c r="B105" t="inlineStr">
        <is>
          <t>大阪府大阪市北区中之島中之島ダイビル</t>
        </is>
      </c>
      <c r="C105" t="inlineStr">
        <is>
          <t>おおさかふおおさかしきたくなかのしまなかのしまだいびる</t>
        </is>
      </c>
    </row>
    <row r="106">
      <c r="A106" t="inlineStr">
        <is>
          <t>5306119</t>
        </is>
      </c>
      <c r="B106" t="inlineStr">
        <is>
          <t>大阪府大阪市北区中之島中之島ダイビル</t>
        </is>
      </c>
      <c r="C106" t="inlineStr">
        <is>
          <t>おおさかふおおさかしきたくなかのしまなかのしまだいびる</t>
        </is>
      </c>
    </row>
    <row r="107">
      <c r="A107" t="inlineStr">
        <is>
          <t>5306120</t>
        </is>
      </c>
      <c r="B107" t="inlineStr">
        <is>
          <t>大阪府大阪市北区中之島中之島ダイビル</t>
        </is>
      </c>
      <c r="C107" t="inlineStr">
        <is>
          <t>おおさかふおおさかしきたくなかのしまなかのしまだいびる</t>
        </is>
      </c>
    </row>
    <row r="108">
      <c r="A108" t="inlineStr">
        <is>
          <t>5306121</t>
        </is>
      </c>
      <c r="B108" t="inlineStr">
        <is>
          <t>大阪府大阪市北区中之島中之島ダイビル</t>
        </is>
      </c>
      <c r="C108" t="inlineStr">
        <is>
          <t>おおさかふおおさかしきたくなかのしまなかのしまだいびる</t>
        </is>
      </c>
    </row>
    <row r="109">
      <c r="A109" t="inlineStr">
        <is>
          <t>5306122</t>
        </is>
      </c>
      <c r="B109" t="inlineStr">
        <is>
          <t>大阪府大阪市北区中之島中之島ダイビル</t>
        </is>
      </c>
      <c r="C109" t="inlineStr">
        <is>
          <t>おおさかふおおさかしきたくなかのしまなかのしまだいびる</t>
        </is>
      </c>
    </row>
    <row r="110">
      <c r="A110" t="inlineStr">
        <is>
          <t>5306123</t>
        </is>
      </c>
      <c r="B110" t="inlineStr">
        <is>
          <t>大阪府大阪市北区中之島中之島ダイビル</t>
        </is>
      </c>
      <c r="C110" t="inlineStr">
        <is>
          <t>おおさかふおおさかしきたくなかのしまなかのしまだいびる</t>
        </is>
      </c>
    </row>
    <row r="111">
      <c r="A111" t="inlineStr">
        <is>
          <t>5306124</t>
        </is>
      </c>
      <c r="B111" t="inlineStr">
        <is>
          <t>大阪府大阪市北区中之島中之島ダイビル</t>
        </is>
      </c>
      <c r="C111" t="inlineStr">
        <is>
          <t>おおさかふおおさかしきたくなかのしまなかのしまだいびる</t>
        </is>
      </c>
    </row>
    <row r="112">
      <c r="A112" t="inlineStr">
        <is>
          <t>5306125</t>
        </is>
      </c>
      <c r="B112" t="inlineStr">
        <is>
          <t>大阪府大阪市北区中之島中之島ダイビル</t>
        </is>
      </c>
      <c r="C112" t="inlineStr">
        <is>
          <t>おおさかふおおさかしきたくなかのしまなかのしまだいびる</t>
        </is>
      </c>
    </row>
    <row r="113">
      <c r="A113" t="inlineStr">
        <is>
          <t>5306126</t>
        </is>
      </c>
      <c r="B113" t="inlineStr">
        <is>
          <t>大阪府大阪市北区中之島中之島ダイビル</t>
        </is>
      </c>
      <c r="C113" t="inlineStr">
        <is>
          <t>おおさかふおおさかしきたくなかのしまなかのしまだいびる</t>
        </is>
      </c>
    </row>
    <row r="114">
      <c r="A114" t="inlineStr">
        <is>
          <t>5306127</t>
        </is>
      </c>
      <c r="B114" t="inlineStr">
        <is>
          <t>大阪府大阪市北区中之島中之島ダイビル</t>
        </is>
      </c>
      <c r="C114" t="inlineStr">
        <is>
          <t>おおさかふおおさかしきたくなかのしまなかのしまだいびる</t>
        </is>
      </c>
    </row>
    <row r="115">
      <c r="A115" t="inlineStr">
        <is>
          <t>5306128</t>
        </is>
      </c>
      <c r="B115" t="inlineStr">
        <is>
          <t>大阪府大阪市北区中之島中之島ダイビル</t>
        </is>
      </c>
      <c r="C115" t="inlineStr">
        <is>
          <t>おおさかふおおさかしきたくなかのしまなかのしまだいびる</t>
        </is>
      </c>
    </row>
    <row r="116">
      <c r="A116" t="inlineStr">
        <is>
          <t>5306129</t>
        </is>
      </c>
      <c r="B116" t="inlineStr">
        <is>
          <t>大阪府大阪市北区中之島中之島ダイビル</t>
        </is>
      </c>
      <c r="C116" t="inlineStr">
        <is>
          <t>おおさかふおおさかしきたくなかのしまなかのしまだいびる</t>
        </is>
      </c>
    </row>
    <row r="117">
      <c r="A117" t="inlineStr">
        <is>
          <t>5306130</t>
        </is>
      </c>
      <c r="B117" t="inlineStr">
        <is>
          <t>大阪府大阪市北区中之島中之島ダイビル</t>
        </is>
      </c>
      <c r="C117" t="inlineStr">
        <is>
          <t>おおさかふおおさかしきたくなかのしまなかのしまだいびる</t>
        </is>
      </c>
    </row>
    <row r="118">
      <c r="A118" t="inlineStr">
        <is>
          <t>5306131</t>
        </is>
      </c>
      <c r="B118" t="inlineStr">
        <is>
          <t>大阪府大阪市北区中之島中之島ダイビル</t>
        </is>
      </c>
      <c r="C118" t="inlineStr">
        <is>
          <t>おおさかふおおさかしきたくなかのしまなかのしまだいびる</t>
        </is>
      </c>
    </row>
    <row r="119">
      <c r="A119" t="inlineStr">
        <is>
          <t>5306132</t>
        </is>
      </c>
      <c r="B119" t="inlineStr">
        <is>
          <t>大阪府大阪市北区中之島中之島ダイビル</t>
        </is>
      </c>
      <c r="C119" t="inlineStr">
        <is>
          <t>おおさかふおおさかしきたくなかのしまなかのしまだいびる</t>
        </is>
      </c>
    </row>
    <row r="120">
      <c r="A120" t="inlineStr">
        <is>
          <t>5306133</t>
        </is>
      </c>
      <c r="B120" t="inlineStr">
        <is>
          <t>大阪府大阪市北区中之島中之島ダイビル</t>
        </is>
      </c>
      <c r="C120" t="inlineStr">
        <is>
          <t>おおさかふおおさかしきたくなかのしまなかのしまだいびる</t>
        </is>
      </c>
    </row>
    <row r="121">
      <c r="A121" t="inlineStr">
        <is>
          <t>5306134</t>
        </is>
      </c>
      <c r="B121" t="inlineStr">
        <is>
          <t>大阪府大阪市北区中之島中之島ダイビル</t>
        </is>
      </c>
      <c r="C121" t="inlineStr">
        <is>
          <t>おおさかふおおさかしきたくなかのしまなかのしまだいびる</t>
        </is>
      </c>
    </row>
    <row r="122">
      <c r="A122" t="inlineStr">
        <is>
          <t>5306135</t>
        </is>
      </c>
      <c r="B122" t="inlineStr">
        <is>
          <t>大阪府大阪市北区中之島中之島ダイビル</t>
        </is>
      </c>
      <c r="C122" t="inlineStr">
        <is>
          <t>おおさかふおおさかしきたくなかのしまなかのしまだいびる</t>
        </is>
      </c>
    </row>
    <row r="123">
      <c r="A123" t="inlineStr">
        <is>
          <t>5306190</t>
        </is>
      </c>
      <c r="B123" t="inlineStr">
        <is>
          <t>大阪府大阪市北区中之島中之島ダイビル</t>
        </is>
      </c>
      <c r="C123" t="inlineStr">
        <is>
          <t>おおさかふおおさかしきたくなかのしまなかのしまだいびる</t>
        </is>
      </c>
    </row>
    <row r="124">
      <c r="A124" t="inlineStr">
        <is>
          <t>5310041</t>
        </is>
      </c>
      <c r="B124" t="inlineStr">
        <is>
          <t>大阪府大阪市北区天神橋</t>
        </is>
      </c>
      <c r="C124" t="inlineStr">
        <is>
          <t>おおさかふおおさかしきたくてんじんばし</t>
        </is>
      </c>
    </row>
    <row r="125">
      <c r="A125" t="inlineStr">
        <is>
          <t>5310061</t>
        </is>
      </c>
      <c r="B125" t="inlineStr">
        <is>
          <t>大阪府大阪市北区長柄西</t>
        </is>
      </c>
      <c r="C125" t="inlineStr">
        <is>
          <t>おおさかふおおさかしきたくながらにし</t>
        </is>
      </c>
    </row>
    <row r="126">
      <c r="A126" t="inlineStr">
        <is>
          <t>5310062</t>
        </is>
      </c>
      <c r="B126" t="inlineStr">
        <is>
          <t>大阪府大阪市北区長柄中</t>
        </is>
      </c>
      <c r="C126" t="inlineStr">
        <is>
          <t>おおさかふおおさかしきたくながらなか</t>
        </is>
      </c>
    </row>
    <row r="127">
      <c r="A127" t="inlineStr">
        <is>
          <t>5310063</t>
        </is>
      </c>
      <c r="B127" t="inlineStr">
        <is>
          <t>大阪府大阪市北区長柄東</t>
        </is>
      </c>
      <c r="C127" t="inlineStr">
        <is>
          <t>おおさかふおおさかしきたくながらひがし</t>
        </is>
      </c>
    </row>
    <row r="128">
      <c r="A128" t="inlineStr">
        <is>
          <t>5310064</t>
        </is>
      </c>
      <c r="B128" t="inlineStr">
        <is>
          <t>大阪府大阪市北区国分寺</t>
        </is>
      </c>
      <c r="C128" t="inlineStr">
        <is>
          <t>おおさかふおおさかしきたくこくぶんじ</t>
        </is>
      </c>
    </row>
    <row r="129">
      <c r="A129" t="inlineStr">
        <is>
          <t>5310071</t>
        </is>
      </c>
      <c r="B129" t="inlineStr">
        <is>
          <t>大阪府大阪市北区中津</t>
        </is>
      </c>
      <c r="C129" t="inlineStr">
        <is>
          <t>おおさかふおおさかしきたくなかつ</t>
        </is>
      </c>
    </row>
    <row r="130">
      <c r="A130" t="inlineStr">
        <is>
          <t>5310072</t>
        </is>
      </c>
      <c r="B130" t="inlineStr">
        <is>
          <t>大阪府大阪市北区豊崎</t>
        </is>
      </c>
      <c r="C130" t="inlineStr">
        <is>
          <t>おおさかふおおさかしきたくとよさき</t>
        </is>
      </c>
    </row>
    <row r="131">
      <c r="A131" t="inlineStr">
        <is>
          <t>5310073</t>
        </is>
      </c>
      <c r="B131" t="inlineStr">
        <is>
          <t>大阪府大阪市北区本庄西</t>
        </is>
      </c>
      <c r="C131" t="inlineStr">
        <is>
          <t>おおさかふおおさかしきたくほんじょうにし</t>
        </is>
      </c>
    </row>
    <row r="132">
      <c r="A132" t="inlineStr">
        <is>
          <t>5310074</t>
        </is>
      </c>
      <c r="B132" t="inlineStr">
        <is>
          <t>大阪府大阪市北区本庄東</t>
        </is>
      </c>
      <c r="C132" t="inlineStr">
        <is>
          <t>おおさかふおおさかしきたくほんじょうひがし</t>
        </is>
      </c>
    </row>
    <row r="133">
      <c r="A133" t="inlineStr">
        <is>
          <t>5310075</t>
        </is>
      </c>
      <c r="B133" t="inlineStr">
        <is>
          <t>大阪府大阪市北区大淀南</t>
        </is>
      </c>
      <c r="C133" t="inlineStr">
        <is>
          <t>おおさかふおおさかしきたくおおよどみなみ</t>
        </is>
      </c>
    </row>
    <row r="134">
      <c r="A134" t="inlineStr">
        <is>
          <t>5310076</t>
        </is>
      </c>
      <c r="B134" t="inlineStr">
        <is>
          <t>大阪府大阪市北区大淀中</t>
        </is>
      </c>
      <c r="C134" t="inlineStr">
        <is>
          <t>おおさかふおおさかしきたくおおよどなか</t>
        </is>
      </c>
    </row>
    <row r="135">
      <c r="A135" t="inlineStr">
        <is>
          <t>5310077</t>
        </is>
      </c>
      <c r="B135" t="inlineStr">
        <is>
          <t>大阪府大阪市北区大淀北</t>
        </is>
      </c>
      <c r="C135" t="inlineStr">
        <is>
          <t>おおさかふおおさかしきたくおおよどきた</t>
        </is>
      </c>
    </row>
    <row r="136">
      <c r="A136" t="inlineStr">
        <is>
          <t>5316001</t>
        </is>
      </c>
      <c r="B136" t="inlineStr">
        <is>
          <t>大阪府大阪市北区大淀中梅田スカイビルタワーイースト</t>
        </is>
      </c>
      <c r="C136" t="inlineStr">
        <is>
          <t>おおさかふおおさかしきたくおおよどなかうめだすかいびるたわーいーすと</t>
        </is>
      </c>
    </row>
    <row r="137">
      <c r="A137" t="inlineStr">
        <is>
          <t>5316002</t>
        </is>
      </c>
      <c r="B137" t="inlineStr">
        <is>
          <t>大阪府大阪市北区大淀中梅田スカイビルタワーイースト</t>
        </is>
      </c>
      <c r="C137" t="inlineStr">
        <is>
          <t>おおさかふおおさかしきたくおおよどなかうめだすかいびるたわーいーすと</t>
        </is>
      </c>
    </row>
    <row r="138">
      <c r="A138" t="inlineStr">
        <is>
          <t>5316003</t>
        </is>
      </c>
      <c r="B138" t="inlineStr">
        <is>
          <t>大阪府大阪市北区大淀中梅田スカイビルタワーイースト</t>
        </is>
      </c>
      <c r="C138" t="inlineStr">
        <is>
          <t>おおさかふおおさかしきたくおおよどなかうめだすかいびるたわーいーすと</t>
        </is>
      </c>
    </row>
    <row r="139">
      <c r="A139" t="inlineStr">
        <is>
          <t>5316004</t>
        </is>
      </c>
      <c r="B139" t="inlineStr">
        <is>
          <t>大阪府大阪市北区大淀中梅田スカイビルタワーイースト</t>
        </is>
      </c>
      <c r="C139" t="inlineStr">
        <is>
          <t>おおさかふおおさかしきたくおおよどなかうめだすかいびるたわーいーすと</t>
        </is>
      </c>
    </row>
    <row r="140">
      <c r="A140" t="inlineStr">
        <is>
          <t>5316005</t>
        </is>
      </c>
      <c r="B140" t="inlineStr">
        <is>
          <t>大阪府大阪市北区大淀中梅田スカイビルタワーイースト</t>
        </is>
      </c>
      <c r="C140" t="inlineStr">
        <is>
          <t>おおさかふおおさかしきたくおおよどなかうめだすかいびるたわーいーすと</t>
        </is>
      </c>
    </row>
    <row r="141">
      <c r="A141" t="inlineStr">
        <is>
          <t>5316006</t>
        </is>
      </c>
      <c r="B141" t="inlineStr">
        <is>
          <t>大阪府大阪市北区大淀中梅田スカイビルタワーイースト</t>
        </is>
      </c>
      <c r="C141" t="inlineStr">
        <is>
          <t>おおさかふおおさかしきたくおおよどなかうめだすかいびるたわーいーすと</t>
        </is>
      </c>
    </row>
    <row r="142">
      <c r="A142" t="inlineStr">
        <is>
          <t>5316007</t>
        </is>
      </c>
      <c r="B142" t="inlineStr">
        <is>
          <t>大阪府大阪市北区大淀中梅田スカイビルタワーイースト</t>
        </is>
      </c>
      <c r="C142" t="inlineStr">
        <is>
          <t>おおさかふおおさかしきたくおおよどなかうめだすかいびるたわーいーすと</t>
        </is>
      </c>
    </row>
    <row r="143">
      <c r="A143" t="inlineStr">
        <is>
          <t>5316008</t>
        </is>
      </c>
      <c r="B143" t="inlineStr">
        <is>
          <t>大阪府大阪市北区大淀中梅田スカイビルタワーイースト</t>
        </is>
      </c>
      <c r="C143" t="inlineStr">
        <is>
          <t>おおさかふおおさかしきたくおおよどなかうめだすかいびるたわーいーすと</t>
        </is>
      </c>
    </row>
    <row r="144">
      <c r="A144" t="inlineStr">
        <is>
          <t>5316009</t>
        </is>
      </c>
      <c r="B144" t="inlineStr">
        <is>
          <t>大阪府大阪市北区大淀中梅田スカイビルタワーイースト</t>
        </is>
      </c>
      <c r="C144" t="inlineStr">
        <is>
          <t>おおさかふおおさかしきたくおおよどなかうめだすかいびるたわーいーすと</t>
        </is>
      </c>
    </row>
    <row r="145">
      <c r="A145" t="inlineStr">
        <is>
          <t>5316010</t>
        </is>
      </c>
      <c r="B145" t="inlineStr">
        <is>
          <t>大阪府大阪市北区大淀中梅田スカイビルタワーイースト</t>
        </is>
      </c>
      <c r="C145" t="inlineStr">
        <is>
          <t>おおさかふおおさかしきたくおおよどなかうめだすかいびるたわーいーすと</t>
        </is>
      </c>
    </row>
    <row r="146">
      <c r="A146" t="inlineStr">
        <is>
          <t>5316011</t>
        </is>
      </c>
      <c r="B146" t="inlineStr">
        <is>
          <t>大阪府大阪市北区大淀中梅田スカイビルタワーイースト</t>
        </is>
      </c>
      <c r="C146" t="inlineStr">
        <is>
          <t>おおさかふおおさかしきたくおおよどなかうめだすかいびるたわーいーすと</t>
        </is>
      </c>
    </row>
    <row r="147">
      <c r="A147" t="inlineStr">
        <is>
          <t>5316012</t>
        </is>
      </c>
      <c r="B147" t="inlineStr">
        <is>
          <t>大阪府大阪市北区大淀中梅田スカイビルタワーイースト</t>
        </is>
      </c>
      <c r="C147" t="inlineStr">
        <is>
          <t>おおさかふおおさかしきたくおおよどなかうめだすかいびるたわーいーすと</t>
        </is>
      </c>
    </row>
    <row r="148">
      <c r="A148" t="inlineStr">
        <is>
          <t>5316013</t>
        </is>
      </c>
      <c r="B148" t="inlineStr">
        <is>
          <t>大阪府大阪市北区大淀中梅田スカイビルタワーイースト</t>
        </is>
      </c>
      <c r="C148" t="inlineStr">
        <is>
          <t>おおさかふおおさかしきたくおおよどなかうめだすかいびるたわーいーすと</t>
        </is>
      </c>
    </row>
    <row r="149">
      <c r="A149" t="inlineStr">
        <is>
          <t>5316014</t>
        </is>
      </c>
      <c r="B149" t="inlineStr">
        <is>
          <t>大阪府大阪市北区大淀中梅田スカイビルタワーイースト</t>
        </is>
      </c>
      <c r="C149" t="inlineStr">
        <is>
          <t>おおさかふおおさかしきたくおおよどなかうめだすかいびるたわーいーすと</t>
        </is>
      </c>
    </row>
    <row r="150">
      <c r="A150" t="inlineStr">
        <is>
          <t>5316015</t>
        </is>
      </c>
      <c r="B150" t="inlineStr">
        <is>
          <t>大阪府大阪市北区大淀中梅田スカイビルタワーイースト</t>
        </is>
      </c>
      <c r="C150" t="inlineStr">
        <is>
          <t>おおさかふおおさかしきたくおおよどなかうめだすかいびるたわーいーすと</t>
        </is>
      </c>
    </row>
    <row r="151">
      <c r="A151" t="inlineStr">
        <is>
          <t>5316016</t>
        </is>
      </c>
      <c r="B151" t="inlineStr">
        <is>
          <t>大阪府大阪市北区大淀中梅田スカイビルタワーイースト</t>
        </is>
      </c>
      <c r="C151" t="inlineStr">
        <is>
          <t>おおさかふおおさかしきたくおおよどなかうめだすかいびるたわーいーすと</t>
        </is>
      </c>
    </row>
    <row r="152">
      <c r="A152" t="inlineStr">
        <is>
          <t>5316017</t>
        </is>
      </c>
      <c r="B152" t="inlineStr">
        <is>
          <t>大阪府大阪市北区大淀中梅田スカイビルタワーイースト</t>
        </is>
      </c>
      <c r="C152" t="inlineStr">
        <is>
          <t>おおさかふおおさかしきたくおおよどなかうめだすかいびるたわーいーすと</t>
        </is>
      </c>
    </row>
    <row r="153">
      <c r="A153" t="inlineStr">
        <is>
          <t>5316018</t>
        </is>
      </c>
      <c r="B153" t="inlineStr">
        <is>
          <t>大阪府大阪市北区大淀中梅田スカイビルタワーイースト</t>
        </is>
      </c>
      <c r="C153" t="inlineStr">
        <is>
          <t>おおさかふおおさかしきたくおおよどなかうめだすかいびるたわーいーすと</t>
        </is>
      </c>
    </row>
    <row r="154">
      <c r="A154" t="inlineStr">
        <is>
          <t>5316019</t>
        </is>
      </c>
      <c r="B154" t="inlineStr">
        <is>
          <t>大阪府大阪市北区大淀中梅田スカイビルタワーイースト</t>
        </is>
      </c>
      <c r="C154" t="inlineStr">
        <is>
          <t>おおさかふおおさかしきたくおおよどなかうめだすかいびるたわーいーすと</t>
        </is>
      </c>
    </row>
    <row r="155">
      <c r="A155" t="inlineStr">
        <is>
          <t>5316020</t>
        </is>
      </c>
      <c r="B155" t="inlineStr">
        <is>
          <t>大阪府大阪市北区大淀中梅田スカイビルタワーイースト</t>
        </is>
      </c>
      <c r="C155" t="inlineStr">
        <is>
          <t>おおさかふおおさかしきたくおおよどなかうめだすかいびるたわーいーすと</t>
        </is>
      </c>
    </row>
    <row r="156">
      <c r="A156" t="inlineStr">
        <is>
          <t>5316021</t>
        </is>
      </c>
      <c r="B156" t="inlineStr">
        <is>
          <t>大阪府大阪市北区大淀中梅田スカイビルタワーイースト</t>
        </is>
      </c>
      <c r="C156" t="inlineStr">
        <is>
          <t>おおさかふおおさかしきたくおおよどなかうめだすかいびるたわーいーすと</t>
        </is>
      </c>
    </row>
    <row r="157">
      <c r="A157" t="inlineStr">
        <is>
          <t>5316022</t>
        </is>
      </c>
      <c r="B157" t="inlineStr">
        <is>
          <t>大阪府大阪市北区大淀中梅田スカイビルタワーイースト</t>
        </is>
      </c>
      <c r="C157" t="inlineStr">
        <is>
          <t>おおさかふおおさかしきたくおおよどなかうめだすかいびるたわーいーすと</t>
        </is>
      </c>
    </row>
    <row r="158">
      <c r="A158" t="inlineStr">
        <is>
          <t>5316023</t>
        </is>
      </c>
      <c r="B158" t="inlineStr">
        <is>
          <t>大阪府大阪市北区大淀中梅田スカイビルタワーイースト</t>
        </is>
      </c>
      <c r="C158" t="inlineStr">
        <is>
          <t>おおさかふおおさかしきたくおおよどなかうめだすかいびるたわーいーすと</t>
        </is>
      </c>
    </row>
    <row r="159">
      <c r="A159" t="inlineStr">
        <is>
          <t>5316024</t>
        </is>
      </c>
      <c r="B159" t="inlineStr">
        <is>
          <t>大阪府大阪市北区大淀中梅田スカイビルタワーイースト</t>
        </is>
      </c>
      <c r="C159" t="inlineStr">
        <is>
          <t>おおさかふおおさかしきたくおおよどなかうめだすかいびるたわーいーすと</t>
        </is>
      </c>
    </row>
    <row r="160">
      <c r="A160" t="inlineStr">
        <is>
          <t>5316025</t>
        </is>
      </c>
      <c r="B160" t="inlineStr">
        <is>
          <t>大阪府大阪市北区大淀中梅田スカイビルタワーイースト</t>
        </is>
      </c>
      <c r="C160" t="inlineStr">
        <is>
          <t>おおさかふおおさかしきたくおおよどなかうめだすかいびるたわーいーすと</t>
        </is>
      </c>
    </row>
    <row r="161">
      <c r="A161" t="inlineStr">
        <is>
          <t>5316026</t>
        </is>
      </c>
      <c r="B161" t="inlineStr">
        <is>
          <t>大阪府大阪市北区大淀中梅田スカイビルタワーイースト</t>
        </is>
      </c>
      <c r="C161" t="inlineStr">
        <is>
          <t>おおさかふおおさかしきたくおおよどなかうめだすかいびるたわーいーすと</t>
        </is>
      </c>
    </row>
    <row r="162">
      <c r="A162" t="inlineStr">
        <is>
          <t>5316027</t>
        </is>
      </c>
      <c r="B162" t="inlineStr">
        <is>
          <t>大阪府大阪市北区大淀中梅田スカイビルタワーイースト</t>
        </is>
      </c>
      <c r="C162" t="inlineStr">
        <is>
          <t>おおさかふおおさかしきたくおおよどなかうめだすかいびるたわーいーすと</t>
        </is>
      </c>
    </row>
    <row r="163">
      <c r="A163" t="inlineStr">
        <is>
          <t>5316028</t>
        </is>
      </c>
      <c r="B163" t="inlineStr">
        <is>
          <t>大阪府大阪市北区大淀中梅田スカイビルタワーイースト</t>
        </is>
      </c>
      <c r="C163" t="inlineStr">
        <is>
          <t>おおさかふおおさかしきたくおおよどなかうめだすかいびるたわーいーすと</t>
        </is>
      </c>
    </row>
    <row r="164">
      <c r="A164" t="inlineStr">
        <is>
          <t>5316029</t>
        </is>
      </c>
      <c r="B164" t="inlineStr">
        <is>
          <t>大阪府大阪市北区大淀中梅田スカイビルタワーイースト</t>
        </is>
      </c>
      <c r="C164" t="inlineStr">
        <is>
          <t>おおさかふおおさかしきたくおおよどなかうめだすかいびるたわーいーすと</t>
        </is>
      </c>
    </row>
    <row r="165">
      <c r="A165" t="inlineStr">
        <is>
          <t>5316030</t>
        </is>
      </c>
      <c r="B165" t="inlineStr">
        <is>
          <t>大阪府大阪市北区大淀中梅田スカイビルタワーイースト</t>
        </is>
      </c>
      <c r="C165" t="inlineStr">
        <is>
          <t>おおさかふおおさかしきたくおおよどなかうめだすかいびるたわーいーすと</t>
        </is>
      </c>
    </row>
    <row r="166">
      <c r="A166" t="inlineStr">
        <is>
          <t>5316031</t>
        </is>
      </c>
      <c r="B166" t="inlineStr">
        <is>
          <t>大阪府大阪市北区大淀中梅田スカイビルタワーイースト</t>
        </is>
      </c>
      <c r="C166" t="inlineStr">
        <is>
          <t>おおさかふおおさかしきたくおおよどなかうめだすかいびるたわーいーすと</t>
        </is>
      </c>
    </row>
    <row r="167">
      <c r="A167" t="inlineStr">
        <is>
          <t>5316032</t>
        </is>
      </c>
      <c r="B167" t="inlineStr">
        <is>
          <t>大阪府大阪市北区大淀中梅田スカイビルタワーイースト</t>
        </is>
      </c>
      <c r="C167" t="inlineStr">
        <is>
          <t>おおさかふおおさかしきたくおおよどなかうめだすかいびるたわーいーすと</t>
        </is>
      </c>
    </row>
    <row r="168">
      <c r="A168" t="inlineStr">
        <is>
          <t>5316033</t>
        </is>
      </c>
      <c r="B168" t="inlineStr">
        <is>
          <t>大阪府大阪市北区大淀中梅田スカイビルタワーイースト</t>
        </is>
      </c>
      <c r="C168" t="inlineStr">
        <is>
          <t>おおさかふおおさかしきたくおおよどなかうめだすかいびるたわーいーすと</t>
        </is>
      </c>
    </row>
    <row r="169">
      <c r="A169" t="inlineStr">
        <is>
          <t>5316034</t>
        </is>
      </c>
      <c r="B169" t="inlineStr">
        <is>
          <t>大阪府大阪市北区大淀中梅田スカイビルタワーイースト</t>
        </is>
      </c>
      <c r="C169" t="inlineStr">
        <is>
          <t>おおさかふおおさかしきたくおおよどなかうめだすかいびるたわーいーすと</t>
        </is>
      </c>
    </row>
    <row r="170">
      <c r="A170" t="inlineStr">
        <is>
          <t>5316035</t>
        </is>
      </c>
      <c r="B170" t="inlineStr">
        <is>
          <t>大阪府大阪市北区大淀中梅田スカイビルタワーイースト</t>
        </is>
      </c>
      <c r="C170" t="inlineStr">
        <is>
          <t>おおさかふおおさかしきたくおおよどなかうめだすかいびるたわーいーすと</t>
        </is>
      </c>
    </row>
    <row r="171">
      <c r="A171" t="inlineStr">
        <is>
          <t>5316036</t>
        </is>
      </c>
      <c r="B171" t="inlineStr">
        <is>
          <t>大阪府大阪市北区大淀中梅田スカイビルタワーイースト</t>
        </is>
      </c>
      <c r="C171" t="inlineStr">
        <is>
          <t>おおさかふおおさかしきたくおおよどなかうめだすかいびるたわーいーすと</t>
        </is>
      </c>
    </row>
    <row r="172">
      <c r="A172" t="inlineStr">
        <is>
          <t>5316037</t>
        </is>
      </c>
      <c r="B172" t="inlineStr">
        <is>
          <t>大阪府大阪市北区大淀中梅田スカイビルタワーイースト</t>
        </is>
      </c>
      <c r="C172" t="inlineStr">
        <is>
          <t>おおさかふおおさかしきたくおおよどなかうめだすかいびるたわーいーすと</t>
        </is>
      </c>
    </row>
    <row r="173">
      <c r="A173" t="inlineStr">
        <is>
          <t>5316038</t>
        </is>
      </c>
      <c r="B173" t="inlineStr">
        <is>
          <t>大阪府大阪市北区大淀中梅田スカイビルタワーイースト</t>
        </is>
      </c>
      <c r="C173" t="inlineStr">
        <is>
          <t>おおさかふおおさかしきたくおおよどなかうめだすかいびるたわーいーすと</t>
        </is>
      </c>
    </row>
    <row r="174">
      <c r="A174" t="inlineStr">
        <is>
          <t>5316039</t>
        </is>
      </c>
      <c r="B174" t="inlineStr">
        <is>
          <t>大阪府大阪市北区大淀中梅田スカイビルタワーイースト</t>
        </is>
      </c>
      <c r="C174" t="inlineStr">
        <is>
          <t>おおさかふおおさかしきたくおおよどなかうめだすかいびるたわーいーすと</t>
        </is>
      </c>
    </row>
    <row r="175">
      <c r="A175" t="inlineStr">
        <is>
          <t>5316090</t>
        </is>
      </c>
      <c r="B175" t="inlineStr">
        <is>
          <t>大阪府大阪市北区大淀中梅田スカイビルタワーイースト</t>
        </is>
      </c>
      <c r="C175" t="inlineStr">
        <is>
          <t>おおさかふおおさかしきたくおおよどなかうめだすかいびるたわーいーすと</t>
        </is>
      </c>
    </row>
    <row r="176">
      <c r="A176" t="inlineStr">
        <is>
          <t>5316101</t>
        </is>
      </c>
      <c r="B176" t="inlineStr">
        <is>
          <t>大阪府大阪市北区大淀中梅田スカイビルタワーウエスト</t>
        </is>
      </c>
      <c r="C176" t="inlineStr">
        <is>
          <t>おおさかふおおさかしきたくおおよどなかうめだすかいびるたわーうえすと</t>
        </is>
      </c>
    </row>
    <row r="177">
      <c r="A177" t="inlineStr">
        <is>
          <t>5316102</t>
        </is>
      </c>
      <c r="B177" t="inlineStr">
        <is>
          <t>大阪府大阪市北区大淀中梅田スカイビルタワーウエスト</t>
        </is>
      </c>
      <c r="C177" t="inlineStr">
        <is>
          <t>おおさかふおおさかしきたくおおよどなかうめだすかいびるたわーうえすと</t>
        </is>
      </c>
    </row>
    <row r="178">
      <c r="A178" t="inlineStr">
        <is>
          <t>5316103</t>
        </is>
      </c>
      <c r="B178" t="inlineStr">
        <is>
          <t>大阪府大阪市北区大淀中梅田スカイビルタワーウエスト</t>
        </is>
      </c>
      <c r="C178" t="inlineStr">
        <is>
          <t>おおさかふおおさかしきたくおおよどなかうめだすかいびるたわーうえすと</t>
        </is>
      </c>
    </row>
    <row r="179">
      <c r="A179" t="inlineStr">
        <is>
          <t>5316104</t>
        </is>
      </c>
      <c r="B179" t="inlineStr">
        <is>
          <t>大阪府大阪市北区大淀中梅田スカイビルタワーウエスト</t>
        </is>
      </c>
      <c r="C179" t="inlineStr">
        <is>
          <t>おおさかふおおさかしきたくおおよどなかうめだすかいびるたわーうえすと</t>
        </is>
      </c>
    </row>
    <row r="180">
      <c r="A180" t="inlineStr">
        <is>
          <t>5316105</t>
        </is>
      </c>
      <c r="B180" t="inlineStr">
        <is>
          <t>大阪府大阪市北区大淀中梅田スカイビルタワーウエスト</t>
        </is>
      </c>
      <c r="C180" t="inlineStr">
        <is>
          <t>おおさかふおおさかしきたくおおよどなかうめだすかいびるたわーうえすと</t>
        </is>
      </c>
    </row>
    <row r="181">
      <c r="A181" t="inlineStr">
        <is>
          <t>5316106</t>
        </is>
      </c>
      <c r="B181" t="inlineStr">
        <is>
          <t>大阪府大阪市北区大淀中梅田スカイビルタワーウエスト</t>
        </is>
      </c>
      <c r="C181" t="inlineStr">
        <is>
          <t>おおさかふおおさかしきたくおおよどなかうめだすかいびるたわーうえすと</t>
        </is>
      </c>
    </row>
    <row r="182">
      <c r="A182" t="inlineStr">
        <is>
          <t>5316107</t>
        </is>
      </c>
      <c r="B182" t="inlineStr">
        <is>
          <t>大阪府大阪市北区大淀中梅田スカイビルタワーウエスト</t>
        </is>
      </c>
      <c r="C182" t="inlineStr">
        <is>
          <t>おおさかふおおさかしきたくおおよどなかうめだすかいびるたわーうえすと</t>
        </is>
      </c>
    </row>
    <row r="183">
      <c r="A183" t="inlineStr">
        <is>
          <t>5316108</t>
        </is>
      </c>
      <c r="B183" t="inlineStr">
        <is>
          <t>大阪府大阪市北区大淀中梅田スカイビルタワーウエスト</t>
        </is>
      </c>
      <c r="C183" t="inlineStr">
        <is>
          <t>おおさかふおおさかしきたくおおよどなかうめだすかいびるたわーうえすと</t>
        </is>
      </c>
    </row>
    <row r="184">
      <c r="A184" t="inlineStr">
        <is>
          <t>5316109</t>
        </is>
      </c>
      <c r="B184" t="inlineStr">
        <is>
          <t>大阪府大阪市北区大淀中梅田スカイビルタワーウエスト</t>
        </is>
      </c>
      <c r="C184" t="inlineStr">
        <is>
          <t>おおさかふおおさかしきたくおおよどなかうめだすかいびるたわーうえすと</t>
        </is>
      </c>
    </row>
    <row r="185">
      <c r="A185" t="inlineStr">
        <is>
          <t>5316110</t>
        </is>
      </c>
      <c r="B185" t="inlineStr">
        <is>
          <t>大阪府大阪市北区大淀中梅田スカイビルタワーウエスト</t>
        </is>
      </c>
      <c r="C185" t="inlineStr">
        <is>
          <t>おおさかふおおさかしきたくおおよどなかうめだすかいびるたわーうえすと</t>
        </is>
      </c>
    </row>
    <row r="186">
      <c r="A186" t="inlineStr">
        <is>
          <t>5316111</t>
        </is>
      </c>
      <c r="B186" t="inlineStr">
        <is>
          <t>大阪府大阪市北区大淀中梅田スカイビルタワーウエスト</t>
        </is>
      </c>
      <c r="C186" t="inlineStr">
        <is>
          <t>おおさかふおおさかしきたくおおよどなかうめだすかいびるたわーうえすと</t>
        </is>
      </c>
    </row>
    <row r="187">
      <c r="A187" t="inlineStr">
        <is>
          <t>5316112</t>
        </is>
      </c>
      <c r="B187" t="inlineStr">
        <is>
          <t>大阪府大阪市北区大淀中梅田スカイビルタワーウエスト</t>
        </is>
      </c>
      <c r="C187" t="inlineStr">
        <is>
          <t>おおさかふおおさかしきたくおおよどなかうめだすかいびるたわーうえすと</t>
        </is>
      </c>
    </row>
    <row r="188">
      <c r="A188" t="inlineStr">
        <is>
          <t>5316113</t>
        </is>
      </c>
      <c r="B188" t="inlineStr">
        <is>
          <t>大阪府大阪市北区大淀中梅田スカイビルタワーウエスト</t>
        </is>
      </c>
      <c r="C188" t="inlineStr">
        <is>
          <t>おおさかふおおさかしきたくおおよどなかうめだすかいびるたわーうえすと</t>
        </is>
      </c>
    </row>
    <row r="189">
      <c r="A189" t="inlineStr">
        <is>
          <t>5316114</t>
        </is>
      </c>
      <c r="B189" t="inlineStr">
        <is>
          <t>大阪府大阪市北区大淀中梅田スカイビルタワーウエスト</t>
        </is>
      </c>
      <c r="C189" t="inlineStr">
        <is>
          <t>おおさかふおおさかしきたくおおよどなかうめだすかいびるたわーうえすと</t>
        </is>
      </c>
    </row>
    <row r="190">
      <c r="A190" t="inlineStr">
        <is>
          <t>5316115</t>
        </is>
      </c>
      <c r="B190" t="inlineStr">
        <is>
          <t>大阪府大阪市北区大淀中梅田スカイビルタワーウエスト</t>
        </is>
      </c>
      <c r="C190" t="inlineStr">
        <is>
          <t>おおさかふおおさかしきたくおおよどなかうめだすかいびるたわーうえすと</t>
        </is>
      </c>
    </row>
    <row r="191">
      <c r="A191" t="inlineStr">
        <is>
          <t>5316116</t>
        </is>
      </c>
      <c r="B191" t="inlineStr">
        <is>
          <t>大阪府大阪市北区大淀中梅田スカイビルタワーウエスト</t>
        </is>
      </c>
      <c r="C191" t="inlineStr">
        <is>
          <t>おおさかふおおさかしきたくおおよどなかうめだすかいびるたわーうえすと</t>
        </is>
      </c>
    </row>
    <row r="192">
      <c r="A192" t="inlineStr">
        <is>
          <t>5316117</t>
        </is>
      </c>
      <c r="B192" t="inlineStr">
        <is>
          <t>大阪府大阪市北区大淀中梅田スカイビルタワーウエスト</t>
        </is>
      </c>
      <c r="C192" t="inlineStr">
        <is>
          <t>おおさかふおおさかしきたくおおよどなかうめだすかいびるたわーうえすと</t>
        </is>
      </c>
    </row>
    <row r="193">
      <c r="A193" t="inlineStr">
        <is>
          <t>5316118</t>
        </is>
      </c>
      <c r="B193" t="inlineStr">
        <is>
          <t>大阪府大阪市北区大淀中梅田スカイビルタワーウエスト</t>
        </is>
      </c>
      <c r="C193" t="inlineStr">
        <is>
          <t>おおさかふおおさかしきたくおおよどなかうめだすかいびるたわーうえすと</t>
        </is>
      </c>
    </row>
    <row r="194">
      <c r="A194" t="inlineStr">
        <is>
          <t>5316119</t>
        </is>
      </c>
      <c r="B194" t="inlineStr">
        <is>
          <t>大阪府大阪市北区大淀中梅田スカイビルタワーウエスト</t>
        </is>
      </c>
      <c r="C194" t="inlineStr">
        <is>
          <t>おおさかふおおさかしきたくおおよどなかうめだすかいびるたわーうえすと</t>
        </is>
      </c>
    </row>
    <row r="195">
      <c r="A195" t="inlineStr">
        <is>
          <t>5316120</t>
        </is>
      </c>
      <c r="B195" t="inlineStr">
        <is>
          <t>大阪府大阪市北区大淀中梅田スカイビルタワーウエスト</t>
        </is>
      </c>
      <c r="C195" t="inlineStr">
        <is>
          <t>おおさかふおおさかしきたくおおよどなかうめだすかいびるたわーうえすと</t>
        </is>
      </c>
    </row>
    <row r="196">
      <c r="A196" t="inlineStr">
        <is>
          <t>5316121</t>
        </is>
      </c>
      <c r="B196" t="inlineStr">
        <is>
          <t>大阪府大阪市北区大淀中梅田スカイビルタワーウエスト</t>
        </is>
      </c>
      <c r="C196" t="inlineStr">
        <is>
          <t>おおさかふおおさかしきたくおおよどなかうめだすかいびるたわーうえすと</t>
        </is>
      </c>
    </row>
    <row r="197">
      <c r="A197" t="inlineStr">
        <is>
          <t>5316122</t>
        </is>
      </c>
      <c r="B197" t="inlineStr">
        <is>
          <t>大阪府大阪市北区大淀中梅田スカイビルタワーウエスト</t>
        </is>
      </c>
      <c r="C197" t="inlineStr">
        <is>
          <t>おおさかふおおさかしきたくおおよどなかうめだすかいびるたわーうえすと</t>
        </is>
      </c>
    </row>
    <row r="198">
      <c r="A198" t="inlineStr">
        <is>
          <t>5316123</t>
        </is>
      </c>
      <c r="B198" t="inlineStr">
        <is>
          <t>大阪府大阪市北区大淀中梅田スカイビルタワーウエスト</t>
        </is>
      </c>
      <c r="C198" t="inlineStr">
        <is>
          <t>おおさかふおおさかしきたくおおよどなかうめだすかいびるたわーうえすと</t>
        </is>
      </c>
    </row>
    <row r="199">
      <c r="A199" t="inlineStr">
        <is>
          <t>5316124</t>
        </is>
      </c>
      <c r="B199" t="inlineStr">
        <is>
          <t>大阪府大阪市北区大淀中梅田スカイビルタワーウエスト</t>
        </is>
      </c>
      <c r="C199" t="inlineStr">
        <is>
          <t>おおさかふおおさかしきたくおおよどなかうめだすかいびるたわーうえすと</t>
        </is>
      </c>
    </row>
    <row r="200">
      <c r="A200" t="inlineStr">
        <is>
          <t>5316125</t>
        </is>
      </c>
      <c r="B200" t="inlineStr">
        <is>
          <t>大阪府大阪市北区大淀中梅田スカイビルタワーウエスト</t>
        </is>
      </c>
      <c r="C200" t="inlineStr">
        <is>
          <t>おおさかふおおさかしきたくおおよどなかうめだすかいびるたわーうえすと</t>
        </is>
      </c>
    </row>
    <row r="201">
      <c r="A201" t="inlineStr">
        <is>
          <t>5316126</t>
        </is>
      </c>
      <c r="B201" t="inlineStr">
        <is>
          <t>大阪府大阪市北区大淀中梅田スカイビルタワーウエスト</t>
        </is>
      </c>
      <c r="C201" t="inlineStr">
        <is>
          <t>おおさかふおおさかしきたくおおよどなかうめだすかいびるたわーうえすと</t>
        </is>
      </c>
    </row>
    <row r="202">
      <c r="A202" t="inlineStr">
        <is>
          <t>5316127</t>
        </is>
      </c>
      <c r="B202" t="inlineStr">
        <is>
          <t>大阪府大阪市北区大淀中梅田スカイビルタワーウエスト</t>
        </is>
      </c>
      <c r="C202" t="inlineStr">
        <is>
          <t>おおさかふおおさかしきたくおおよどなかうめだすかいびるたわーうえすと</t>
        </is>
      </c>
    </row>
    <row r="203">
      <c r="A203" t="inlineStr">
        <is>
          <t>5316128</t>
        </is>
      </c>
      <c r="B203" t="inlineStr">
        <is>
          <t>大阪府大阪市北区大淀中梅田スカイビルタワーウエスト</t>
        </is>
      </c>
      <c r="C203" t="inlineStr">
        <is>
          <t>おおさかふおおさかしきたくおおよどなかうめだすかいびるたわーうえすと</t>
        </is>
      </c>
    </row>
    <row r="204">
      <c r="A204" t="inlineStr">
        <is>
          <t>5316129</t>
        </is>
      </c>
      <c r="B204" t="inlineStr">
        <is>
          <t>大阪府大阪市北区大淀中梅田スカイビルタワーウエスト</t>
        </is>
      </c>
      <c r="C204" t="inlineStr">
        <is>
          <t>おおさかふおおさかしきたくおおよどなかうめだすかいびるたわーうえすと</t>
        </is>
      </c>
    </row>
    <row r="205">
      <c r="A205" t="inlineStr">
        <is>
          <t>5316130</t>
        </is>
      </c>
      <c r="B205" t="inlineStr">
        <is>
          <t>大阪府大阪市北区大淀中梅田スカイビルタワーウエスト</t>
        </is>
      </c>
      <c r="C205" t="inlineStr">
        <is>
          <t>おおさかふおおさかしきたくおおよどなかうめだすかいびるたわーうえすと</t>
        </is>
      </c>
    </row>
    <row r="206">
      <c r="A206" t="inlineStr">
        <is>
          <t>5316131</t>
        </is>
      </c>
      <c r="B206" t="inlineStr">
        <is>
          <t>大阪府大阪市北区大淀中梅田スカイビルタワーウエスト</t>
        </is>
      </c>
      <c r="C206" t="inlineStr">
        <is>
          <t>おおさかふおおさかしきたくおおよどなかうめだすかいびるたわーうえすと</t>
        </is>
      </c>
    </row>
    <row r="207">
      <c r="A207" t="inlineStr">
        <is>
          <t>5316132</t>
        </is>
      </c>
      <c r="B207" t="inlineStr">
        <is>
          <t>大阪府大阪市北区大淀中梅田スカイビルタワーウエスト</t>
        </is>
      </c>
      <c r="C207" t="inlineStr">
        <is>
          <t>おおさかふおおさかしきたくおおよどなかうめだすかいびるたわーうえすと</t>
        </is>
      </c>
    </row>
    <row r="208">
      <c r="A208" t="inlineStr">
        <is>
          <t>5316133</t>
        </is>
      </c>
      <c r="B208" t="inlineStr">
        <is>
          <t>大阪府大阪市北区大淀中梅田スカイビルタワーウエスト</t>
        </is>
      </c>
      <c r="C208" t="inlineStr">
        <is>
          <t>おおさかふおおさかしきたくおおよどなかうめだすかいびるたわーうえすと</t>
        </is>
      </c>
    </row>
    <row r="209">
      <c r="A209" t="inlineStr">
        <is>
          <t>5316134</t>
        </is>
      </c>
      <c r="B209" t="inlineStr">
        <is>
          <t>大阪府大阪市北区大淀中梅田スカイビルタワーウエスト</t>
        </is>
      </c>
      <c r="C209" t="inlineStr">
        <is>
          <t>おおさかふおおさかしきたくおおよどなかうめだすかいびるたわーうえすと</t>
        </is>
      </c>
    </row>
    <row r="210">
      <c r="A210" t="inlineStr">
        <is>
          <t>5316135</t>
        </is>
      </c>
      <c r="B210" t="inlineStr">
        <is>
          <t>大阪府大阪市北区大淀中梅田スカイビルタワーウエスト</t>
        </is>
      </c>
      <c r="C210" t="inlineStr">
        <is>
          <t>おおさかふおおさかしきたくおおよどなかうめだすかいびるたわーうえすと</t>
        </is>
      </c>
    </row>
    <row r="211">
      <c r="A211" t="inlineStr">
        <is>
          <t>5316136</t>
        </is>
      </c>
      <c r="B211" t="inlineStr">
        <is>
          <t>大阪府大阪市北区大淀中梅田スカイビルタワーウエスト</t>
        </is>
      </c>
      <c r="C211" t="inlineStr">
        <is>
          <t>おおさかふおおさかしきたくおおよどなかうめだすかいびるたわーうえすと</t>
        </is>
      </c>
    </row>
    <row r="212">
      <c r="A212" t="inlineStr">
        <is>
          <t>5316137</t>
        </is>
      </c>
      <c r="B212" t="inlineStr">
        <is>
          <t>大阪府大阪市北区大淀中梅田スカイビルタワーウエスト</t>
        </is>
      </c>
      <c r="C212" t="inlineStr">
        <is>
          <t>おおさかふおおさかしきたくおおよどなかうめだすかいびるたわーうえすと</t>
        </is>
      </c>
    </row>
    <row r="213">
      <c r="A213" t="inlineStr">
        <is>
          <t>5316138</t>
        </is>
      </c>
      <c r="B213" t="inlineStr">
        <is>
          <t>大阪府大阪市北区大淀中梅田スカイビルタワーウエスト</t>
        </is>
      </c>
      <c r="C213" t="inlineStr">
        <is>
          <t>おおさかふおおさかしきたくおおよどなかうめだすかいびるたわーうえすと</t>
        </is>
      </c>
    </row>
    <row r="214">
      <c r="A214" t="inlineStr">
        <is>
          <t>5316139</t>
        </is>
      </c>
      <c r="B214" t="inlineStr">
        <is>
          <t>大阪府大阪市北区大淀中梅田スカイビルタワーウエスト</t>
        </is>
      </c>
      <c r="C214" t="inlineStr">
        <is>
          <t>おおさかふおおさかしきたくおおよどなかうめだすかいびるたわーうえすと</t>
        </is>
      </c>
    </row>
    <row r="215">
      <c r="A215" t="inlineStr">
        <is>
          <t>5316190</t>
        </is>
      </c>
      <c r="B215" t="inlineStr">
        <is>
          <t>大阪府大阪市北区大淀中梅田スカイビルタワーウエスト</t>
        </is>
      </c>
      <c r="C215" t="inlineStr">
        <is>
          <t>おおさかふおおさかしきたくおおよどなかうめだすかいびるたわーうえすと</t>
        </is>
      </c>
    </row>
    <row r="216">
      <c r="A216" t="inlineStr">
        <is>
          <t>5320000</t>
        </is>
      </c>
      <c r="B216" t="inlineStr">
        <is>
          <t>大阪府大阪市淀川区</t>
        </is>
      </c>
      <c r="C216" t="inlineStr">
        <is>
          <t>おおさかふおおさかしよどがわく</t>
        </is>
      </c>
    </row>
    <row r="217">
      <c r="A217" t="inlineStr">
        <is>
          <t>5320001</t>
        </is>
      </c>
      <c r="B217" t="inlineStr">
        <is>
          <t>大阪府大阪市淀川区十八条</t>
        </is>
      </c>
      <c r="C217" t="inlineStr">
        <is>
          <t>おおさかふおおさかしよどがわくじゅうはちじょう</t>
        </is>
      </c>
    </row>
    <row r="218">
      <c r="A218" t="inlineStr">
        <is>
          <t>5320002</t>
        </is>
      </c>
      <c r="B218" t="inlineStr">
        <is>
          <t>大阪府大阪市淀川区東三国</t>
        </is>
      </c>
      <c r="C218" t="inlineStr">
        <is>
          <t>おおさかふおおさかしよどがわくひがしみくに</t>
        </is>
      </c>
    </row>
    <row r="219">
      <c r="A219" t="inlineStr">
        <is>
          <t>5320003</t>
        </is>
      </c>
      <c r="B219" t="inlineStr">
        <is>
          <t>大阪府大阪市淀川区宮原</t>
        </is>
      </c>
      <c r="C219" t="inlineStr">
        <is>
          <t>おおさかふおおさかしよどがわくみやはら</t>
        </is>
      </c>
    </row>
    <row r="220">
      <c r="A220" t="inlineStr">
        <is>
          <t>5320004</t>
        </is>
      </c>
      <c r="B220" t="inlineStr">
        <is>
          <t>大阪府大阪市淀川区西宮原</t>
        </is>
      </c>
      <c r="C220" t="inlineStr">
        <is>
          <t>おおさかふおおさかしよどがわくにしみやはら</t>
        </is>
      </c>
    </row>
    <row r="221">
      <c r="A221" t="inlineStr">
        <is>
          <t>5320005</t>
        </is>
      </c>
      <c r="B221" t="inlineStr">
        <is>
          <t>大阪府大阪市淀川区三国本町</t>
        </is>
      </c>
      <c r="C221" t="inlineStr">
        <is>
          <t>おおさかふおおさかしよどがわくみくにほんまち</t>
        </is>
      </c>
    </row>
    <row r="222">
      <c r="A222" t="inlineStr">
        <is>
          <t>5320006</t>
        </is>
      </c>
      <c r="B222" t="inlineStr">
        <is>
          <t>大阪府大阪市淀川区西三国</t>
        </is>
      </c>
      <c r="C222" t="inlineStr">
        <is>
          <t>おおさかふおおさかしよどがわくにしみくに</t>
        </is>
      </c>
    </row>
    <row r="223">
      <c r="A223" t="inlineStr">
        <is>
          <t>5320011</t>
        </is>
      </c>
      <c r="B223" t="inlineStr">
        <is>
          <t>大阪府大阪市淀川区西中島</t>
        </is>
      </c>
      <c r="C223" t="inlineStr">
        <is>
          <t>おおさかふおおさかしよどがわくにしなかじま</t>
        </is>
      </c>
    </row>
    <row r="224">
      <c r="A224" t="inlineStr">
        <is>
          <t>5320012</t>
        </is>
      </c>
      <c r="B224" t="inlineStr">
        <is>
          <t>大阪府大阪市淀川区木川東</t>
        </is>
      </c>
      <c r="C224" t="inlineStr">
        <is>
          <t>おおさかふおおさかしよどがわくきかわひがし</t>
        </is>
      </c>
    </row>
    <row r="225">
      <c r="A225" t="inlineStr">
        <is>
          <t>5320013</t>
        </is>
      </c>
      <c r="B225" t="inlineStr">
        <is>
          <t>大阪府大阪市淀川区木川西</t>
        </is>
      </c>
      <c r="C225" t="inlineStr">
        <is>
          <t>おおさかふおおさかしよどがわくきかわにし</t>
        </is>
      </c>
    </row>
    <row r="226">
      <c r="A226" t="inlineStr">
        <is>
          <t>5320021</t>
        </is>
      </c>
      <c r="B226" t="inlineStr">
        <is>
          <t>大阪府大阪市淀川区田川北</t>
        </is>
      </c>
      <c r="C226" t="inlineStr">
        <is>
          <t>おおさかふおおさかしよどがわくたがわきた</t>
        </is>
      </c>
    </row>
    <row r="227">
      <c r="A227" t="inlineStr">
        <is>
          <t>5320022</t>
        </is>
      </c>
      <c r="B227" t="inlineStr">
        <is>
          <t>大阪府大阪市淀川区野中南</t>
        </is>
      </c>
      <c r="C227" t="inlineStr">
        <is>
          <t>おおさかふおおさかしよどがわくのなかみなみ</t>
        </is>
      </c>
    </row>
    <row r="228">
      <c r="A228" t="inlineStr">
        <is>
          <t>5320023</t>
        </is>
      </c>
      <c r="B228" t="inlineStr">
        <is>
          <t>大阪府大阪市淀川区十三東</t>
        </is>
      </c>
      <c r="C228" t="inlineStr">
        <is>
          <t>おおさかふおおさかしよどがわくじゅうそうひがし</t>
        </is>
      </c>
    </row>
    <row r="229">
      <c r="A229" t="inlineStr">
        <is>
          <t>5320024</t>
        </is>
      </c>
      <c r="B229" t="inlineStr">
        <is>
          <t>大阪府大阪市淀川区十三本町</t>
        </is>
      </c>
      <c r="C229" t="inlineStr">
        <is>
          <t>おおさかふおおさかしよどがわくじゅうそうほんまち</t>
        </is>
      </c>
    </row>
    <row r="230">
      <c r="A230" t="inlineStr">
        <is>
          <t>5320025</t>
        </is>
      </c>
      <c r="B230" t="inlineStr">
        <is>
          <t>大阪府大阪市淀川区新北野</t>
        </is>
      </c>
      <c r="C230" t="inlineStr">
        <is>
          <t>おおさかふおおさかしよどがわくしんきたの</t>
        </is>
      </c>
    </row>
    <row r="231">
      <c r="A231" t="inlineStr">
        <is>
          <t>5320026</t>
        </is>
      </c>
      <c r="B231" t="inlineStr">
        <is>
          <t>大阪府大阪市淀川区塚本</t>
        </is>
      </c>
      <c r="C231" t="inlineStr">
        <is>
          <t>おおさかふおおさかしよどがわくつかもと</t>
        </is>
      </c>
    </row>
    <row r="232">
      <c r="A232" t="inlineStr">
        <is>
          <t>5320027</t>
        </is>
      </c>
      <c r="B232" t="inlineStr">
        <is>
          <t>大阪府大阪市淀川区田川</t>
        </is>
      </c>
      <c r="C232" t="inlineStr">
        <is>
          <t>おおさかふおおさかしよどがわくたがわ</t>
        </is>
      </c>
    </row>
    <row r="233">
      <c r="A233" t="inlineStr">
        <is>
          <t>5320028</t>
        </is>
      </c>
      <c r="B233" t="inlineStr">
        <is>
          <t>大阪府大阪市淀川区十三元今里</t>
        </is>
      </c>
      <c r="C233" t="inlineStr">
        <is>
          <t>おおさかふおおさかしよどがわくじゅうそうもといまざと</t>
        </is>
      </c>
    </row>
    <row r="234">
      <c r="A234" t="inlineStr">
        <is>
          <t>5320031</t>
        </is>
      </c>
      <c r="B234" t="inlineStr">
        <is>
          <t>大阪府大阪市淀川区加島</t>
        </is>
      </c>
      <c r="C234" t="inlineStr">
        <is>
          <t>おおさかふおおさかしよどがわくかしま</t>
        </is>
      </c>
    </row>
    <row r="235">
      <c r="A235" t="inlineStr">
        <is>
          <t>5320032</t>
        </is>
      </c>
      <c r="B235" t="inlineStr">
        <is>
          <t>大阪府大阪市淀川区三津屋北</t>
        </is>
      </c>
      <c r="C235" t="inlineStr">
        <is>
          <t>おおさかふおおさかしよどがわくみつやきた</t>
        </is>
      </c>
    </row>
    <row r="236">
      <c r="A236" t="inlineStr">
        <is>
          <t>5320033</t>
        </is>
      </c>
      <c r="B236" t="inlineStr">
        <is>
          <t>大阪府大阪市淀川区新高</t>
        </is>
      </c>
      <c r="C236" t="inlineStr">
        <is>
          <t>おおさかふおおさかしよどがわくにいたか</t>
        </is>
      </c>
    </row>
    <row r="237">
      <c r="A237" t="inlineStr">
        <is>
          <t>5320034</t>
        </is>
      </c>
      <c r="B237" t="inlineStr">
        <is>
          <t>大阪府大阪市淀川区野中北</t>
        </is>
      </c>
      <c r="C237" t="inlineStr">
        <is>
          <t>おおさかふおおさかしよどがわくのなかきた</t>
        </is>
      </c>
    </row>
    <row r="238">
      <c r="A238" t="inlineStr">
        <is>
          <t>5320035</t>
        </is>
      </c>
      <c r="B238" t="inlineStr">
        <is>
          <t>大阪府大阪市淀川区三津屋南</t>
        </is>
      </c>
      <c r="C238" t="inlineStr">
        <is>
          <t>おおさかふおおさかしよどがわくみつやみなみ</t>
        </is>
      </c>
    </row>
    <row r="239">
      <c r="A239" t="inlineStr">
        <is>
          <t>5320036</t>
        </is>
      </c>
      <c r="B239" t="inlineStr">
        <is>
          <t>大阪府大阪市淀川区三津屋中</t>
        </is>
      </c>
      <c r="C239" t="inlineStr">
        <is>
          <t>おおさかふおおさかしよどがわくみつやなか</t>
        </is>
      </c>
    </row>
    <row r="240">
      <c r="A240" t="inlineStr">
        <is>
          <t>5330000</t>
        </is>
      </c>
      <c r="B240" t="inlineStr">
        <is>
          <t>大阪府大阪市東淀川区</t>
        </is>
      </c>
      <c r="C240" t="inlineStr">
        <is>
          <t>おおさかふおおさかしひがしよどがわく</t>
        </is>
      </c>
    </row>
    <row r="241">
      <c r="A241" t="inlineStr">
        <is>
          <t>5330001</t>
        </is>
      </c>
      <c r="B241" t="inlineStr">
        <is>
          <t>大阪府大阪市東淀川区井高野</t>
        </is>
      </c>
      <c r="C241" t="inlineStr">
        <is>
          <t>おおさかふおおさかしひがしよどがわくいたかの</t>
        </is>
      </c>
    </row>
    <row r="242">
      <c r="A242" t="inlineStr">
        <is>
          <t>5330002</t>
        </is>
      </c>
      <c r="B242" t="inlineStr">
        <is>
          <t>大阪府大阪市東淀川区北江口</t>
        </is>
      </c>
      <c r="C242" t="inlineStr">
        <is>
          <t>おおさかふおおさかしひがしよどがわくきたえぐち</t>
        </is>
      </c>
    </row>
    <row r="243">
      <c r="A243" t="inlineStr">
        <is>
          <t>5330003</t>
        </is>
      </c>
      <c r="B243" t="inlineStr">
        <is>
          <t>大阪府大阪市東淀川区南江口</t>
        </is>
      </c>
      <c r="C243" t="inlineStr">
        <is>
          <t>おおさかふおおさかしひがしよどがわくみなみえぐち</t>
        </is>
      </c>
    </row>
    <row r="244">
      <c r="A244" t="inlineStr">
        <is>
          <t>5330004</t>
        </is>
      </c>
      <c r="B244" t="inlineStr">
        <is>
          <t>大阪府大阪市東淀川区小松</t>
        </is>
      </c>
      <c r="C244" t="inlineStr">
        <is>
          <t>おおさかふおおさかしひがしよどがわくこまつ</t>
        </is>
      </c>
    </row>
    <row r="245">
      <c r="A245" t="inlineStr">
        <is>
          <t>5330005</t>
        </is>
      </c>
      <c r="B245" t="inlineStr">
        <is>
          <t>大阪府大阪市東淀川区瑞光</t>
        </is>
      </c>
      <c r="C245" t="inlineStr">
        <is>
          <t>おおさかふおおさかしひがしよどがわくずいこう</t>
        </is>
      </c>
    </row>
    <row r="246">
      <c r="A246" t="inlineStr">
        <is>
          <t>5330006</t>
        </is>
      </c>
      <c r="B246" t="inlineStr">
        <is>
          <t>大阪府大阪市東淀川区上新庄</t>
        </is>
      </c>
      <c r="C246" t="inlineStr">
        <is>
          <t>おおさかふおおさかしひがしよどがわくかみしんじょう</t>
        </is>
      </c>
    </row>
    <row r="247">
      <c r="A247" t="inlineStr">
        <is>
          <t>5330007</t>
        </is>
      </c>
      <c r="B247" t="inlineStr">
        <is>
          <t>大阪府大阪市東淀川区相川</t>
        </is>
      </c>
      <c r="C247" t="inlineStr">
        <is>
          <t>おおさかふおおさかしひがしよどがわくあいかわ</t>
        </is>
      </c>
    </row>
    <row r="248">
      <c r="A248" t="inlineStr">
        <is>
          <t>5330011</t>
        </is>
      </c>
      <c r="B248" t="inlineStr">
        <is>
          <t>大阪府大阪市東淀川区大桐</t>
        </is>
      </c>
      <c r="C248" t="inlineStr">
        <is>
          <t>おおさかふおおさかしひがしよどがわくだいどう</t>
        </is>
      </c>
    </row>
    <row r="249">
      <c r="A249" t="inlineStr">
        <is>
          <t>5330012</t>
        </is>
      </c>
      <c r="B249" t="inlineStr">
        <is>
          <t>大阪府大阪市東淀川区大道南</t>
        </is>
      </c>
      <c r="C249" t="inlineStr">
        <is>
          <t>おおさかふおおさかしひがしよどがわくだいどうみなみ</t>
        </is>
      </c>
    </row>
    <row r="250">
      <c r="A250" t="inlineStr">
        <is>
          <t>5330013</t>
        </is>
      </c>
      <c r="B250" t="inlineStr">
        <is>
          <t>大阪府大阪市東淀川区豊里</t>
        </is>
      </c>
      <c r="C250" t="inlineStr">
        <is>
          <t>おおさかふおおさかしひがしよどがわくとよさと</t>
        </is>
      </c>
    </row>
    <row r="251">
      <c r="A251" t="inlineStr">
        <is>
          <t>5330014</t>
        </is>
      </c>
      <c r="B251" t="inlineStr">
        <is>
          <t>大阪府大阪市東淀川区豊新</t>
        </is>
      </c>
      <c r="C251" t="inlineStr">
        <is>
          <t>おおさかふおおさかしひがしよどがわくほうしん</t>
        </is>
      </c>
    </row>
    <row r="252">
      <c r="A252" t="inlineStr">
        <is>
          <t>5330015</t>
        </is>
      </c>
      <c r="B252" t="inlineStr">
        <is>
          <t>大阪府大阪市東淀川区大隅</t>
        </is>
      </c>
      <c r="C252" t="inlineStr">
        <is>
          <t>おおさかふおおさかしひがしよどがわくおおすみ</t>
        </is>
      </c>
    </row>
    <row r="253">
      <c r="A253" t="inlineStr">
        <is>
          <t>5330021</t>
        </is>
      </c>
      <c r="B253" t="inlineStr">
        <is>
          <t>大阪府大阪市東淀川区下新庄</t>
        </is>
      </c>
      <c r="C253" t="inlineStr">
        <is>
          <t>おおさかふおおさかしひがしよどがわくしもしんじょう</t>
        </is>
      </c>
    </row>
    <row r="254">
      <c r="A254" t="inlineStr">
        <is>
          <t>5330022</t>
        </is>
      </c>
      <c r="B254" t="inlineStr">
        <is>
          <t>大阪府大阪市東淀川区菅原</t>
        </is>
      </c>
      <c r="C254" t="inlineStr">
        <is>
          <t>おおさかふおおさかしひがしよどがわくすがはら</t>
        </is>
      </c>
    </row>
    <row r="255">
      <c r="A255" t="inlineStr">
        <is>
          <t>5330023</t>
        </is>
      </c>
      <c r="B255" t="inlineStr">
        <is>
          <t>大阪府大阪市東淀川区東淡路</t>
        </is>
      </c>
      <c r="C255" t="inlineStr">
        <is>
          <t>おおさかふおおさかしひがしよどがわくひがしあわじ</t>
        </is>
      </c>
    </row>
    <row r="256">
      <c r="A256" t="inlineStr">
        <is>
          <t>5330024</t>
        </is>
      </c>
      <c r="B256" t="inlineStr">
        <is>
          <t>大阪府大阪市東淀川区柴島</t>
        </is>
      </c>
      <c r="C256" t="inlineStr">
        <is>
          <t>おおさかふおおさかしひがしよどがわくくにじま</t>
        </is>
      </c>
    </row>
    <row r="257">
      <c r="A257" t="inlineStr">
        <is>
          <t>5330031</t>
        </is>
      </c>
      <c r="B257" t="inlineStr">
        <is>
          <t>大阪府大阪市東淀川区西淡路</t>
        </is>
      </c>
      <c r="C257" t="inlineStr">
        <is>
          <t>おおさかふおおさかしひがしよどがわくにしあわじ</t>
        </is>
      </c>
    </row>
    <row r="258">
      <c r="A258" t="inlineStr">
        <is>
          <t>5330032</t>
        </is>
      </c>
      <c r="B258" t="inlineStr">
        <is>
          <t>大阪府大阪市東淀川区淡路</t>
        </is>
      </c>
      <c r="C258" t="inlineStr">
        <is>
          <t>おおさかふおおさかしひがしよどがわくあわじ</t>
        </is>
      </c>
    </row>
    <row r="259">
      <c r="A259" t="inlineStr">
        <is>
          <t>5330033</t>
        </is>
      </c>
      <c r="B259" t="inlineStr">
        <is>
          <t>大阪府大阪市東淀川区東中島</t>
        </is>
      </c>
      <c r="C259" t="inlineStr">
        <is>
          <t>おおさかふおおさかしひがしよどがわくひがしなかじま</t>
        </is>
      </c>
    </row>
    <row r="260">
      <c r="A260" t="inlineStr">
        <is>
          <t>5340000</t>
        </is>
      </c>
      <c r="B260" t="inlineStr">
        <is>
          <t>大阪府大阪市都島区</t>
        </is>
      </c>
      <c r="C260" t="inlineStr">
        <is>
          <t>おおさかふおおさかしみやこじまく</t>
        </is>
      </c>
    </row>
    <row r="261">
      <c r="A261" t="inlineStr">
        <is>
          <t>5340001</t>
        </is>
      </c>
      <c r="B261" t="inlineStr">
        <is>
          <t>大阪府大阪市都島区毛馬町</t>
        </is>
      </c>
      <c r="C261" t="inlineStr">
        <is>
          <t>おおさかふおおさかしみやこじまくけまちょう</t>
        </is>
      </c>
    </row>
    <row r="262">
      <c r="A262" t="inlineStr">
        <is>
          <t>5340002</t>
        </is>
      </c>
      <c r="B262" t="inlineStr">
        <is>
          <t>大阪府大阪市都島区大東町</t>
        </is>
      </c>
      <c r="C262" t="inlineStr">
        <is>
          <t>おおさかふおおさかしみやこじまくだいとうちょう</t>
        </is>
      </c>
    </row>
    <row r="263">
      <c r="A263" t="inlineStr">
        <is>
          <t>5340011</t>
        </is>
      </c>
      <c r="B263" t="inlineStr">
        <is>
          <t>大阪府大阪市都島区高倉町</t>
        </is>
      </c>
      <c r="C263" t="inlineStr">
        <is>
          <t>おおさかふおおさかしみやこじまくたかくらちょう</t>
        </is>
      </c>
    </row>
    <row r="264">
      <c r="A264" t="inlineStr">
        <is>
          <t>5340012</t>
        </is>
      </c>
      <c r="B264" t="inlineStr">
        <is>
          <t>大阪府大阪市都島区御幸町</t>
        </is>
      </c>
      <c r="C264" t="inlineStr">
        <is>
          <t>おおさかふおおさかしみやこじまくみゆきちょう</t>
        </is>
      </c>
    </row>
    <row r="265">
      <c r="A265" t="inlineStr">
        <is>
          <t>5340013</t>
        </is>
      </c>
      <c r="B265" t="inlineStr">
        <is>
          <t>大阪府大阪市都島区内代町</t>
        </is>
      </c>
      <c r="C265" t="inlineStr">
        <is>
          <t>おおさかふおおさかしみやこじまくうちんだいちょう</t>
        </is>
      </c>
    </row>
    <row r="266">
      <c r="A266" t="inlineStr">
        <is>
          <t>5340014</t>
        </is>
      </c>
      <c r="B266" t="inlineStr">
        <is>
          <t>大阪府大阪市都島区都島北通</t>
        </is>
      </c>
      <c r="C266" t="inlineStr">
        <is>
          <t>おおさかふおおさかしみやこじまくみやこじまきたどおり</t>
        </is>
      </c>
    </row>
    <row r="267">
      <c r="A267" t="inlineStr">
        <is>
          <t>5340015</t>
        </is>
      </c>
      <c r="B267" t="inlineStr">
        <is>
          <t>大阪府大阪市都島区善源寺町</t>
        </is>
      </c>
      <c r="C267" t="inlineStr">
        <is>
          <t>おおさかふおおさかしみやこじまくぜんげんじちょう</t>
        </is>
      </c>
    </row>
    <row r="268">
      <c r="A268" t="inlineStr">
        <is>
          <t>5340016</t>
        </is>
      </c>
      <c r="B268" t="inlineStr">
        <is>
          <t>大阪府大阪市都島区友渕町</t>
        </is>
      </c>
      <c r="C268" t="inlineStr">
        <is>
          <t>おおさかふおおさかしみやこじまくともぶちちょう</t>
        </is>
      </c>
    </row>
    <row r="269">
      <c r="A269" t="inlineStr">
        <is>
          <t>5340021</t>
        </is>
      </c>
      <c r="B269" t="inlineStr">
        <is>
          <t>大阪府大阪市都島区都島本通</t>
        </is>
      </c>
      <c r="C269" t="inlineStr">
        <is>
          <t>おおさかふおおさかしみやこじまくみやこじまほんどおり</t>
        </is>
      </c>
    </row>
    <row r="270">
      <c r="A270" t="inlineStr">
        <is>
          <t>5340022</t>
        </is>
      </c>
      <c r="B270" t="inlineStr">
        <is>
          <t>大阪府大阪市都島区都島中通</t>
        </is>
      </c>
      <c r="C270" t="inlineStr">
        <is>
          <t>おおさかふおおさかしみやこじまくみやこじまなかどおり</t>
        </is>
      </c>
    </row>
    <row r="271">
      <c r="A271" t="inlineStr">
        <is>
          <t>5340023</t>
        </is>
      </c>
      <c r="B271" t="inlineStr">
        <is>
          <t>大阪府大阪市都島区都島南通</t>
        </is>
      </c>
      <c r="C271" t="inlineStr">
        <is>
          <t>おおさかふおおさかしみやこじまくみやこじまみなみどおり</t>
        </is>
      </c>
    </row>
    <row r="272">
      <c r="A272" t="inlineStr">
        <is>
          <t>5340024</t>
        </is>
      </c>
      <c r="B272" t="inlineStr">
        <is>
          <t>大阪府大阪市都島区東野田町</t>
        </is>
      </c>
      <c r="C272" t="inlineStr">
        <is>
          <t>おおさかふおおさかしみやこじまくひがしのだまち</t>
        </is>
      </c>
    </row>
    <row r="273">
      <c r="A273" t="inlineStr">
        <is>
          <t>5340025</t>
        </is>
      </c>
      <c r="B273" t="inlineStr">
        <is>
          <t>大阪府大阪市都島区片町</t>
        </is>
      </c>
      <c r="C273" t="inlineStr">
        <is>
          <t>おおさかふおおさかしみやこじまくかたまち</t>
        </is>
      </c>
    </row>
    <row r="274">
      <c r="A274" t="inlineStr">
        <is>
          <t>5340026</t>
        </is>
      </c>
      <c r="B274" t="inlineStr">
        <is>
          <t>大阪府大阪市都島区網島町</t>
        </is>
      </c>
      <c r="C274" t="inlineStr">
        <is>
          <t>おおさかふおおさかしみやこじまくあみじまちょう</t>
        </is>
      </c>
    </row>
    <row r="275">
      <c r="A275" t="inlineStr">
        <is>
          <t>5340027</t>
        </is>
      </c>
      <c r="B275" t="inlineStr">
        <is>
          <t>大阪府大阪市都島区中野町</t>
        </is>
      </c>
      <c r="C275" t="inlineStr">
        <is>
          <t>おおさかふおおさかしみやこじまくなかのちょう</t>
        </is>
      </c>
    </row>
    <row r="276">
      <c r="A276" t="inlineStr">
        <is>
          <t>5350000</t>
        </is>
      </c>
      <c r="B276" t="inlineStr">
        <is>
          <t>大阪府大阪市旭区</t>
        </is>
      </c>
      <c r="C276" t="inlineStr">
        <is>
          <t>おおさかふおおさかしあさひく</t>
        </is>
      </c>
    </row>
    <row r="277">
      <c r="A277" t="inlineStr">
        <is>
          <t>5350001</t>
        </is>
      </c>
      <c r="B277" t="inlineStr">
        <is>
          <t>大阪府大阪市旭区太子橋</t>
        </is>
      </c>
      <c r="C277" t="inlineStr">
        <is>
          <t>おおさかふおおさかしあさひくたいしばし</t>
        </is>
      </c>
    </row>
    <row r="278">
      <c r="A278" t="inlineStr">
        <is>
          <t>5350002</t>
        </is>
      </c>
      <c r="B278" t="inlineStr">
        <is>
          <t>大阪府大阪市旭区大宮</t>
        </is>
      </c>
      <c r="C278" t="inlineStr">
        <is>
          <t>おおさかふおおさかしあさひくおおみや</t>
        </is>
      </c>
    </row>
    <row r="279">
      <c r="A279" t="inlineStr">
        <is>
          <t>5350003</t>
        </is>
      </c>
      <c r="B279" t="inlineStr">
        <is>
          <t>大阪府大阪市旭区中宮</t>
        </is>
      </c>
      <c r="C279" t="inlineStr">
        <is>
          <t>おおさかふおおさかしあさひくなかみや</t>
        </is>
      </c>
    </row>
    <row r="280">
      <c r="A280" t="inlineStr">
        <is>
          <t>5350004</t>
        </is>
      </c>
      <c r="B280" t="inlineStr">
        <is>
          <t>大阪府大阪市旭区生江</t>
        </is>
      </c>
      <c r="C280" t="inlineStr">
        <is>
          <t>おおさかふおおさかしあさひくいくえ</t>
        </is>
      </c>
    </row>
    <row r="281">
      <c r="A281" t="inlineStr">
        <is>
          <t>5350005</t>
        </is>
      </c>
      <c r="B281" t="inlineStr">
        <is>
          <t>大阪府大阪市旭区赤川</t>
        </is>
      </c>
      <c r="C281" t="inlineStr">
        <is>
          <t>おおさかふおおさかしあさひくあかがわ</t>
        </is>
      </c>
    </row>
    <row r="282">
      <c r="A282" t="inlineStr">
        <is>
          <t>5350011</t>
        </is>
      </c>
      <c r="B282" t="inlineStr">
        <is>
          <t>大阪府大阪市旭区今市</t>
        </is>
      </c>
      <c r="C282" t="inlineStr">
        <is>
          <t>おおさかふおおさかしあさひくいまいち</t>
        </is>
      </c>
    </row>
    <row r="283">
      <c r="A283" t="inlineStr">
        <is>
          <t>5350012</t>
        </is>
      </c>
      <c r="B283" t="inlineStr">
        <is>
          <t>大阪府大阪市旭区千林</t>
        </is>
      </c>
      <c r="C283" t="inlineStr">
        <is>
          <t>おおさかふおおさかしあさひくせんばやし</t>
        </is>
      </c>
    </row>
    <row r="284">
      <c r="A284" t="inlineStr">
        <is>
          <t>5350013</t>
        </is>
      </c>
      <c r="B284" t="inlineStr">
        <is>
          <t>大阪府大阪市旭区森小路</t>
        </is>
      </c>
      <c r="C284" t="inlineStr">
        <is>
          <t>おおさかふおおさかしあさひくもりしょうじ</t>
        </is>
      </c>
    </row>
    <row r="285">
      <c r="A285" t="inlineStr">
        <is>
          <t>5350021</t>
        </is>
      </c>
      <c r="B285" t="inlineStr">
        <is>
          <t>大阪府大阪市旭区清水</t>
        </is>
      </c>
      <c r="C285" t="inlineStr">
        <is>
          <t>おおさかふおおさかしあさひくしみず</t>
        </is>
      </c>
    </row>
    <row r="286">
      <c r="A286" t="inlineStr">
        <is>
          <t>5350022</t>
        </is>
      </c>
      <c r="B286" t="inlineStr">
        <is>
          <t>大阪府大阪市旭区新森</t>
        </is>
      </c>
      <c r="C286" t="inlineStr">
        <is>
          <t>おおさかふおおさかしあさひくしんもり</t>
        </is>
      </c>
    </row>
    <row r="287">
      <c r="A287" t="inlineStr">
        <is>
          <t>5350031</t>
        </is>
      </c>
      <c r="B287" t="inlineStr">
        <is>
          <t>大阪府大阪市旭区高殿</t>
        </is>
      </c>
      <c r="C287" t="inlineStr">
        <is>
          <t>おおさかふおおさかしあさひくたかどの</t>
        </is>
      </c>
    </row>
    <row r="288">
      <c r="A288" t="inlineStr">
        <is>
          <t>5360000</t>
        </is>
      </c>
      <c r="B288" t="inlineStr">
        <is>
          <t>大阪府大阪市城東区</t>
        </is>
      </c>
      <c r="C288" t="inlineStr">
        <is>
          <t>おおさかふおおさかしじょうとうく</t>
        </is>
      </c>
    </row>
    <row r="289">
      <c r="A289" t="inlineStr">
        <is>
          <t>5360001</t>
        </is>
      </c>
      <c r="B289" t="inlineStr">
        <is>
          <t>大阪府大阪市城東区古市</t>
        </is>
      </c>
      <c r="C289" t="inlineStr">
        <is>
          <t>おおさかふおおさかしじょうとうくふるいち</t>
        </is>
      </c>
    </row>
    <row r="290">
      <c r="A290" t="inlineStr">
        <is>
          <t>5360002</t>
        </is>
      </c>
      <c r="B290" t="inlineStr">
        <is>
          <t>大阪府大阪市城東区今福東</t>
        </is>
      </c>
      <c r="C290" t="inlineStr">
        <is>
          <t>おおさかふおおさかしじょうとうくいまふくひがし</t>
        </is>
      </c>
    </row>
    <row r="291">
      <c r="A291" t="inlineStr">
        <is>
          <t>5360003</t>
        </is>
      </c>
      <c r="B291" t="inlineStr">
        <is>
          <t>大阪府大阪市城東区今福南</t>
        </is>
      </c>
      <c r="C291" t="inlineStr">
        <is>
          <t>おおさかふおおさかしじょうとうくいまふくみなみ</t>
        </is>
      </c>
    </row>
    <row r="292">
      <c r="A292" t="inlineStr">
        <is>
          <t>5360004</t>
        </is>
      </c>
      <c r="B292" t="inlineStr">
        <is>
          <t>大阪府大阪市城東区今福西</t>
        </is>
      </c>
      <c r="C292" t="inlineStr">
        <is>
          <t>おおさかふおおさかしじょうとうくいまふくにし</t>
        </is>
      </c>
    </row>
    <row r="293">
      <c r="A293" t="inlineStr">
        <is>
          <t>5360005</t>
        </is>
      </c>
      <c r="B293" t="inlineStr">
        <is>
          <t>大阪府大阪市城東区中央</t>
        </is>
      </c>
      <c r="C293" t="inlineStr">
        <is>
          <t>おおさかふおおさかしじょうとうくちゅうおう</t>
        </is>
      </c>
    </row>
    <row r="294">
      <c r="A294" t="inlineStr">
        <is>
          <t>5360006</t>
        </is>
      </c>
      <c r="B294" t="inlineStr">
        <is>
          <t>大阪府大阪市城東区野江</t>
        </is>
      </c>
      <c r="C294" t="inlineStr">
        <is>
          <t>おおさかふおおさかしじょうとうくのえ</t>
        </is>
      </c>
    </row>
    <row r="295">
      <c r="A295" t="inlineStr">
        <is>
          <t>5360007</t>
        </is>
      </c>
      <c r="B295" t="inlineStr">
        <is>
          <t>大阪府大阪市城東区成育</t>
        </is>
      </c>
      <c r="C295" t="inlineStr">
        <is>
          <t>おおさかふおおさかしじょうとうくせいいく</t>
        </is>
      </c>
    </row>
    <row r="296">
      <c r="A296" t="inlineStr">
        <is>
          <t>5360008</t>
        </is>
      </c>
      <c r="B296" t="inlineStr">
        <is>
          <t>大阪府大阪市城東区関目</t>
        </is>
      </c>
      <c r="C296" t="inlineStr">
        <is>
          <t>おおさかふおおさかしじょうとうくせきめ</t>
        </is>
      </c>
    </row>
    <row r="297">
      <c r="A297" t="inlineStr">
        <is>
          <t>5360011</t>
        </is>
      </c>
      <c r="B297" t="inlineStr">
        <is>
          <t>大阪府大阪市城東区放出西</t>
        </is>
      </c>
      <c r="C297" t="inlineStr">
        <is>
          <t>おおさかふおおさかしじょうとうくはなてんにし</t>
        </is>
      </c>
    </row>
    <row r="298">
      <c r="A298" t="inlineStr">
        <is>
          <t>5360012</t>
        </is>
      </c>
      <c r="B298" t="inlineStr">
        <is>
          <t>大阪府大阪市城東区天王田</t>
        </is>
      </c>
      <c r="C298" t="inlineStr">
        <is>
          <t>おおさかふおおさかしじょうとうくてんのうでん</t>
        </is>
      </c>
    </row>
    <row r="299">
      <c r="A299" t="inlineStr">
        <is>
          <t>5360013</t>
        </is>
      </c>
      <c r="B299" t="inlineStr">
        <is>
          <t>大阪府大阪市城東区鴫野東</t>
        </is>
      </c>
      <c r="C299" t="inlineStr">
        <is>
          <t>おおさかふおおさかしじょうとうくしぎのひがし</t>
        </is>
      </c>
    </row>
    <row r="300">
      <c r="A300" t="inlineStr">
        <is>
          <t>5360014</t>
        </is>
      </c>
      <c r="B300" t="inlineStr">
        <is>
          <t>大阪府大阪市城東区鴫野西</t>
        </is>
      </c>
      <c r="C300" t="inlineStr">
        <is>
          <t>おおさかふおおさかしじょうとうくしぎのにし</t>
        </is>
      </c>
    </row>
    <row r="301">
      <c r="A301" t="inlineStr">
        <is>
          <t>5360015</t>
        </is>
      </c>
      <c r="B301" t="inlineStr">
        <is>
          <t>大阪府大阪市城東区新喜多</t>
        </is>
      </c>
      <c r="C301" t="inlineStr">
        <is>
          <t>おおさかふおおさかしじょうとうくしぎた</t>
        </is>
      </c>
    </row>
    <row r="302">
      <c r="A302" t="inlineStr">
        <is>
          <t>5360016</t>
        </is>
      </c>
      <c r="B302" t="inlineStr">
        <is>
          <t>大阪府大阪市城東区蒲生</t>
        </is>
      </c>
      <c r="C302" t="inlineStr">
        <is>
          <t>おおさかふおおさかしじょうとうくがもう</t>
        </is>
      </c>
    </row>
    <row r="303">
      <c r="A303" t="inlineStr">
        <is>
          <t>5360017</t>
        </is>
      </c>
      <c r="B303" t="inlineStr">
        <is>
          <t>大阪府大阪市城東区新喜多東</t>
        </is>
      </c>
      <c r="C303" t="inlineStr">
        <is>
          <t>おおさかふおおさかしじょうとうくしぎたひがし</t>
        </is>
      </c>
    </row>
    <row r="304">
      <c r="A304" t="inlineStr">
        <is>
          <t>5360021</t>
        </is>
      </c>
      <c r="B304" t="inlineStr">
        <is>
          <t>大阪府大阪市城東区諏訪</t>
        </is>
      </c>
      <c r="C304" t="inlineStr">
        <is>
          <t>おおさかふおおさかしじょうとうくすわ</t>
        </is>
      </c>
    </row>
    <row r="305">
      <c r="A305" t="inlineStr">
        <is>
          <t>5360022</t>
        </is>
      </c>
      <c r="B305" t="inlineStr">
        <is>
          <t>大阪府大阪市城東区永田</t>
        </is>
      </c>
      <c r="C305" t="inlineStr">
        <is>
          <t>おおさかふおおさかしじょうとうくながた</t>
        </is>
      </c>
    </row>
    <row r="306">
      <c r="A306" t="inlineStr">
        <is>
          <t>5360023</t>
        </is>
      </c>
      <c r="B306" t="inlineStr">
        <is>
          <t>大阪府大阪市城東区東中浜</t>
        </is>
      </c>
      <c r="C306" t="inlineStr">
        <is>
          <t>おおさかふおおさかしじょうとうくひがしなかはま</t>
        </is>
      </c>
    </row>
    <row r="307">
      <c r="A307" t="inlineStr">
        <is>
          <t>5360024</t>
        </is>
      </c>
      <c r="B307" t="inlineStr">
        <is>
          <t>大阪府大阪市城東区中浜</t>
        </is>
      </c>
      <c r="C307" t="inlineStr">
        <is>
          <t>おおさかふおおさかしじょうとうくなかはま</t>
        </is>
      </c>
    </row>
    <row r="308">
      <c r="A308" t="inlineStr">
        <is>
          <t>5360025</t>
        </is>
      </c>
      <c r="B308" t="inlineStr">
        <is>
          <t>大阪府大阪市城東区森之宮</t>
        </is>
      </c>
      <c r="C308" t="inlineStr">
        <is>
          <t>おおさかふおおさかしじょうとうくもりのみや</t>
        </is>
      </c>
    </row>
    <row r="309">
      <c r="A309" t="inlineStr">
        <is>
          <t>5370000</t>
        </is>
      </c>
      <c r="B309" t="inlineStr">
        <is>
          <t>大阪府大阪市東成区</t>
        </is>
      </c>
      <c r="C309" t="inlineStr">
        <is>
          <t>おおさかふおおさかしひがしなりく</t>
        </is>
      </c>
    </row>
    <row r="310">
      <c r="A310" t="inlineStr">
        <is>
          <t>5370001</t>
        </is>
      </c>
      <c r="B310" t="inlineStr">
        <is>
          <t>大阪府大阪市東成区深江北</t>
        </is>
      </c>
      <c r="C310" t="inlineStr">
        <is>
          <t>おおさかふおおさかしひがしなりくふかえきた</t>
        </is>
      </c>
    </row>
    <row r="311">
      <c r="A311" t="inlineStr">
        <is>
          <t>5370002</t>
        </is>
      </c>
      <c r="B311" t="inlineStr">
        <is>
          <t>大阪府大阪市東成区深江南</t>
        </is>
      </c>
      <c r="C311" t="inlineStr">
        <is>
          <t>おおさかふおおさかしひがしなりくふかえみなみ</t>
        </is>
      </c>
    </row>
    <row r="312">
      <c r="A312" t="inlineStr">
        <is>
          <t>5370003</t>
        </is>
      </c>
      <c r="B312" t="inlineStr">
        <is>
          <t>大阪府大阪市東成区神路</t>
        </is>
      </c>
      <c r="C312" t="inlineStr">
        <is>
          <t>おおさかふおおさかしひがしなりくかみじ</t>
        </is>
      </c>
    </row>
    <row r="313">
      <c r="A313" t="inlineStr">
        <is>
          <t>5370011</t>
        </is>
      </c>
      <c r="B313" t="inlineStr">
        <is>
          <t>大阪府大阪市東成区東今里</t>
        </is>
      </c>
      <c r="C313" t="inlineStr">
        <is>
          <t>おおさかふおおさかしひがしなりくひがしいまざと</t>
        </is>
      </c>
    </row>
    <row r="314">
      <c r="A314" t="inlineStr">
        <is>
          <t>5370012</t>
        </is>
      </c>
      <c r="B314" t="inlineStr">
        <is>
          <t>大阪府大阪市東成区大今里</t>
        </is>
      </c>
      <c r="C314" t="inlineStr">
        <is>
          <t>おおさかふおおさかしひがしなりくおおいまざと</t>
        </is>
      </c>
    </row>
    <row r="315">
      <c r="A315" t="inlineStr">
        <is>
          <t>5370013</t>
        </is>
      </c>
      <c r="B315" t="inlineStr">
        <is>
          <t>大阪府大阪市東成区大今里南</t>
        </is>
      </c>
      <c r="C315" t="inlineStr">
        <is>
          <t>おおさかふおおさかしひがしなりくおおいまざとみなみ</t>
        </is>
      </c>
    </row>
    <row r="316">
      <c r="A316" t="inlineStr">
        <is>
          <t>5370014</t>
        </is>
      </c>
      <c r="B316" t="inlineStr">
        <is>
          <t>大阪府大阪市東成区大今里西</t>
        </is>
      </c>
      <c r="C316" t="inlineStr">
        <is>
          <t>おおさかふおおさかしひがしなりくおおいまざとにし</t>
        </is>
      </c>
    </row>
    <row r="317">
      <c r="A317" t="inlineStr">
        <is>
          <t>5370021</t>
        </is>
      </c>
      <c r="B317" t="inlineStr">
        <is>
          <t>大阪府大阪市東成区東中本</t>
        </is>
      </c>
      <c r="C317" t="inlineStr">
        <is>
          <t>おおさかふおおさかしひがしなりくひがしなかもと</t>
        </is>
      </c>
    </row>
    <row r="318">
      <c r="A318" t="inlineStr">
        <is>
          <t>5370022</t>
        </is>
      </c>
      <c r="B318" t="inlineStr">
        <is>
          <t>大阪府大阪市東成区中本</t>
        </is>
      </c>
      <c r="C318" t="inlineStr">
        <is>
          <t>おおさかふおおさかしひがしなりくなかもと</t>
        </is>
      </c>
    </row>
    <row r="319">
      <c r="A319" t="inlineStr">
        <is>
          <t>5370023</t>
        </is>
      </c>
      <c r="B319" t="inlineStr">
        <is>
          <t>大阪府大阪市東成区玉津</t>
        </is>
      </c>
      <c r="C319" t="inlineStr">
        <is>
          <t>おおさかふおおさかしひがしなりくたまつ</t>
        </is>
      </c>
    </row>
    <row r="320">
      <c r="A320" t="inlineStr">
        <is>
          <t>5370024</t>
        </is>
      </c>
      <c r="B320" t="inlineStr">
        <is>
          <t>大阪府大阪市東成区東小橋</t>
        </is>
      </c>
      <c r="C320" t="inlineStr">
        <is>
          <t>おおさかふおおさかしひがしなりくひがしおばせ</t>
        </is>
      </c>
    </row>
    <row r="321">
      <c r="A321" t="inlineStr">
        <is>
          <t>5370025</t>
        </is>
      </c>
      <c r="B321" t="inlineStr">
        <is>
          <t>大阪府大阪市東成区中道</t>
        </is>
      </c>
      <c r="C321" t="inlineStr">
        <is>
          <t>おおさかふおおさかしひがしなりくなかみち</t>
        </is>
      </c>
    </row>
    <row r="322">
      <c r="A322" t="inlineStr">
        <is>
          <t>5380000</t>
        </is>
      </c>
      <c r="B322" t="inlineStr">
        <is>
          <t>大阪府大阪市鶴見区</t>
        </is>
      </c>
      <c r="C322" t="inlineStr">
        <is>
          <t>おおさかふおおさかしつるみく</t>
        </is>
      </c>
    </row>
    <row r="323">
      <c r="A323" t="inlineStr">
        <is>
          <t>5380031</t>
        </is>
      </c>
      <c r="B323" t="inlineStr">
        <is>
          <t>大阪府大阪市鶴見区茨田大宮</t>
        </is>
      </c>
      <c r="C323" t="inlineStr">
        <is>
          <t>おおさかふおおさかしつるみくまったおおみや</t>
        </is>
      </c>
    </row>
    <row r="324">
      <c r="A324" t="inlineStr">
        <is>
          <t>5380032</t>
        </is>
      </c>
      <c r="B324" t="inlineStr">
        <is>
          <t>大阪府大阪市鶴見区安田</t>
        </is>
      </c>
      <c r="C324" t="inlineStr">
        <is>
          <t>おおさかふおおさかしつるみくやすだ</t>
        </is>
      </c>
    </row>
    <row r="325">
      <c r="A325" t="inlineStr">
        <is>
          <t>5380033</t>
        </is>
      </c>
      <c r="B325" t="inlineStr">
        <is>
          <t>大阪府大阪市鶴見区中茶屋</t>
        </is>
      </c>
      <c r="C325" t="inlineStr">
        <is>
          <t>おおさかふおおさかしつるみくなかのちゃや</t>
        </is>
      </c>
    </row>
    <row r="326">
      <c r="A326" t="inlineStr">
        <is>
          <t>5380034</t>
        </is>
      </c>
      <c r="B326" t="inlineStr">
        <is>
          <t>大阪府大阪市鶴見区徳庵</t>
        </is>
      </c>
      <c r="C326" t="inlineStr">
        <is>
          <t>おおさかふおおさかしつるみくとくあん</t>
        </is>
      </c>
    </row>
    <row r="327">
      <c r="A327" t="inlineStr">
        <is>
          <t>5380035</t>
        </is>
      </c>
      <c r="B327" t="inlineStr">
        <is>
          <t>大阪府大阪市鶴見区浜</t>
        </is>
      </c>
      <c r="C327" t="inlineStr">
        <is>
          <t>おおさかふおおさかしつるみくはま</t>
        </is>
      </c>
    </row>
    <row r="328">
      <c r="A328" t="inlineStr">
        <is>
          <t>5380036</t>
        </is>
      </c>
      <c r="B328" t="inlineStr">
        <is>
          <t>大阪府大阪市鶴見区緑地公園</t>
        </is>
      </c>
      <c r="C328" t="inlineStr">
        <is>
          <t>おおさかふおおさかしつるみくりょくちこうえん</t>
        </is>
      </c>
    </row>
    <row r="329">
      <c r="A329" t="inlineStr">
        <is>
          <t>5380037</t>
        </is>
      </c>
      <c r="B329" t="inlineStr">
        <is>
          <t>大阪府大阪市鶴見区焼野</t>
        </is>
      </c>
      <c r="C329" t="inlineStr">
        <is>
          <t>おおさかふおおさかしつるみくやけの</t>
        </is>
      </c>
    </row>
    <row r="330">
      <c r="A330" t="inlineStr">
        <is>
          <t>5380041</t>
        </is>
      </c>
      <c r="B330" t="inlineStr">
        <is>
          <t>大阪府大阪市鶴見区今津北</t>
        </is>
      </c>
      <c r="C330" t="inlineStr">
        <is>
          <t>おおさかふおおさかしつるみくいまづきた</t>
        </is>
      </c>
    </row>
    <row r="331">
      <c r="A331" t="inlineStr">
        <is>
          <t>5380042</t>
        </is>
      </c>
      <c r="B331" t="inlineStr">
        <is>
          <t>大阪府大阪市鶴見区今津中</t>
        </is>
      </c>
      <c r="C331" t="inlineStr">
        <is>
          <t>おおさかふおおさかしつるみくいまづなか</t>
        </is>
      </c>
    </row>
    <row r="332">
      <c r="A332" t="inlineStr">
        <is>
          <t>5380043</t>
        </is>
      </c>
      <c r="B332" t="inlineStr">
        <is>
          <t>大阪府大阪市鶴見区今津南</t>
        </is>
      </c>
      <c r="C332" t="inlineStr">
        <is>
          <t>おおさかふおおさかしつるみくいまづみなみ</t>
        </is>
      </c>
    </row>
    <row r="333">
      <c r="A333" t="inlineStr">
        <is>
          <t>5380044</t>
        </is>
      </c>
      <c r="B333" t="inlineStr">
        <is>
          <t>大阪府大阪市鶴見区放出東</t>
        </is>
      </c>
      <c r="C333" t="inlineStr">
        <is>
          <t>おおさかふおおさかしつるみくはなてんひがし</t>
        </is>
      </c>
    </row>
    <row r="334">
      <c r="A334" t="inlineStr">
        <is>
          <t>5380051</t>
        </is>
      </c>
      <c r="B334" t="inlineStr">
        <is>
          <t>大阪府大阪市鶴見区諸口</t>
        </is>
      </c>
      <c r="C334" t="inlineStr">
        <is>
          <t>おおさかふおおさかしつるみくもろくち</t>
        </is>
      </c>
    </row>
    <row r="335">
      <c r="A335" t="inlineStr">
        <is>
          <t>5380052</t>
        </is>
      </c>
      <c r="B335" t="inlineStr">
        <is>
          <t>大阪府大阪市鶴見区横堤</t>
        </is>
      </c>
      <c r="C335" t="inlineStr">
        <is>
          <t>おおさかふおおさかしつるみくよこづつみ</t>
        </is>
      </c>
    </row>
    <row r="336">
      <c r="A336" t="inlineStr">
        <is>
          <t>5380053</t>
        </is>
      </c>
      <c r="B336" t="inlineStr">
        <is>
          <t>大阪府大阪市鶴見区鶴見</t>
        </is>
      </c>
      <c r="C336" t="inlineStr">
        <is>
          <t>おおさかふおおさかしつるみくつるみ</t>
        </is>
      </c>
    </row>
    <row r="337">
      <c r="A337" t="inlineStr">
        <is>
          <t>5380054</t>
        </is>
      </c>
      <c r="B337" t="inlineStr">
        <is>
          <t>大阪府大阪市鶴見区緑</t>
        </is>
      </c>
      <c r="C337" t="inlineStr">
        <is>
          <t>おおさかふおおさかしつるみくみどり</t>
        </is>
      </c>
    </row>
    <row r="338">
      <c r="A338" t="inlineStr">
        <is>
          <t>5390000</t>
        </is>
      </c>
      <c r="B338" t="inlineStr">
        <is>
          <t>大阪府大阪市中央区</t>
        </is>
      </c>
      <c r="C338" t="inlineStr">
        <is>
          <t>おおさかふおおさかしちゅうおうく</t>
        </is>
      </c>
    </row>
    <row r="339">
      <c r="A339" t="inlineStr">
        <is>
          <t>5400001</t>
        </is>
      </c>
      <c r="B339" t="inlineStr">
        <is>
          <t>大阪府大阪市中央区城見</t>
        </is>
      </c>
      <c r="C339" t="inlineStr">
        <is>
          <t>おおさかふおおさかしちゅうおうくしろみ</t>
        </is>
      </c>
    </row>
    <row r="340">
      <c r="A340" t="inlineStr">
        <is>
          <t>5400002</t>
        </is>
      </c>
      <c r="B340" t="inlineStr">
        <is>
          <t>大阪府大阪市中央区大阪城</t>
        </is>
      </c>
      <c r="C340" t="inlineStr">
        <is>
          <t>おおさかふおおさかしちゅうおうくおおさかじょう</t>
        </is>
      </c>
    </row>
    <row r="341">
      <c r="A341" t="inlineStr">
        <is>
          <t>5400003</t>
        </is>
      </c>
      <c r="B341" t="inlineStr">
        <is>
          <t>大阪府大阪市中央区森ノ宮中央</t>
        </is>
      </c>
      <c r="C341" t="inlineStr">
        <is>
          <t>おおさかふおおさかしちゅうおうくもりのみやちゅうおう</t>
        </is>
      </c>
    </row>
    <row r="342">
      <c r="A342" t="inlineStr">
        <is>
          <t>5400004</t>
        </is>
      </c>
      <c r="B342" t="inlineStr">
        <is>
          <t>大阪府大阪市中央区玉造</t>
        </is>
      </c>
      <c r="C342" t="inlineStr">
        <is>
          <t>おおさかふおおさかしちゅうおうくたまつくり</t>
        </is>
      </c>
    </row>
    <row r="343">
      <c r="A343" t="inlineStr">
        <is>
          <t>5400005</t>
        </is>
      </c>
      <c r="B343" t="inlineStr">
        <is>
          <t>大阪府大阪市中央区上町</t>
        </is>
      </c>
      <c r="C343" t="inlineStr">
        <is>
          <t>おおさかふおおさかしちゅうおうくうえまち</t>
        </is>
      </c>
    </row>
    <row r="344">
      <c r="A344" t="inlineStr">
        <is>
          <t>5400006</t>
        </is>
      </c>
      <c r="B344" t="inlineStr">
        <is>
          <t>大阪府大阪市中央区法円坂</t>
        </is>
      </c>
      <c r="C344" t="inlineStr">
        <is>
          <t>おおさかふおおさかしちゅうおうくほうえんざか</t>
        </is>
      </c>
    </row>
    <row r="345">
      <c r="A345" t="inlineStr">
        <is>
          <t>5400007</t>
        </is>
      </c>
      <c r="B345" t="inlineStr">
        <is>
          <t>大阪府大阪市中央区馬場町</t>
        </is>
      </c>
      <c r="C345" t="inlineStr">
        <is>
          <t>おおさかふおおさかしちゅうおうくばんばちょう</t>
        </is>
      </c>
    </row>
    <row r="346">
      <c r="A346" t="inlineStr">
        <is>
          <t>5400008</t>
        </is>
      </c>
      <c r="B346" t="inlineStr">
        <is>
          <t>大阪府大阪市中央区大手前</t>
        </is>
      </c>
      <c r="C346" t="inlineStr">
        <is>
          <t>おおさかふおおさかしちゅうおうくおおてまえ</t>
        </is>
      </c>
    </row>
    <row r="347">
      <c r="A347" t="inlineStr">
        <is>
          <t>5400010</t>
        </is>
      </c>
      <c r="B347" t="inlineStr">
        <is>
          <t>大阪府大阪市中央区材木町</t>
        </is>
      </c>
      <c r="C347" t="inlineStr">
        <is>
          <t>おおさかふおおさかしちゅうおうくざいもくちょう</t>
        </is>
      </c>
    </row>
    <row r="348">
      <c r="A348" t="inlineStr">
        <is>
          <t>5400011</t>
        </is>
      </c>
      <c r="B348" t="inlineStr">
        <is>
          <t>大阪府大阪市中央区農人橋</t>
        </is>
      </c>
      <c r="C348" t="inlineStr">
        <is>
          <t>おおさかふおおさかしちゅうおうくのうにんばし</t>
        </is>
      </c>
    </row>
    <row r="349">
      <c r="A349" t="inlineStr">
        <is>
          <t>5400012</t>
        </is>
      </c>
      <c r="B349" t="inlineStr">
        <is>
          <t>大阪府大阪市中央区谷町</t>
        </is>
      </c>
      <c r="C349" t="inlineStr">
        <is>
          <t>おおさかふおおさかしちゅうおうくたにまち</t>
        </is>
      </c>
    </row>
    <row r="350">
      <c r="A350" t="inlineStr">
        <is>
          <t>5400013</t>
        </is>
      </c>
      <c r="B350" t="inlineStr">
        <is>
          <t>大阪府大阪市中央区内久宝寺町</t>
        </is>
      </c>
      <c r="C350" t="inlineStr">
        <is>
          <t>おおさかふおおさかしちゅうおうくうちきゅうほうじまち</t>
        </is>
      </c>
    </row>
    <row r="351">
      <c r="A351" t="inlineStr">
        <is>
          <t>5400014</t>
        </is>
      </c>
      <c r="B351" t="inlineStr">
        <is>
          <t>大阪府大阪市中央区龍造寺町</t>
        </is>
      </c>
      <c r="C351" t="inlineStr">
        <is>
          <t>おおさかふおおさかしちゅうおうくりゅうぞうじちょう</t>
        </is>
      </c>
    </row>
    <row r="352">
      <c r="A352" t="inlineStr">
        <is>
          <t>5400015</t>
        </is>
      </c>
      <c r="B352" t="inlineStr">
        <is>
          <t>大阪府大阪市中央区十二軒町</t>
        </is>
      </c>
      <c r="C352" t="inlineStr">
        <is>
          <t>おおさかふおおさかしちゅうおうくじゅうにけんちょう</t>
        </is>
      </c>
    </row>
    <row r="353">
      <c r="A353" t="inlineStr">
        <is>
          <t>5400016</t>
        </is>
      </c>
      <c r="B353" t="inlineStr">
        <is>
          <t>大阪府大阪市中央区神崎町</t>
        </is>
      </c>
      <c r="C353" t="inlineStr">
        <is>
          <t>おおさかふおおさかしちゅうおうくかんざきちょう</t>
        </is>
      </c>
    </row>
    <row r="354">
      <c r="A354" t="inlineStr">
        <is>
          <t>5400017</t>
        </is>
      </c>
      <c r="B354" t="inlineStr">
        <is>
          <t>大阪府大阪市中央区松屋町住吉</t>
        </is>
      </c>
      <c r="C354" t="inlineStr">
        <is>
          <t>おおさかふおおさかしちゅうおうくまつやまちすみよし</t>
        </is>
      </c>
    </row>
    <row r="355">
      <c r="A355" t="inlineStr">
        <is>
          <t>5400018</t>
        </is>
      </c>
      <c r="B355" t="inlineStr">
        <is>
          <t>大阪府大阪市中央区粉川町</t>
        </is>
      </c>
      <c r="C355" t="inlineStr">
        <is>
          <t>おおさかふおおさかしちゅうおうくこかわちょう</t>
        </is>
      </c>
    </row>
    <row r="356">
      <c r="A356" t="inlineStr">
        <is>
          <t>5400019</t>
        </is>
      </c>
      <c r="B356" t="inlineStr">
        <is>
          <t>大阪府大阪市中央区和泉町</t>
        </is>
      </c>
      <c r="C356" t="inlineStr">
        <is>
          <t>おおさかふおおさかしちゅうおうくいずみまち</t>
        </is>
      </c>
    </row>
    <row r="357">
      <c r="A357" t="inlineStr">
        <is>
          <t>5400021</t>
        </is>
      </c>
      <c r="B357" t="inlineStr">
        <is>
          <t>大阪府大阪市中央区大手通</t>
        </is>
      </c>
      <c r="C357" t="inlineStr">
        <is>
          <t>おおさかふおおさかしちゅうおうくおおてどおり</t>
        </is>
      </c>
    </row>
    <row r="358">
      <c r="A358" t="inlineStr">
        <is>
          <t>5400022</t>
        </is>
      </c>
      <c r="B358" t="inlineStr">
        <is>
          <t>大阪府大阪市中央区糸屋町</t>
        </is>
      </c>
      <c r="C358" t="inlineStr">
        <is>
          <t>おおさかふおおさかしちゅうおうくいとやまち</t>
        </is>
      </c>
    </row>
    <row r="359">
      <c r="A359" t="inlineStr">
        <is>
          <t>5400023</t>
        </is>
      </c>
      <c r="B359" t="inlineStr">
        <is>
          <t>大阪府大阪市中央区北新町</t>
        </is>
      </c>
      <c r="C359" t="inlineStr">
        <is>
          <t>おおさかふおおさかしちゅうおうくきたしんまち</t>
        </is>
      </c>
    </row>
    <row r="360">
      <c r="A360" t="inlineStr">
        <is>
          <t>5400024</t>
        </is>
      </c>
      <c r="B360" t="inlineStr">
        <is>
          <t>大阪府大阪市中央区南新町</t>
        </is>
      </c>
      <c r="C360" t="inlineStr">
        <is>
          <t>おおさかふおおさかしちゅうおうくみなみしんまち</t>
        </is>
      </c>
    </row>
    <row r="361">
      <c r="A361" t="inlineStr">
        <is>
          <t>5400025</t>
        </is>
      </c>
      <c r="B361" t="inlineStr">
        <is>
          <t>大阪府大阪市中央区徳井町</t>
        </is>
      </c>
      <c r="C361" t="inlineStr">
        <is>
          <t>おおさかふおおさかしちゅうおうくとくいちょう</t>
        </is>
      </c>
    </row>
    <row r="362">
      <c r="A362" t="inlineStr">
        <is>
          <t>5400026</t>
        </is>
      </c>
      <c r="B362" t="inlineStr">
        <is>
          <t>大阪府大阪市中央区内本町</t>
        </is>
      </c>
      <c r="C362" t="inlineStr">
        <is>
          <t>おおさかふおおさかしちゅうおうくうちほんまち</t>
        </is>
      </c>
    </row>
    <row r="363">
      <c r="A363" t="inlineStr">
        <is>
          <t>5400027</t>
        </is>
      </c>
      <c r="B363" t="inlineStr">
        <is>
          <t>大阪府大阪市中央区鎗屋町</t>
        </is>
      </c>
      <c r="C363" t="inlineStr">
        <is>
          <t>おおさかふおおさかしちゅうおうくやりやまち</t>
        </is>
      </c>
    </row>
    <row r="364">
      <c r="A364" t="inlineStr">
        <is>
          <t>5400028</t>
        </is>
      </c>
      <c r="B364" t="inlineStr">
        <is>
          <t>大阪府大阪市中央区常盤町</t>
        </is>
      </c>
      <c r="C364" t="inlineStr">
        <is>
          <t>おおさかふおおさかしちゅうおうくときわまち</t>
        </is>
      </c>
    </row>
    <row r="365">
      <c r="A365" t="inlineStr">
        <is>
          <t>5400029</t>
        </is>
      </c>
      <c r="B365" t="inlineStr">
        <is>
          <t>大阪府大阪市中央区本町橋</t>
        </is>
      </c>
      <c r="C365" t="inlineStr">
        <is>
          <t>おおさかふおおさかしちゅうおうくほんまちばし</t>
        </is>
      </c>
    </row>
    <row r="366">
      <c r="A366" t="inlineStr">
        <is>
          <t>5400031</t>
        </is>
      </c>
      <c r="B366" t="inlineStr">
        <is>
          <t>大阪府大阪市中央区北浜東</t>
        </is>
      </c>
      <c r="C366" t="inlineStr">
        <is>
          <t>おおさかふおおさかしちゅうおうくきたはまひがし</t>
        </is>
      </c>
    </row>
    <row r="367">
      <c r="A367" t="inlineStr">
        <is>
          <t>5400032</t>
        </is>
      </c>
      <c r="B367" t="inlineStr">
        <is>
          <t>大阪府大阪市中央区天満橋京町</t>
        </is>
      </c>
      <c r="C367" t="inlineStr">
        <is>
          <t>おおさかふおおさかしちゅうおうくてんまばしきょうまち</t>
        </is>
      </c>
    </row>
    <row r="368">
      <c r="A368" t="inlineStr">
        <is>
          <t>5400033</t>
        </is>
      </c>
      <c r="B368" t="inlineStr">
        <is>
          <t>大阪府大阪市中央区石町</t>
        </is>
      </c>
      <c r="C368" t="inlineStr">
        <is>
          <t>おおさかふおおさかしちゅうおうくこくまち</t>
        </is>
      </c>
    </row>
    <row r="369">
      <c r="A369" t="inlineStr">
        <is>
          <t>5400034</t>
        </is>
      </c>
      <c r="B369" t="inlineStr">
        <is>
          <t>大阪府大阪市中央区島町</t>
        </is>
      </c>
      <c r="C369" t="inlineStr">
        <is>
          <t>おおさかふおおさかしちゅうおうくしままち</t>
        </is>
      </c>
    </row>
    <row r="370">
      <c r="A370" t="inlineStr">
        <is>
          <t>5400035</t>
        </is>
      </c>
      <c r="B370" t="inlineStr">
        <is>
          <t>大阪府大阪市中央区釣鐘町</t>
        </is>
      </c>
      <c r="C370" t="inlineStr">
        <is>
          <t>おおさかふおおさかしちゅうおうくつりがねちょう</t>
        </is>
      </c>
    </row>
    <row r="371">
      <c r="A371" t="inlineStr">
        <is>
          <t>5400036</t>
        </is>
      </c>
      <c r="B371" t="inlineStr">
        <is>
          <t>大阪府大阪市中央区船越町</t>
        </is>
      </c>
      <c r="C371" t="inlineStr">
        <is>
          <t>おおさかふおおさかしちゅうおうくふなこしちょう</t>
        </is>
      </c>
    </row>
    <row r="372">
      <c r="A372" t="inlineStr">
        <is>
          <t>5400037</t>
        </is>
      </c>
      <c r="B372" t="inlineStr">
        <is>
          <t>大阪府大阪市中央区内平野町</t>
        </is>
      </c>
      <c r="C372" t="inlineStr">
        <is>
          <t>おおさかふおおさかしちゅうおうくうちひらのまち</t>
        </is>
      </c>
    </row>
    <row r="373">
      <c r="A373" t="inlineStr">
        <is>
          <t>5400038</t>
        </is>
      </c>
      <c r="B373" t="inlineStr">
        <is>
          <t>大阪府大阪市中央区内淡路町</t>
        </is>
      </c>
      <c r="C373" t="inlineStr">
        <is>
          <t>おおさかふおおさかしちゅうおうくうちあわじまち</t>
        </is>
      </c>
    </row>
    <row r="374">
      <c r="A374" t="inlineStr">
        <is>
          <t>5400039</t>
        </is>
      </c>
      <c r="B374" t="inlineStr">
        <is>
          <t>大阪府大阪市中央区東高麗橋</t>
        </is>
      </c>
      <c r="C374" t="inlineStr">
        <is>
          <t>おおさかふおおさかしちゅうおうくひがしこうらいばし</t>
        </is>
      </c>
    </row>
    <row r="375">
      <c r="A375" t="inlineStr">
        <is>
          <t>5406001</t>
        </is>
      </c>
      <c r="B375" t="inlineStr">
        <is>
          <t>大阪府大阪市中央区城見クリスタルタワー</t>
        </is>
      </c>
      <c r="C375" t="inlineStr">
        <is>
          <t>おおさかふおおさかしちゅうおうくしろみくりすたるたわー</t>
        </is>
      </c>
    </row>
    <row r="376">
      <c r="A376" t="inlineStr">
        <is>
          <t>5406002</t>
        </is>
      </c>
      <c r="B376" t="inlineStr">
        <is>
          <t>大阪府大阪市中央区城見クリスタルタワー</t>
        </is>
      </c>
      <c r="C376" t="inlineStr">
        <is>
          <t>おおさかふおおさかしちゅうおうくしろみくりすたるたわー</t>
        </is>
      </c>
    </row>
    <row r="377">
      <c r="A377" t="inlineStr">
        <is>
          <t>5406003</t>
        </is>
      </c>
      <c r="B377" t="inlineStr">
        <is>
          <t>大阪府大阪市中央区城見クリスタルタワー</t>
        </is>
      </c>
      <c r="C377" t="inlineStr">
        <is>
          <t>おおさかふおおさかしちゅうおうくしろみくりすたるたわー</t>
        </is>
      </c>
    </row>
    <row r="378">
      <c r="A378" t="inlineStr">
        <is>
          <t>5406004</t>
        </is>
      </c>
      <c r="B378" t="inlineStr">
        <is>
          <t>大阪府大阪市中央区城見クリスタルタワー</t>
        </is>
      </c>
      <c r="C378" t="inlineStr">
        <is>
          <t>おおさかふおおさかしちゅうおうくしろみくりすたるたわー</t>
        </is>
      </c>
    </row>
    <row r="379">
      <c r="A379" t="inlineStr">
        <is>
          <t>5406005</t>
        </is>
      </c>
      <c r="B379" t="inlineStr">
        <is>
          <t>大阪府大阪市中央区城見クリスタルタワー</t>
        </is>
      </c>
      <c r="C379" t="inlineStr">
        <is>
          <t>おおさかふおおさかしちゅうおうくしろみくりすたるたわー</t>
        </is>
      </c>
    </row>
    <row r="380">
      <c r="A380" t="inlineStr">
        <is>
          <t>5406006</t>
        </is>
      </c>
      <c r="B380" t="inlineStr">
        <is>
          <t>大阪府大阪市中央区城見クリスタルタワー</t>
        </is>
      </c>
      <c r="C380" t="inlineStr">
        <is>
          <t>おおさかふおおさかしちゅうおうくしろみくりすたるたわー</t>
        </is>
      </c>
    </row>
    <row r="381">
      <c r="A381" t="inlineStr">
        <is>
          <t>5406007</t>
        </is>
      </c>
      <c r="B381" t="inlineStr">
        <is>
          <t>大阪府大阪市中央区城見クリスタルタワー</t>
        </is>
      </c>
      <c r="C381" t="inlineStr">
        <is>
          <t>おおさかふおおさかしちゅうおうくしろみくりすたるたわー</t>
        </is>
      </c>
    </row>
    <row r="382">
      <c r="A382" t="inlineStr">
        <is>
          <t>5406008</t>
        </is>
      </c>
      <c r="B382" t="inlineStr">
        <is>
          <t>大阪府大阪市中央区城見クリスタルタワー</t>
        </is>
      </c>
      <c r="C382" t="inlineStr">
        <is>
          <t>おおさかふおおさかしちゅうおうくしろみくりすたるたわー</t>
        </is>
      </c>
    </row>
    <row r="383">
      <c r="A383" t="inlineStr">
        <is>
          <t>5406009</t>
        </is>
      </c>
      <c r="B383" t="inlineStr">
        <is>
          <t>大阪府大阪市中央区城見クリスタルタワー</t>
        </is>
      </c>
      <c r="C383" t="inlineStr">
        <is>
          <t>おおさかふおおさかしちゅうおうくしろみくりすたるたわー</t>
        </is>
      </c>
    </row>
    <row r="384">
      <c r="A384" t="inlineStr">
        <is>
          <t>5406010</t>
        </is>
      </c>
      <c r="B384" t="inlineStr">
        <is>
          <t>大阪府大阪市中央区城見クリスタルタワー</t>
        </is>
      </c>
      <c r="C384" t="inlineStr">
        <is>
          <t>おおさかふおおさかしちゅうおうくしろみくりすたるたわー</t>
        </is>
      </c>
    </row>
    <row r="385">
      <c r="A385" t="inlineStr">
        <is>
          <t>5406011</t>
        </is>
      </c>
      <c r="B385" t="inlineStr">
        <is>
          <t>大阪府大阪市中央区城見クリスタルタワー</t>
        </is>
      </c>
      <c r="C385" t="inlineStr">
        <is>
          <t>おおさかふおおさかしちゅうおうくしろみくりすたるたわー</t>
        </is>
      </c>
    </row>
    <row r="386">
      <c r="A386" t="inlineStr">
        <is>
          <t>5406012</t>
        </is>
      </c>
      <c r="B386" t="inlineStr">
        <is>
          <t>大阪府大阪市中央区城見クリスタルタワー</t>
        </is>
      </c>
      <c r="C386" t="inlineStr">
        <is>
          <t>おおさかふおおさかしちゅうおうくしろみくりすたるたわー</t>
        </is>
      </c>
    </row>
    <row r="387">
      <c r="A387" t="inlineStr">
        <is>
          <t>5406013</t>
        </is>
      </c>
      <c r="B387" t="inlineStr">
        <is>
          <t>大阪府大阪市中央区城見クリスタルタワー</t>
        </is>
      </c>
      <c r="C387" t="inlineStr">
        <is>
          <t>おおさかふおおさかしちゅうおうくしろみくりすたるたわー</t>
        </is>
      </c>
    </row>
    <row r="388">
      <c r="A388" t="inlineStr">
        <is>
          <t>5406014</t>
        </is>
      </c>
      <c r="B388" t="inlineStr">
        <is>
          <t>大阪府大阪市中央区城見クリスタルタワー</t>
        </is>
      </c>
      <c r="C388" t="inlineStr">
        <is>
          <t>おおさかふおおさかしちゅうおうくしろみくりすたるたわー</t>
        </is>
      </c>
    </row>
    <row r="389">
      <c r="A389" t="inlineStr">
        <is>
          <t>5406015</t>
        </is>
      </c>
      <c r="B389" t="inlineStr">
        <is>
          <t>大阪府大阪市中央区城見クリスタルタワー</t>
        </is>
      </c>
      <c r="C389" t="inlineStr">
        <is>
          <t>おおさかふおおさかしちゅうおうくしろみくりすたるたわー</t>
        </is>
      </c>
    </row>
    <row r="390">
      <c r="A390" t="inlineStr">
        <is>
          <t>5406016</t>
        </is>
      </c>
      <c r="B390" t="inlineStr">
        <is>
          <t>大阪府大阪市中央区城見クリスタルタワー</t>
        </is>
      </c>
      <c r="C390" t="inlineStr">
        <is>
          <t>おおさかふおおさかしちゅうおうくしろみくりすたるたわー</t>
        </is>
      </c>
    </row>
    <row r="391">
      <c r="A391" t="inlineStr">
        <is>
          <t>5406017</t>
        </is>
      </c>
      <c r="B391" t="inlineStr">
        <is>
          <t>大阪府大阪市中央区城見クリスタルタワー</t>
        </is>
      </c>
      <c r="C391" t="inlineStr">
        <is>
          <t>おおさかふおおさかしちゅうおうくしろみくりすたるたわー</t>
        </is>
      </c>
    </row>
    <row r="392">
      <c r="A392" t="inlineStr">
        <is>
          <t>5406018</t>
        </is>
      </c>
      <c r="B392" t="inlineStr">
        <is>
          <t>大阪府大阪市中央区城見クリスタルタワー</t>
        </is>
      </c>
      <c r="C392" t="inlineStr">
        <is>
          <t>おおさかふおおさかしちゅうおうくしろみくりすたるたわー</t>
        </is>
      </c>
    </row>
    <row r="393">
      <c r="A393" t="inlineStr">
        <is>
          <t>5406019</t>
        </is>
      </c>
      <c r="B393" t="inlineStr">
        <is>
          <t>大阪府大阪市中央区城見クリスタルタワー</t>
        </is>
      </c>
      <c r="C393" t="inlineStr">
        <is>
          <t>おおさかふおおさかしちゅうおうくしろみくりすたるたわー</t>
        </is>
      </c>
    </row>
    <row r="394">
      <c r="A394" t="inlineStr">
        <is>
          <t>5406020</t>
        </is>
      </c>
      <c r="B394" t="inlineStr">
        <is>
          <t>大阪府大阪市中央区城見クリスタルタワー</t>
        </is>
      </c>
      <c r="C394" t="inlineStr">
        <is>
          <t>おおさかふおおさかしちゅうおうくしろみくりすたるたわー</t>
        </is>
      </c>
    </row>
    <row r="395">
      <c r="A395" t="inlineStr">
        <is>
          <t>5406021</t>
        </is>
      </c>
      <c r="B395" t="inlineStr">
        <is>
          <t>大阪府大阪市中央区城見クリスタルタワー</t>
        </is>
      </c>
      <c r="C395" t="inlineStr">
        <is>
          <t>おおさかふおおさかしちゅうおうくしろみくりすたるたわー</t>
        </is>
      </c>
    </row>
    <row r="396">
      <c r="A396" t="inlineStr">
        <is>
          <t>5406022</t>
        </is>
      </c>
      <c r="B396" t="inlineStr">
        <is>
          <t>大阪府大阪市中央区城見クリスタルタワー</t>
        </is>
      </c>
      <c r="C396" t="inlineStr">
        <is>
          <t>おおさかふおおさかしちゅうおうくしろみくりすたるたわー</t>
        </is>
      </c>
    </row>
    <row r="397">
      <c r="A397" t="inlineStr">
        <is>
          <t>5406023</t>
        </is>
      </c>
      <c r="B397" t="inlineStr">
        <is>
          <t>大阪府大阪市中央区城見クリスタルタワー</t>
        </is>
      </c>
      <c r="C397" t="inlineStr">
        <is>
          <t>おおさかふおおさかしちゅうおうくしろみくりすたるたわー</t>
        </is>
      </c>
    </row>
    <row r="398">
      <c r="A398" t="inlineStr">
        <is>
          <t>5406024</t>
        </is>
      </c>
      <c r="B398" t="inlineStr">
        <is>
          <t>大阪府大阪市中央区城見クリスタルタワー</t>
        </is>
      </c>
      <c r="C398" t="inlineStr">
        <is>
          <t>おおさかふおおさかしちゅうおうくしろみくりすたるたわー</t>
        </is>
      </c>
    </row>
    <row r="399">
      <c r="A399" t="inlineStr">
        <is>
          <t>5406025</t>
        </is>
      </c>
      <c r="B399" t="inlineStr">
        <is>
          <t>大阪府大阪市中央区城見クリスタルタワー</t>
        </is>
      </c>
      <c r="C399" t="inlineStr">
        <is>
          <t>おおさかふおおさかしちゅうおうくしろみくりすたるたわー</t>
        </is>
      </c>
    </row>
    <row r="400">
      <c r="A400" t="inlineStr">
        <is>
          <t>5406026</t>
        </is>
      </c>
      <c r="B400" t="inlineStr">
        <is>
          <t>大阪府大阪市中央区城見クリスタルタワー</t>
        </is>
      </c>
      <c r="C400" t="inlineStr">
        <is>
          <t>おおさかふおおさかしちゅうおうくしろみくりすたるたわー</t>
        </is>
      </c>
    </row>
    <row r="401">
      <c r="A401" t="inlineStr">
        <is>
          <t>5406027</t>
        </is>
      </c>
      <c r="B401" t="inlineStr">
        <is>
          <t>大阪府大阪市中央区城見クリスタルタワー</t>
        </is>
      </c>
      <c r="C401" t="inlineStr">
        <is>
          <t>おおさかふおおさかしちゅうおうくしろみくりすたるたわー</t>
        </is>
      </c>
    </row>
    <row r="402">
      <c r="A402" t="inlineStr">
        <is>
          <t>5406028</t>
        </is>
      </c>
      <c r="B402" t="inlineStr">
        <is>
          <t>大阪府大阪市中央区城見クリスタルタワー</t>
        </is>
      </c>
      <c r="C402" t="inlineStr">
        <is>
          <t>おおさかふおおさかしちゅうおうくしろみくりすたるたわー</t>
        </is>
      </c>
    </row>
    <row r="403">
      <c r="A403" t="inlineStr">
        <is>
          <t>5406029</t>
        </is>
      </c>
      <c r="B403" t="inlineStr">
        <is>
          <t>大阪府大阪市中央区城見クリスタルタワー</t>
        </is>
      </c>
      <c r="C403" t="inlineStr">
        <is>
          <t>おおさかふおおさかしちゅうおうくしろみくりすたるたわー</t>
        </is>
      </c>
    </row>
    <row r="404">
      <c r="A404" t="inlineStr">
        <is>
          <t>5406030</t>
        </is>
      </c>
      <c r="B404" t="inlineStr">
        <is>
          <t>大阪府大阪市中央区城見クリスタルタワー</t>
        </is>
      </c>
      <c r="C404" t="inlineStr">
        <is>
          <t>おおさかふおおさかしちゅうおうくしろみくりすたるたわー</t>
        </is>
      </c>
    </row>
    <row r="405">
      <c r="A405" t="inlineStr">
        <is>
          <t>5406031</t>
        </is>
      </c>
      <c r="B405" t="inlineStr">
        <is>
          <t>大阪府大阪市中央区城見クリスタルタワー</t>
        </is>
      </c>
      <c r="C405" t="inlineStr">
        <is>
          <t>おおさかふおおさかしちゅうおうくしろみくりすたるたわー</t>
        </is>
      </c>
    </row>
    <row r="406">
      <c r="A406" t="inlineStr">
        <is>
          <t>5406032</t>
        </is>
      </c>
      <c r="B406" t="inlineStr">
        <is>
          <t>大阪府大阪市中央区城見クリスタルタワー</t>
        </is>
      </c>
      <c r="C406" t="inlineStr">
        <is>
          <t>おおさかふおおさかしちゅうおうくしろみくりすたるたわー</t>
        </is>
      </c>
    </row>
    <row r="407">
      <c r="A407" t="inlineStr">
        <is>
          <t>5406033</t>
        </is>
      </c>
      <c r="B407" t="inlineStr">
        <is>
          <t>大阪府大阪市中央区城見クリスタルタワー</t>
        </is>
      </c>
      <c r="C407" t="inlineStr">
        <is>
          <t>おおさかふおおさかしちゅうおうくしろみくりすたるたわー</t>
        </is>
      </c>
    </row>
    <row r="408">
      <c r="A408" t="inlineStr">
        <is>
          <t>5406034</t>
        </is>
      </c>
      <c r="B408" t="inlineStr">
        <is>
          <t>大阪府大阪市中央区城見クリスタルタワー</t>
        </is>
      </c>
      <c r="C408" t="inlineStr">
        <is>
          <t>おおさかふおおさかしちゅうおうくしろみくりすたるたわー</t>
        </is>
      </c>
    </row>
    <row r="409">
      <c r="A409" t="inlineStr">
        <is>
          <t>5406035</t>
        </is>
      </c>
      <c r="B409" t="inlineStr">
        <is>
          <t>大阪府大阪市中央区城見クリスタルタワー</t>
        </is>
      </c>
      <c r="C409" t="inlineStr">
        <is>
          <t>おおさかふおおさかしちゅうおうくしろみくりすたるたわー</t>
        </is>
      </c>
    </row>
    <row r="410">
      <c r="A410" t="inlineStr">
        <is>
          <t>5406036</t>
        </is>
      </c>
      <c r="B410" t="inlineStr">
        <is>
          <t>大阪府大阪市中央区城見クリスタルタワー</t>
        </is>
      </c>
      <c r="C410" t="inlineStr">
        <is>
          <t>おおさかふおおさかしちゅうおうくしろみくりすたるたわー</t>
        </is>
      </c>
    </row>
    <row r="411">
      <c r="A411" t="inlineStr">
        <is>
          <t>5406037</t>
        </is>
      </c>
      <c r="B411" t="inlineStr">
        <is>
          <t>大阪府大阪市中央区城見クリスタルタワー</t>
        </is>
      </c>
      <c r="C411" t="inlineStr">
        <is>
          <t>おおさかふおおさかしちゅうおうくしろみくりすたるたわー</t>
        </is>
      </c>
    </row>
    <row r="412">
      <c r="A412" t="inlineStr">
        <is>
          <t>5406090</t>
        </is>
      </c>
      <c r="B412" t="inlineStr">
        <is>
          <t>大阪府大阪市中央区城見クリスタルタワー</t>
        </is>
      </c>
      <c r="C412" t="inlineStr">
        <is>
          <t>おおさかふおおさかしちゅうおうくしろみくりすたるたわー</t>
        </is>
      </c>
    </row>
    <row r="413">
      <c r="A413" t="inlineStr">
        <is>
          <t>5406101</t>
        </is>
      </c>
      <c r="B413" t="inlineStr">
        <is>
          <t>大阪府大阪市中央区城見ＭＩＤタワー</t>
        </is>
      </c>
      <c r="C413" t="inlineStr">
        <is>
          <t>おおさかふおおさかしちゅうおうくしろみえむあいでぃたわー</t>
        </is>
      </c>
    </row>
    <row r="414">
      <c r="A414" t="inlineStr">
        <is>
          <t>5406102</t>
        </is>
      </c>
      <c r="B414" t="inlineStr">
        <is>
          <t>大阪府大阪市中央区城見ＭＩＤタワー</t>
        </is>
      </c>
      <c r="C414" t="inlineStr">
        <is>
          <t>おおさかふおおさかしちゅうおうくしろみえむあいでぃたわー</t>
        </is>
      </c>
    </row>
    <row r="415">
      <c r="A415" t="inlineStr">
        <is>
          <t>5406103</t>
        </is>
      </c>
      <c r="B415" t="inlineStr">
        <is>
          <t>大阪府大阪市中央区城見ＭＩＤタワー</t>
        </is>
      </c>
      <c r="C415" t="inlineStr">
        <is>
          <t>おおさかふおおさかしちゅうおうくしろみえむあいでぃたわー</t>
        </is>
      </c>
    </row>
    <row r="416">
      <c r="A416" t="inlineStr">
        <is>
          <t>5406104</t>
        </is>
      </c>
      <c r="B416" t="inlineStr">
        <is>
          <t>大阪府大阪市中央区城見ＭＩＤタワー</t>
        </is>
      </c>
      <c r="C416" t="inlineStr">
        <is>
          <t>おおさかふおおさかしちゅうおうくしろみえむあいでぃたわー</t>
        </is>
      </c>
    </row>
    <row r="417">
      <c r="A417" t="inlineStr">
        <is>
          <t>5406105</t>
        </is>
      </c>
      <c r="B417" t="inlineStr">
        <is>
          <t>大阪府大阪市中央区城見ＭＩＤタワー</t>
        </is>
      </c>
      <c r="C417" t="inlineStr">
        <is>
          <t>おおさかふおおさかしちゅうおうくしろみえむあいでぃたわー</t>
        </is>
      </c>
    </row>
    <row r="418">
      <c r="A418" t="inlineStr">
        <is>
          <t>5406106</t>
        </is>
      </c>
      <c r="B418" t="inlineStr">
        <is>
          <t>大阪府大阪市中央区城見ＭＩＤタワー</t>
        </is>
      </c>
      <c r="C418" t="inlineStr">
        <is>
          <t>おおさかふおおさかしちゅうおうくしろみえむあいでぃたわー</t>
        </is>
      </c>
    </row>
    <row r="419">
      <c r="A419" t="inlineStr">
        <is>
          <t>5406107</t>
        </is>
      </c>
      <c r="B419" t="inlineStr">
        <is>
          <t>大阪府大阪市中央区城見ＭＩＤタワー</t>
        </is>
      </c>
      <c r="C419" t="inlineStr">
        <is>
          <t>おおさかふおおさかしちゅうおうくしろみえむあいでぃたわー</t>
        </is>
      </c>
    </row>
    <row r="420">
      <c r="A420" t="inlineStr">
        <is>
          <t>5406108</t>
        </is>
      </c>
      <c r="B420" t="inlineStr">
        <is>
          <t>大阪府大阪市中央区城見ＭＩＤタワー</t>
        </is>
      </c>
      <c r="C420" t="inlineStr">
        <is>
          <t>おおさかふおおさかしちゅうおうくしろみえむあいでぃたわー</t>
        </is>
      </c>
    </row>
    <row r="421">
      <c r="A421" t="inlineStr">
        <is>
          <t>5406109</t>
        </is>
      </c>
      <c r="B421" t="inlineStr">
        <is>
          <t>大阪府大阪市中央区城見ＭＩＤタワー</t>
        </is>
      </c>
      <c r="C421" t="inlineStr">
        <is>
          <t>おおさかふおおさかしちゅうおうくしろみえむあいでぃたわー</t>
        </is>
      </c>
    </row>
    <row r="422">
      <c r="A422" t="inlineStr">
        <is>
          <t>5406110</t>
        </is>
      </c>
      <c r="B422" t="inlineStr">
        <is>
          <t>大阪府大阪市中央区城見ＭＩＤタワー</t>
        </is>
      </c>
      <c r="C422" t="inlineStr">
        <is>
          <t>おおさかふおおさかしちゅうおうくしろみえむあいでぃたわー</t>
        </is>
      </c>
    </row>
    <row r="423">
      <c r="A423" t="inlineStr">
        <is>
          <t>5406111</t>
        </is>
      </c>
      <c r="B423" t="inlineStr">
        <is>
          <t>大阪府大阪市中央区城見ＭＩＤタワー</t>
        </is>
      </c>
      <c r="C423" t="inlineStr">
        <is>
          <t>おおさかふおおさかしちゅうおうくしろみえむあいでぃたわー</t>
        </is>
      </c>
    </row>
    <row r="424">
      <c r="A424" t="inlineStr">
        <is>
          <t>5406112</t>
        </is>
      </c>
      <c r="B424" t="inlineStr">
        <is>
          <t>大阪府大阪市中央区城見ＭＩＤタワー</t>
        </is>
      </c>
      <c r="C424" t="inlineStr">
        <is>
          <t>おおさかふおおさかしちゅうおうくしろみえむあいでぃたわー</t>
        </is>
      </c>
    </row>
    <row r="425">
      <c r="A425" t="inlineStr">
        <is>
          <t>5406113</t>
        </is>
      </c>
      <c r="B425" t="inlineStr">
        <is>
          <t>大阪府大阪市中央区城見ＭＩＤタワー</t>
        </is>
      </c>
      <c r="C425" t="inlineStr">
        <is>
          <t>おおさかふおおさかしちゅうおうくしろみえむあいでぃたわー</t>
        </is>
      </c>
    </row>
    <row r="426">
      <c r="A426" t="inlineStr">
        <is>
          <t>5406114</t>
        </is>
      </c>
      <c r="B426" t="inlineStr">
        <is>
          <t>大阪府大阪市中央区城見ＭＩＤタワー</t>
        </is>
      </c>
      <c r="C426" t="inlineStr">
        <is>
          <t>おおさかふおおさかしちゅうおうくしろみえむあいでぃたわー</t>
        </is>
      </c>
    </row>
    <row r="427">
      <c r="A427" t="inlineStr">
        <is>
          <t>5406115</t>
        </is>
      </c>
      <c r="B427" t="inlineStr">
        <is>
          <t>大阪府大阪市中央区城見ＭＩＤタワー</t>
        </is>
      </c>
      <c r="C427" t="inlineStr">
        <is>
          <t>おおさかふおおさかしちゅうおうくしろみえむあいでぃたわー</t>
        </is>
      </c>
    </row>
    <row r="428">
      <c r="A428" t="inlineStr">
        <is>
          <t>5406116</t>
        </is>
      </c>
      <c r="B428" t="inlineStr">
        <is>
          <t>大阪府大阪市中央区城見ＭＩＤタワー</t>
        </is>
      </c>
      <c r="C428" t="inlineStr">
        <is>
          <t>おおさかふおおさかしちゅうおうくしろみえむあいでぃたわー</t>
        </is>
      </c>
    </row>
    <row r="429">
      <c r="A429" t="inlineStr">
        <is>
          <t>5406117</t>
        </is>
      </c>
      <c r="B429" t="inlineStr">
        <is>
          <t>大阪府大阪市中央区城見ＭＩＤタワー</t>
        </is>
      </c>
      <c r="C429" t="inlineStr">
        <is>
          <t>おおさかふおおさかしちゅうおうくしろみえむあいでぃたわー</t>
        </is>
      </c>
    </row>
    <row r="430">
      <c r="A430" t="inlineStr">
        <is>
          <t>5406118</t>
        </is>
      </c>
      <c r="B430" t="inlineStr">
        <is>
          <t>大阪府大阪市中央区城見ＭＩＤタワー</t>
        </is>
      </c>
      <c r="C430" t="inlineStr">
        <is>
          <t>おおさかふおおさかしちゅうおうくしろみえむあいでぃたわー</t>
        </is>
      </c>
    </row>
    <row r="431">
      <c r="A431" t="inlineStr">
        <is>
          <t>5406119</t>
        </is>
      </c>
      <c r="B431" t="inlineStr">
        <is>
          <t>大阪府大阪市中央区城見ＭＩＤタワー</t>
        </is>
      </c>
      <c r="C431" t="inlineStr">
        <is>
          <t>おおさかふおおさかしちゅうおうくしろみえむあいでぃたわー</t>
        </is>
      </c>
    </row>
    <row r="432">
      <c r="A432" t="inlineStr">
        <is>
          <t>5406120</t>
        </is>
      </c>
      <c r="B432" t="inlineStr">
        <is>
          <t>大阪府大阪市中央区城見ＭＩＤタワー</t>
        </is>
      </c>
      <c r="C432" t="inlineStr">
        <is>
          <t>おおさかふおおさかしちゅうおうくしろみえむあいでぃたわー</t>
        </is>
      </c>
    </row>
    <row r="433">
      <c r="A433" t="inlineStr">
        <is>
          <t>5406121</t>
        </is>
      </c>
      <c r="B433" t="inlineStr">
        <is>
          <t>大阪府大阪市中央区城見ＭＩＤタワー</t>
        </is>
      </c>
      <c r="C433" t="inlineStr">
        <is>
          <t>おおさかふおおさかしちゅうおうくしろみえむあいでぃたわー</t>
        </is>
      </c>
    </row>
    <row r="434">
      <c r="A434" t="inlineStr">
        <is>
          <t>5406122</t>
        </is>
      </c>
      <c r="B434" t="inlineStr">
        <is>
          <t>大阪府大阪市中央区城見ＭＩＤタワー</t>
        </is>
      </c>
      <c r="C434" t="inlineStr">
        <is>
          <t>おおさかふおおさかしちゅうおうくしろみえむあいでぃたわー</t>
        </is>
      </c>
    </row>
    <row r="435">
      <c r="A435" t="inlineStr">
        <is>
          <t>5406123</t>
        </is>
      </c>
      <c r="B435" t="inlineStr">
        <is>
          <t>大阪府大阪市中央区城見ＭＩＤタワー</t>
        </is>
      </c>
      <c r="C435" t="inlineStr">
        <is>
          <t>おおさかふおおさかしちゅうおうくしろみえむあいでぃたわー</t>
        </is>
      </c>
    </row>
    <row r="436">
      <c r="A436" t="inlineStr">
        <is>
          <t>5406124</t>
        </is>
      </c>
      <c r="B436" t="inlineStr">
        <is>
          <t>大阪府大阪市中央区城見ＭＩＤタワー</t>
        </is>
      </c>
      <c r="C436" t="inlineStr">
        <is>
          <t>おおさかふおおさかしちゅうおうくしろみえむあいでぃたわー</t>
        </is>
      </c>
    </row>
    <row r="437">
      <c r="A437" t="inlineStr">
        <is>
          <t>5406125</t>
        </is>
      </c>
      <c r="B437" t="inlineStr">
        <is>
          <t>大阪府大阪市中央区城見ＭＩＤタワー</t>
        </is>
      </c>
      <c r="C437" t="inlineStr">
        <is>
          <t>おおさかふおおさかしちゅうおうくしろみえむあいでぃたわー</t>
        </is>
      </c>
    </row>
    <row r="438">
      <c r="A438" t="inlineStr">
        <is>
          <t>5406126</t>
        </is>
      </c>
      <c r="B438" t="inlineStr">
        <is>
          <t>大阪府大阪市中央区城見ＭＩＤタワー</t>
        </is>
      </c>
      <c r="C438" t="inlineStr">
        <is>
          <t>おおさかふおおさかしちゅうおうくしろみえむあいでぃたわー</t>
        </is>
      </c>
    </row>
    <row r="439">
      <c r="A439" t="inlineStr">
        <is>
          <t>5406127</t>
        </is>
      </c>
      <c r="B439" t="inlineStr">
        <is>
          <t>大阪府大阪市中央区城見ＭＩＤタワー</t>
        </is>
      </c>
      <c r="C439" t="inlineStr">
        <is>
          <t>おおさかふおおさかしちゅうおうくしろみえむあいでぃたわー</t>
        </is>
      </c>
    </row>
    <row r="440">
      <c r="A440" t="inlineStr">
        <is>
          <t>5406128</t>
        </is>
      </c>
      <c r="B440" t="inlineStr">
        <is>
          <t>大阪府大阪市中央区城見ＭＩＤタワー</t>
        </is>
      </c>
      <c r="C440" t="inlineStr">
        <is>
          <t>おおさかふおおさかしちゅうおうくしろみえむあいでぃたわー</t>
        </is>
      </c>
    </row>
    <row r="441">
      <c r="A441" t="inlineStr">
        <is>
          <t>5406129</t>
        </is>
      </c>
      <c r="B441" t="inlineStr">
        <is>
          <t>大阪府大阪市中央区城見ＭＩＤタワー</t>
        </is>
      </c>
      <c r="C441" t="inlineStr">
        <is>
          <t>おおさかふおおさかしちゅうおうくしろみえむあいでぃたわー</t>
        </is>
      </c>
    </row>
    <row r="442">
      <c r="A442" t="inlineStr">
        <is>
          <t>5406130</t>
        </is>
      </c>
      <c r="B442" t="inlineStr">
        <is>
          <t>大阪府大阪市中央区城見ＭＩＤタワー</t>
        </is>
      </c>
      <c r="C442" t="inlineStr">
        <is>
          <t>おおさかふおおさかしちゅうおうくしろみえむあいでぃたわー</t>
        </is>
      </c>
    </row>
    <row r="443">
      <c r="A443" t="inlineStr">
        <is>
          <t>5406131</t>
        </is>
      </c>
      <c r="B443" t="inlineStr">
        <is>
          <t>大阪府大阪市中央区城見ＭＩＤタワー</t>
        </is>
      </c>
      <c r="C443" t="inlineStr">
        <is>
          <t>おおさかふおおさかしちゅうおうくしろみえむあいでぃたわー</t>
        </is>
      </c>
    </row>
    <row r="444">
      <c r="A444" t="inlineStr">
        <is>
          <t>5406132</t>
        </is>
      </c>
      <c r="B444" t="inlineStr">
        <is>
          <t>大阪府大阪市中央区城見ＭＩＤタワー</t>
        </is>
      </c>
      <c r="C444" t="inlineStr">
        <is>
          <t>おおさかふおおさかしちゅうおうくしろみえむあいでぃたわー</t>
        </is>
      </c>
    </row>
    <row r="445">
      <c r="A445" t="inlineStr">
        <is>
          <t>5406133</t>
        </is>
      </c>
      <c r="B445" t="inlineStr">
        <is>
          <t>大阪府大阪市中央区城見ＭＩＤタワー</t>
        </is>
      </c>
      <c r="C445" t="inlineStr">
        <is>
          <t>おおさかふおおさかしちゅうおうくしろみえむあいでぃたわー</t>
        </is>
      </c>
    </row>
    <row r="446">
      <c r="A446" t="inlineStr">
        <is>
          <t>5406134</t>
        </is>
      </c>
      <c r="B446" t="inlineStr">
        <is>
          <t>大阪府大阪市中央区城見ＭＩＤタワー</t>
        </is>
      </c>
      <c r="C446" t="inlineStr">
        <is>
          <t>おおさかふおおさかしちゅうおうくしろみえむあいでぃたわー</t>
        </is>
      </c>
    </row>
    <row r="447">
      <c r="A447" t="inlineStr">
        <is>
          <t>5406135</t>
        </is>
      </c>
      <c r="B447" t="inlineStr">
        <is>
          <t>大阪府大阪市中央区城見ＭＩＤタワー</t>
        </is>
      </c>
      <c r="C447" t="inlineStr">
        <is>
          <t>おおさかふおおさかしちゅうおうくしろみえむあいでぃたわー</t>
        </is>
      </c>
    </row>
    <row r="448">
      <c r="A448" t="inlineStr">
        <is>
          <t>5406136</t>
        </is>
      </c>
      <c r="B448" t="inlineStr">
        <is>
          <t>大阪府大阪市中央区城見ＭＩＤタワー</t>
        </is>
      </c>
      <c r="C448" t="inlineStr">
        <is>
          <t>おおさかふおおさかしちゅうおうくしろみえむあいでぃたわー</t>
        </is>
      </c>
    </row>
    <row r="449">
      <c r="A449" t="inlineStr">
        <is>
          <t>5406137</t>
        </is>
      </c>
      <c r="B449" t="inlineStr">
        <is>
          <t>大阪府大阪市中央区城見ＭＩＤタワー</t>
        </is>
      </c>
      <c r="C449" t="inlineStr">
        <is>
          <t>おおさかふおおさかしちゅうおうくしろみえむあいでぃたわー</t>
        </is>
      </c>
    </row>
    <row r="450">
      <c r="A450" t="inlineStr">
        <is>
          <t>5406138</t>
        </is>
      </c>
      <c r="B450" t="inlineStr">
        <is>
          <t>大阪府大阪市中央区城見ＭＩＤタワー</t>
        </is>
      </c>
      <c r="C450" t="inlineStr">
        <is>
          <t>おおさかふおおさかしちゅうおうくしろみえむあいでぃたわー</t>
        </is>
      </c>
    </row>
    <row r="451">
      <c r="A451" t="inlineStr">
        <is>
          <t>5406190</t>
        </is>
      </c>
      <c r="B451" t="inlineStr">
        <is>
          <t>大阪府大阪市中央区城見ＭＩＤタワー</t>
        </is>
      </c>
      <c r="C451" t="inlineStr">
        <is>
          <t>おおさかふおおさかしちゅうおうくしろみえむあいでぃたわー</t>
        </is>
      </c>
    </row>
    <row r="452">
      <c r="A452" t="inlineStr">
        <is>
          <t>5406201</t>
        </is>
      </c>
      <c r="B452" t="inlineStr">
        <is>
          <t>大阪府大阪市中央区城見ＪＹＯタワー</t>
        </is>
      </c>
      <c r="C452" t="inlineStr">
        <is>
          <t>おおさかふおおさかしちゅうおうくしろみじょーたわー</t>
        </is>
      </c>
    </row>
    <row r="453">
      <c r="A453" t="inlineStr">
        <is>
          <t>5406202</t>
        </is>
      </c>
      <c r="B453" t="inlineStr">
        <is>
          <t>大阪府大阪市中央区城見ＪＹＯタワー</t>
        </is>
      </c>
      <c r="C453" t="inlineStr">
        <is>
          <t>おおさかふおおさかしちゅうおうくしろみじょーたわー</t>
        </is>
      </c>
    </row>
    <row r="454">
      <c r="A454" t="inlineStr">
        <is>
          <t>5406203</t>
        </is>
      </c>
      <c r="B454" t="inlineStr">
        <is>
          <t>大阪府大阪市中央区城見ＪＹＯタワー</t>
        </is>
      </c>
      <c r="C454" t="inlineStr">
        <is>
          <t>おおさかふおおさかしちゅうおうくしろみじょーたわー</t>
        </is>
      </c>
    </row>
    <row r="455">
      <c r="A455" t="inlineStr">
        <is>
          <t>5406204</t>
        </is>
      </c>
      <c r="B455" t="inlineStr">
        <is>
          <t>大阪府大阪市中央区城見ＪＹＯタワー</t>
        </is>
      </c>
      <c r="C455" t="inlineStr">
        <is>
          <t>おおさかふおおさかしちゅうおうくしろみじょーたわー</t>
        </is>
      </c>
    </row>
    <row r="456">
      <c r="A456" t="inlineStr">
        <is>
          <t>5406205</t>
        </is>
      </c>
      <c r="B456" t="inlineStr">
        <is>
          <t>大阪府大阪市中央区城見ＪＹＯタワー</t>
        </is>
      </c>
      <c r="C456" t="inlineStr">
        <is>
          <t>おおさかふおおさかしちゅうおうくしろみじょーたわー</t>
        </is>
      </c>
    </row>
    <row r="457">
      <c r="A457" t="inlineStr">
        <is>
          <t>5406206</t>
        </is>
      </c>
      <c r="B457" t="inlineStr">
        <is>
          <t>大阪府大阪市中央区城見ＪＹＯタワー</t>
        </is>
      </c>
      <c r="C457" t="inlineStr">
        <is>
          <t>おおさかふおおさかしちゅうおうくしろみじょーたわー</t>
        </is>
      </c>
    </row>
    <row r="458">
      <c r="A458" t="inlineStr">
        <is>
          <t>5406207</t>
        </is>
      </c>
      <c r="B458" t="inlineStr">
        <is>
          <t>大阪府大阪市中央区城見ＪＹＯタワー</t>
        </is>
      </c>
      <c r="C458" t="inlineStr">
        <is>
          <t>おおさかふおおさかしちゅうおうくしろみじょーたわー</t>
        </is>
      </c>
    </row>
    <row r="459">
      <c r="A459" t="inlineStr">
        <is>
          <t>5406208</t>
        </is>
      </c>
      <c r="B459" t="inlineStr">
        <is>
          <t>大阪府大阪市中央区城見ＪＹＯタワー</t>
        </is>
      </c>
      <c r="C459" t="inlineStr">
        <is>
          <t>おおさかふおおさかしちゅうおうくしろみじょーたわー</t>
        </is>
      </c>
    </row>
    <row r="460">
      <c r="A460" t="inlineStr">
        <is>
          <t>5406209</t>
        </is>
      </c>
      <c r="B460" t="inlineStr">
        <is>
          <t>大阪府大阪市中央区城見ＪＹＯタワー</t>
        </is>
      </c>
      <c r="C460" t="inlineStr">
        <is>
          <t>おおさかふおおさかしちゅうおうくしろみじょーたわー</t>
        </is>
      </c>
    </row>
    <row r="461">
      <c r="A461" t="inlineStr">
        <is>
          <t>5406210</t>
        </is>
      </c>
      <c r="B461" t="inlineStr">
        <is>
          <t>大阪府大阪市中央区城見ＪＹＯタワー</t>
        </is>
      </c>
      <c r="C461" t="inlineStr">
        <is>
          <t>おおさかふおおさかしちゅうおうくしろみじょーたわー</t>
        </is>
      </c>
    </row>
    <row r="462">
      <c r="A462" t="inlineStr">
        <is>
          <t>5406211</t>
        </is>
      </c>
      <c r="B462" t="inlineStr">
        <is>
          <t>大阪府大阪市中央区城見ＪＹＯタワー</t>
        </is>
      </c>
      <c r="C462" t="inlineStr">
        <is>
          <t>おおさかふおおさかしちゅうおうくしろみじょーたわー</t>
        </is>
      </c>
    </row>
    <row r="463">
      <c r="A463" t="inlineStr">
        <is>
          <t>5406212</t>
        </is>
      </c>
      <c r="B463" t="inlineStr">
        <is>
          <t>大阪府大阪市中央区城見ＪＹＯタワー</t>
        </is>
      </c>
      <c r="C463" t="inlineStr">
        <is>
          <t>おおさかふおおさかしちゅうおうくしろみじょーたわー</t>
        </is>
      </c>
    </row>
    <row r="464">
      <c r="A464" t="inlineStr">
        <is>
          <t>5406213</t>
        </is>
      </c>
      <c r="B464" t="inlineStr">
        <is>
          <t>大阪府大阪市中央区城見ＪＹＯタワー</t>
        </is>
      </c>
      <c r="C464" t="inlineStr">
        <is>
          <t>おおさかふおおさかしちゅうおうくしろみじょーたわー</t>
        </is>
      </c>
    </row>
    <row r="465">
      <c r="A465" t="inlineStr">
        <is>
          <t>5406214</t>
        </is>
      </c>
      <c r="B465" t="inlineStr">
        <is>
          <t>大阪府大阪市中央区城見ＪＹＯタワー</t>
        </is>
      </c>
      <c r="C465" t="inlineStr">
        <is>
          <t>おおさかふおおさかしちゅうおうくしろみじょーたわー</t>
        </is>
      </c>
    </row>
    <row r="466">
      <c r="A466" t="inlineStr">
        <is>
          <t>5406215</t>
        </is>
      </c>
      <c r="B466" t="inlineStr">
        <is>
          <t>大阪府大阪市中央区城見ＪＹＯタワー</t>
        </is>
      </c>
      <c r="C466" t="inlineStr">
        <is>
          <t>おおさかふおおさかしちゅうおうくしろみじょーたわー</t>
        </is>
      </c>
    </row>
    <row r="467">
      <c r="A467" t="inlineStr">
        <is>
          <t>5406216</t>
        </is>
      </c>
      <c r="B467" t="inlineStr">
        <is>
          <t>大阪府大阪市中央区城見ＪＹＯタワー</t>
        </is>
      </c>
      <c r="C467" t="inlineStr">
        <is>
          <t>おおさかふおおさかしちゅうおうくしろみじょーたわー</t>
        </is>
      </c>
    </row>
    <row r="468">
      <c r="A468" t="inlineStr">
        <is>
          <t>5406217</t>
        </is>
      </c>
      <c r="B468" t="inlineStr">
        <is>
          <t>大阪府大阪市中央区城見ＪＹＯタワー</t>
        </is>
      </c>
      <c r="C468" t="inlineStr">
        <is>
          <t>おおさかふおおさかしちゅうおうくしろみじょーたわー</t>
        </is>
      </c>
    </row>
    <row r="469">
      <c r="A469" t="inlineStr">
        <is>
          <t>5406218</t>
        </is>
      </c>
      <c r="B469" t="inlineStr">
        <is>
          <t>大阪府大阪市中央区城見ＪＹＯタワー</t>
        </is>
      </c>
      <c r="C469" t="inlineStr">
        <is>
          <t>おおさかふおおさかしちゅうおうくしろみじょーたわー</t>
        </is>
      </c>
    </row>
    <row r="470">
      <c r="A470" t="inlineStr">
        <is>
          <t>5406219</t>
        </is>
      </c>
      <c r="B470" t="inlineStr">
        <is>
          <t>大阪府大阪市中央区城見ＪＹＯタワー</t>
        </is>
      </c>
      <c r="C470" t="inlineStr">
        <is>
          <t>おおさかふおおさかしちゅうおうくしろみじょーたわー</t>
        </is>
      </c>
    </row>
    <row r="471">
      <c r="A471" t="inlineStr">
        <is>
          <t>5406220</t>
        </is>
      </c>
      <c r="B471" t="inlineStr">
        <is>
          <t>大阪府大阪市中央区城見ＪＹＯタワー</t>
        </is>
      </c>
      <c r="C471" t="inlineStr">
        <is>
          <t>おおさかふおおさかしちゅうおうくしろみじょーたわー</t>
        </is>
      </c>
    </row>
    <row r="472">
      <c r="A472" t="inlineStr">
        <is>
          <t>5406221</t>
        </is>
      </c>
      <c r="B472" t="inlineStr">
        <is>
          <t>大阪府大阪市中央区城見ＪＹＯタワー</t>
        </is>
      </c>
      <c r="C472" t="inlineStr">
        <is>
          <t>おおさかふおおさかしちゅうおうくしろみじょーたわー</t>
        </is>
      </c>
    </row>
    <row r="473">
      <c r="A473" t="inlineStr">
        <is>
          <t>5406222</t>
        </is>
      </c>
      <c r="B473" t="inlineStr">
        <is>
          <t>大阪府大阪市中央区城見ＪＹＯタワー</t>
        </is>
      </c>
      <c r="C473" t="inlineStr">
        <is>
          <t>おおさかふおおさかしちゅうおうくしろみじょーたわー</t>
        </is>
      </c>
    </row>
    <row r="474">
      <c r="A474" t="inlineStr">
        <is>
          <t>5406223</t>
        </is>
      </c>
      <c r="B474" t="inlineStr">
        <is>
          <t>大阪府大阪市中央区城見ＪＹＯタワー</t>
        </is>
      </c>
      <c r="C474" t="inlineStr">
        <is>
          <t>おおさかふおおさかしちゅうおうくしろみじょーたわー</t>
        </is>
      </c>
    </row>
    <row r="475">
      <c r="A475" t="inlineStr">
        <is>
          <t>5406224</t>
        </is>
      </c>
      <c r="B475" t="inlineStr">
        <is>
          <t>大阪府大阪市中央区城見ＪＹＯタワー</t>
        </is>
      </c>
      <c r="C475" t="inlineStr">
        <is>
          <t>おおさかふおおさかしちゅうおうくしろみじょーたわー</t>
        </is>
      </c>
    </row>
    <row r="476">
      <c r="A476" t="inlineStr">
        <is>
          <t>5406225</t>
        </is>
      </c>
      <c r="B476" t="inlineStr">
        <is>
          <t>大阪府大阪市中央区城見ＪＹＯタワー</t>
        </is>
      </c>
      <c r="C476" t="inlineStr">
        <is>
          <t>おおさかふおおさかしちゅうおうくしろみじょーたわー</t>
        </is>
      </c>
    </row>
    <row r="477">
      <c r="A477" t="inlineStr">
        <is>
          <t>5406226</t>
        </is>
      </c>
      <c r="B477" t="inlineStr">
        <is>
          <t>大阪府大阪市中央区城見ＪＹＯタワー</t>
        </is>
      </c>
      <c r="C477" t="inlineStr">
        <is>
          <t>おおさかふおおさかしちゅうおうくしろみじょーたわー</t>
        </is>
      </c>
    </row>
    <row r="478">
      <c r="A478" t="inlineStr">
        <is>
          <t>5406227</t>
        </is>
      </c>
      <c r="B478" t="inlineStr">
        <is>
          <t>大阪府大阪市中央区城見ＪＹＯタワー</t>
        </is>
      </c>
      <c r="C478" t="inlineStr">
        <is>
          <t>おおさかふおおさかしちゅうおうくしろみじょーたわー</t>
        </is>
      </c>
    </row>
    <row r="479">
      <c r="A479" t="inlineStr">
        <is>
          <t>5406228</t>
        </is>
      </c>
      <c r="B479" t="inlineStr">
        <is>
          <t>大阪府大阪市中央区城見ＪＹＯタワー</t>
        </is>
      </c>
      <c r="C479" t="inlineStr">
        <is>
          <t>おおさかふおおさかしちゅうおうくしろみじょーたわー</t>
        </is>
      </c>
    </row>
    <row r="480">
      <c r="A480" t="inlineStr">
        <is>
          <t>5406229</t>
        </is>
      </c>
      <c r="B480" t="inlineStr">
        <is>
          <t>大阪府大阪市中央区城見ＪＹＯタワー</t>
        </is>
      </c>
      <c r="C480" t="inlineStr">
        <is>
          <t>おおさかふおおさかしちゅうおうくしろみじょーたわー</t>
        </is>
      </c>
    </row>
    <row r="481">
      <c r="A481" t="inlineStr">
        <is>
          <t>5406230</t>
        </is>
      </c>
      <c r="B481" t="inlineStr">
        <is>
          <t>大阪府大阪市中央区城見ＪＹＯタワー</t>
        </is>
      </c>
      <c r="C481" t="inlineStr">
        <is>
          <t>おおさかふおおさかしちゅうおうくしろみじょーたわー</t>
        </is>
      </c>
    </row>
    <row r="482">
      <c r="A482" t="inlineStr">
        <is>
          <t>5406231</t>
        </is>
      </c>
      <c r="B482" t="inlineStr">
        <is>
          <t>大阪府大阪市中央区城見ＪＹＯタワー</t>
        </is>
      </c>
      <c r="C482" t="inlineStr">
        <is>
          <t>おおさかふおおさかしちゅうおうくしろみじょーたわー</t>
        </is>
      </c>
    </row>
    <row r="483">
      <c r="A483" t="inlineStr">
        <is>
          <t>5406232</t>
        </is>
      </c>
      <c r="B483" t="inlineStr">
        <is>
          <t>大阪府大阪市中央区城見ＪＹＯタワー</t>
        </is>
      </c>
      <c r="C483" t="inlineStr">
        <is>
          <t>おおさかふおおさかしちゅうおうくしろみじょーたわー</t>
        </is>
      </c>
    </row>
    <row r="484">
      <c r="A484" t="inlineStr">
        <is>
          <t>5406233</t>
        </is>
      </c>
      <c r="B484" t="inlineStr">
        <is>
          <t>大阪府大阪市中央区城見ＪＹＯタワー</t>
        </is>
      </c>
      <c r="C484" t="inlineStr">
        <is>
          <t>おおさかふおおさかしちゅうおうくしろみじょーたわー</t>
        </is>
      </c>
    </row>
    <row r="485">
      <c r="A485" t="inlineStr">
        <is>
          <t>5406234</t>
        </is>
      </c>
      <c r="B485" t="inlineStr">
        <is>
          <t>大阪府大阪市中央区城見ＪＹＯタワー</t>
        </is>
      </c>
      <c r="C485" t="inlineStr">
        <is>
          <t>おおさかふおおさかしちゅうおうくしろみじょーたわー</t>
        </is>
      </c>
    </row>
    <row r="486">
      <c r="A486" t="inlineStr">
        <is>
          <t>5406235</t>
        </is>
      </c>
      <c r="B486" t="inlineStr">
        <is>
          <t>大阪府大阪市中央区城見ＪＹＯタワー</t>
        </is>
      </c>
      <c r="C486" t="inlineStr">
        <is>
          <t>おおさかふおおさかしちゅうおうくしろみじょーたわー</t>
        </is>
      </c>
    </row>
    <row r="487">
      <c r="A487" t="inlineStr">
        <is>
          <t>5406236</t>
        </is>
      </c>
      <c r="B487" t="inlineStr">
        <is>
          <t>大阪府大阪市中央区城見ＪＹＯタワー</t>
        </is>
      </c>
      <c r="C487" t="inlineStr">
        <is>
          <t>おおさかふおおさかしちゅうおうくしろみじょーたわー</t>
        </is>
      </c>
    </row>
    <row r="488">
      <c r="A488" t="inlineStr">
        <is>
          <t>5406237</t>
        </is>
      </c>
      <c r="B488" t="inlineStr">
        <is>
          <t>大阪府大阪市中央区城見ＪＹＯタワー</t>
        </is>
      </c>
      <c r="C488" t="inlineStr">
        <is>
          <t>おおさかふおおさかしちゅうおうくしろみじょーたわー</t>
        </is>
      </c>
    </row>
    <row r="489">
      <c r="A489" t="inlineStr">
        <is>
          <t>5406238</t>
        </is>
      </c>
      <c r="B489" t="inlineStr">
        <is>
          <t>大阪府大阪市中央区城見ＪＹＯタワー</t>
        </is>
      </c>
      <c r="C489" t="inlineStr">
        <is>
          <t>おおさかふおおさかしちゅうおうくしろみじょーたわー</t>
        </is>
      </c>
    </row>
    <row r="490">
      <c r="A490" t="inlineStr">
        <is>
          <t>5406290</t>
        </is>
      </c>
      <c r="B490" t="inlineStr">
        <is>
          <t>大阪府大阪市中央区城見ＪＹＯタワー</t>
        </is>
      </c>
      <c r="C490" t="inlineStr">
        <is>
          <t>おおさかふおおさかしちゅうおうくしろみじょーたわー</t>
        </is>
      </c>
    </row>
    <row r="491">
      <c r="A491" t="inlineStr">
        <is>
          <t>5406301</t>
        </is>
      </c>
      <c r="B491" t="inlineStr">
        <is>
          <t>大阪府大阪市中央区城見松下ＩＭＰビル</t>
        </is>
      </c>
      <c r="C491" t="inlineStr">
        <is>
          <t>おおさかふおおさかしちゅうおうくしろみまつしたあいえむぴーびる</t>
        </is>
      </c>
    </row>
    <row r="492">
      <c r="A492" t="inlineStr">
        <is>
          <t>5406302</t>
        </is>
      </c>
      <c r="B492" t="inlineStr">
        <is>
          <t>大阪府大阪市中央区城見松下ＩＭＰビル</t>
        </is>
      </c>
      <c r="C492" t="inlineStr">
        <is>
          <t>おおさかふおおさかしちゅうおうくしろみまつしたあいえむぴーびる</t>
        </is>
      </c>
    </row>
    <row r="493">
      <c r="A493" t="inlineStr">
        <is>
          <t>5406303</t>
        </is>
      </c>
      <c r="B493" t="inlineStr">
        <is>
          <t>大阪府大阪市中央区城見松下ＩＭＰビル</t>
        </is>
      </c>
      <c r="C493" t="inlineStr">
        <is>
          <t>おおさかふおおさかしちゅうおうくしろみまつしたあいえむぴーびる</t>
        </is>
      </c>
    </row>
    <row r="494">
      <c r="A494" t="inlineStr">
        <is>
          <t>5406304</t>
        </is>
      </c>
      <c r="B494" t="inlineStr">
        <is>
          <t>大阪府大阪市中央区城見松下ＩＭＰビル</t>
        </is>
      </c>
      <c r="C494" t="inlineStr">
        <is>
          <t>おおさかふおおさかしちゅうおうくしろみまつしたあいえむぴーびる</t>
        </is>
      </c>
    </row>
    <row r="495">
      <c r="A495" t="inlineStr">
        <is>
          <t>5406305</t>
        </is>
      </c>
      <c r="B495" t="inlineStr">
        <is>
          <t>大阪府大阪市中央区城見松下ＩＭＰビル</t>
        </is>
      </c>
      <c r="C495" t="inlineStr">
        <is>
          <t>おおさかふおおさかしちゅうおうくしろみまつしたあいえむぴーびる</t>
        </is>
      </c>
    </row>
    <row r="496">
      <c r="A496" t="inlineStr">
        <is>
          <t>5406306</t>
        </is>
      </c>
      <c r="B496" t="inlineStr">
        <is>
          <t>大阪府大阪市中央区城見松下ＩＭＰビル</t>
        </is>
      </c>
      <c r="C496" t="inlineStr">
        <is>
          <t>おおさかふおおさかしちゅうおうくしろみまつしたあいえむぴーびる</t>
        </is>
      </c>
    </row>
    <row r="497">
      <c r="A497" t="inlineStr">
        <is>
          <t>5406307</t>
        </is>
      </c>
      <c r="B497" t="inlineStr">
        <is>
          <t>大阪府大阪市中央区城見松下ＩＭＰビル</t>
        </is>
      </c>
      <c r="C497" t="inlineStr">
        <is>
          <t>おおさかふおおさかしちゅうおうくしろみまつしたあいえむぴーびる</t>
        </is>
      </c>
    </row>
    <row r="498">
      <c r="A498" t="inlineStr">
        <is>
          <t>5406308</t>
        </is>
      </c>
      <c r="B498" t="inlineStr">
        <is>
          <t>大阪府大阪市中央区城見松下ＩＭＰビル</t>
        </is>
      </c>
      <c r="C498" t="inlineStr">
        <is>
          <t>おおさかふおおさかしちゅうおうくしろみまつしたあいえむぴーびる</t>
        </is>
      </c>
    </row>
    <row r="499">
      <c r="A499" t="inlineStr">
        <is>
          <t>5406309</t>
        </is>
      </c>
      <c r="B499" t="inlineStr">
        <is>
          <t>大阪府大阪市中央区城見松下ＩＭＰビル</t>
        </is>
      </c>
      <c r="C499" t="inlineStr">
        <is>
          <t>おおさかふおおさかしちゅうおうくしろみまつしたあいえむぴーびる</t>
        </is>
      </c>
    </row>
    <row r="500">
      <c r="A500" t="inlineStr">
        <is>
          <t>5406310</t>
        </is>
      </c>
      <c r="B500" t="inlineStr">
        <is>
          <t>大阪府大阪市中央区城見松下ＩＭＰビル</t>
        </is>
      </c>
      <c r="C500" t="inlineStr">
        <is>
          <t>おおさかふおおさかしちゅうおうくしろみまつしたあいえむぴーびる</t>
        </is>
      </c>
    </row>
    <row r="501">
      <c r="A501" t="inlineStr">
        <is>
          <t>5406311</t>
        </is>
      </c>
      <c r="B501" t="inlineStr">
        <is>
          <t>大阪府大阪市中央区城見松下ＩＭＰビル</t>
        </is>
      </c>
      <c r="C501" t="inlineStr">
        <is>
          <t>おおさかふおおさかしちゅうおうくしろみまつしたあいえむぴーびる</t>
        </is>
      </c>
    </row>
    <row r="502">
      <c r="A502" t="inlineStr">
        <is>
          <t>5406312</t>
        </is>
      </c>
      <c r="B502" t="inlineStr">
        <is>
          <t>大阪府大阪市中央区城見松下ＩＭＰビル</t>
        </is>
      </c>
      <c r="C502" t="inlineStr">
        <is>
          <t>おおさかふおおさかしちゅうおうくしろみまつしたあいえむぴーびる</t>
        </is>
      </c>
    </row>
    <row r="503">
      <c r="A503" t="inlineStr">
        <is>
          <t>5406313</t>
        </is>
      </c>
      <c r="B503" t="inlineStr">
        <is>
          <t>大阪府大阪市中央区城見松下ＩＭＰビル</t>
        </is>
      </c>
      <c r="C503" t="inlineStr">
        <is>
          <t>おおさかふおおさかしちゅうおうくしろみまつしたあいえむぴーびる</t>
        </is>
      </c>
    </row>
    <row r="504">
      <c r="A504" t="inlineStr">
        <is>
          <t>5406314</t>
        </is>
      </c>
      <c r="B504" t="inlineStr">
        <is>
          <t>大阪府大阪市中央区城見松下ＩＭＰビル</t>
        </is>
      </c>
      <c r="C504" t="inlineStr">
        <is>
          <t>おおさかふおおさかしちゅうおうくしろみまつしたあいえむぴーびる</t>
        </is>
      </c>
    </row>
    <row r="505">
      <c r="A505" t="inlineStr">
        <is>
          <t>5406315</t>
        </is>
      </c>
      <c r="B505" t="inlineStr">
        <is>
          <t>大阪府大阪市中央区城見松下ＩＭＰビル</t>
        </is>
      </c>
      <c r="C505" t="inlineStr">
        <is>
          <t>おおさかふおおさかしちゅうおうくしろみまつしたあいえむぴーびる</t>
        </is>
      </c>
    </row>
    <row r="506">
      <c r="A506" t="inlineStr">
        <is>
          <t>5406316</t>
        </is>
      </c>
      <c r="B506" t="inlineStr">
        <is>
          <t>大阪府大阪市中央区城見松下ＩＭＰビル</t>
        </is>
      </c>
      <c r="C506" t="inlineStr">
        <is>
          <t>おおさかふおおさかしちゅうおうくしろみまつしたあいえむぴーびる</t>
        </is>
      </c>
    </row>
    <row r="507">
      <c r="A507" t="inlineStr">
        <is>
          <t>5406317</t>
        </is>
      </c>
      <c r="B507" t="inlineStr">
        <is>
          <t>大阪府大阪市中央区城見松下ＩＭＰビル</t>
        </is>
      </c>
      <c r="C507" t="inlineStr">
        <is>
          <t>おおさかふおおさかしちゅうおうくしろみまつしたあいえむぴーびる</t>
        </is>
      </c>
    </row>
    <row r="508">
      <c r="A508" t="inlineStr">
        <is>
          <t>5406318</t>
        </is>
      </c>
      <c r="B508" t="inlineStr">
        <is>
          <t>大阪府大阪市中央区城見松下ＩＭＰビル</t>
        </is>
      </c>
      <c r="C508" t="inlineStr">
        <is>
          <t>おおさかふおおさかしちゅうおうくしろみまつしたあいえむぴーびる</t>
        </is>
      </c>
    </row>
    <row r="509">
      <c r="A509" t="inlineStr">
        <is>
          <t>5406319</t>
        </is>
      </c>
      <c r="B509" t="inlineStr">
        <is>
          <t>大阪府大阪市中央区城見松下ＩＭＰビル</t>
        </is>
      </c>
      <c r="C509" t="inlineStr">
        <is>
          <t>おおさかふおおさかしちゅうおうくしろみまつしたあいえむぴーびる</t>
        </is>
      </c>
    </row>
    <row r="510">
      <c r="A510" t="inlineStr">
        <is>
          <t>5406320</t>
        </is>
      </c>
      <c r="B510" t="inlineStr">
        <is>
          <t>大阪府大阪市中央区城見松下ＩＭＰビル</t>
        </is>
      </c>
      <c r="C510" t="inlineStr">
        <is>
          <t>おおさかふおおさかしちゅうおうくしろみまつしたあいえむぴーびる</t>
        </is>
      </c>
    </row>
    <row r="511">
      <c r="A511" t="inlineStr">
        <is>
          <t>5406321</t>
        </is>
      </c>
      <c r="B511" t="inlineStr">
        <is>
          <t>大阪府大阪市中央区城見松下ＩＭＰビル</t>
        </is>
      </c>
      <c r="C511" t="inlineStr">
        <is>
          <t>おおさかふおおさかしちゅうおうくしろみまつしたあいえむぴーびる</t>
        </is>
      </c>
    </row>
    <row r="512">
      <c r="A512" t="inlineStr">
        <is>
          <t>5406322</t>
        </is>
      </c>
      <c r="B512" t="inlineStr">
        <is>
          <t>大阪府大阪市中央区城見松下ＩＭＰビル</t>
        </is>
      </c>
      <c r="C512" t="inlineStr">
        <is>
          <t>おおさかふおおさかしちゅうおうくしろみまつしたあいえむぴーびる</t>
        </is>
      </c>
    </row>
    <row r="513">
      <c r="A513" t="inlineStr">
        <is>
          <t>5406323</t>
        </is>
      </c>
      <c r="B513" t="inlineStr">
        <is>
          <t>大阪府大阪市中央区城見松下ＩＭＰビル</t>
        </is>
      </c>
      <c r="C513" t="inlineStr">
        <is>
          <t>おおさかふおおさかしちゅうおうくしろみまつしたあいえむぴーびる</t>
        </is>
      </c>
    </row>
    <row r="514">
      <c r="A514" t="inlineStr">
        <is>
          <t>5406324</t>
        </is>
      </c>
      <c r="B514" t="inlineStr">
        <is>
          <t>大阪府大阪市中央区城見松下ＩＭＰビル</t>
        </is>
      </c>
      <c r="C514" t="inlineStr">
        <is>
          <t>おおさかふおおさかしちゅうおうくしろみまつしたあいえむぴーびる</t>
        </is>
      </c>
    </row>
    <row r="515">
      <c r="A515" t="inlineStr">
        <is>
          <t>5406325</t>
        </is>
      </c>
      <c r="B515" t="inlineStr">
        <is>
          <t>大阪府大阪市中央区城見松下ＩＭＰビル</t>
        </is>
      </c>
      <c r="C515" t="inlineStr">
        <is>
          <t>おおさかふおおさかしちゅうおうくしろみまつしたあいえむぴーびる</t>
        </is>
      </c>
    </row>
    <row r="516">
      <c r="A516" t="inlineStr">
        <is>
          <t>5406326</t>
        </is>
      </c>
      <c r="B516" t="inlineStr">
        <is>
          <t>大阪府大阪市中央区城見松下ＩＭＰビル</t>
        </is>
      </c>
      <c r="C516" t="inlineStr">
        <is>
          <t>おおさかふおおさかしちゅうおうくしろみまつしたあいえむぴーびる</t>
        </is>
      </c>
    </row>
    <row r="517">
      <c r="A517" t="inlineStr">
        <is>
          <t>5406390</t>
        </is>
      </c>
      <c r="B517" t="inlineStr">
        <is>
          <t>大阪府大阪市中央区城見松下ＩＭＰビル</t>
        </is>
      </c>
      <c r="C517" t="inlineStr">
        <is>
          <t>おおさかふおおさかしちゅうおうくしろみまつしたあいえむぴーびる</t>
        </is>
      </c>
    </row>
    <row r="518">
      <c r="A518" t="inlineStr">
        <is>
          <t>5410041</t>
        </is>
      </c>
      <c r="B518" t="inlineStr">
        <is>
          <t>大阪府大阪市中央区北浜</t>
        </is>
      </c>
      <c r="C518" t="inlineStr">
        <is>
          <t>おおさかふおおさかしちゅうおうくきたはま</t>
        </is>
      </c>
    </row>
    <row r="519">
      <c r="A519" t="inlineStr">
        <is>
          <t>5410042</t>
        </is>
      </c>
      <c r="B519" t="inlineStr">
        <is>
          <t>大阪府大阪市中央区今橋</t>
        </is>
      </c>
      <c r="C519" t="inlineStr">
        <is>
          <t>おおさかふおおさかしちゅうおうくいまばし</t>
        </is>
      </c>
    </row>
    <row r="520">
      <c r="A520" t="inlineStr">
        <is>
          <t>5410043</t>
        </is>
      </c>
      <c r="B520" t="inlineStr">
        <is>
          <t>大阪府大阪市中央区高麗橋</t>
        </is>
      </c>
      <c r="C520" t="inlineStr">
        <is>
          <t>おおさかふおおさかしちゅうおうくこうらいばし</t>
        </is>
      </c>
    </row>
    <row r="521">
      <c r="A521" t="inlineStr">
        <is>
          <t>5410044</t>
        </is>
      </c>
      <c r="B521" t="inlineStr">
        <is>
          <t>大阪府大阪市中央区伏見町</t>
        </is>
      </c>
      <c r="C521" t="inlineStr">
        <is>
          <t>おおさかふおおさかしちゅうおうくふしみまち</t>
        </is>
      </c>
    </row>
    <row r="522">
      <c r="A522" t="inlineStr">
        <is>
          <t>5410045</t>
        </is>
      </c>
      <c r="B522" t="inlineStr">
        <is>
          <t>大阪府大阪市中央区道修町</t>
        </is>
      </c>
      <c r="C522" t="inlineStr">
        <is>
          <t>おおさかふおおさかしちゅうおうくどしょうまち</t>
        </is>
      </c>
    </row>
    <row r="523">
      <c r="A523" t="inlineStr">
        <is>
          <t>5410046</t>
        </is>
      </c>
      <c r="B523" t="inlineStr">
        <is>
          <t>大阪府大阪市中央区平野町</t>
        </is>
      </c>
      <c r="C523" t="inlineStr">
        <is>
          <t>おおさかふおおさかしちゅうおうくひらのまち</t>
        </is>
      </c>
    </row>
    <row r="524">
      <c r="A524" t="inlineStr">
        <is>
          <t>5410047</t>
        </is>
      </c>
      <c r="B524" t="inlineStr">
        <is>
          <t>大阪府大阪市中央区淡路町</t>
        </is>
      </c>
      <c r="C524" t="inlineStr">
        <is>
          <t>おおさかふおおさかしちゅうおうくあわじまち</t>
        </is>
      </c>
    </row>
    <row r="525">
      <c r="A525" t="inlineStr">
        <is>
          <t>5410048</t>
        </is>
      </c>
      <c r="B525" t="inlineStr">
        <is>
          <t>大阪府大阪市中央区瓦町</t>
        </is>
      </c>
      <c r="C525" t="inlineStr">
        <is>
          <t>おおさかふおおさかしちゅうおうくかわらまち</t>
        </is>
      </c>
    </row>
    <row r="526">
      <c r="A526" t="inlineStr">
        <is>
          <t>5410051</t>
        </is>
      </c>
      <c r="B526" t="inlineStr">
        <is>
          <t>大阪府大阪市中央区備後町</t>
        </is>
      </c>
      <c r="C526" t="inlineStr">
        <is>
          <t>おおさかふおおさかしちゅうおうくびんごまち</t>
        </is>
      </c>
    </row>
    <row r="527">
      <c r="A527" t="inlineStr">
        <is>
          <t>5410052</t>
        </is>
      </c>
      <c r="B527" t="inlineStr">
        <is>
          <t>大阪府大阪市中央区安土町</t>
        </is>
      </c>
      <c r="C527" t="inlineStr">
        <is>
          <t>おおさかふおおさかしちゅうおうくあづちまち</t>
        </is>
      </c>
    </row>
    <row r="528">
      <c r="A528" t="inlineStr">
        <is>
          <t>5410053</t>
        </is>
      </c>
      <c r="B528" t="inlineStr">
        <is>
          <t>大阪府大阪市中央区本町</t>
        </is>
      </c>
      <c r="C528" t="inlineStr">
        <is>
          <t>おおさかふおおさかしちゅうおうくほんまち</t>
        </is>
      </c>
    </row>
    <row r="529">
      <c r="A529" t="inlineStr">
        <is>
          <t>5410054</t>
        </is>
      </c>
      <c r="B529" t="inlineStr">
        <is>
          <t>大阪府大阪市中央区南本町</t>
        </is>
      </c>
      <c r="C529" t="inlineStr">
        <is>
          <t>おおさかふおおさかしちゅうおうくみなみほんまち</t>
        </is>
      </c>
    </row>
    <row r="530">
      <c r="A530" t="inlineStr">
        <is>
          <t>5410055</t>
        </is>
      </c>
      <c r="B530" t="inlineStr">
        <is>
          <t>大阪府大阪市中央区船場中央</t>
        </is>
      </c>
      <c r="C530" t="inlineStr">
        <is>
          <t>おおさかふおおさかしちゅうおうくせんばちゅうおう</t>
        </is>
      </c>
    </row>
    <row r="531">
      <c r="A531" t="inlineStr">
        <is>
          <t>5410056</t>
        </is>
      </c>
      <c r="B531" t="inlineStr">
        <is>
          <t>大阪府大阪市中央区久太郎町</t>
        </is>
      </c>
      <c r="C531" t="inlineStr">
        <is>
          <t>おおさかふおおさかしちゅうおうくきゅうたろうまち</t>
        </is>
      </c>
    </row>
    <row r="532">
      <c r="A532" t="inlineStr">
        <is>
          <t>5410057</t>
        </is>
      </c>
      <c r="B532" t="inlineStr">
        <is>
          <t>大阪府大阪市中央区北久宝寺町</t>
        </is>
      </c>
      <c r="C532" t="inlineStr">
        <is>
          <t>おおさかふおおさかしちゅうおうくきたきゅうほうじまち</t>
        </is>
      </c>
    </row>
    <row r="533">
      <c r="A533" t="inlineStr">
        <is>
          <t>5410058</t>
        </is>
      </c>
      <c r="B533" t="inlineStr">
        <is>
          <t>大阪府大阪市中央区南久宝寺町</t>
        </is>
      </c>
      <c r="C533" t="inlineStr">
        <is>
          <t>おおさかふおおさかしちゅうおうくみなみきゅうほうじまち</t>
        </is>
      </c>
    </row>
    <row r="534">
      <c r="A534" t="inlineStr">
        <is>
          <t>5410059</t>
        </is>
      </c>
      <c r="B534" t="inlineStr">
        <is>
          <t>大阪府大阪市中央区博労町</t>
        </is>
      </c>
      <c r="C534" t="inlineStr">
        <is>
          <t>おおさかふおおさかしちゅうおうくばくろうまち</t>
        </is>
      </c>
    </row>
    <row r="535">
      <c r="A535" t="inlineStr">
        <is>
          <t>5420012</t>
        </is>
      </c>
      <c r="B535" t="inlineStr">
        <is>
          <t>大阪府大阪市中央区谷町</t>
        </is>
      </c>
      <c r="C535" t="inlineStr">
        <is>
          <t>おおさかふおおさかしちゅうおうくたにまち</t>
        </is>
      </c>
    </row>
    <row r="536">
      <c r="A536" t="inlineStr">
        <is>
          <t>5420061</t>
        </is>
      </c>
      <c r="B536" t="inlineStr">
        <is>
          <t>大阪府大阪市中央区安堂寺町</t>
        </is>
      </c>
      <c r="C536" t="inlineStr">
        <is>
          <t>おおさかふおおさかしちゅうおうくあんどうじまち</t>
        </is>
      </c>
    </row>
    <row r="537">
      <c r="A537" t="inlineStr">
        <is>
          <t>5420062</t>
        </is>
      </c>
      <c r="B537" t="inlineStr">
        <is>
          <t>大阪府大阪市中央区上本町西</t>
        </is>
      </c>
      <c r="C537" t="inlineStr">
        <is>
          <t>おおさかふおおさかしちゅうおうくうえほんまちにし</t>
        </is>
      </c>
    </row>
    <row r="538">
      <c r="A538" t="inlineStr">
        <is>
          <t>5420063</t>
        </is>
      </c>
      <c r="B538" t="inlineStr">
        <is>
          <t>大阪府大阪市中央区東平</t>
        </is>
      </c>
      <c r="C538" t="inlineStr">
        <is>
          <t>おおさかふおおさかしちゅうおうくとうへい</t>
        </is>
      </c>
    </row>
    <row r="539">
      <c r="A539" t="inlineStr">
        <is>
          <t>5420064</t>
        </is>
      </c>
      <c r="B539" t="inlineStr">
        <is>
          <t>大阪府大阪市中央区上汐</t>
        </is>
      </c>
      <c r="C539" t="inlineStr">
        <is>
          <t>おおさかふおおさかしちゅうおうくうえしお</t>
        </is>
      </c>
    </row>
    <row r="540">
      <c r="A540" t="inlineStr">
        <is>
          <t>5420065</t>
        </is>
      </c>
      <c r="B540" t="inlineStr">
        <is>
          <t>大阪府大阪市中央区中寺</t>
        </is>
      </c>
      <c r="C540" t="inlineStr">
        <is>
          <t>おおさかふおおさかしちゅうおうくなかでら</t>
        </is>
      </c>
    </row>
    <row r="541">
      <c r="A541" t="inlineStr">
        <is>
          <t>5420066</t>
        </is>
      </c>
      <c r="B541" t="inlineStr">
        <is>
          <t>大阪府大阪市中央区瓦屋町</t>
        </is>
      </c>
      <c r="C541" t="inlineStr">
        <is>
          <t>おおさかふおおさかしちゅうおうくかわらやまち</t>
        </is>
      </c>
    </row>
    <row r="542">
      <c r="A542" t="inlineStr">
        <is>
          <t>5420067</t>
        </is>
      </c>
      <c r="B542" t="inlineStr">
        <is>
          <t>大阪府大阪市中央区松屋町</t>
        </is>
      </c>
      <c r="C542" t="inlineStr">
        <is>
          <t>おおさかふおおさかしちゅうおうくまつやまち</t>
        </is>
      </c>
    </row>
    <row r="543">
      <c r="A543" t="inlineStr">
        <is>
          <t>5420071</t>
        </is>
      </c>
      <c r="B543" t="inlineStr">
        <is>
          <t>大阪府大阪市中央区道頓堀</t>
        </is>
      </c>
      <c r="C543" t="inlineStr">
        <is>
          <t>おおさかふおおさかしちゅうおうくどうとんぼり</t>
        </is>
      </c>
    </row>
    <row r="544">
      <c r="A544" t="inlineStr">
        <is>
          <t>5420072</t>
        </is>
      </c>
      <c r="B544" t="inlineStr">
        <is>
          <t>大阪府大阪市中央区高津</t>
        </is>
      </c>
      <c r="C544" t="inlineStr">
        <is>
          <t>おおさかふおおさかしちゅうおうくこうづ</t>
        </is>
      </c>
    </row>
    <row r="545">
      <c r="A545" t="inlineStr">
        <is>
          <t>5420073</t>
        </is>
      </c>
      <c r="B545" t="inlineStr">
        <is>
          <t>大阪府大阪市中央区日本橋</t>
        </is>
      </c>
      <c r="C545" t="inlineStr">
        <is>
          <t>おおさかふおおさかしちゅうおうくにっぽんばし</t>
        </is>
      </c>
    </row>
    <row r="546">
      <c r="A546" t="inlineStr">
        <is>
          <t>5420074</t>
        </is>
      </c>
      <c r="B546" t="inlineStr">
        <is>
          <t>大阪府大阪市中央区千日前</t>
        </is>
      </c>
      <c r="C546" t="inlineStr">
        <is>
          <t>おおさかふおおさかしちゅうおうくせんにちまえ</t>
        </is>
      </c>
    </row>
    <row r="547">
      <c r="A547" t="inlineStr">
        <is>
          <t>5420075</t>
        </is>
      </c>
      <c r="B547" t="inlineStr">
        <is>
          <t>大阪府大阪市中央区難波千日前</t>
        </is>
      </c>
      <c r="C547" t="inlineStr">
        <is>
          <t>おおさかふおおさかしちゅうおうくなんばせんにちまえ</t>
        </is>
      </c>
    </row>
    <row r="548">
      <c r="A548" t="inlineStr">
        <is>
          <t>5420076</t>
        </is>
      </c>
      <c r="B548" t="inlineStr">
        <is>
          <t>大阪府大阪市中央区難波</t>
        </is>
      </c>
      <c r="C548" t="inlineStr">
        <is>
          <t>おおさかふおおさかしちゅうおうくなんば</t>
        </is>
      </c>
    </row>
    <row r="549">
      <c r="A549" t="inlineStr">
        <is>
          <t>5420077</t>
        </is>
      </c>
      <c r="B549" t="inlineStr">
        <is>
          <t>大阪府大阪市中央区道頓堀</t>
        </is>
      </c>
      <c r="C549" t="inlineStr">
        <is>
          <t>おおさかふおおさかしちゅうおうくどうとんぼり</t>
        </is>
      </c>
    </row>
    <row r="550">
      <c r="A550" t="inlineStr">
        <is>
          <t>5420081</t>
        </is>
      </c>
      <c r="B550" t="inlineStr">
        <is>
          <t>大阪府大阪市中央区南船場</t>
        </is>
      </c>
      <c r="C550" t="inlineStr">
        <is>
          <t>おおさかふおおさかしちゅうおうくみなみせんば</t>
        </is>
      </c>
    </row>
    <row r="551">
      <c r="A551" t="inlineStr">
        <is>
          <t>5420082</t>
        </is>
      </c>
      <c r="B551" t="inlineStr">
        <is>
          <t>大阪府大阪市中央区島之内</t>
        </is>
      </c>
      <c r="C551" t="inlineStr">
        <is>
          <t>おおさかふおおさかしちゅうおうくしまのうち</t>
        </is>
      </c>
    </row>
    <row r="552">
      <c r="A552" t="inlineStr">
        <is>
          <t>5420083</t>
        </is>
      </c>
      <c r="B552" t="inlineStr">
        <is>
          <t>大阪府大阪市中央区東心斎橋</t>
        </is>
      </c>
      <c r="C552" t="inlineStr">
        <is>
          <t>おおさかふおおさかしちゅうおうくひがししんさいばし</t>
        </is>
      </c>
    </row>
    <row r="553">
      <c r="A553" t="inlineStr">
        <is>
          <t>5420084</t>
        </is>
      </c>
      <c r="B553" t="inlineStr">
        <is>
          <t>大阪府大阪市中央区宗右衛門町</t>
        </is>
      </c>
      <c r="C553" t="inlineStr">
        <is>
          <t>おおさかふおおさかしちゅうおうくそうえもんちょう</t>
        </is>
      </c>
    </row>
    <row r="554">
      <c r="A554" t="inlineStr">
        <is>
          <t>5420085</t>
        </is>
      </c>
      <c r="B554" t="inlineStr">
        <is>
          <t>大阪府大阪市中央区心斎橋筋</t>
        </is>
      </c>
      <c r="C554" t="inlineStr">
        <is>
          <t>おおさかふおおさかしちゅうおうくしんさいばしすじ</t>
        </is>
      </c>
    </row>
    <row r="555">
      <c r="A555" t="inlineStr">
        <is>
          <t>5420086</t>
        </is>
      </c>
      <c r="B555" t="inlineStr">
        <is>
          <t>大阪府大阪市中央区西心斎橋</t>
        </is>
      </c>
      <c r="C555" t="inlineStr">
        <is>
          <t>おおさかふおおさかしちゅうおうくにししんさいばし</t>
        </is>
      </c>
    </row>
    <row r="556">
      <c r="A556" t="inlineStr">
        <is>
          <t>5430000</t>
        </is>
      </c>
      <c r="B556" t="inlineStr">
        <is>
          <t>大阪府大阪市天王寺区</t>
        </is>
      </c>
      <c r="C556" t="inlineStr">
        <is>
          <t>おおさかふおおさかしてんのうじく</t>
        </is>
      </c>
    </row>
    <row r="557">
      <c r="A557" t="inlineStr">
        <is>
          <t>5430001</t>
        </is>
      </c>
      <c r="B557" t="inlineStr">
        <is>
          <t>大阪府大阪市天王寺区上本町</t>
        </is>
      </c>
      <c r="C557" t="inlineStr">
        <is>
          <t>おおさかふおおさかしてんのうじくうえほんまち</t>
        </is>
      </c>
    </row>
    <row r="558">
      <c r="A558" t="inlineStr">
        <is>
          <t>5430002</t>
        </is>
      </c>
      <c r="B558" t="inlineStr">
        <is>
          <t>大阪府大阪市天王寺区上汐</t>
        </is>
      </c>
      <c r="C558" t="inlineStr">
        <is>
          <t>おおさかふおおさかしてんのうじくうえしお</t>
        </is>
      </c>
    </row>
    <row r="559">
      <c r="A559" t="inlineStr">
        <is>
          <t>5430011</t>
        </is>
      </c>
      <c r="B559" t="inlineStr">
        <is>
          <t>大阪府大阪市天王寺区清水谷町</t>
        </is>
      </c>
      <c r="C559" t="inlineStr">
        <is>
          <t>おおさかふおおさかしてんのうじくしみずだにちょう</t>
        </is>
      </c>
    </row>
    <row r="560">
      <c r="A560" t="inlineStr">
        <is>
          <t>5430012</t>
        </is>
      </c>
      <c r="B560" t="inlineStr">
        <is>
          <t>大阪府大阪市天王寺区空堀町</t>
        </is>
      </c>
      <c r="C560" t="inlineStr">
        <is>
          <t>おおさかふおおさかしてんのうじくからほりちょう</t>
        </is>
      </c>
    </row>
    <row r="561">
      <c r="A561" t="inlineStr">
        <is>
          <t>5430013</t>
        </is>
      </c>
      <c r="B561" t="inlineStr">
        <is>
          <t>大阪府大阪市天王寺区玉造本町</t>
        </is>
      </c>
      <c r="C561" t="inlineStr">
        <is>
          <t>おおさかふおおさかしてんのうじくたまつくりほんまち</t>
        </is>
      </c>
    </row>
    <row r="562">
      <c r="A562" t="inlineStr">
        <is>
          <t>5430014</t>
        </is>
      </c>
      <c r="B562" t="inlineStr">
        <is>
          <t>大阪府大阪市天王寺区玉造元町</t>
        </is>
      </c>
      <c r="C562" t="inlineStr">
        <is>
          <t>おおさかふおおさかしてんのうじくたまつくりもとまち</t>
        </is>
      </c>
    </row>
    <row r="563">
      <c r="A563" t="inlineStr">
        <is>
          <t>5430015</t>
        </is>
      </c>
      <c r="B563" t="inlineStr">
        <is>
          <t>大阪府大阪市天王寺区真田山町</t>
        </is>
      </c>
      <c r="C563" t="inlineStr">
        <is>
          <t>おおさかふおおさかしてんのうじくさなだやまちょう</t>
        </is>
      </c>
    </row>
    <row r="564">
      <c r="A564" t="inlineStr">
        <is>
          <t>5430016</t>
        </is>
      </c>
      <c r="B564" t="inlineStr">
        <is>
          <t>大阪府大阪市天王寺区餌差町</t>
        </is>
      </c>
      <c r="C564" t="inlineStr">
        <is>
          <t>おおさかふおおさかしてんのうじくえさしまち</t>
        </is>
      </c>
    </row>
    <row r="565">
      <c r="A565" t="inlineStr">
        <is>
          <t>5430017</t>
        </is>
      </c>
      <c r="B565" t="inlineStr">
        <is>
          <t>大阪府大阪市天王寺区城南寺町</t>
        </is>
      </c>
      <c r="C565" t="inlineStr">
        <is>
          <t>おおさかふおおさかしてんのうじくじょうなんてらまち</t>
        </is>
      </c>
    </row>
    <row r="566">
      <c r="A566" t="inlineStr">
        <is>
          <t>5430018</t>
        </is>
      </c>
      <c r="B566" t="inlineStr">
        <is>
          <t>大阪府大阪市天王寺区空清町</t>
        </is>
      </c>
      <c r="C566" t="inlineStr">
        <is>
          <t>おおさかふおおさかしてんのうじくからきよちょう</t>
        </is>
      </c>
    </row>
    <row r="567">
      <c r="A567" t="inlineStr">
        <is>
          <t>5430021</t>
        </is>
      </c>
      <c r="B567" t="inlineStr">
        <is>
          <t>大阪府大阪市天王寺区東高津町</t>
        </is>
      </c>
      <c r="C567" t="inlineStr">
        <is>
          <t>おおさかふおおさかしてんのうじくひがしこうづちょう</t>
        </is>
      </c>
    </row>
    <row r="568">
      <c r="A568" t="inlineStr">
        <is>
          <t>5430022</t>
        </is>
      </c>
      <c r="B568" t="inlineStr">
        <is>
          <t>大阪府大阪市天王寺区味原本町</t>
        </is>
      </c>
      <c r="C568" t="inlineStr">
        <is>
          <t>おおさかふおおさかしてんのうじくあじはらほんまち</t>
        </is>
      </c>
    </row>
    <row r="569">
      <c r="A569" t="inlineStr">
        <is>
          <t>5430023</t>
        </is>
      </c>
      <c r="B569" t="inlineStr">
        <is>
          <t>大阪府大阪市天王寺区味原町</t>
        </is>
      </c>
      <c r="C569" t="inlineStr">
        <is>
          <t>おおさかふおおさかしてんのうじくあじはらちょう</t>
        </is>
      </c>
    </row>
    <row r="570">
      <c r="A570" t="inlineStr">
        <is>
          <t>5430024</t>
        </is>
      </c>
      <c r="B570" t="inlineStr">
        <is>
          <t>大阪府大阪市天王寺区舟橋町</t>
        </is>
      </c>
      <c r="C570" t="inlineStr">
        <is>
          <t>おおさかふおおさかしてんのうじくふなはしちょう</t>
        </is>
      </c>
    </row>
    <row r="571">
      <c r="A571" t="inlineStr">
        <is>
          <t>5430025</t>
        </is>
      </c>
      <c r="B571" t="inlineStr">
        <is>
          <t>大阪府大阪市天王寺区下味原町</t>
        </is>
      </c>
      <c r="C571" t="inlineStr">
        <is>
          <t>おおさかふおおさかしてんのうじくしもあじはらちょう</t>
        </is>
      </c>
    </row>
    <row r="572">
      <c r="A572" t="inlineStr">
        <is>
          <t>5430026</t>
        </is>
      </c>
      <c r="B572" t="inlineStr">
        <is>
          <t>大阪府大阪市天王寺区東上町</t>
        </is>
      </c>
      <c r="C572" t="inlineStr">
        <is>
          <t>おおさかふおおさかしてんのうじくとうじょうちょう</t>
        </is>
      </c>
    </row>
    <row r="573">
      <c r="A573" t="inlineStr">
        <is>
          <t>5430027</t>
        </is>
      </c>
      <c r="B573" t="inlineStr">
        <is>
          <t>大阪府大阪市天王寺区筆ケ崎町</t>
        </is>
      </c>
      <c r="C573" t="inlineStr">
        <is>
          <t>おおさかふおおさかしてんのうじくふでがさきちょう</t>
        </is>
      </c>
    </row>
    <row r="574">
      <c r="A574" t="inlineStr">
        <is>
          <t>5430028</t>
        </is>
      </c>
      <c r="B574" t="inlineStr">
        <is>
          <t>大阪府大阪市天王寺区小橋町</t>
        </is>
      </c>
      <c r="C574" t="inlineStr">
        <is>
          <t>おおさかふおおさかしてんのうじくおばせちょう</t>
        </is>
      </c>
    </row>
    <row r="575">
      <c r="A575" t="inlineStr">
        <is>
          <t>5430031</t>
        </is>
      </c>
      <c r="B575" t="inlineStr">
        <is>
          <t>大阪府大阪市天王寺区石ケ辻町</t>
        </is>
      </c>
      <c r="C575" t="inlineStr">
        <is>
          <t>おおさかふおおさかしてんのうじくいしがつじちょう</t>
        </is>
      </c>
    </row>
    <row r="576">
      <c r="A576" t="inlineStr">
        <is>
          <t>5430032</t>
        </is>
      </c>
      <c r="B576" t="inlineStr">
        <is>
          <t>大阪府大阪市天王寺区細工谷</t>
        </is>
      </c>
      <c r="C576" t="inlineStr">
        <is>
          <t>おおさかふおおさかしてんのうじくさいくだに</t>
        </is>
      </c>
    </row>
    <row r="577">
      <c r="A577" t="inlineStr">
        <is>
          <t>5430033</t>
        </is>
      </c>
      <c r="B577" t="inlineStr">
        <is>
          <t>大阪府大阪市天王寺区堂ケ芝</t>
        </is>
      </c>
      <c r="C577" t="inlineStr">
        <is>
          <t>おおさかふおおさかしてんのうじくどうがしば</t>
        </is>
      </c>
    </row>
    <row r="578">
      <c r="A578" t="inlineStr">
        <is>
          <t>5430034</t>
        </is>
      </c>
      <c r="B578" t="inlineStr">
        <is>
          <t>大阪府大阪市天王寺区松ケ鼻町</t>
        </is>
      </c>
      <c r="C578" t="inlineStr">
        <is>
          <t>おおさかふおおさかしてんのうじくまつがはなちょう</t>
        </is>
      </c>
    </row>
    <row r="579">
      <c r="A579" t="inlineStr">
        <is>
          <t>5430035</t>
        </is>
      </c>
      <c r="B579" t="inlineStr">
        <is>
          <t>大阪府大阪市天王寺区北山町</t>
        </is>
      </c>
      <c r="C579" t="inlineStr">
        <is>
          <t>おおさかふおおさかしてんのうじくきたやまちょう</t>
        </is>
      </c>
    </row>
    <row r="580">
      <c r="A580" t="inlineStr">
        <is>
          <t>5430036</t>
        </is>
      </c>
      <c r="B580" t="inlineStr">
        <is>
          <t>大阪府大阪市天王寺区小宮町</t>
        </is>
      </c>
      <c r="C580" t="inlineStr">
        <is>
          <t>おおさかふおおさかしてんのうじくこみやちょう</t>
        </is>
      </c>
    </row>
    <row r="581">
      <c r="A581" t="inlineStr">
        <is>
          <t>5430037</t>
        </is>
      </c>
      <c r="B581" t="inlineStr">
        <is>
          <t>大阪府大阪市天王寺区上之宮町</t>
        </is>
      </c>
      <c r="C581" t="inlineStr">
        <is>
          <t>おおさかふおおさかしてんのうじくうえのみやちょう</t>
        </is>
      </c>
    </row>
    <row r="582">
      <c r="A582" t="inlineStr">
        <is>
          <t>5430041</t>
        </is>
      </c>
      <c r="B582" t="inlineStr">
        <is>
          <t>大阪府大阪市天王寺区真法院町</t>
        </is>
      </c>
      <c r="C582" t="inlineStr">
        <is>
          <t>おおさかふおおさかしてんのうじくしんぽういんちょう</t>
        </is>
      </c>
    </row>
    <row r="583">
      <c r="A583" t="inlineStr">
        <is>
          <t>5430042</t>
        </is>
      </c>
      <c r="B583" t="inlineStr">
        <is>
          <t>大阪府大阪市天王寺区烏ケ辻</t>
        </is>
      </c>
      <c r="C583" t="inlineStr">
        <is>
          <t>おおさかふおおさかしてんのうじくからすがつじ</t>
        </is>
      </c>
    </row>
    <row r="584">
      <c r="A584" t="inlineStr">
        <is>
          <t>5430043</t>
        </is>
      </c>
      <c r="B584" t="inlineStr">
        <is>
          <t>大阪府大阪市天王寺区勝山</t>
        </is>
      </c>
      <c r="C584" t="inlineStr">
        <is>
          <t>おおさかふおおさかしてんのうじくかつやま</t>
        </is>
      </c>
    </row>
    <row r="585">
      <c r="A585" t="inlineStr">
        <is>
          <t>5430044</t>
        </is>
      </c>
      <c r="B585" t="inlineStr">
        <is>
          <t>大阪府大阪市天王寺区国分町</t>
        </is>
      </c>
      <c r="C585" t="inlineStr">
        <is>
          <t>おおさかふおおさかしてんのうじくこくぶちょう</t>
        </is>
      </c>
    </row>
    <row r="586">
      <c r="A586" t="inlineStr">
        <is>
          <t>5430045</t>
        </is>
      </c>
      <c r="B586" t="inlineStr">
        <is>
          <t>大阪府大阪市天王寺区寺田町</t>
        </is>
      </c>
      <c r="C586" t="inlineStr">
        <is>
          <t>おおさかふおおさかしてんのうじくてらだちょう</t>
        </is>
      </c>
    </row>
    <row r="587">
      <c r="A587" t="inlineStr">
        <is>
          <t>5430051</t>
        </is>
      </c>
      <c r="B587" t="inlineStr">
        <is>
          <t>大阪府大阪市天王寺区四天王寺</t>
        </is>
      </c>
      <c r="C587" t="inlineStr">
        <is>
          <t>おおさかふおおさかしてんのうじくしてんのうじ</t>
        </is>
      </c>
    </row>
    <row r="588">
      <c r="A588" t="inlineStr">
        <is>
          <t>5430052</t>
        </is>
      </c>
      <c r="B588" t="inlineStr">
        <is>
          <t>大阪府大阪市天王寺区大道</t>
        </is>
      </c>
      <c r="C588" t="inlineStr">
        <is>
          <t>おおさかふおおさかしてんのうじくだいどう</t>
        </is>
      </c>
    </row>
    <row r="589">
      <c r="A589" t="inlineStr">
        <is>
          <t>5430053</t>
        </is>
      </c>
      <c r="B589" t="inlineStr">
        <is>
          <t>大阪府大阪市天王寺区北河堀町</t>
        </is>
      </c>
      <c r="C589" t="inlineStr">
        <is>
          <t>おおさかふおおさかしてんのうじくきたかわほりちょう</t>
        </is>
      </c>
    </row>
    <row r="590">
      <c r="A590" t="inlineStr">
        <is>
          <t>5430054</t>
        </is>
      </c>
      <c r="B590" t="inlineStr">
        <is>
          <t>大阪府大阪市天王寺区南河堀町</t>
        </is>
      </c>
      <c r="C590" t="inlineStr">
        <is>
          <t>おおさかふおおさかしてんのうじくみなみかわほりちょう</t>
        </is>
      </c>
    </row>
    <row r="591">
      <c r="A591" t="inlineStr">
        <is>
          <t>5430055</t>
        </is>
      </c>
      <c r="B591" t="inlineStr">
        <is>
          <t>大阪府大阪市天王寺区悲田院町</t>
        </is>
      </c>
      <c r="C591" t="inlineStr">
        <is>
          <t>おおさかふおおさかしてんのうじくひでんいんちょう</t>
        </is>
      </c>
    </row>
    <row r="592">
      <c r="A592" t="inlineStr">
        <is>
          <t>5430056</t>
        </is>
      </c>
      <c r="B592" t="inlineStr">
        <is>
          <t>大阪府大阪市天王寺区堀越町</t>
        </is>
      </c>
      <c r="C592" t="inlineStr">
        <is>
          <t>おおさかふおおさかしてんのうじくほりこしちょう</t>
        </is>
      </c>
    </row>
    <row r="593">
      <c r="A593" t="inlineStr">
        <is>
          <t>5430061</t>
        </is>
      </c>
      <c r="B593" t="inlineStr">
        <is>
          <t>大阪府大阪市天王寺区伶人町</t>
        </is>
      </c>
      <c r="C593" t="inlineStr">
        <is>
          <t>おおさかふおおさかしてんのうじくれいにんちょう</t>
        </is>
      </c>
    </row>
    <row r="594">
      <c r="A594" t="inlineStr">
        <is>
          <t>5430062</t>
        </is>
      </c>
      <c r="B594" t="inlineStr">
        <is>
          <t>大阪府大阪市天王寺区逢阪</t>
        </is>
      </c>
      <c r="C594" t="inlineStr">
        <is>
          <t>おおさかふおおさかしてんのうじくおうさか</t>
        </is>
      </c>
    </row>
    <row r="595">
      <c r="A595" t="inlineStr">
        <is>
          <t>5430063</t>
        </is>
      </c>
      <c r="B595" t="inlineStr">
        <is>
          <t>大阪府大阪市天王寺区茶臼山町</t>
        </is>
      </c>
      <c r="C595" t="inlineStr">
        <is>
          <t>おおさかふおおさかしてんのうじくちゃうすやまちょう</t>
        </is>
      </c>
    </row>
    <row r="596">
      <c r="A596" t="inlineStr">
        <is>
          <t>5430071</t>
        </is>
      </c>
      <c r="B596" t="inlineStr">
        <is>
          <t>大阪府大阪市天王寺区生玉町</t>
        </is>
      </c>
      <c r="C596" t="inlineStr">
        <is>
          <t>おおさかふおおさかしてんのうじくいくたまちょう</t>
        </is>
      </c>
    </row>
    <row r="597">
      <c r="A597" t="inlineStr">
        <is>
          <t>5430072</t>
        </is>
      </c>
      <c r="B597" t="inlineStr">
        <is>
          <t>大阪府大阪市天王寺区生玉前町</t>
        </is>
      </c>
      <c r="C597" t="inlineStr">
        <is>
          <t>おおさかふおおさかしてんのうじくいくたままえまち</t>
        </is>
      </c>
    </row>
    <row r="598">
      <c r="A598" t="inlineStr">
        <is>
          <t>5430073</t>
        </is>
      </c>
      <c r="B598" t="inlineStr">
        <is>
          <t>大阪府大阪市天王寺区生玉寺町</t>
        </is>
      </c>
      <c r="C598" t="inlineStr">
        <is>
          <t>おおさかふおおさかしてんのうじくいくたまてらまち</t>
        </is>
      </c>
    </row>
    <row r="599">
      <c r="A599" t="inlineStr">
        <is>
          <t>5430074</t>
        </is>
      </c>
      <c r="B599" t="inlineStr">
        <is>
          <t>大阪府大阪市天王寺区六万体町</t>
        </is>
      </c>
      <c r="C599" t="inlineStr">
        <is>
          <t>おおさかふおおさかしてんのうじくろくまんたいちょう</t>
        </is>
      </c>
    </row>
    <row r="600">
      <c r="A600" t="inlineStr">
        <is>
          <t>5430075</t>
        </is>
      </c>
      <c r="B600" t="inlineStr">
        <is>
          <t>大阪府大阪市天王寺区夕陽丘町</t>
        </is>
      </c>
      <c r="C600" t="inlineStr">
        <is>
          <t>おおさかふおおさかしてんのうじくゆうひがおかちょう</t>
        </is>
      </c>
    </row>
    <row r="601">
      <c r="A601" t="inlineStr">
        <is>
          <t>5430076</t>
        </is>
      </c>
      <c r="B601" t="inlineStr">
        <is>
          <t>大阪府大阪市天王寺区下寺町</t>
        </is>
      </c>
      <c r="C601" t="inlineStr">
        <is>
          <t>おおさかふおおさかしてんのうじくしたでらまち</t>
        </is>
      </c>
    </row>
    <row r="602">
      <c r="A602" t="inlineStr">
        <is>
          <t>5440000</t>
        </is>
      </c>
      <c r="B602" t="inlineStr">
        <is>
          <t>大阪府大阪市生野区</t>
        </is>
      </c>
      <c r="C602" t="inlineStr">
        <is>
          <t>おおさかふおおさかしいくのく</t>
        </is>
      </c>
    </row>
    <row r="603">
      <c r="A603" t="inlineStr">
        <is>
          <t>5440001</t>
        </is>
      </c>
      <c r="B603" t="inlineStr">
        <is>
          <t>大阪府大阪市生野区新今里</t>
        </is>
      </c>
      <c r="C603" t="inlineStr">
        <is>
          <t>おおさかふおおさかしいくのくしんいまざと</t>
        </is>
      </c>
    </row>
    <row r="604">
      <c r="A604" t="inlineStr">
        <is>
          <t>5440002</t>
        </is>
      </c>
      <c r="B604" t="inlineStr">
        <is>
          <t>大阪府大阪市生野区小路</t>
        </is>
      </c>
      <c r="C604" t="inlineStr">
        <is>
          <t>おおさかふおおさかしいくのくしょうじ</t>
        </is>
      </c>
    </row>
    <row r="605">
      <c r="A605" t="inlineStr">
        <is>
          <t>5440003</t>
        </is>
      </c>
      <c r="B605" t="inlineStr">
        <is>
          <t>大阪府大阪市生野区小路東</t>
        </is>
      </c>
      <c r="C605" t="inlineStr">
        <is>
          <t>おおさかふおおさかしいくのくしょうじひがし</t>
        </is>
      </c>
    </row>
    <row r="606">
      <c r="A606" t="inlineStr">
        <is>
          <t>5440004</t>
        </is>
      </c>
      <c r="B606" t="inlineStr">
        <is>
          <t>大阪府大阪市生野区巽北</t>
        </is>
      </c>
      <c r="C606" t="inlineStr">
        <is>
          <t>おおさかふおおさかしいくのくたつみきた</t>
        </is>
      </c>
    </row>
    <row r="607">
      <c r="A607" t="inlineStr">
        <is>
          <t>5440005</t>
        </is>
      </c>
      <c r="B607" t="inlineStr">
        <is>
          <t>大阪府大阪市生野区中川</t>
        </is>
      </c>
      <c r="C607" t="inlineStr">
        <is>
          <t>おおさかふおおさかしいくのくなかがわ</t>
        </is>
      </c>
    </row>
    <row r="608">
      <c r="A608" t="inlineStr">
        <is>
          <t>5440006</t>
        </is>
      </c>
      <c r="B608" t="inlineStr">
        <is>
          <t>大阪府大阪市生野区中川東</t>
        </is>
      </c>
      <c r="C608" t="inlineStr">
        <is>
          <t>おおさかふおおさかしいくのくなかがわひがし</t>
        </is>
      </c>
    </row>
    <row r="609">
      <c r="A609" t="inlineStr">
        <is>
          <t>5440011</t>
        </is>
      </c>
      <c r="B609" t="inlineStr">
        <is>
          <t>大阪府大阪市生野区田島</t>
        </is>
      </c>
      <c r="C609" t="inlineStr">
        <is>
          <t>おおさかふおおさかしいくのくたじま</t>
        </is>
      </c>
    </row>
    <row r="610">
      <c r="A610" t="inlineStr">
        <is>
          <t>5440012</t>
        </is>
      </c>
      <c r="B610" t="inlineStr">
        <is>
          <t>大阪府大阪市生野区巽西</t>
        </is>
      </c>
      <c r="C610" t="inlineStr">
        <is>
          <t>おおさかふおおさかしいくのくたつみにし</t>
        </is>
      </c>
    </row>
    <row r="611">
      <c r="A611" t="inlineStr">
        <is>
          <t>5440013</t>
        </is>
      </c>
      <c r="B611" t="inlineStr">
        <is>
          <t>大阪府大阪市生野区巽中</t>
        </is>
      </c>
      <c r="C611" t="inlineStr">
        <is>
          <t>おおさかふおおさかしいくのくたつみなか</t>
        </is>
      </c>
    </row>
    <row r="612">
      <c r="A612" t="inlineStr">
        <is>
          <t>5440014</t>
        </is>
      </c>
      <c r="B612" t="inlineStr">
        <is>
          <t>大阪府大阪市生野区巽東</t>
        </is>
      </c>
      <c r="C612" t="inlineStr">
        <is>
          <t>おおさかふおおさかしいくのくたつみひがし</t>
        </is>
      </c>
    </row>
    <row r="613">
      <c r="A613" t="inlineStr">
        <is>
          <t>5440015</t>
        </is>
      </c>
      <c r="B613" t="inlineStr">
        <is>
          <t>大阪府大阪市生野区巽南</t>
        </is>
      </c>
      <c r="C613" t="inlineStr">
        <is>
          <t>おおさかふおおさかしいくのくたつみみなみ</t>
        </is>
      </c>
    </row>
    <row r="614">
      <c r="A614" t="inlineStr">
        <is>
          <t>5440021</t>
        </is>
      </c>
      <c r="B614" t="inlineStr">
        <is>
          <t>大阪府大阪市生野区勝山南</t>
        </is>
      </c>
      <c r="C614" t="inlineStr">
        <is>
          <t>おおさかふおおさかしいくのくかつやまみなみ</t>
        </is>
      </c>
    </row>
    <row r="615">
      <c r="A615" t="inlineStr">
        <is>
          <t>5440022</t>
        </is>
      </c>
      <c r="B615" t="inlineStr">
        <is>
          <t>大阪府大阪市生野区舎利寺</t>
        </is>
      </c>
      <c r="C615" t="inlineStr">
        <is>
          <t>おおさかふおおさかしいくのくしゃりじ</t>
        </is>
      </c>
    </row>
    <row r="616">
      <c r="A616" t="inlineStr">
        <is>
          <t>5440023</t>
        </is>
      </c>
      <c r="B616" t="inlineStr">
        <is>
          <t>大阪府大阪市生野区林寺</t>
        </is>
      </c>
      <c r="C616" t="inlineStr">
        <is>
          <t>おおさかふおおさかしいくのくはやしじ</t>
        </is>
      </c>
    </row>
    <row r="617">
      <c r="A617" t="inlineStr">
        <is>
          <t>5440024</t>
        </is>
      </c>
      <c r="B617" t="inlineStr">
        <is>
          <t>大阪府大阪市生野区生野西</t>
        </is>
      </c>
      <c r="C617" t="inlineStr">
        <is>
          <t>おおさかふおおさかしいくのくいくのにし</t>
        </is>
      </c>
    </row>
    <row r="618">
      <c r="A618" t="inlineStr">
        <is>
          <t>5440025</t>
        </is>
      </c>
      <c r="B618" t="inlineStr">
        <is>
          <t>大阪府大阪市生野区生野東</t>
        </is>
      </c>
      <c r="C618" t="inlineStr">
        <is>
          <t>おおさかふおおさかしいくのくいくのひがし</t>
        </is>
      </c>
    </row>
    <row r="619">
      <c r="A619" t="inlineStr">
        <is>
          <t>5440031</t>
        </is>
      </c>
      <c r="B619" t="inlineStr">
        <is>
          <t>大阪府大阪市生野区鶴橋</t>
        </is>
      </c>
      <c r="C619" t="inlineStr">
        <is>
          <t>おおさかふおおさかしいくのくつるはし</t>
        </is>
      </c>
    </row>
    <row r="620">
      <c r="A620" t="inlineStr">
        <is>
          <t>5440032</t>
        </is>
      </c>
      <c r="B620" t="inlineStr">
        <is>
          <t>大阪府大阪市生野区中川西</t>
        </is>
      </c>
      <c r="C620" t="inlineStr">
        <is>
          <t>おおさかふおおさかしいくのくなかがわにし</t>
        </is>
      </c>
    </row>
    <row r="621">
      <c r="A621" t="inlineStr">
        <is>
          <t>5440033</t>
        </is>
      </c>
      <c r="B621" t="inlineStr">
        <is>
          <t>大阪府大阪市生野区勝山北</t>
        </is>
      </c>
      <c r="C621" t="inlineStr">
        <is>
          <t>おおさかふおおさかしいくのくかつやまきた</t>
        </is>
      </c>
    </row>
    <row r="622">
      <c r="A622" t="inlineStr">
        <is>
          <t>5440034</t>
        </is>
      </c>
      <c r="B622" t="inlineStr">
        <is>
          <t>大阪府大阪市生野区桃谷</t>
        </is>
      </c>
      <c r="C622" t="inlineStr">
        <is>
          <t>おおさかふおおさかしいくのくももだに</t>
        </is>
      </c>
    </row>
    <row r="623">
      <c r="A623" t="inlineStr">
        <is>
          <t>5450000</t>
        </is>
      </c>
      <c r="B623" t="inlineStr">
        <is>
          <t>大阪府大阪市阿倍野区</t>
        </is>
      </c>
      <c r="C623" t="inlineStr">
        <is>
          <t>おおさかふおおさかしあべのく</t>
        </is>
      </c>
    </row>
    <row r="624">
      <c r="A624" t="inlineStr">
        <is>
          <t>5450001</t>
        </is>
      </c>
      <c r="B624" t="inlineStr">
        <is>
          <t>大阪府大阪市阿倍野区天王寺町北</t>
        </is>
      </c>
      <c r="C624" t="inlineStr">
        <is>
          <t>おおさかふおおさかしあべのくてんのうじちょうきた</t>
        </is>
      </c>
    </row>
    <row r="625">
      <c r="A625" t="inlineStr">
        <is>
          <t>5450002</t>
        </is>
      </c>
      <c r="B625" t="inlineStr">
        <is>
          <t>大阪府大阪市阿倍野区天王寺町南</t>
        </is>
      </c>
      <c r="C625" t="inlineStr">
        <is>
          <t>おおさかふおおさかしあべのくてんのうじちょうみなみ</t>
        </is>
      </c>
    </row>
    <row r="626">
      <c r="A626" t="inlineStr">
        <is>
          <t>5450003</t>
        </is>
      </c>
      <c r="B626" t="inlineStr">
        <is>
          <t>大阪府大阪市阿倍野区美章園</t>
        </is>
      </c>
      <c r="C626" t="inlineStr">
        <is>
          <t>おおさかふおおさかしあべのくびしょうえん</t>
        </is>
      </c>
    </row>
    <row r="627">
      <c r="A627" t="inlineStr">
        <is>
          <t>5450004</t>
        </is>
      </c>
      <c r="B627" t="inlineStr">
        <is>
          <t>大阪府大阪市阿倍野区文の里</t>
        </is>
      </c>
      <c r="C627" t="inlineStr">
        <is>
          <t>おおさかふおおさかしあべのくふみのさと</t>
        </is>
      </c>
    </row>
    <row r="628">
      <c r="A628" t="inlineStr">
        <is>
          <t>5450005</t>
        </is>
      </c>
      <c r="B628" t="inlineStr">
        <is>
          <t>大阪府大阪市阿倍野区三明町</t>
        </is>
      </c>
      <c r="C628" t="inlineStr">
        <is>
          <t>おおさかふおおさかしあべのくさんめいちょう</t>
        </is>
      </c>
    </row>
    <row r="629">
      <c r="A629" t="inlineStr">
        <is>
          <t>5450011</t>
        </is>
      </c>
      <c r="B629" t="inlineStr">
        <is>
          <t>大阪府大阪市阿倍野区昭和町</t>
        </is>
      </c>
      <c r="C629" t="inlineStr">
        <is>
          <t>おおさかふおおさかしあべのくしょうわちょう</t>
        </is>
      </c>
    </row>
    <row r="630">
      <c r="A630" t="inlineStr">
        <is>
          <t>5450012</t>
        </is>
      </c>
      <c r="B630" t="inlineStr">
        <is>
          <t>大阪府大阪市阿倍野区桃ケ池町</t>
        </is>
      </c>
      <c r="C630" t="inlineStr">
        <is>
          <t>おおさかふおおさかしあべのくももがいけちょう</t>
        </is>
      </c>
    </row>
    <row r="631">
      <c r="A631" t="inlineStr">
        <is>
          <t>5450013</t>
        </is>
      </c>
      <c r="B631" t="inlineStr">
        <is>
          <t>大阪府大阪市阿倍野区長池町</t>
        </is>
      </c>
      <c r="C631" t="inlineStr">
        <is>
          <t>おおさかふおおさかしあべのくながいけちょう</t>
        </is>
      </c>
    </row>
    <row r="632">
      <c r="A632" t="inlineStr">
        <is>
          <t>5450014</t>
        </is>
      </c>
      <c r="B632" t="inlineStr">
        <is>
          <t>大阪府大阪市阿倍野区西田辺町</t>
        </is>
      </c>
      <c r="C632" t="inlineStr">
        <is>
          <t>おおさかふおおさかしあべのくにしたなべちょう</t>
        </is>
      </c>
    </row>
    <row r="633">
      <c r="A633" t="inlineStr">
        <is>
          <t>5450021</t>
        </is>
      </c>
      <c r="B633" t="inlineStr">
        <is>
          <t>大阪府大阪市阿倍野区阪南町</t>
        </is>
      </c>
      <c r="C633" t="inlineStr">
        <is>
          <t>おおさかふおおさかしあべのくはんなんちょう</t>
        </is>
      </c>
    </row>
    <row r="634">
      <c r="A634" t="inlineStr">
        <is>
          <t>5450022</t>
        </is>
      </c>
      <c r="B634" t="inlineStr">
        <is>
          <t>大阪府大阪市阿倍野区播磨町</t>
        </is>
      </c>
      <c r="C634" t="inlineStr">
        <is>
          <t>おおさかふおおさかしあべのくはりまちょう</t>
        </is>
      </c>
    </row>
    <row r="635">
      <c r="A635" t="inlineStr">
        <is>
          <t>5450023</t>
        </is>
      </c>
      <c r="B635" t="inlineStr">
        <is>
          <t>大阪府大阪市阿倍野区王子町</t>
        </is>
      </c>
      <c r="C635" t="inlineStr">
        <is>
          <t>おおさかふおおさかしあべのくおうじちょう</t>
        </is>
      </c>
    </row>
    <row r="636">
      <c r="A636" t="inlineStr">
        <is>
          <t>5450031</t>
        </is>
      </c>
      <c r="B636" t="inlineStr">
        <is>
          <t>大阪府大阪市阿倍野区橋本町</t>
        </is>
      </c>
      <c r="C636" t="inlineStr">
        <is>
          <t>おおさかふおおさかしあべのくはしもとちょう</t>
        </is>
      </c>
    </row>
    <row r="637">
      <c r="A637" t="inlineStr">
        <is>
          <t>5450032</t>
        </is>
      </c>
      <c r="B637" t="inlineStr">
        <is>
          <t>大阪府大阪市阿倍野区晴明通</t>
        </is>
      </c>
      <c r="C637" t="inlineStr">
        <is>
          <t>おおさかふおおさかしあべのくせいめいどおり</t>
        </is>
      </c>
    </row>
    <row r="638">
      <c r="A638" t="inlineStr">
        <is>
          <t>5450033</t>
        </is>
      </c>
      <c r="B638" t="inlineStr">
        <is>
          <t>大阪府大阪市阿倍野区相生通</t>
        </is>
      </c>
      <c r="C638" t="inlineStr">
        <is>
          <t>おおさかふおおさかしあべのくあいおいどおり</t>
        </is>
      </c>
    </row>
    <row r="639">
      <c r="A639" t="inlineStr">
        <is>
          <t>5450034</t>
        </is>
      </c>
      <c r="B639" t="inlineStr">
        <is>
          <t>大阪府大阪市阿倍野区阿倍野元町</t>
        </is>
      </c>
      <c r="C639" t="inlineStr">
        <is>
          <t>おおさかふおおさかしあべのくあべのもとまち</t>
        </is>
      </c>
    </row>
    <row r="640">
      <c r="A640" t="inlineStr">
        <is>
          <t>5450035</t>
        </is>
      </c>
      <c r="B640" t="inlineStr">
        <is>
          <t>大阪府大阪市阿倍野区北畠</t>
        </is>
      </c>
      <c r="C640" t="inlineStr">
        <is>
          <t>おおさかふおおさかしあべのくきたばたけ</t>
        </is>
      </c>
    </row>
    <row r="641">
      <c r="A641" t="inlineStr">
        <is>
          <t>5450036</t>
        </is>
      </c>
      <c r="B641" t="inlineStr">
        <is>
          <t>大阪府大阪市阿倍野区万代</t>
        </is>
      </c>
      <c r="C641" t="inlineStr">
        <is>
          <t>おおさかふおおさかしあべのくばんだい</t>
        </is>
      </c>
    </row>
    <row r="642">
      <c r="A642" t="inlineStr">
        <is>
          <t>5450037</t>
        </is>
      </c>
      <c r="B642" t="inlineStr">
        <is>
          <t>大阪府大阪市阿倍野区帝塚山</t>
        </is>
      </c>
      <c r="C642" t="inlineStr">
        <is>
          <t>おおさかふおおさかしあべのくてづかやま</t>
        </is>
      </c>
    </row>
    <row r="643">
      <c r="A643" t="inlineStr">
        <is>
          <t>5450041</t>
        </is>
      </c>
      <c r="B643" t="inlineStr">
        <is>
          <t>大阪府大阪市阿倍野区共立通</t>
        </is>
      </c>
      <c r="C643" t="inlineStr">
        <is>
          <t>おおさかふおおさかしあべのくきょうりつどおり</t>
        </is>
      </c>
    </row>
    <row r="644">
      <c r="A644" t="inlineStr">
        <is>
          <t>5450042</t>
        </is>
      </c>
      <c r="B644" t="inlineStr">
        <is>
          <t>大阪府大阪市阿倍野区丸山通</t>
        </is>
      </c>
      <c r="C644" t="inlineStr">
        <is>
          <t>おおさかふおおさかしあべのくまるやまどおり</t>
        </is>
      </c>
    </row>
    <row r="645">
      <c r="A645" t="inlineStr">
        <is>
          <t>5450043</t>
        </is>
      </c>
      <c r="B645" t="inlineStr">
        <is>
          <t>大阪府大阪市阿倍野区松虫通</t>
        </is>
      </c>
      <c r="C645" t="inlineStr">
        <is>
          <t>おおさかふおおさかしあべのくまつむしどおり</t>
        </is>
      </c>
    </row>
    <row r="646">
      <c r="A646" t="inlineStr">
        <is>
          <t>5450051</t>
        </is>
      </c>
      <c r="B646" t="inlineStr">
        <is>
          <t>大阪府大阪市阿倍野区旭町</t>
        </is>
      </c>
      <c r="C646" t="inlineStr">
        <is>
          <t>おおさかふおおさかしあべのくあさひまち</t>
        </is>
      </c>
    </row>
    <row r="647">
      <c r="A647" t="inlineStr">
        <is>
          <t>5450052</t>
        </is>
      </c>
      <c r="B647" t="inlineStr">
        <is>
          <t>大阪府大阪市阿倍野区阿倍野筋</t>
        </is>
      </c>
      <c r="C647" t="inlineStr">
        <is>
          <t>おおさかふおおさかしあべのくあべのすじ</t>
        </is>
      </c>
    </row>
    <row r="648">
      <c r="A648" t="inlineStr">
        <is>
          <t>5450053</t>
        </is>
      </c>
      <c r="B648" t="inlineStr">
        <is>
          <t>大阪府大阪市阿倍野区松崎町</t>
        </is>
      </c>
      <c r="C648" t="inlineStr">
        <is>
          <t>おおさかふおおさかしあべのくまつざきちょう</t>
        </is>
      </c>
    </row>
    <row r="649">
      <c r="A649" t="inlineStr">
        <is>
          <t>5456001</t>
        </is>
      </c>
      <c r="B649" t="inlineStr">
        <is>
          <t>大阪府大阪市阿倍野区阿倍野筋あべのハルカス</t>
        </is>
      </c>
      <c r="C649" t="inlineStr">
        <is>
          <t>おおさかふおおさかしあべのくあべのすじあべのはるかす</t>
        </is>
      </c>
    </row>
    <row r="650">
      <c r="A650" t="inlineStr">
        <is>
          <t>5456002</t>
        </is>
      </c>
      <c r="B650" t="inlineStr">
        <is>
          <t>大阪府大阪市阿倍野区阿倍野筋あべのハルカス</t>
        </is>
      </c>
      <c r="C650" t="inlineStr">
        <is>
          <t>おおさかふおおさかしあべのくあべのすじあべのはるかす</t>
        </is>
      </c>
    </row>
    <row r="651">
      <c r="A651" t="inlineStr">
        <is>
          <t>5456003</t>
        </is>
      </c>
      <c r="B651" t="inlineStr">
        <is>
          <t>大阪府大阪市阿倍野区阿倍野筋あべのハルカス</t>
        </is>
      </c>
      <c r="C651" t="inlineStr">
        <is>
          <t>おおさかふおおさかしあべのくあべのすじあべのはるかす</t>
        </is>
      </c>
    </row>
    <row r="652">
      <c r="A652" t="inlineStr">
        <is>
          <t>5456004</t>
        </is>
      </c>
      <c r="B652" t="inlineStr">
        <is>
          <t>大阪府大阪市阿倍野区阿倍野筋あべのハルカス</t>
        </is>
      </c>
      <c r="C652" t="inlineStr">
        <is>
          <t>おおさかふおおさかしあべのくあべのすじあべのはるかす</t>
        </is>
      </c>
    </row>
    <row r="653">
      <c r="A653" t="inlineStr">
        <is>
          <t>5456005</t>
        </is>
      </c>
      <c r="B653" t="inlineStr">
        <is>
          <t>大阪府大阪市阿倍野区阿倍野筋あべのハルカス</t>
        </is>
      </c>
      <c r="C653" t="inlineStr">
        <is>
          <t>おおさかふおおさかしあべのくあべのすじあべのはるかす</t>
        </is>
      </c>
    </row>
    <row r="654">
      <c r="A654" t="inlineStr">
        <is>
          <t>5456006</t>
        </is>
      </c>
      <c r="B654" t="inlineStr">
        <is>
          <t>大阪府大阪市阿倍野区阿倍野筋あべのハルカス</t>
        </is>
      </c>
      <c r="C654" t="inlineStr">
        <is>
          <t>おおさかふおおさかしあべのくあべのすじあべのはるかす</t>
        </is>
      </c>
    </row>
    <row r="655">
      <c r="A655" t="inlineStr">
        <is>
          <t>5456007</t>
        </is>
      </c>
      <c r="B655" t="inlineStr">
        <is>
          <t>大阪府大阪市阿倍野区阿倍野筋あべのハルカス</t>
        </is>
      </c>
      <c r="C655" t="inlineStr">
        <is>
          <t>おおさかふおおさかしあべのくあべのすじあべのはるかす</t>
        </is>
      </c>
    </row>
    <row r="656">
      <c r="A656" t="inlineStr">
        <is>
          <t>5456008</t>
        </is>
      </c>
      <c r="B656" t="inlineStr">
        <is>
          <t>大阪府大阪市阿倍野区阿倍野筋あべのハルカス</t>
        </is>
      </c>
      <c r="C656" t="inlineStr">
        <is>
          <t>おおさかふおおさかしあべのくあべのすじあべのはるかす</t>
        </is>
      </c>
    </row>
    <row r="657">
      <c r="A657" t="inlineStr">
        <is>
          <t>5456009</t>
        </is>
      </c>
      <c r="B657" t="inlineStr">
        <is>
          <t>大阪府大阪市阿倍野区阿倍野筋あべのハルカス</t>
        </is>
      </c>
      <c r="C657" t="inlineStr">
        <is>
          <t>おおさかふおおさかしあべのくあべのすじあべのはるかす</t>
        </is>
      </c>
    </row>
    <row r="658">
      <c r="A658" t="inlineStr">
        <is>
          <t>5456010</t>
        </is>
      </c>
      <c r="B658" t="inlineStr">
        <is>
          <t>大阪府大阪市阿倍野区阿倍野筋あべのハルカス</t>
        </is>
      </c>
      <c r="C658" t="inlineStr">
        <is>
          <t>おおさかふおおさかしあべのくあべのすじあべのはるかす</t>
        </is>
      </c>
    </row>
    <row r="659">
      <c r="A659" t="inlineStr">
        <is>
          <t>5456011</t>
        </is>
      </c>
      <c r="B659" t="inlineStr">
        <is>
          <t>大阪府大阪市阿倍野区阿倍野筋あべのハルカス</t>
        </is>
      </c>
      <c r="C659" t="inlineStr">
        <is>
          <t>おおさかふおおさかしあべのくあべのすじあべのはるかす</t>
        </is>
      </c>
    </row>
    <row r="660">
      <c r="A660" t="inlineStr">
        <is>
          <t>5456012</t>
        </is>
      </c>
      <c r="B660" t="inlineStr">
        <is>
          <t>大阪府大阪市阿倍野区阿倍野筋あべのハルカス</t>
        </is>
      </c>
      <c r="C660" t="inlineStr">
        <is>
          <t>おおさかふおおさかしあべのくあべのすじあべのはるかす</t>
        </is>
      </c>
    </row>
    <row r="661">
      <c r="A661" t="inlineStr">
        <is>
          <t>5456013</t>
        </is>
      </c>
      <c r="B661" t="inlineStr">
        <is>
          <t>大阪府大阪市阿倍野区阿倍野筋あべのハルカス</t>
        </is>
      </c>
      <c r="C661" t="inlineStr">
        <is>
          <t>おおさかふおおさかしあべのくあべのすじあべのはるかす</t>
        </is>
      </c>
    </row>
    <row r="662">
      <c r="A662" t="inlineStr">
        <is>
          <t>5456014</t>
        </is>
      </c>
      <c r="B662" t="inlineStr">
        <is>
          <t>大阪府大阪市阿倍野区阿倍野筋あべのハルカス</t>
        </is>
      </c>
      <c r="C662" t="inlineStr">
        <is>
          <t>おおさかふおおさかしあべのくあべのすじあべのはるかす</t>
        </is>
      </c>
    </row>
    <row r="663">
      <c r="A663" t="inlineStr">
        <is>
          <t>5456015</t>
        </is>
      </c>
      <c r="B663" t="inlineStr">
        <is>
          <t>大阪府大阪市阿倍野区阿倍野筋あべのハルカス</t>
        </is>
      </c>
      <c r="C663" t="inlineStr">
        <is>
          <t>おおさかふおおさかしあべのくあべのすじあべのはるかす</t>
        </is>
      </c>
    </row>
    <row r="664">
      <c r="A664" t="inlineStr">
        <is>
          <t>5456016</t>
        </is>
      </c>
      <c r="B664" t="inlineStr">
        <is>
          <t>大阪府大阪市阿倍野区阿倍野筋あべのハルカス</t>
        </is>
      </c>
      <c r="C664" t="inlineStr">
        <is>
          <t>おおさかふおおさかしあべのくあべのすじあべのはるかす</t>
        </is>
      </c>
    </row>
    <row r="665">
      <c r="A665" t="inlineStr">
        <is>
          <t>5456017</t>
        </is>
      </c>
      <c r="B665" t="inlineStr">
        <is>
          <t>大阪府大阪市阿倍野区阿倍野筋あべのハルカス</t>
        </is>
      </c>
      <c r="C665" t="inlineStr">
        <is>
          <t>おおさかふおおさかしあべのくあべのすじあべのはるかす</t>
        </is>
      </c>
    </row>
    <row r="666">
      <c r="A666" t="inlineStr">
        <is>
          <t>5456018</t>
        </is>
      </c>
      <c r="B666" t="inlineStr">
        <is>
          <t>大阪府大阪市阿倍野区阿倍野筋あべのハルカス</t>
        </is>
      </c>
      <c r="C666" t="inlineStr">
        <is>
          <t>おおさかふおおさかしあべのくあべのすじあべのはるかす</t>
        </is>
      </c>
    </row>
    <row r="667">
      <c r="A667" t="inlineStr">
        <is>
          <t>5456019</t>
        </is>
      </c>
      <c r="B667" t="inlineStr">
        <is>
          <t>大阪府大阪市阿倍野区阿倍野筋あべのハルカス</t>
        </is>
      </c>
      <c r="C667" t="inlineStr">
        <is>
          <t>おおさかふおおさかしあべのくあべのすじあべのはるかす</t>
        </is>
      </c>
    </row>
    <row r="668">
      <c r="A668" t="inlineStr">
        <is>
          <t>5456020</t>
        </is>
      </c>
      <c r="B668" t="inlineStr">
        <is>
          <t>大阪府大阪市阿倍野区阿倍野筋あべのハルカス</t>
        </is>
      </c>
      <c r="C668" t="inlineStr">
        <is>
          <t>おおさかふおおさかしあべのくあべのすじあべのはるかす</t>
        </is>
      </c>
    </row>
    <row r="669">
      <c r="A669" t="inlineStr">
        <is>
          <t>5456021</t>
        </is>
      </c>
      <c r="B669" t="inlineStr">
        <is>
          <t>大阪府大阪市阿倍野区阿倍野筋あべのハルカス</t>
        </is>
      </c>
      <c r="C669" t="inlineStr">
        <is>
          <t>おおさかふおおさかしあべのくあべのすじあべのはるかす</t>
        </is>
      </c>
    </row>
    <row r="670">
      <c r="A670" t="inlineStr">
        <is>
          <t>5456022</t>
        </is>
      </c>
      <c r="B670" t="inlineStr">
        <is>
          <t>大阪府大阪市阿倍野区阿倍野筋あべのハルカス</t>
        </is>
      </c>
      <c r="C670" t="inlineStr">
        <is>
          <t>おおさかふおおさかしあべのくあべのすじあべのはるかす</t>
        </is>
      </c>
    </row>
    <row r="671">
      <c r="A671" t="inlineStr">
        <is>
          <t>5456023</t>
        </is>
      </c>
      <c r="B671" t="inlineStr">
        <is>
          <t>大阪府大阪市阿倍野区阿倍野筋あべのハルカス</t>
        </is>
      </c>
      <c r="C671" t="inlineStr">
        <is>
          <t>おおさかふおおさかしあべのくあべのすじあべのはるかす</t>
        </is>
      </c>
    </row>
    <row r="672">
      <c r="A672" t="inlineStr">
        <is>
          <t>5456024</t>
        </is>
      </c>
      <c r="B672" t="inlineStr">
        <is>
          <t>大阪府大阪市阿倍野区阿倍野筋あべのハルカス</t>
        </is>
      </c>
      <c r="C672" t="inlineStr">
        <is>
          <t>おおさかふおおさかしあべのくあべのすじあべのはるかす</t>
        </is>
      </c>
    </row>
    <row r="673">
      <c r="A673" t="inlineStr">
        <is>
          <t>5456025</t>
        </is>
      </c>
      <c r="B673" t="inlineStr">
        <is>
          <t>大阪府大阪市阿倍野区阿倍野筋あべのハルカス</t>
        </is>
      </c>
      <c r="C673" t="inlineStr">
        <is>
          <t>おおさかふおおさかしあべのくあべのすじあべのはるかす</t>
        </is>
      </c>
    </row>
    <row r="674">
      <c r="A674" t="inlineStr">
        <is>
          <t>5456026</t>
        </is>
      </c>
      <c r="B674" t="inlineStr">
        <is>
          <t>大阪府大阪市阿倍野区阿倍野筋あべのハルカス</t>
        </is>
      </c>
      <c r="C674" t="inlineStr">
        <is>
          <t>おおさかふおおさかしあべのくあべのすじあべのはるかす</t>
        </is>
      </c>
    </row>
    <row r="675">
      <c r="A675" t="inlineStr">
        <is>
          <t>5456027</t>
        </is>
      </c>
      <c r="B675" t="inlineStr">
        <is>
          <t>大阪府大阪市阿倍野区阿倍野筋あべのハルカス</t>
        </is>
      </c>
      <c r="C675" t="inlineStr">
        <is>
          <t>おおさかふおおさかしあべのくあべのすじあべのはるかす</t>
        </is>
      </c>
    </row>
    <row r="676">
      <c r="A676" t="inlineStr">
        <is>
          <t>5456028</t>
        </is>
      </c>
      <c r="B676" t="inlineStr">
        <is>
          <t>大阪府大阪市阿倍野区阿倍野筋あべのハルカス</t>
        </is>
      </c>
      <c r="C676" t="inlineStr">
        <is>
          <t>おおさかふおおさかしあべのくあべのすじあべのはるかす</t>
        </is>
      </c>
    </row>
    <row r="677">
      <c r="A677" t="inlineStr">
        <is>
          <t>5456029</t>
        </is>
      </c>
      <c r="B677" t="inlineStr">
        <is>
          <t>大阪府大阪市阿倍野区阿倍野筋あべのハルカス</t>
        </is>
      </c>
      <c r="C677" t="inlineStr">
        <is>
          <t>おおさかふおおさかしあべのくあべのすじあべのはるかす</t>
        </is>
      </c>
    </row>
    <row r="678">
      <c r="A678" t="inlineStr">
        <is>
          <t>5456030</t>
        </is>
      </c>
      <c r="B678" t="inlineStr">
        <is>
          <t>大阪府大阪市阿倍野区阿倍野筋あべのハルカス</t>
        </is>
      </c>
      <c r="C678" t="inlineStr">
        <is>
          <t>おおさかふおおさかしあべのくあべのすじあべのはるかす</t>
        </is>
      </c>
    </row>
    <row r="679">
      <c r="A679" t="inlineStr">
        <is>
          <t>5456031</t>
        </is>
      </c>
      <c r="B679" t="inlineStr">
        <is>
          <t>大阪府大阪市阿倍野区阿倍野筋あべのハルカス</t>
        </is>
      </c>
      <c r="C679" t="inlineStr">
        <is>
          <t>おおさかふおおさかしあべのくあべのすじあべのはるかす</t>
        </is>
      </c>
    </row>
    <row r="680">
      <c r="A680" t="inlineStr">
        <is>
          <t>5456032</t>
        </is>
      </c>
      <c r="B680" t="inlineStr">
        <is>
          <t>大阪府大阪市阿倍野区阿倍野筋あべのハルカス</t>
        </is>
      </c>
      <c r="C680" t="inlineStr">
        <is>
          <t>おおさかふおおさかしあべのくあべのすじあべのはるかす</t>
        </is>
      </c>
    </row>
    <row r="681">
      <c r="A681" t="inlineStr">
        <is>
          <t>5456033</t>
        </is>
      </c>
      <c r="B681" t="inlineStr">
        <is>
          <t>大阪府大阪市阿倍野区阿倍野筋あべのハルカス</t>
        </is>
      </c>
      <c r="C681" t="inlineStr">
        <is>
          <t>おおさかふおおさかしあべのくあべのすじあべのはるかす</t>
        </is>
      </c>
    </row>
    <row r="682">
      <c r="A682" t="inlineStr">
        <is>
          <t>5456034</t>
        </is>
      </c>
      <c r="B682" t="inlineStr">
        <is>
          <t>大阪府大阪市阿倍野区阿倍野筋あべのハルカス</t>
        </is>
      </c>
      <c r="C682" t="inlineStr">
        <is>
          <t>おおさかふおおさかしあべのくあべのすじあべのはるかす</t>
        </is>
      </c>
    </row>
    <row r="683">
      <c r="A683" t="inlineStr">
        <is>
          <t>5456035</t>
        </is>
      </c>
      <c r="B683" t="inlineStr">
        <is>
          <t>大阪府大阪市阿倍野区阿倍野筋あべのハルカス</t>
        </is>
      </c>
      <c r="C683" t="inlineStr">
        <is>
          <t>おおさかふおおさかしあべのくあべのすじあべのはるかす</t>
        </is>
      </c>
    </row>
    <row r="684">
      <c r="A684" t="inlineStr">
        <is>
          <t>5456036</t>
        </is>
      </c>
      <c r="B684" t="inlineStr">
        <is>
          <t>大阪府大阪市阿倍野区阿倍野筋あべのハルカス</t>
        </is>
      </c>
      <c r="C684" t="inlineStr">
        <is>
          <t>おおさかふおおさかしあべのくあべのすじあべのはるかす</t>
        </is>
      </c>
    </row>
    <row r="685">
      <c r="A685" t="inlineStr">
        <is>
          <t>5456037</t>
        </is>
      </c>
      <c r="B685" t="inlineStr">
        <is>
          <t>大阪府大阪市阿倍野区阿倍野筋あべのハルカス</t>
        </is>
      </c>
      <c r="C685" t="inlineStr">
        <is>
          <t>おおさかふおおさかしあべのくあべのすじあべのはるかす</t>
        </is>
      </c>
    </row>
    <row r="686">
      <c r="A686" t="inlineStr">
        <is>
          <t>5456038</t>
        </is>
      </c>
      <c r="B686" t="inlineStr">
        <is>
          <t>大阪府大阪市阿倍野区阿倍野筋あべのハルカス</t>
        </is>
      </c>
      <c r="C686" t="inlineStr">
        <is>
          <t>おおさかふおおさかしあべのくあべのすじあべのはるかす</t>
        </is>
      </c>
    </row>
    <row r="687">
      <c r="A687" t="inlineStr">
        <is>
          <t>5456039</t>
        </is>
      </c>
      <c r="B687" t="inlineStr">
        <is>
          <t>大阪府大阪市阿倍野区阿倍野筋あべのハルカス</t>
        </is>
      </c>
      <c r="C687" t="inlineStr">
        <is>
          <t>おおさかふおおさかしあべのくあべのすじあべのはるかす</t>
        </is>
      </c>
    </row>
    <row r="688">
      <c r="A688" t="inlineStr">
        <is>
          <t>5456040</t>
        </is>
      </c>
      <c r="B688" t="inlineStr">
        <is>
          <t>大阪府大阪市阿倍野区阿倍野筋あべのハルカス</t>
        </is>
      </c>
      <c r="C688" t="inlineStr">
        <is>
          <t>おおさかふおおさかしあべのくあべのすじあべのはるかす</t>
        </is>
      </c>
    </row>
    <row r="689">
      <c r="A689" t="inlineStr">
        <is>
          <t>5456041</t>
        </is>
      </c>
      <c r="B689" t="inlineStr">
        <is>
          <t>大阪府大阪市阿倍野区阿倍野筋あべのハルカス</t>
        </is>
      </c>
      <c r="C689" t="inlineStr">
        <is>
          <t>おおさかふおおさかしあべのくあべのすじあべのはるかす</t>
        </is>
      </c>
    </row>
    <row r="690">
      <c r="A690" t="inlineStr">
        <is>
          <t>5456042</t>
        </is>
      </c>
      <c r="B690" t="inlineStr">
        <is>
          <t>大阪府大阪市阿倍野区阿倍野筋あべのハルカス</t>
        </is>
      </c>
      <c r="C690" t="inlineStr">
        <is>
          <t>おおさかふおおさかしあべのくあべのすじあべのはるかす</t>
        </is>
      </c>
    </row>
    <row r="691">
      <c r="A691" t="inlineStr">
        <is>
          <t>5456043</t>
        </is>
      </c>
      <c r="B691" t="inlineStr">
        <is>
          <t>大阪府大阪市阿倍野区阿倍野筋あべのハルカス</t>
        </is>
      </c>
      <c r="C691" t="inlineStr">
        <is>
          <t>おおさかふおおさかしあべのくあべのすじあべのはるかす</t>
        </is>
      </c>
    </row>
    <row r="692">
      <c r="A692" t="inlineStr">
        <is>
          <t>5456044</t>
        </is>
      </c>
      <c r="B692" t="inlineStr">
        <is>
          <t>大阪府大阪市阿倍野区阿倍野筋あべのハルカス</t>
        </is>
      </c>
      <c r="C692" t="inlineStr">
        <is>
          <t>おおさかふおおさかしあべのくあべのすじあべのはるかす</t>
        </is>
      </c>
    </row>
    <row r="693">
      <c r="A693" t="inlineStr">
        <is>
          <t>5456045</t>
        </is>
      </c>
      <c r="B693" t="inlineStr">
        <is>
          <t>大阪府大阪市阿倍野区阿倍野筋あべのハルカス</t>
        </is>
      </c>
      <c r="C693" t="inlineStr">
        <is>
          <t>おおさかふおおさかしあべのくあべのすじあべのはるかす</t>
        </is>
      </c>
    </row>
    <row r="694">
      <c r="A694" t="inlineStr">
        <is>
          <t>5456046</t>
        </is>
      </c>
      <c r="B694" t="inlineStr">
        <is>
          <t>大阪府大阪市阿倍野区阿倍野筋あべのハルカス</t>
        </is>
      </c>
      <c r="C694" t="inlineStr">
        <is>
          <t>おおさかふおおさかしあべのくあべのすじあべのはるかす</t>
        </is>
      </c>
    </row>
    <row r="695">
      <c r="A695" t="inlineStr">
        <is>
          <t>5456047</t>
        </is>
      </c>
      <c r="B695" t="inlineStr">
        <is>
          <t>大阪府大阪市阿倍野区阿倍野筋あべのハルカス</t>
        </is>
      </c>
      <c r="C695" t="inlineStr">
        <is>
          <t>おおさかふおおさかしあべのくあべのすじあべのはるかす</t>
        </is>
      </c>
    </row>
    <row r="696">
      <c r="A696" t="inlineStr">
        <is>
          <t>5456048</t>
        </is>
      </c>
      <c r="B696" t="inlineStr">
        <is>
          <t>大阪府大阪市阿倍野区阿倍野筋あべのハルカス</t>
        </is>
      </c>
      <c r="C696" t="inlineStr">
        <is>
          <t>おおさかふおおさかしあべのくあべのすじあべのはるかす</t>
        </is>
      </c>
    </row>
    <row r="697">
      <c r="A697" t="inlineStr">
        <is>
          <t>5456049</t>
        </is>
      </c>
      <c r="B697" t="inlineStr">
        <is>
          <t>大阪府大阪市阿倍野区阿倍野筋あべのハルカス</t>
        </is>
      </c>
      <c r="C697" t="inlineStr">
        <is>
          <t>おおさかふおおさかしあべのくあべのすじあべのはるかす</t>
        </is>
      </c>
    </row>
    <row r="698">
      <c r="A698" t="inlineStr">
        <is>
          <t>5456050</t>
        </is>
      </c>
      <c r="B698" t="inlineStr">
        <is>
          <t>大阪府大阪市阿倍野区阿倍野筋あべのハルカス</t>
        </is>
      </c>
      <c r="C698" t="inlineStr">
        <is>
          <t>おおさかふおおさかしあべのくあべのすじあべのはるかす</t>
        </is>
      </c>
    </row>
    <row r="699">
      <c r="A699" t="inlineStr">
        <is>
          <t>5456051</t>
        </is>
      </c>
      <c r="B699" t="inlineStr">
        <is>
          <t>大阪府大阪市阿倍野区阿倍野筋あべのハルカス</t>
        </is>
      </c>
      <c r="C699" t="inlineStr">
        <is>
          <t>おおさかふおおさかしあべのくあべのすじあべのはるかす</t>
        </is>
      </c>
    </row>
    <row r="700">
      <c r="A700" t="inlineStr">
        <is>
          <t>5456052</t>
        </is>
      </c>
      <c r="B700" t="inlineStr">
        <is>
          <t>大阪府大阪市阿倍野区阿倍野筋あべのハルカス</t>
        </is>
      </c>
      <c r="C700" t="inlineStr">
        <is>
          <t>おおさかふおおさかしあべのくあべのすじあべのはるかす</t>
        </is>
      </c>
    </row>
    <row r="701">
      <c r="A701" t="inlineStr">
        <is>
          <t>5456053</t>
        </is>
      </c>
      <c r="B701" t="inlineStr">
        <is>
          <t>大阪府大阪市阿倍野区阿倍野筋あべのハルカス</t>
        </is>
      </c>
      <c r="C701" t="inlineStr">
        <is>
          <t>おおさかふおおさかしあべのくあべのすじあべのはるかす</t>
        </is>
      </c>
    </row>
    <row r="702">
      <c r="A702" t="inlineStr">
        <is>
          <t>5456054</t>
        </is>
      </c>
      <c r="B702" t="inlineStr">
        <is>
          <t>大阪府大阪市阿倍野区阿倍野筋あべのハルカス</t>
        </is>
      </c>
      <c r="C702" t="inlineStr">
        <is>
          <t>おおさかふおおさかしあべのくあべのすじあべのはるかす</t>
        </is>
      </c>
    </row>
    <row r="703">
      <c r="A703" t="inlineStr">
        <is>
          <t>5456055</t>
        </is>
      </c>
      <c r="B703" t="inlineStr">
        <is>
          <t>大阪府大阪市阿倍野区阿倍野筋あべのハルカス</t>
        </is>
      </c>
      <c r="C703" t="inlineStr">
        <is>
          <t>おおさかふおおさかしあべのくあべのすじあべのはるかす</t>
        </is>
      </c>
    </row>
    <row r="704">
      <c r="A704" t="inlineStr">
        <is>
          <t>5456056</t>
        </is>
      </c>
      <c r="B704" t="inlineStr">
        <is>
          <t>大阪府大阪市阿倍野区阿倍野筋あべのハルカス</t>
        </is>
      </c>
      <c r="C704" t="inlineStr">
        <is>
          <t>おおさかふおおさかしあべのくあべのすじあべのはるかす</t>
        </is>
      </c>
    </row>
    <row r="705">
      <c r="A705" t="inlineStr">
        <is>
          <t>5456057</t>
        </is>
      </c>
      <c r="B705" t="inlineStr">
        <is>
          <t>大阪府大阪市阿倍野区阿倍野筋あべのハルカス</t>
        </is>
      </c>
      <c r="C705" t="inlineStr">
        <is>
          <t>おおさかふおおさかしあべのくあべのすじあべのはるかす</t>
        </is>
      </c>
    </row>
    <row r="706">
      <c r="A706" t="inlineStr">
        <is>
          <t>5456058</t>
        </is>
      </c>
      <c r="B706" t="inlineStr">
        <is>
          <t>大阪府大阪市阿倍野区阿倍野筋あべのハルカス</t>
        </is>
      </c>
      <c r="C706" t="inlineStr">
        <is>
          <t>おおさかふおおさかしあべのくあべのすじあべのはるかす</t>
        </is>
      </c>
    </row>
    <row r="707">
      <c r="A707" t="inlineStr">
        <is>
          <t>5456059</t>
        </is>
      </c>
      <c r="B707" t="inlineStr">
        <is>
          <t>大阪府大阪市阿倍野区阿倍野筋あべのハルカス</t>
        </is>
      </c>
      <c r="C707" t="inlineStr">
        <is>
          <t>おおさかふおおさかしあべのくあべのすじあべのはるかす</t>
        </is>
      </c>
    </row>
    <row r="708">
      <c r="A708" t="inlineStr">
        <is>
          <t>5456060</t>
        </is>
      </c>
      <c r="B708" t="inlineStr">
        <is>
          <t>大阪府大阪市阿倍野区阿倍野筋あべのハルカス</t>
        </is>
      </c>
      <c r="C708" t="inlineStr">
        <is>
          <t>おおさかふおおさかしあべのくあべのすじあべのはるかす</t>
        </is>
      </c>
    </row>
    <row r="709">
      <c r="A709" t="inlineStr">
        <is>
          <t>5456090</t>
        </is>
      </c>
      <c r="B709" t="inlineStr">
        <is>
          <t>大阪府大阪市阿倍野区阿倍野筋あべのハルカス</t>
        </is>
      </c>
      <c r="C709" t="inlineStr">
        <is>
          <t>おおさかふおおさかしあべのくあべのすじあべのはるかす</t>
        </is>
      </c>
    </row>
    <row r="710">
      <c r="A710" t="inlineStr">
        <is>
          <t>5460000</t>
        </is>
      </c>
      <c r="B710" t="inlineStr">
        <is>
          <t>大阪府大阪市東住吉区</t>
        </is>
      </c>
      <c r="C710" t="inlineStr">
        <is>
          <t>おおさかふおおさかしひがしすみよしく</t>
        </is>
      </c>
    </row>
    <row r="711">
      <c r="A711" t="inlineStr">
        <is>
          <t>5460001</t>
        </is>
      </c>
      <c r="B711" t="inlineStr">
        <is>
          <t>大阪府大阪市東住吉区今林</t>
        </is>
      </c>
      <c r="C711" t="inlineStr">
        <is>
          <t>おおさかふおおさかしひがしすみよしくいまばやし</t>
        </is>
      </c>
    </row>
    <row r="712">
      <c r="A712" t="inlineStr">
        <is>
          <t>5460002</t>
        </is>
      </c>
      <c r="B712" t="inlineStr">
        <is>
          <t>大阪府大阪市東住吉区杭全</t>
        </is>
      </c>
      <c r="C712" t="inlineStr">
        <is>
          <t>おおさかふおおさかしひがしすみよしくくまた</t>
        </is>
      </c>
    </row>
    <row r="713">
      <c r="A713" t="inlineStr">
        <is>
          <t>5460003</t>
        </is>
      </c>
      <c r="B713" t="inlineStr">
        <is>
          <t>大阪府大阪市東住吉区今川</t>
        </is>
      </c>
      <c r="C713" t="inlineStr">
        <is>
          <t>おおさかふおおさかしひがしすみよしくいまがわ</t>
        </is>
      </c>
    </row>
    <row r="714">
      <c r="A714" t="inlineStr">
        <is>
          <t>5460011</t>
        </is>
      </c>
      <c r="B714" t="inlineStr">
        <is>
          <t>大阪府大阪市東住吉区針中野</t>
        </is>
      </c>
      <c r="C714" t="inlineStr">
        <is>
          <t>おおさかふおおさかしひがしすみよしくはりなかの</t>
        </is>
      </c>
    </row>
    <row r="715">
      <c r="A715" t="inlineStr">
        <is>
          <t>5460012</t>
        </is>
      </c>
      <c r="B715" t="inlineStr">
        <is>
          <t>大阪府大阪市東住吉区中野</t>
        </is>
      </c>
      <c r="C715" t="inlineStr">
        <is>
          <t>おおさかふおおさかしひがしすみよしくなかの</t>
        </is>
      </c>
    </row>
    <row r="716">
      <c r="A716" t="inlineStr">
        <is>
          <t>5460013</t>
        </is>
      </c>
      <c r="B716" t="inlineStr">
        <is>
          <t>大阪府大阪市東住吉区湯里</t>
        </is>
      </c>
      <c r="C716" t="inlineStr">
        <is>
          <t>おおさかふおおさかしひがしすみよしくゆざと</t>
        </is>
      </c>
    </row>
    <row r="717">
      <c r="A717" t="inlineStr">
        <is>
          <t>5460014</t>
        </is>
      </c>
      <c r="B717" t="inlineStr">
        <is>
          <t>大阪府大阪市東住吉区鷹合</t>
        </is>
      </c>
      <c r="C717" t="inlineStr">
        <is>
          <t>おおさかふおおさかしひがしすみよしくたかあい</t>
        </is>
      </c>
    </row>
    <row r="718">
      <c r="A718" t="inlineStr">
        <is>
          <t>5460021</t>
        </is>
      </c>
      <c r="B718" t="inlineStr">
        <is>
          <t>大阪府大阪市東住吉区照ケ丘矢田</t>
        </is>
      </c>
      <c r="C718" t="inlineStr">
        <is>
          <t>おおさかふおおさかしひがしすみよしくてるがおかやた</t>
        </is>
      </c>
    </row>
    <row r="719">
      <c r="A719" t="inlineStr">
        <is>
          <t>5460022</t>
        </is>
      </c>
      <c r="B719" t="inlineStr">
        <is>
          <t>大阪府大阪市東住吉区住道矢田</t>
        </is>
      </c>
      <c r="C719" t="inlineStr">
        <is>
          <t>おおさかふおおさかしひがしすみよしくすんじやた</t>
        </is>
      </c>
    </row>
    <row r="720">
      <c r="A720" t="inlineStr">
        <is>
          <t>5460023</t>
        </is>
      </c>
      <c r="B720" t="inlineStr">
        <is>
          <t>大阪府大阪市東住吉区矢田</t>
        </is>
      </c>
      <c r="C720" t="inlineStr">
        <is>
          <t>おおさかふおおさかしひがしすみよしくやた</t>
        </is>
      </c>
    </row>
    <row r="721">
      <c r="A721" t="inlineStr">
        <is>
          <t>5460024</t>
        </is>
      </c>
      <c r="B721" t="inlineStr">
        <is>
          <t>大阪府大阪市東住吉区公園南矢田</t>
        </is>
      </c>
      <c r="C721" t="inlineStr">
        <is>
          <t>おおさかふおおさかしひがしすみよしくこうえんみなみやた</t>
        </is>
      </c>
    </row>
    <row r="722">
      <c r="A722" t="inlineStr">
        <is>
          <t>5460031</t>
        </is>
      </c>
      <c r="B722" t="inlineStr">
        <is>
          <t>大阪府大阪市東住吉区田辺</t>
        </is>
      </c>
      <c r="C722" t="inlineStr">
        <is>
          <t>おおさかふおおさかしひがしすみよしくたなべ</t>
        </is>
      </c>
    </row>
    <row r="723">
      <c r="A723" t="inlineStr">
        <is>
          <t>5460032</t>
        </is>
      </c>
      <c r="B723" t="inlineStr">
        <is>
          <t>大阪府大阪市東住吉区東田辺</t>
        </is>
      </c>
      <c r="C723" t="inlineStr">
        <is>
          <t>おおさかふおおさかしひがしすみよしくひがしたなべ</t>
        </is>
      </c>
    </row>
    <row r="724">
      <c r="A724" t="inlineStr">
        <is>
          <t>5460033</t>
        </is>
      </c>
      <c r="B724" t="inlineStr">
        <is>
          <t>大阪府大阪市東住吉区南田辺</t>
        </is>
      </c>
      <c r="C724" t="inlineStr">
        <is>
          <t>おおさかふおおさかしひがしすみよしくみなみたなべ</t>
        </is>
      </c>
    </row>
    <row r="725">
      <c r="A725" t="inlineStr">
        <is>
          <t>5460034</t>
        </is>
      </c>
      <c r="B725" t="inlineStr">
        <is>
          <t>大阪府大阪市東住吉区長居公園</t>
        </is>
      </c>
      <c r="C725" t="inlineStr">
        <is>
          <t>おおさかふおおさかしひがしすみよしくながいこうえん</t>
        </is>
      </c>
    </row>
    <row r="726">
      <c r="A726" t="inlineStr">
        <is>
          <t>5460035</t>
        </is>
      </c>
      <c r="B726" t="inlineStr">
        <is>
          <t>大阪府大阪市東住吉区山坂</t>
        </is>
      </c>
      <c r="C726" t="inlineStr">
        <is>
          <t>おおさかふおおさかしひがしすみよしくやまさか</t>
        </is>
      </c>
    </row>
    <row r="727">
      <c r="A727" t="inlineStr">
        <is>
          <t>5460041</t>
        </is>
      </c>
      <c r="B727" t="inlineStr">
        <is>
          <t>大阪府大阪市東住吉区桑津</t>
        </is>
      </c>
      <c r="C727" t="inlineStr">
        <is>
          <t>おおさかふおおさかしひがしすみよしくくわづ</t>
        </is>
      </c>
    </row>
    <row r="728">
      <c r="A728" t="inlineStr">
        <is>
          <t>5460042</t>
        </is>
      </c>
      <c r="B728" t="inlineStr">
        <is>
          <t>大阪府大阪市東住吉区西今川</t>
        </is>
      </c>
      <c r="C728" t="inlineStr">
        <is>
          <t>おおさかふおおさかしひがしすみよしくにしいまがわ</t>
        </is>
      </c>
    </row>
    <row r="729">
      <c r="A729" t="inlineStr">
        <is>
          <t>5460043</t>
        </is>
      </c>
      <c r="B729" t="inlineStr">
        <is>
          <t>大阪府大阪市東住吉区駒川</t>
        </is>
      </c>
      <c r="C729" t="inlineStr">
        <is>
          <t>おおさかふおおさかしひがしすみよしくこまがわ</t>
        </is>
      </c>
    </row>
    <row r="730">
      <c r="A730" t="inlineStr">
        <is>
          <t>5460044</t>
        </is>
      </c>
      <c r="B730" t="inlineStr">
        <is>
          <t>大阪府大阪市東住吉区北田辺</t>
        </is>
      </c>
      <c r="C730" t="inlineStr">
        <is>
          <t>おおさかふおおさかしひがしすみよしくきたたなべ</t>
        </is>
      </c>
    </row>
    <row r="731">
      <c r="A731" t="inlineStr">
        <is>
          <t>5470000</t>
        </is>
      </c>
      <c r="B731" t="inlineStr">
        <is>
          <t>大阪府大阪市平野区</t>
        </is>
      </c>
      <c r="C731" t="inlineStr">
        <is>
          <t>おおさかふおおさかしひらのく</t>
        </is>
      </c>
    </row>
    <row r="732">
      <c r="A732" t="inlineStr">
        <is>
          <t>5470001</t>
        </is>
      </c>
      <c r="B732" t="inlineStr">
        <is>
          <t>大阪府大阪市平野区加美北</t>
        </is>
      </c>
      <c r="C732" t="inlineStr">
        <is>
          <t>おおさかふおおさかしひらのくかみきた</t>
        </is>
      </c>
    </row>
    <row r="733">
      <c r="A733" t="inlineStr">
        <is>
          <t>5470002</t>
        </is>
      </c>
      <c r="B733" t="inlineStr">
        <is>
          <t>大阪府大阪市平野区加美東</t>
        </is>
      </c>
      <c r="C733" t="inlineStr">
        <is>
          <t>おおさかふおおさかしひらのくかみひがし</t>
        </is>
      </c>
    </row>
    <row r="734">
      <c r="A734" t="inlineStr">
        <is>
          <t>5470003</t>
        </is>
      </c>
      <c r="B734" t="inlineStr">
        <is>
          <t>大阪府大阪市平野区加美南</t>
        </is>
      </c>
      <c r="C734" t="inlineStr">
        <is>
          <t>おおさかふおおさかしひらのくかみみなみ</t>
        </is>
      </c>
    </row>
    <row r="735">
      <c r="A735" t="inlineStr">
        <is>
          <t>5470004</t>
        </is>
      </c>
      <c r="B735" t="inlineStr">
        <is>
          <t>大阪府大阪市平野区加美鞍作</t>
        </is>
      </c>
      <c r="C735" t="inlineStr">
        <is>
          <t>おおさかふおおさかしひらのくかみくらつくり</t>
        </is>
      </c>
    </row>
    <row r="736">
      <c r="A736" t="inlineStr">
        <is>
          <t>5470005</t>
        </is>
      </c>
      <c r="B736" t="inlineStr">
        <is>
          <t>大阪府大阪市平野区加美西</t>
        </is>
      </c>
      <c r="C736" t="inlineStr">
        <is>
          <t>おおさかふおおさかしひらのくかみにし</t>
        </is>
      </c>
    </row>
    <row r="737">
      <c r="A737" t="inlineStr">
        <is>
          <t>5470006</t>
        </is>
      </c>
      <c r="B737" t="inlineStr">
        <is>
          <t>大阪府大阪市平野区加美正覚寺</t>
        </is>
      </c>
      <c r="C737" t="inlineStr">
        <is>
          <t>おおさかふおおさかしひらのくかみしょうがくじ</t>
        </is>
      </c>
    </row>
    <row r="738">
      <c r="A738" t="inlineStr">
        <is>
          <t>5470011</t>
        </is>
      </c>
      <c r="B738" t="inlineStr">
        <is>
          <t>大阪府大阪市平野区長吉出戸</t>
        </is>
      </c>
      <c r="C738" t="inlineStr">
        <is>
          <t>おおさかふおおさかしひらのくながよしでと</t>
        </is>
      </c>
    </row>
    <row r="739">
      <c r="A739" t="inlineStr">
        <is>
          <t>5470012</t>
        </is>
      </c>
      <c r="B739" t="inlineStr">
        <is>
          <t>大阪府大阪市平野区長吉六反</t>
        </is>
      </c>
      <c r="C739" t="inlineStr">
        <is>
          <t>おおさかふおおさかしひらのくながよしろくたん</t>
        </is>
      </c>
    </row>
    <row r="740">
      <c r="A740" t="inlineStr">
        <is>
          <t>5470013</t>
        </is>
      </c>
      <c r="B740" t="inlineStr">
        <is>
          <t>大阪府大阪市平野区長吉長原東</t>
        </is>
      </c>
      <c r="C740" t="inlineStr">
        <is>
          <t>おおさかふおおさかしひらのくながよしながはらひがし</t>
        </is>
      </c>
    </row>
    <row r="741">
      <c r="A741" t="inlineStr">
        <is>
          <t>5470014</t>
        </is>
      </c>
      <c r="B741" t="inlineStr">
        <is>
          <t>大阪府大阪市平野区長吉川辺</t>
        </is>
      </c>
      <c r="C741" t="inlineStr">
        <is>
          <t>おおさかふおおさかしひらのくながよしかわなべ</t>
        </is>
      </c>
    </row>
    <row r="742">
      <c r="A742" t="inlineStr">
        <is>
          <t>5470015</t>
        </is>
      </c>
      <c r="B742" t="inlineStr">
        <is>
          <t>大阪府大阪市平野区長吉長原西</t>
        </is>
      </c>
      <c r="C742" t="inlineStr">
        <is>
          <t>おおさかふおおさかしひらのくながよしながはらにし</t>
        </is>
      </c>
    </row>
    <row r="743">
      <c r="A743" t="inlineStr">
        <is>
          <t>5470016</t>
        </is>
      </c>
      <c r="B743" t="inlineStr">
        <is>
          <t>大阪府大阪市平野区長吉長原</t>
        </is>
      </c>
      <c r="C743" t="inlineStr">
        <is>
          <t>おおさかふおおさかしひらのくながよしながはら</t>
        </is>
      </c>
    </row>
    <row r="744">
      <c r="A744" t="inlineStr">
        <is>
          <t>5470021</t>
        </is>
      </c>
      <c r="B744" t="inlineStr">
        <is>
          <t>大阪府大阪市平野区喜連東</t>
        </is>
      </c>
      <c r="C744" t="inlineStr">
        <is>
          <t>おおさかふおおさかしひらのくきれひがし</t>
        </is>
      </c>
    </row>
    <row r="745">
      <c r="A745" t="inlineStr">
        <is>
          <t>5470022</t>
        </is>
      </c>
      <c r="B745" t="inlineStr">
        <is>
          <t>大阪府大阪市平野区瓜破東</t>
        </is>
      </c>
      <c r="C745" t="inlineStr">
        <is>
          <t>おおさかふおおさかしひらのくうりわりひがし</t>
        </is>
      </c>
    </row>
    <row r="746">
      <c r="A746" t="inlineStr">
        <is>
          <t>5470023</t>
        </is>
      </c>
      <c r="B746" t="inlineStr">
        <is>
          <t>大阪府大阪市平野区瓜破南</t>
        </is>
      </c>
      <c r="C746" t="inlineStr">
        <is>
          <t>おおさかふおおさかしひらのくうりわりみなみ</t>
        </is>
      </c>
    </row>
    <row r="747">
      <c r="A747" t="inlineStr">
        <is>
          <t>5470024</t>
        </is>
      </c>
      <c r="B747" t="inlineStr">
        <is>
          <t>大阪府大阪市平野区瓜破</t>
        </is>
      </c>
      <c r="C747" t="inlineStr">
        <is>
          <t>おおさかふおおさかしひらのくうりわり</t>
        </is>
      </c>
    </row>
    <row r="748">
      <c r="A748" t="inlineStr">
        <is>
          <t>5470025</t>
        </is>
      </c>
      <c r="B748" t="inlineStr">
        <is>
          <t>大阪府大阪市平野区瓜破西</t>
        </is>
      </c>
      <c r="C748" t="inlineStr">
        <is>
          <t>おおさかふおおさかしひらのくうりわりにし</t>
        </is>
      </c>
    </row>
    <row r="749">
      <c r="A749" t="inlineStr">
        <is>
          <t>5470026</t>
        </is>
      </c>
      <c r="B749" t="inlineStr">
        <is>
          <t>大阪府大阪市平野区喜連西</t>
        </is>
      </c>
      <c r="C749" t="inlineStr">
        <is>
          <t>おおさかふおおさかしひらのくきれにし</t>
        </is>
      </c>
    </row>
    <row r="750">
      <c r="A750" t="inlineStr">
        <is>
          <t>5470027</t>
        </is>
      </c>
      <c r="B750" t="inlineStr">
        <is>
          <t>大阪府大阪市平野区喜連</t>
        </is>
      </c>
      <c r="C750" t="inlineStr">
        <is>
          <t>おおさかふおおさかしひらのくきれ</t>
        </is>
      </c>
    </row>
    <row r="751">
      <c r="A751" t="inlineStr">
        <is>
          <t>5470031</t>
        </is>
      </c>
      <c r="B751" t="inlineStr">
        <is>
          <t>大阪府大阪市平野区平野南</t>
        </is>
      </c>
      <c r="C751" t="inlineStr">
        <is>
          <t>おおさかふおおさかしひらのくひらのみなみ</t>
        </is>
      </c>
    </row>
    <row r="752">
      <c r="A752" t="inlineStr">
        <is>
          <t>5470032</t>
        </is>
      </c>
      <c r="B752" t="inlineStr">
        <is>
          <t>大阪府大阪市平野区流町</t>
        </is>
      </c>
      <c r="C752" t="inlineStr">
        <is>
          <t>おおさかふおおさかしひらのくながれまち</t>
        </is>
      </c>
    </row>
    <row r="753">
      <c r="A753" t="inlineStr">
        <is>
          <t>5470033</t>
        </is>
      </c>
      <c r="B753" t="inlineStr">
        <is>
          <t>大阪府大阪市平野区平野西</t>
        </is>
      </c>
      <c r="C753" t="inlineStr">
        <is>
          <t>おおさかふおおさかしひらのくひらのにし</t>
        </is>
      </c>
    </row>
    <row r="754">
      <c r="A754" t="inlineStr">
        <is>
          <t>5470034</t>
        </is>
      </c>
      <c r="B754" t="inlineStr">
        <is>
          <t>大阪府大阪市平野区背戸口</t>
        </is>
      </c>
      <c r="C754" t="inlineStr">
        <is>
          <t>おおさかふおおさかしひらのくせとぐち</t>
        </is>
      </c>
    </row>
    <row r="755">
      <c r="A755" t="inlineStr">
        <is>
          <t>5470035</t>
        </is>
      </c>
      <c r="B755" t="inlineStr">
        <is>
          <t>大阪府大阪市平野区西脇</t>
        </is>
      </c>
      <c r="C755" t="inlineStr">
        <is>
          <t>おおさかふおおさかしひらのくにしわき</t>
        </is>
      </c>
    </row>
    <row r="756">
      <c r="A756" t="inlineStr">
        <is>
          <t>5470041</t>
        </is>
      </c>
      <c r="B756" t="inlineStr">
        <is>
          <t>大阪府大阪市平野区平野北</t>
        </is>
      </c>
      <c r="C756" t="inlineStr">
        <is>
          <t>おおさかふおおさかしひらのくひらのきた</t>
        </is>
      </c>
    </row>
    <row r="757">
      <c r="A757" t="inlineStr">
        <is>
          <t>5470042</t>
        </is>
      </c>
      <c r="B757" t="inlineStr">
        <is>
          <t>大阪府大阪市平野区平野市町</t>
        </is>
      </c>
      <c r="C757" t="inlineStr">
        <is>
          <t>おおさかふおおさかしひらのくひらのいちまち</t>
        </is>
      </c>
    </row>
    <row r="758">
      <c r="A758" t="inlineStr">
        <is>
          <t>5470043</t>
        </is>
      </c>
      <c r="B758" t="inlineStr">
        <is>
          <t>大阪府大阪市平野区平野東</t>
        </is>
      </c>
      <c r="C758" t="inlineStr">
        <is>
          <t>おおさかふおおさかしひらのくひらのひがし</t>
        </is>
      </c>
    </row>
    <row r="759">
      <c r="A759" t="inlineStr">
        <is>
          <t>5470044</t>
        </is>
      </c>
      <c r="B759" t="inlineStr">
        <is>
          <t>大阪府大阪市平野区平野本町</t>
        </is>
      </c>
      <c r="C759" t="inlineStr">
        <is>
          <t>おおさかふおおさかしひらのくひらのほんまち</t>
        </is>
      </c>
    </row>
    <row r="760">
      <c r="A760" t="inlineStr">
        <is>
          <t>5470045</t>
        </is>
      </c>
      <c r="B760" t="inlineStr">
        <is>
          <t>大阪府大阪市平野区平野上町</t>
        </is>
      </c>
      <c r="C760" t="inlineStr">
        <is>
          <t>おおさかふおおさかしひらのくひらのうえまち</t>
        </is>
      </c>
    </row>
    <row r="761">
      <c r="A761" t="inlineStr">
        <is>
          <t>5470046</t>
        </is>
      </c>
      <c r="B761" t="inlineStr">
        <is>
          <t>大阪府大阪市平野区平野宮町</t>
        </is>
      </c>
      <c r="C761" t="inlineStr">
        <is>
          <t>おおさかふおおさかしひらのくひらのみやまち</t>
        </is>
      </c>
    </row>
    <row r="762">
      <c r="A762" t="inlineStr">
        <is>
          <t>5470047</t>
        </is>
      </c>
      <c r="B762" t="inlineStr">
        <is>
          <t>大阪府大阪市平野区平野元町</t>
        </is>
      </c>
      <c r="C762" t="inlineStr">
        <is>
          <t>おおさかふおおさかしひらのくひらのもとまち</t>
        </is>
      </c>
    </row>
    <row r="763">
      <c r="A763" t="inlineStr">
        <is>
          <t>5470048</t>
        </is>
      </c>
      <c r="B763" t="inlineStr">
        <is>
          <t>大阪府大阪市平野区平野馬場</t>
        </is>
      </c>
      <c r="C763" t="inlineStr">
        <is>
          <t>おおさかふおおさかしひらのくひらのばば</t>
        </is>
      </c>
    </row>
    <row r="764">
      <c r="A764" t="inlineStr">
        <is>
          <t>5490001</t>
        </is>
      </c>
      <c r="B764" t="inlineStr">
        <is>
          <t>大阪府泉佐野市泉州空港北</t>
        </is>
      </c>
      <c r="C764" t="inlineStr">
        <is>
          <t>おおさかふいずみさのしせんしゅうくうこうきた</t>
        </is>
      </c>
    </row>
    <row r="765">
      <c r="A765" t="inlineStr">
        <is>
          <t>5490011</t>
        </is>
      </c>
      <c r="B765" t="inlineStr">
        <is>
          <t>大阪府泉南郡田尻町泉州空港中</t>
        </is>
      </c>
      <c r="C765" t="inlineStr">
        <is>
          <t>おおさかふせんなんぐんたじりちょうせんしゅうくうこうなか</t>
        </is>
      </c>
    </row>
    <row r="766">
      <c r="A766" t="inlineStr">
        <is>
          <t>5490021</t>
        </is>
      </c>
      <c r="B766" t="inlineStr">
        <is>
          <t>大阪府泉南市泉州空港南</t>
        </is>
      </c>
      <c r="C766" t="inlineStr">
        <is>
          <t>おおさかふせんなんしせんしゅうくうこうみなみ</t>
        </is>
      </c>
    </row>
    <row r="767">
      <c r="A767" t="inlineStr">
        <is>
          <t>5500000</t>
        </is>
      </c>
      <c r="B767" t="inlineStr">
        <is>
          <t>大阪府大阪市西区</t>
        </is>
      </c>
      <c r="C767" t="inlineStr">
        <is>
          <t>おおさかふおおさかしにしく</t>
        </is>
      </c>
    </row>
    <row r="768">
      <c r="A768" t="inlineStr">
        <is>
          <t>5500001</t>
        </is>
      </c>
      <c r="B768" t="inlineStr">
        <is>
          <t>大阪府大阪市西区土佐堀</t>
        </is>
      </c>
      <c r="C768" t="inlineStr">
        <is>
          <t>おおさかふおおさかしにしくとさぼり</t>
        </is>
      </c>
    </row>
    <row r="769">
      <c r="A769" t="inlineStr">
        <is>
          <t>5500002</t>
        </is>
      </c>
      <c r="B769" t="inlineStr">
        <is>
          <t>大阪府大阪市西区江戸堀</t>
        </is>
      </c>
      <c r="C769" t="inlineStr">
        <is>
          <t>おおさかふおおさかしにしくえどぼり</t>
        </is>
      </c>
    </row>
    <row r="770">
      <c r="A770" t="inlineStr">
        <is>
          <t>5500003</t>
        </is>
      </c>
      <c r="B770" t="inlineStr">
        <is>
          <t>大阪府大阪市西区京町堀</t>
        </is>
      </c>
      <c r="C770" t="inlineStr">
        <is>
          <t>おおさかふおおさかしにしくきょうまちぼり</t>
        </is>
      </c>
    </row>
    <row r="771">
      <c r="A771" t="inlineStr">
        <is>
          <t>5500004</t>
        </is>
      </c>
      <c r="B771" t="inlineStr">
        <is>
          <t>大阪府大阪市西区靱本町</t>
        </is>
      </c>
      <c r="C771" t="inlineStr">
        <is>
          <t>おおさかふおおさかしにしくうつぼほんまち</t>
        </is>
      </c>
    </row>
    <row r="772">
      <c r="A772" t="inlineStr">
        <is>
          <t>5500005</t>
        </is>
      </c>
      <c r="B772" t="inlineStr">
        <is>
          <t>大阪府大阪市西区西本町</t>
        </is>
      </c>
      <c r="C772" t="inlineStr">
        <is>
          <t>おおさかふおおさかしにしくにしほんまち</t>
        </is>
      </c>
    </row>
    <row r="773">
      <c r="A773" t="inlineStr">
        <is>
          <t>5500006</t>
        </is>
      </c>
      <c r="B773" t="inlineStr">
        <is>
          <t>大阪府大阪市西区江之子島</t>
        </is>
      </c>
      <c r="C773" t="inlineStr">
        <is>
          <t>おおさかふおおさかしにしくえのこじま</t>
        </is>
      </c>
    </row>
    <row r="774">
      <c r="A774" t="inlineStr">
        <is>
          <t>5500011</t>
        </is>
      </c>
      <c r="B774" t="inlineStr">
        <is>
          <t>大阪府大阪市西区阿波座</t>
        </is>
      </c>
      <c r="C774" t="inlineStr">
        <is>
          <t>おおさかふおおさかしにしくあわざ</t>
        </is>
      </c>
    </row>
    <row r="775">
      <c r="A775" t="inlineStr">
        <is>
          <t>5500012</t>
        </is>
      </c>
      <c r="B775" t="inlineStr">
        <is>
          <t>大阪府大阪市西区立売堀</t>
        </is>
      </c>
      <c r="C775" t="inlineStr">
        <is>
          <t>おおさかふおおさかしにしくいたちぼり</t>
        </is>
      </c>
    </row>
    <row r="776">
      <c r="A776" t="inlineStr">
        <is>
          <t>5500013</t>
        </is>
      </c>
      <c r="B776" t="inlineStr">
        <is>
          <t>大阪府大阪市西区新町</t>
        </is>
      </c>
      <c r="C776" t="inlineStr">
        <is>
          <t>おおさかふおおさかしにしくしんまち</t>
        </is>
      </c>
    </row>
    <row r="777">
      <c r="A777" t="inlineStr">
        <is>
          <t>5500014</t>
        </is>
      </c>
      <c r="B777" t="inlineStr">
        <is>
          <t>大阪府大阪市西区北堀江</t>
        </is>
      </c>
      <c r="C777" t="inlineStr">
        <is>
          <t>おおさかふおおさかしにしくきたほりえ</t>
        </is>
      </c>
    </row>
    <row r="778">
      <c r="A778" t="inlineStr">
        <is>
          <t>5500015</t>
        </is>
      </c>
      <c r="B778" t="inlineStr">
        <is>
          <t>大阪府大阪市西区南堀江</t>
        </is>
      </c>
      <c r="C778" t="inlineStr">
        <is>
          <t>おおさかふおおさかしにしくみなみほりえ</t>
        </is>
      </c>
    </row>
    <row r="779">
      <c r="A779" t="inlineStr">
        <is>
          <t>5500021</t>
        </is>
      </c>
      <c r="B779" t="inlineStr">
        <is>
          <t>大阪府大阪市西区川口</t>
        </is>
      </c>
      <c r="C779" t="inlineStr">
        <is>
          <t>おおさかふおおさかしにしくかわぐち</t>
        </is>
      </c>
    </row>
    <row r="780">
      <c r="A780" t="inlineStr">
        <is>
          <t>5500022</t>
        </is>
      </c>
      <c r="B780" t="inlineStr">
        <is>
          <t>大阪府大阪市西区本田</t>
        </is>
      </c>
      <c r="C780" t="inlineStr">
        <is>
          <t>おおさかふおおさかしにしくほんでん</t>
        </is>
      </c>
    </row>
    <row r="781">
      <c r="A781" t="inlineStr">
        <is>
          <t>5500023</t>
        </is>
      </c>
      <c r="B781" t="inlineStr">
        <is>
          <t>大阪府大阪市西区千代崎</t>
        </is>
      </c>
      <c r="C781" t="inlineStr">
        <is>
          <t>おおさかふおおさかしにしくちよざき</t>
        </is>
      </c>
    </row>
    <row r="782">
      <c r="A782" t="inlineStr">
        <is>
          <t>5500024</t>
        </is>
      </c>
      <c r="B782" t="inlineStr">
        <is>
          <t>大阪府大阪市西区境川</t>
        </is>
      </c>
      <c r="C782" t="inlineStr">
        <is>
          <t>おおさかふおおさかしにしくさかいがわ</t>
        </is>
      </c>
    </row>
    <row r="783">
      <c r="A783" t="inlineStr">
        <is>
          <t>5500025</t>
        </is>
      </c>
      <c r="B783" t="inlineStr">
        <is>
          <t>大阪府大阪市西区九条南</t>
        </is>
      </c>
      <c r="C783" t="inlineStr">
        <is>
          <t>おおさかふおおさかしにしくくじょうみなみ</t>
        </is>
      </c>
    </row>
    <row r="784">
      <c r="A784" t="inlineStr">
        <is>
          <t>5500026</t>
        </is>
      </c>
      <c r="B784" t="inlineStr">
        <is>
          <t>大阪府大阪市西区安治川</t>
        </is>
      </c>
      <c r="C784" t="inlineStr">
        <is>
          <t>おおさかふおおさかしにしくあじがわ</t>
        </is>
      </c>
    </row>
    <row r="785">
      <c r="A785" t="inlineStr">
        <is>
          <t>5500027</t>
        </is>
      </c>
      <c r="B785" t="inlineStr">
        <is>
          <t>大阪府大阪市西区九条</t>
        </is>
      </c>
      <c r="C785" t="inlineStr">
        <is>
          <t>おおさかふおおさかしにしくくじょう</t>
        </is>
      </c>
    </row>
    <row r="786">
      <c r="A786" t="inlineStr">
        <is>
          <t>5510000</t>
        </is>
      </c>
      <c r="B786" t="inlineStr">
        <is>
          <t>大阪府大阪市大正区</t>
        </is>
      </c>
      <c r="C786" t="inlineStr">
        <is>
          <t>おおさかふおおさかしたいしょうく</t>
        </is>
      </c>
    </row>
    <row r="787">
      <c r="A787" t="inlineStr">
        <is>
          <t>5510001</t>
        </is>
      </c>
      <c r="B787" t="inlineStr">
        <is>
          <t>大阪府大阪市大正区三軒家西</t>
        </is>
      </c>
      <c r="C787" t="inlineStr">
        <is>
          <t>おおさかふおおさかしたいしょうくさんげんやにし</t>
        </is>
      </c>
    </row>
    <row r="788">
      <c r="A788" t="inlineStr">
        <is>
          <t>5510002</t>
        </is>
      </c>
      <c r="B788" t="inlineStr">
        <is>
          <t>大阪府大阪市大正区三軒家東</t>
        </is>
      </c>
      <c r="C788" t="inlineStr">
        <is>
          <t>おおさかふおおさかしたいしょうくさんげんやひがし</t>
        </is>
      </c>
    </row>
    <row r="789">
      <c r="A789" t="inlineStr">
        <is>
          <t>5510003</t>
        </is>
      </c>
      <c r="B789" t="inlineStr">
        <is>
          <t>大阪府大阪市大正区千島</t>
        </is>
      </c>
      <c r="C789" t="inlineStr">
        <is>
          <t>おおさかふおおさかしたいしょうくちしま</t>
        </is>
      </c>
    </row>
    <row r="790">
      <c r="A790" t="inlineStr">
        <is>
          <t>5510011</t>
        </is>
      </c>
      <c r="B790" t="inlineStr">
        <is>
          <t>大阪府大阪市大正区小林東</t>
        </is>
      </c>
      <c r="C790" t="inlineStr">
        <is>
          <t>おおさかふおおさかしたいしょうくこばやしひがし</t>
        </is>
      </c>
    </row>
    <row r="791">
      <c r="A791" t="inlineStr">
        <is>
          <t>5510012</t>
        </is>
      </c>
      <c r="B791" t="inlineStr">
        <is>
          <t>大阪府大阪市大正区平尾</t>
        </is>
      </c>
      <c r="C791" t="inlineStr">
        <is>
          <t>おおさかふおおさかしたいしょうくひらお</t>
        </is>
      </c>
    </row>
    <row r="792">
      <c r="A792" t="inlineStr">
        <is>
          <t>5510013</t>
        </is>
      </c>
      <c r="B792" t="inlineStr">
        <is>
          <t>大阪府大阪市大正区小林西</t>
        </is>
      </c>
      <c r="C792" t="inlineStr">
        <is>
          <t>おおさかふおおさかしたいしょうくこばやしにし</t>
        </is>
      </c>
    </row>
    <row r="793">
      <c r="A793" t="inlineStr">
        <is>
          <t>5510021</t>
        </is>
      </c>
      <c r="B793" t="inlineStr">
        <is>
          <t>大阪府大阪市大正区南恩加島</t>
        </is>
      </c>
      <c r="C793" t="inlineStr">
        <is>
          <t>おおさかふおおさかしたいしょうくみなみおかじま</t>
        </is>
      </c>
    </row>
    <row r="794">
      <c r="A794" t="inlineStr">
        <is>
          <t>5510022</t>
        </is>
      </c>
      <c r="B794" t="inlineStr">
        <is>
          <t>大阪府大阪市大正区船町</t>
        </is>
      </c>
      <c r="C794" t="inlineStr">
        <is>
          <t>おおさかふおおさかしたいしょうくふなまち</t>
        </is>
      </c>
    </row>
    <row r="795">
      <c r="A795" t="inlineStr">
        <is>
          <t>5510023</t>
        </is>
      </c>
      <c r="B795" t="inlineStr">
        <is>
          <t>大阪府大阪市大正区鶴町</t>
        </is>
      </c>
      <c r="C795" t="inlineStr">
        <is>
          <t>おおさかふおおさかしたいしょうくつるまち</t>
        </is>
      </c>
    </row>
    <row r="796">
      <c r="A796" t="inlineStr">
        <is>
          <t>5510031</t>
        </is>
      </c>
      <c r="B796" t="inlineStr">
        <is>
          <t>大阪府大阪市大正区泉尾</t>
        </is>
      </c>
      <c r="C796" t="inlineStr">
        <is>
          <t>おおさかふおおさかしたいしょうくいずお</t>
        </is>
      </c>
    </row>
    <row r="797">
      <c r="A797" t="inlineStr">
        <is>
          <t>5510032</t>
        </is>
      </c>
      <c r="B797" t="inlineStr">
        <is>
          <t>大阪府大阪市大正区北村</t>
        </is>
      </c>
      <c r="C797" t="inlineStr">
        <is>
          <t>おおさかふおおさかしたいしょうくきたむら</t>
        </is>
      </c>
    </row>
    <row r="798">
      <c r="A798" t="inlineStr">
        <is>
          <t>5510033</t>
        </is>
      </c>
      <c r="B798" t="inlineStr">
        <is>
          <t>大阪府大阪市大正区北恩加島</t>
        </is>
      </c>
      <c r="C798" t="inlineStr">
        <is>
          <t>おおさかふおおさかしたいしょうくきたおかじま</t>
        </is>
      </c>
    </row>
    <row r="799">
      <c r="A799" t="inlineStr">
        <is>
          <t>5520000</t>
        </is>
      </c>
      <c r="B799" t="inlineStr">
        <is>
          <t>大阪府大阪市港区</t>
        </is>
      </c>
      <c r="C799" t="inlineStr">
        <is>
          <t>おおさかふおおさかしみなとく</t>
        </is>
      </c>
    </row>
    <row r="800">
      <c r="A800" t="inlineStr">
        <is>
          <t>5520001</t>
        </is>
      </c>
      <c r="B800" t="inlineStr">
        <is>
          <t>大阪府大阪市港区波除</t>
        </is>
      </c>
      <c r="C800" t="inlineStr">
        <is>
          <t>おおさかふおおさかしみなとくなみよけ</t>
        </is>
      </c>
    </row>
    <row r="801">
      <c r="A801" t="inlineStr">
        <is>
          <t>5520002</t>
        </is>
      </c>
      <c r="B801" t="inlineStr">
        <is>
          <t>大阪府大阪市港区市岡元町</t>
        </is>
      </c>
      <c r="C801" t="inlineStr">
        <is>
          <t>おおさかふおおさかしみなとくいちおかもとまち</t>
        </is>
      </c>
    </row>
    <row r="802">
      <c r="A802" t="inlineStr">
        <is>
          <t>5520003</t>
        </is>
      </c>
      <c r="B802" t="inlineStr">
        <is>
          <t>大阪府大阪市港区磯路</t>
        </is>
      </c>
      <c r="C802" t="inlineStr">
        <is>
          <t>おおさかふおおさかしみなとくいそじ</t>
        </is>
      </c>
    </row>
    <row r="803">
      <c r="A803" t="inlineStr">
        <is>
          <t>5520004</t>
        </is>
      </c>
      <c r="B803" t="inlineStr">
        <is>
          <t>大阪府大阪市港区夕凪</t>
        </is>
      </c>
      <c r="C803" t="inlineStr">
        <is>
          <t>おおさかふおおさかしみなとくゆうなぎ</t>
        </is>
      </c>
    </row>
    <row r="804">
      <c r="A804" t="inlineStr">
        <is>
          <t>5520005</t>
        </is>
      </c>
      <c r="B804" t="inlineStr">
        <is>
          <t>大阪府大阪市港区田中</t>
        </is>
      </c>
      <c r="C804" t="inlineStr">
        <is>
          <t>おおさかふおおさかしみなとくたなか</t>
        </is>
      </c>
    </row>
    <row r="805">
      <c r="A805" t="inlineStr">
        <is>
          <t>5520006</t>
        </is>
      </c>
      <c r="B805" t="inlineStr">
        <is>
          <t>大阪府大阪市港区石田</t>
        </is>
      </c>
      <c r="C805" t="inlineStr">
        <is>
          <t>おおさかふおおさかしみなとくいしだ</t>
        </is>
      </c>
    </row>
    <row r="806">
      <c r="A806" t="inlineStr">
        <is>
          <t>5520007</t>
        </is>
      </c>
      <c r="B806" t="inlineStr">
        <is>
          <t>大阪府大阪市港区弁天</t>
        </is>
      </c>
      <c r="C806" t="inlineStr">
        <is>
          <t>おおさかふおおさかしみなとくべんてん</t>
        </is>
      </c>
    </row>
    <row r="807">
      <c r="A807" t="inlineStr">
        <is>
          <t>5520011</t>
        </is>
      </c>
      <c r="B807" t="inlineStr">
        <is>
          <t>大阪府大阪市港区南市岡</t>
        </is>
      </c>
      <c r="C807" t="inlineStr">
        <is>
          <t>おおさかふおおさかしみなとくみなみいちおか</t>
        </is>
      </c>
    </row>
    <row r="808">
      <c r="A808" t="inlineStr">
        <is>
          <t>5520012</t>
        </is>
      </c>
      <c r="B808" t="inlineStr">
        <is>
          <t>大阪府大阪市港区市岡</t>
        </is>
      </c>
      <c r="C808" t="inlineStr">
        <is>
          <t>おおさかふおおさかしみなとくいちおか</t>
        </is>
      </c>
    </row>
    <row r="809">
      <c r="A809" t="inlineStr">
        <is>
          <t>5520013</t>
        </is>
      </c>
      <c r="B809" t="inlineStr">
        <is>
          <t>大阪府大阪市港区福崎</t>
        </is>
      </c>
      <c r="C809" t="inlineStr">
        <is>
          <t>おおさかふおおさかしみなとくふくざき</t>
        </is>
      </c>
    </row>
    <row r="810">
      <c r="A810" t="inlineStr">
        <is>
          <t>5520014</t>
        </is>
      </c>
      <c r="B810" t="inlineStr">
        <is>
          <t>大阪府大阪市港区八幡屋</t>
        </is>
      </c>
      <c r="C810" t="inlineStr">
        <is>
          <t>おおさかふおおさかしみなとくやはたや</t>
        </is>
      </c>
    </row>
    <row r="811">
      <c r="A811" t="inlineStr">
        <is>
          <t>5520015</t>
        </is>
      </c>
      <c r="B811" t="inlineStr">
        <is>
          <t>大阪府大阪市港区池島</t>
        </is>
      </c>
      <c r="C811" t="inlineStr">
        <is>
          <t>おおさかふおおさかしみなとくいけじま</t>
        </is>
      </c>
    </row>
    <row r="812">
      <c r="A812" t="inlineStr">
        <is>
          <t>5520016</t>
        </is>
      </c>
      <c r="B812" t="inlineStr">
        <is>
          <t>大阪府大阪市港区三先</t>
        </is>
      </c>
      <c r="C812" t="inlineStr">
        <is>
          <t>おおさかふおおさかしみなとくみさき</t>
        </is>
      </c>
    </row>
    <row r="813">
      <c r="A813" t="inlineStr">
        <is>
          <t>5520021</t>
        </is>
      </c>
      <c r="B813" t="inlineStr">
        <is>
          <t>大阪府大阪市港区築港</t>
        </is>
      </c>
      <c r="C813" t="inlineStr">
        <is>
          <t>おおさかふおおさかしみなとくちっこう</t>
        </is>
      </c>
    </row>
    <row r="814">
      <c r="A814" t="inlineStr">
        <is>
          <t>5520022</t>
        </is>
      </c>
      <c r="B814" t="inlineStr">
        <is>
          <t>大阪府大阪市港区海岸通</t>
        </is>
      </c>
      <c r="C814" t="inlineStr">
        <is>
          <t>おおさかふおおさかしみなとくかいがんどおり</t>
        </is>
      </c>
    </row>
    <row r="815">
      <c r="A815" t="inlineStr">
        <is>
          <t>5520023</t>
        </is>
      </c>
      <c r="B815" t="inlineStr">
        <is>
          <t>大阪府大阪市港区港晴</t>
        </is>
      </c>
      <c r="C815" t="inlineStr">
        <is>
          <t>おおさかふおおさかしみなとくこうせい</t>
        </is>
      </c>
    </row>
    <row r="816">
      <c r="A816" t="inlineStr">
        <is>
          <t>5530000</t>
        </is>
      </c>
      <c r="B816" t="inlineStr">
        <is>
          <t>大阪府大阪市福島区</t>
        </is>
      </c>
      <c r="C816" t="inlineStr">
        <is>
          <t>おおさかふおおさかしふくしまく</t>
        </is>
      </c>
    </row>
    <row r="817">
      <c r="A817" t="inlineStr">
        <is>
          <t>5530001</t>
        </is>
      </c>
      <c r="B817" t="inlineStr">
        <is>
          <t>大阪府大阪市福島区海老江</t>
        </is>
      </c>
      <c r="C817" t="inlineStr">
        <is>
          <t>おおさかふおおさかしふくしまくえびえ</t>
        </is>
      </c>
    </row>
    <row r="818">
      <c r="A818" t="inlineStr">
        <is>
          <t>5530002</t>
        </is>
      </c>
      <c r="B818" t="inlineStr">
        <is>
          <t>大阪府大阪市福島区鷺洲</t>
        </is>
      </c>
      <c r="C818" t="inlineStr">
        <is>
          <t>おおさかふおおさかしふくしまくさぎす</t>
        </is>
      </c>
    </row>
    <row r="819">
      <c r="A819" t="inlineStr">
        <is>
          <t>5530003</t>
        </is>
      </c>
      <c r="B819" t="inlineStr">
        <is>
          <t>大阪府大阪市福島区福島</t>
        </is>
      </c>
      <c r="C819" t="inlineStr">
        <is>
          <t>おおさかふおおさかしふくしまくふくしま</t>
        </is>
      </c>
    </row>
    <row r="820">
      <c r="A820" t="inlineStr">
        <is>
          <t>5530004</t>
        </is>
      </c>
      <c r="B820" t="inlineStr">
        <is>
          <t>大阪府大阪市福島区玉川</t>
        </is>
      </c>
      <c r="C820" t="inlineStr">
        <is>
          <t>おおさかふおおさかしふくしまくたまがわ</t>
        </is>
      </c>
    </row>
    <row r="821">
      <c r="A821" t="inlineStr">
        <is>
          <t>5530005</t>
        </is>
      </c>
      <c r="B821" t="inlineStr">
        <is>
          <t>大阪府大阪市福島区野田</t>
        </is>
      </c>
      <c r="C821" t="inlineStr">
        <is>
          <t>おおさかふおおさかしふくしまくのだ</t>
        </is>
      </c>
    </row>
    <row r="822">
      <c r="A822" t="inlineStr">
        <is>
          <t>5530006</t>
        </is>
      </c>
      <c r="B822" t="inlineStr">
        <is>
          <t>大阪府大阪市福島区吉野</t>
        </is>
      </c>
      <c r="C822" t="inlineStr">
        <is>
          <t>おおさかふおおさかしふくしまくよしの</t>
        </is>
      </c>
    </row>
    <row r="823">
      <c r="A823" t="inlineStr">
        <is>
          <t>5530007</t>
        </is>
      </c>
      <c r="B823" t="inlineStr">
        <is>
          <t>大阪府大阪市福島区大開</t>
        </is>
      </c>
      <c r="C823" t="inlineStr">
        <is>
          <t>おおさかふおおさかしふくしまくおおひらき</t>
        </is>
      </c>
    </row>
    <row r="824">
      <c r="A824" t="inlineStr">
        <is>
          <t>5540000</t>
        </is>
      </c>
      <c r="B824" t="inlineStr">
        <is>
          <t>大阪府大阪市此花区</t>
        </is>
      </c>
      <c r="C824" t="inlineStr">
        <is>
          <t>おおさかふおおさかしこのはなく</t>
        </is>
      </c>
    </row>
    <row r="825">
      <c r="A825" t="inlineStr">
        <is>
          <t>5540001</t>
        </is>
      </c>
      <c r="B825" t="inlineStr">
        <is>
          <t>大阪府大阪市此花区高見</t>
        </is>
      </c>
      <c r="C825" t="inlineStr">
        <is>
          <t>おおさかふおおさかしこのはなくたかみ</t>
        </is>
      </c>
    </row>
    <row r="826">
      <c r="A826" t="inlineStr">
        <is>
          <t>5540002</t>
        </is>
      </c>
      <c r="B826" t="inlineStr">
        <is>
          <t>大阪府大阪市此花区伝法</t>
        </is>
      </c>
      <c r="C826" t="inlineStr">
        <is>
          <t>おおさかふおおさかしこのはなくでんぽう</t>
        </is>
      </c>
    </row>
    <row r="827">
      <c r="A827" t="inlineStr">
        <is>
          <t>5540011</t>
        </is>
      </c>
      <c r="B827" t="inlineStr">
        <is>
          <t>大阪府大阪市此花区朝日</t>
        </is>
      </c>
      <c r="C827" t="inlineStr">
        <is>
          <t>おおさかふおおさかしこのはなくあさひ</t>
        </is>
      </c>
    </row>
    <row r="828">
      <c r="A828" t="inlineStr">
        <is>
          <t>5540012</t>
        </is>
      </c>
      <c r="B828" t="inlineStr">
        <is>
          <t>大阪府大阪市此花区西九条</t>
        </is>
      </c>
      <c r="C828" t="inlineStr">
        <is>
          <t>おおさかふおおさかしこのはなくにしくじょう</t>
        </is>
      </c>
    </row>
    <row r="829">
      <c r="A829" t="inlineStr">
        <is>
          <t>5540013</t>
        </is>
      </c>
      <c r="B829" t="inlineStr">
        <is>
          <t>大阪府大阪市此花区梅香</t>
        </is>
      </c>
      <c r="C829" t="inlineStr">
        <is>
          <t>おおさかふおおさかしこのはなくばいか</t>
        </is>
      </c>
    </row>
    <row r="830">
      <c r="A830" t="inlineStr">
        <is>
          <t>5540014</t>
        </is>
      </c>
      <c r="B830" t="inlineStr">
        <is>
          <t>大阪府大阪市此花区四貫島</t>
        </is>
      </c>
      <c r="C830" t="inlineStr">
        <is>
          <t>おおさかふおおさかしこのはなくしかんじま</t>
        </is>
      </c>
    </row>
    <row r="831">
      <c r="A831" t="inlineStr">
        <is>
          <t>5540021</t>
        </is>
      </c>
      <c r="B831" t="inlineStr">
        <is>
          <t>大阪府大阪市此花区春日出北</t>
        </is>
      </c>
      <c r="C831" t="inlineStr">
        <is>
          <t>おおさかふおおさかしこのはなくかすができた</t>
        </is>
      </c>
    </row>
    <row r="832">
      <c r="A832" t="inlineStr">
        <is>
          <t>5540022</t>
        </is>
      </c>
      <c r="B832" t="inlineStr">
        <is>
          <t>大阪府大阪市此花区春日出中</t>
        </is>
      </c>
      <c r="C832" t="inlineStr">
        <is>
          <t>おおさかふおおさかしこのはなくかすがでなか</t>
        </is>
      </c>
    </row>
    <row r="833">
      <c r="A833" t="inlineStr">
        <is>
          <t>5540023</t>
        </is>
      </c>
      <c r="B833" t="inlineStr">
        <is>
          <t>大阪府大阪市此花区春日出南</t>
        </is>
      </c>
      <c r="C833" t="inlineStr">
        <is>
          <t>おおさかふおおさかしこのはなくかすがでみなみ</t>
        </is>
      </c>
    </row>
    <row r="834">
      <c r="A834" t="inlineStr">
        <is>
          <t>5540024</t>
        </is>
      </c>
      <c r="B834" t="inlineStr">
        <is>
          <t>大阪府大阪市此花区島屋</t>
        </is>
      </c>
      <c r="C834" t="inlineStr">
        <is>
          <t>おおさかふおおさかしこのはなくしまや</t>
        </is>
      </c>
    </row>
    <row r="835">
      <c r="A835" t="inlineStr">
        <is>
          <t>5540031</t>
        </is>
      </c>
      <c r="B835" t="inlineStr">
        <is>
          <t>大阪府大阪市此花区桜島</t>
        </is>
      </c>
      <c r="C835" t="inlineStr">
        <is>
          <t>おおさかふおおさかしこのはなくさくらじま</t>
        </is>
      </c>
    </row>
    <row r="836">
      <c r="A836" t="inlineStr">
        <is>
          <t>5540032</t>
        </is>
      </c>
      <c r="B836" t="inlineStr">
        <is>
          <t>大阪府大阪市此花区梅町</t>
        </is>
      </c>
      <c r="C836" t="inlineStr">
        <is>
          <t>おおさかふおおさかしこのはなくうめまち</t>
        </is>
      </c>
    </row>
    <row r="837">
      <c r="A837" t="inlineStr">
        <is>
          <t>5540033</t>
        </is>
      </c>
      <c r="B837" t="inlineStr">
        <is>
          <t>大阪府大阪市此花区北港</t>
        </is>
      </c>
      <c r="C837" t="inlineStr">
        <is>
          <t>おおさかふおおさかしこのはなくほくこう</t>
        </is>
      </c>
    </row>
    <row r="838">
      <c r="A838" t="inlineStr">
        <is>
          <t>5540041</t>
        </is>
      </c>
      <c r="B838" t="inlineStr">
        <is>
          <t>大阪府大阪市此花区北港白津</t>
        </is>
      </c>
      <c r="C838" t="inlineStr">
        <is>
          <t>おおさかふおおさかしこのはなくほくこうしらつ</t>
        </is>
      </c>
    </row>
    <row r="839">
      <c r="A839" t="inlineStr">
        <is>
          <t>5540042</t>
        </is>
      </c>
      <c r="B839" t="inlineStr">
        <is>
          <t>大阪府大阪市此花区北港緑地</t>
        </is>
      </c>
      <c r="C839" t="inlineStr">
        <is>
          <t>おおさかふおおさかしこのはなくほくこうりょくち</t>
        </is>
      </c>
    </row>
    <row r="840">
      <c r="A840" t="inlineStr">
        <is>
          <t>5540043</t>
        </is>
      </c>
      <c r="B840" t="inlineStr">
        <is>
          <t>大阪府大阪市此花区夢洲東</t>
        </is>
      </c>
      <c r="C840" t="inlineStr">
        <is>
          <t>おおさかふおおさかしこのはなくゆめしまひがし</t>
        </is>
      </c>
    </row>
    <row r="841">
      <c r="A841" t="inlineStr">
        <is>
          <t>5540044</t>
        </is>
      </c>
      <c r="B841" t="inlineStr">
        <is>
          <t>大阪府大阪市此花区夢洲中</t>
        </is>
      </c>
      <c r="C841" t="inlineStr">
        <is>
          <t>おおさかふおおさかしこのはなくゆめしまなか</t>
        </is>
      </c>
    </row>
    <row r="842">
      <c r="A842" t="inlineStr">
        <is>
          <t>5540051</t>
        </is>
      </c>
      <c r="B842" t="inlineStr">
        <is>
          <t>大阪府大阪市此花区酉島</t>
        </is>
      </c>
      <c r="C842" t="inlineStr">
        <is>
          <t>おおさかふおおさかしこのはなくとりしま</t>
        </is>
      </c>
    </row>
    <row r="843">
      <c r="A843" t="inlineStr">
        <is>
          <t>5540052</t>
        </is>
      </c>
      <c r="B843" t="inlineStr">
        <is>
          <t>大阪府大阪市此花区常吉</t>
        </is>
      </c>
      <c r="C843" t="inlineStr">
        <is>
          <t>おおさかふおおさかしこのはなくつねよし</t>
        </is>
      </c>
    </row>
    <row r="844">
      <c r="A844" t="inlineStr">
        <is>
          <t>5550000</t>
        </is>
      </c>
      <c r="B844" t="inlineStr">
        <is>
          <t>大阪府大阪市西淀川区</t>
        </is>
      </c>
      <c r="C844" t="inlineStr">
        <is>
          <t>おおさかふおおさかしにしよどがわく</t>
        </is>
      </c>
    </row>
    <row r="845">
      <c r="A845" t="inlineStr">
        <is>
          <t>5550001</t>
        </is>
      </c>
      <c r="B845" t="inlineStr">
        <is>
          <t>大阪府大阪市西淀川区佃</t>
        </is>
      </c>
      <c r="C845" t="inlineStr">
        <is>
          <t>おおさかふおおさかしにしよどがわくつくだ</t>
        </is>
      </c>
    </row>
    <row r="846">
      <c r="A846" t="inlineStr">
        <is>
          <t>5550011</t>
        </is>
      </c>
      <c r="B846" t="inlineStr">
        <is>
          <t>大阪府大阪市西淀川区竹島</t>
        </is>
      </c>
      <c r="C846" t="inlineStr">
        <is>
          <t>おおさかふおおさかしにしよどがわくたけじま</t>
        </is>
      </c>
    </row>
    <row r="847">
      <c r="A847" t="inlineStr">
        <is>
          <t>5550012</t>
        </is>
      </c>
      <c r="B847" t="inlineStr">
        <is>
          <t>大阪府大阪市西淀川区御幣島</t>
        </is>
      </c>
      <c r="C847" t="inlineStr">
        <is>
          <t>おおさかふおおさかしにしよどがわくみてじま</t>
        </is>
      </c>
    </row>
    <row r="848">
      <c r="A848" t="inlineStr">
        <is>
          <t>5550013</t>
        </is>
      </c>
      <c r="B848" t="inlineStr">
        <is>
          <t>大阪府大阪市西淀川区千舟</t>
        </is>
      </c>
      <c r="C848" t="inlineStr">
        <is>
          <t>おおさかふおおさかしにしよどがわくちぶね</t>
        </is>
      </c>
    </row>
    <row r="849">
      <c r="A849" t="inlineStr">
        <is>
          <t>5550021</t>
        </is>
      </c>
      <c r="B849" t="inlineStr">
        <is>
          <t>大阪府大阪市西淀川区歌島</t>
        </is>
      </c>
      <c r="C849" t="inlineStr">
        <is>
          <t>おおさかふおおさかしにしよどがわくうたじま</t>
        </is>
      </c>
    </row>
    <row r="850">
      <c r="A850" t="inlineStr">
        <is>
          <t>5550022</t>
        </is>
      </c>
      <c r="B850" t="inlineStr">
        <is>
          <t>大阪府大阪市西淀川区柏里</t>
        </is>
      </c>
      <c r="C850" t="inlineStr">
        <is>
          <t>おおさかふおおさかしにしよどがわくかしわざと</t>
        </is>
      </c>
    </row>
    <row r="851">
      <c r="A851" t="inlineStr">
        <is>
          <t>5550023</t>
        </is>
      </c>
      <c r="B851" t="inlineStr">
        <is>
          <t>大阪府大阪市西淀川区花川</t>
        </is>
      </c>
      <c r="C851" t="inlineStr">
        <is>
          <t>おおさかふおおさかしにしよどがわくはなかわ</t>
        </is>
      </c>
    </row>
    <row r="852">
      <c r="A852" t="inlineStr">
        <is>
          <t>5550024</t>
        </is>
      </c>
      <c r="B852" t="inlineStr">
        <is>
          <t>大阪府大阪市西淀川区野里</t>
        </is>
      </c>
      <c r="C852" t="inlineStr">
        <is>
          <t>おおさかふおおさかしにしよどがわくのざと</t>
        </is>
      </c>
    </row>
    <row r="853">
      <c r="A853" t="inlineStr">
        <is>
          <t>5550025</t>
        </is>
      </c>
      <c r="B853" t="inlineStr">
        <is>
          <t>大阪府大阪市西淀川区姫里</t>
        </is>
      </c>
      <c r="C853" t="inlineStr">
        <is>
          <t>おおさかふおおさかしにしよどがわくひめさと</t>
        </is>
      </c>
    </row>
    <row r="854">
      <c r="A854" t="inlineStr">
        <is>
          <t>5550031</t>
        </is>
      </c>
      <c r="B854" t="inlineStr">
        <is>
          <t>大阪府大阪市西淀川区出来島</t>
        </is>
      </c>
      <c r="C854" t="inlineStr">
        <is>
          <t>おおさかふおおさかしにしよどがわくできじま</t>
        </is>
      </c>
    </row>
    <row r="855">
      <c r="A855" t="inlineStr">
        <is>
          <t>5550032</t>
        </is>
      </c>
      <c r="B855" t="inlineStr">
        <is>
          <t>大阪府大阪市西淀川区大和田</t>
        </is>
      </c>
      <c r="C855" t="inlineStr">
        <is>
          <t>おおさかふおおさかしにしよどがわくおおわだ</t>
        </is>
      </c>
    </row>
    <row r="856">
      <c r="A856" t="inlineStr">
        <is>
          <t>5550033</t>
        </is>
      </c>
      <c r="B856" t="inlineStr">
        <is>
          <t>大阪府大阪市西淀川区姫島</t>
        </is>
      </c>
      <c r="C856" t="inlineStr">
        <is>
          <t>おおさかふおおさかしにしよどがわくひめじま</t>
        </is>
      </c>
    </row>
    <row r="857">
      <c r="A857" t="inlineStr">
        <is>
          <t>5550034</t>
        </is>
      </c>
      <c r="B857" t="inlineStr">
        <is>
          <t>大阪府大阪市西淀川区福町</t>
        </is>
      </c>
      <c r="C857" t="inlineStr">
        <is>
          <t>おおさかふおおさかしにしよどがわくふくまち</t>
        </is>
      </c>
    </row>
    <row r="858">
      <c r="A858" t="inlineStr">
        <is>
          <t>5550041</t>
        </is>
      </c>
      <c r="B858" t="inlineStr">
        <is>
          <t>大阪府大阪市西淀川区中島</t>
        </is>
      </c>
      <c r="C858" t="inlineStr">
        <is>
          <t>おおさかふおおさかしにしよどがわくなかじま</t>
        </is>
      </c>
    </row>
    <row r="859">
      <c r="A859" t="inlineStr">
        <is>
          <t>5550042</t>
        </is>
      </c>
      <c r="B859" t="inlineStr">
        <is>
          <t>大阪府大阪市西淀川区西島</t>
        </is>
      </c>
      <c r="C859" t="inlineStr">
        <is>
          <t>おおさかふおおさかしにしよどがわくにしじま</t>
        </is>
      </c>
    </row>
    <row r="860">
      <c r="A860" t="inlineStr">
        <is>
          <t>5550043</t>
        </is>
      </c>
      <c r="B860" t="inlineStr">
        <is>
          <t>大阪府大阪市西淀川区大野</t>
        </is>
      </c>
      <c r="C860" t="inlineStr">
        <is>
          <t>おおさかふおおさかしにしよどがわくおおの</t>
        </is>
      </c>
    </row>
    <row r="861">
      <c r="A861" t="inlineStr">
        <is>
          <t>5550044</t>
        </is>
      </c>
      <c r="B861" t="inlineStr">
        <is>
          <t>大阪府大阪市西淀川区百島</t>
        </is>
      </c>
      <c r="C861" t="inlineStr">
        <is>
          <t>おおさかふおおさかしにしよどがわくひゃくしま</t>
        </is>
      </c>
    </row>
    <row r="862">
      <c r="A862" t="inlineStr">
        <is>
          <t>5560000</t>
        </is>
      </c>
      <c r="B862" t="inlineStr">
        <is>
          <t>大阪府大阪市浪速区</t>
        </is>
      </c>
      <c r="C862" t="inlineStr">
        <is>
          <t>おおさかふおおさかしなにわく</t>
        </is>
      </c>
    </row>
    <row r="863">
      <c r="A863" t="inlineStr">
        <is>
          <t>5560001</t>
        </is>
      </c>
      <c r="B863" t="inlineStr">
        <is>
          <t>大阪府大阪市浪速区下寺</t>
        </is>
      </c>
      <c r="C863" t="inlineStr">
        <is>
          <t>おおさかふおおさかしなにわくしもでら</t>
        </is>
      </c>
    </row>
    <row r="864">
      <c r="A864" t="inlineStr">
        <is>
          <t>5560002</t>
        </is>
      </c>
      <c r="B864" t="inlineStr">
        <is>
          <t>大阪府大阪市浪速区恵美須東</t>
        </is>
      </c>
      <c r="C864" t="inlineStr">
        <is>
          <t>おおさかふおおさかしなにわくえびすひがし</t>
        </is>
      </c>
    </row>
    <row r="865">
      <c r="A865" t="inlineStr">
        <is>
          <t>5560003</t>
        </is>
      </c>
      <c r="B865" t="inlineStr">
        <is>
          <t>大阪府大阪市浪速区恵美須西</t>
        </is>
      </c>
      <c r="C865" t="inlineStr">
        <is>
          <t>おおさかふおおさかしなにわくえびすにし</t>
        </is>
      </c>
    </row>
    <row r="866">
      <c r="A866" t="inlineStr">
        <is>
          <t>5560004</t>
        </is>
      </c>
      <c r="B866" t="inlineStr">
        <is>
          <t>大阪府大阪市浪速区日本橋西</t>
        </is>
      </c>
      <c r="C866" t="inlineStr">
        <is>
          <t>おおさかふおおさかしなにわくにっぽんばしにし</t>
        </is>
      </c>
    </row>
    <row r="867">
      <c r="A867" t="inlineStr">
        <is>
          <t>5560005</t>
        </is>
      </c>
      <c r="B867" t="inlineStr">
        <is>
          <t>大阪府大阪市浪速区日本橋</t>
        </is>
      </c>
      <c r="C867" t="inlineStr">
        <is>
          <t>おおさかふおおさかしなにわくにっぽんばし</t>
        </is>
      </c>
    </row>
    <row r="868">
      <c r="A868" t="inlineStr">
        <is>
          <t>5560006</t>
        </is>
      </c>
      <c r="B868" t="inlineStr">
        <is>
          <t>大阪府大阪市浪速区日本橋東</t>
        </is>
      </c>
      <c r="C868" t="inlineStr">
        <is>
          <t>おおさかふおおさかしなにわくにっぽんばしひがし</t>
        </is>
      </c>
    </row>
    <row r="869">
      <c r="A869" t="inlineStr">
        <is>
          <t>5560011</t>
        </is>
      </c>
      <c r="B869" t="inlineStr">
        <is>
          <t>大阪府大阪市浪速区難波中</t>
        </is>
      </c>
      <c r="C869" t="inlineStr">
        <is>
          <t>おおさかふおおさかしなにわくなんばなか</t>
        </is>
      </c>
    </row>
    <row r="870">
      <c r="A870" t="inlineStr">
        <is>
          <t>5560012</t>
        </is>
      </c>
      <c r="B870" t="inlineStr">
        <is>
          <t>大阪府大阪市浪速区敷津東</t>
        </is>
      </c>
      <c r="C870" t="inlineStr">
        <is>
          <t>おおさかふおおさかしなにわくしきつひがし</t>
        </is>
      </c>
    </row>
    <row r="871">
      <c r="A871" t="inlineStr">
        <is>
          <t>5560013</t>
        </is>
      </c>
      <c r="B871" t="inlineStr">
        <is>
          <t>大阪府大阪市浪速区戎本町</t>
        </is>
      </c>
      <c r="C871" t="inlineStr">
        <is>
          <t>おおさかふおおさかしなにわくえびすほんまち</t>
        </is>
      </c>
    </row>
    <row r="872">
      <c r="A872" t="inlineStr">
        <is>
          <t>5560014</t>
        </is>
      </c>
      <c r="B872" t="inlineStr">
        <is>
          <t>大阪府大阪市浪速区大国</t>
        </is>
      </c>
      <c r="C872" t="inlineStr">
        <is>
          <t>おおさかふおおさかしなにわくだいこく</t>
        </is>
      </c>
    </row>
    <row r="873">
      <c r="A873" t="inlineStr">
        <is>
          <t>5560015</t>
        </is>
      </c>
      <c r="B873" t="inlineStr">
        <is>
          <t>大阪府大阪市浪速区敷津西</t>
        </is>
      </c>
      <c r="C873" t="inlineStr">
        <is>
          <t>おおさかふおおさかしなにわくしきつにし</t>
        </is>
      </c>
    </row>
    <row r="874">
      <c r="A874" t="inlineStr">
        <is>
          <t>5560016</t>
        </is>
      </c>
      <c r="B874" t="inlineStr">
        <is>
          <t>大阪府大阪市浪速区元町</t>
        </is>
      </c>
      <c r="C874" t="inlineStr">
        <is>
          <t>おおさかふおおさかしなにわくもとまち</t>
        </is>
      </c>
    </row>
    <row r="875">
      <c r="A875" t="inlineStr">
        <is>
          <t>5560017</t>
        </is>
      </c>
      <c r="B875" t="inlineStr">
        <is>
          <t>大阪府大阪市浪速区湊町</t>
        </is>
      </c>
      <c r="C875" t="inlineStr">
        <is>
          <t>おおさかふおおさかしなにわくみなとまち</t>
        </is>
      </c>
    </row>
    <row r="876">
      <c r="A876" t="inlineStr">
        <is>
          <t>5560020</t>
        </is>
      </c>
      <c r="B876" t="inlineStr">
        <is>
          <t>大阪府大阪市浪速区立葉</t>
        </is>
      </c>
      <c r="C876" t="inlineStr">
        <is>
          <t>おおさかふおおさかしなにわくたてば</t>
        </is>
      </c>
    </row>
    <row r="877">
      <c r="A877" t="inlineStr">
        <is>
          <t>5560021</t>
        </is>
      </c>
      <c r="B877" t="inlineStr">
        <is>
          <t>大阪府大阪市浪速区幸町</t>
        </is>
      </c>
      <c r="C877" t="inlineStr">
        <is>
          <t>おおさかふおおさかしなにわくさいわいちょう</t>
        </is>
      </c>
    </row>
    <row r="878">
      <c r="A878" t="inlineStr">
        <is>
          <t>5560022</t>
        </is>
      </c>
      <c r="B878" t="inlineStr">
        <is>
          <t>大阪府大阪市浪速区桜川</t>
        </is>
      </c>
      <c r="C878" t="inlineStr">
        <is>
          <t>おおさかふおおさかしなにわくさくらがわ</t>
        </is>
      </c>
    </row>
    <row r="879">
      <c r="A879" t="inlineStr">
        <is>
          <t>5560023</t>
        </is>
      </c>
      <c r="B879" t="inlineStr">
        <is>
          <t>大阪府大阪市浪速区稲荷</t>
        </is>
      </c>
      <c r="C879" t="inlineStr">
        <is>
          <t>おおさかふおおさかしなにわくいなり</t>
        </is>
      </c>
    </row>
    <row r="880">
      <c r="A880" t="inlineStr">
        <is>
          <t>5560024</t>
        </is>
      </c>
      <c r="B880" t="inlineStr">
        <is>
          <t>大阪府大阪市浪速区塩草</t>
        </is>
      </c>
      <c r="C880" t="inlineStr">
        <is>
          <t>おおさかふおおさかしなにわくしおくさ</t>
        </is>
      </c>
    </row>
    <row r="881">
      <c r="A881" t="inlineStr">
        <is>
          <t>5560025</t>
        </is>
      </c>
      <c r="B881" t="inlineStr">
        <is>
          <t>大阪府大阪市浪速区浪速東</t>
        </is>
      </c>
      <c r="C881" t="inlineStr">
        <is>
          <t>おおさかふおおさかしなにわくなにわひがし</t>
        </is>
      </c>
    </row>
    <row r="882">
      <c r="A882" t="inlineStr">
        <is>
          <t>5560026</t>
        </is>
      </c>
      <c r="B882" t="inlineStr">
        <is>
          <t>大阪府大阪市浪速区浪速西</t>
        </is>
      </c>
      <c r="C882" t="inlineStr">
        <is>
          <t>おおさかふおおさかしなにわくなにわにし</t>
        </is>
      </c>
    </row>
    <row r="883">
      <c r="A883" t="inlineStr">
        <is>
          <t>5560027</t>
        </is>
      </c>
      <c r="B883" t="inlineStr">
        <is>
          <t>大阪府大阪市浪速区木津川</t>
        </is>
      </c>
      <c r="C883" t="inlineStr">
        <is>
          <t>おおさかふおおさかしなにわくきづがわ</t>
        </is>
      </c>
    </row>
    <row r="884">
      <c r="A884" t="inlineStr">
        <is>
          <t>5560028</t>
        </is>
      </c>
      <c r="B884" t="inlineStr">
        <is>
          <t>大阪府大阪市浪速区久保吉</t>
        </is>
      </c>
      <c r="C884" t="inlineStr">
        <is>
          <t>おおさかふおおさかしなにわくくぼよし</t>
        </is>
      </c>
    </row>
    <row r="885">
      <c r="A885" t="inlineStr">
        <is>
          <t>5560029</t>
        </is>
      </c>
      <c r="B885" t="inlineStr">
        <is>
          <t>大阪府大阪市浪速区芦原</t>
        </is>
      </c>
      <c r="C885" t="inlineStr">
        <is>
          <t>おおさかふおおさかしなにわくあしはら</t>
        </is>
      </c>
    </row>
    <row r="886">
      <c r="A886" t="inlineStr">
        <is>
          <t>5570000</t>
        </is>
      </c>
      <c r="B886" t="inlineStr">
        <is>
          <t>大阪府大阪市西成区</t>
        </is>
      </c>
      <c r="C886" t="inlineStr">
        <is>
          <t>おおさかふおおさかしにしなりく</t>
        </is>
      </c>
    </row>
    <row r="887">
      <c r="A887" t="inlineStr">
        <is>
          <t>5570001</t>
        </is>
      </c>
      <c r="B887" t="inlineStr">
        <is>
          <t>大阪府大阪市西成区山王</t>
        </is>
      </c>
      <c r="C887" t="inlineStr">
        <is>
          <t>おおさかふおおさかしにしなりくさんのう</t>
        </is>
      </c>
    </row>
    <row r="888">
      <c r="A888" t="inlineStr">
        <is>
          <t>5570002</t>
        </is>
      </c>
      <c r="B888" t="inlineStr">
        <is>
          <t>大阪府大阪市西成区太子</t>
        </is>
      </c>
      <c r="C888" t="inlineStr">
        <is>
          <t>おおさかふおおさかしにしなりくたいし</t>
        </is>
      </c>
    </row>
    <row r="889">
      <c r="A889" t="inlineStr">
        <is>
          <t>5570003</t>
        </is>
      </c>
      <c r="B889" t="inlineStr">
        <is>
          <t>大阪府大阪市西成区天下茶屋北</t>
        </is>
      </c>
      <c r="C889" t="inlineStr">
        <is>
          <t>おおさかふおおさかしにしなりくてんがちゃやきた</t>
        </is>
      </c>
    </row>
    <row r="890">
      <c r="A890" t="inlineStr">
        <is>
          <t>5570004</t>
        </is>
      </c>
      <c r="B890" t="inlineStr">
        <is>
          <t>大阪府大阪市西成区萩之茶屋</t>
        </is>
      </c>
      <c r="C890" t="inlineStr">
        <is>
          <t>おおさかふおおさかしにしなりくはぎのちゃや</t>
        </is>
      </c>
    </row>
    <row r="891">
      <c r="A891" t="inlineStr">
        <is>
          <t>5570011</t>
        </is>
      </c>
      <c r="B891" t="inlineStr">
        <is>
          <t>大阪府大阪市西成区天下茶屋東</t>
        </is>
      </c>
      <c r="C891" t="inlineStr">
        <is>
          <t>おおさかふおおさかしにしなりくてんがちゃやひがし</t>
        </is>
      </c>
    </row>
    <row r="892">
      <c r="A892" t="inlineStr">
        <is>
          <t>5570012</t>
        </is>
      </c>
      <c r="B892" t="inlineStr">
        <is>
          <t>大阪府大阪市西成区聖天下</t>
        </is>
      </c>
      <c r="C892" t="inlineStr">
        <is>
          <t>おおさかふおおさかしにしなりくしょうてんした</t>
        </is>
      </c>
    </row>
    <row r="893">
      <c r="A893" t="inlineStr">
        <is>
          <t>5570013</t>
        </is>
      </c>
      <c r="B893" t="inlineStr">
        <is>
          <t>大阪府大阪市西成区天神ノ森</t>
        </is>
      </c>
      <c r="C893" t="inlineStr">
        <is>
          <t>おおさかふおおさかしにしなりくてんじんのもり</t>
        </is>
      </c>
    </row>
    <row r="894">
      <c r="A894" t="inlineStr">
        <is>
          <t>5570014</t>
        </is>
      </c>
      <c r="B894" t="inlineStr">
        <is>
          <t>大阪府大阪市西成区天下茶屋</t>
        </is>
      </c>
      <c r="C894" t="inlineStr">
        <is>
          <t>おおさかふおおさかしにしなりくてんがちゃや</t>
        </is>
      </c>
    </row>
    <row r="895">
      <c r="A895" t="inlineStr">
        <is>
          <t>5570015</t>
        </is>
      </c>
      <c r="B895" t="inlineStr">
        <is>
          <t>大阪府大阪市西成区花園南</t>
        </is>
      </c>
      <c r="C895" t="inlineStr">
        <is>
          <t>おおさかふおおさかしにしなりくはなぞのみなみ</t>
        </is>
      </c>
    </row>
    <row r="896">
      <c r="A896" t="inlineStr">
        <is>
          <t>5570016</t>
        </is>
      </c>
      <c r="B896" t="inlineStr">
        <is>
          <t>大阪府大阪市西成区花園北</t>
        </is>
      </c>
      <c r="C896" t="inlineStr">
        <is>
          <t>おおさかふおおさかしにしなりくはなぞのきた</t>
        </is>
      </c>
    </row>
    <row r="897">
      <c r="A897" t="inlineStr">
        <is>
          <t>5570021</t>
        </is>
      </c>
      <c r="B897" t="inlineStr">
        <is>
          <t>大阪府大阪市西成区北開</t>
        </is>
      </c>
      <c r="C897" t="inlineStr">
        <is>
          <t>おおさかふおおさかしにしなりくきたびらき</t>
        </is>
      </c>
    </row>
    <row r="898">
      <c r="A898" t="inlineStr">
        <is>
          <t>5570022</t>
        </is>
      </c>
      <c r="B898" t="inlineStr">
        <is>
          <t>大阪府大阪市西成区中開</t>
        </is>
      </c>
      <c r="C898" t="inlineStr">
        <is>
          <t>おおさかふおおさかしにしなりくなかびらき</t>
        </is>
      </c>
    </row>
    <row r="899">
      <c r="A899" t="inlineStr">
        <is>
          <t>5570023</t>
        </is>
      </c>
      <c r="B899" t="inlineStr">
        <is>
          <t>大阪府大阪市西成区南開</t>
        </is>
      </c>
      <c r="C899" t="inlineStr">
        <is>
          <t>おおさかふおおさかしにしなりくみなみびらき</t>
        </is>
      </c>
    </row>
    <row r="900">
      <c r="A900" t="inlineStr">
        <is>
          <t>5570024</t>
        </is>
      </c>
      <c r="B900" t="inlineStr">
        <is>
          <t>大阪府大阪市西成区出城</t>
        </is>
      </c>
      <c r="C900" t="inlineStr">
        <is>
          <t>おおさかふおおさかしにしなりくでしろ</t>
        </is>
      </c>
    </row>
    <row r="901">
      <c r="A901" t="inlineStr">
        <is>
          <t>5570025</t>
        </is>
      </c>
      <c r="B901" t="inlineStr">
        <is>
          <t>大阪府大阪市西成区長橋</t>
        </is>
      </c>
      <c r="C901" t="inlineStr">
        <is>
          <t>おおさかふおおさかしにしなりくながはし</t>
        </is>
      </c>
    </row>
    <row r="902">
      <c r="A902" t="inlineStr">
        <is>
          <t>5570031</t>
        </is>
      </c>
      <c r="B902" t="inlineStr">
        <is>
          <t>大阪府大阪市西成区鶴見橋</t>
        </is>
      </c>
      <c r="C902" t="inlineStr">
        <is>
          <t>おおさかふおおさかしにしなりくつるみばし</t>
        </is>
      </c>
    </row>
    <row r="903">
      <c r="A903" t="inlineStr">
        <is>
          <t>5570032</t>
        </is>
      </c>
      <c r="B903" t="inlineStr">
        <is>
          <t>大阪府大阪市西成区旭</t>
        </is>
      </c>
      <c r="C903" t="inlineStr">
        <is>
          <t>おおさかふおおさかしにしなりくあさひ</t>
        </is>
      </c>
    </row>
    <row r="904">
      <c r="A904" t="inlineStr">
        <is>
          <t>5570033</t>
        </is>
      </c>
      <c r="B904" t="inlineStr">
        <is>
          <t>大阪府大阪市西成区梅南</t>
        </is>
      </c>
      <c r="C904" t="inlineStr">
        <is>
          <t>おおさかふおおさかしにしなりくばいなん</t>
        </is>
      </c>
    </row>
    <row r="905">
      <c r="A905" t="inlineStr">
        <is>
          <t>5570034</t>
        </is>
      </c>
      <c r="B905" t="inlineStr">
        <is>
          <t>大阪府大阪市西成区松</t>
        </is>
      </c>
      <c r="C905" t="inlineStr">
        <is>
          <t>おおさかふおおさかしにしなりくまつ</t>
        </is>
      </c>
    </row>
    <row r="906">
      <c r="A906" t="inlineStr">
        <is>
          <t>5570041</t>
        </is>
      </c>
      <c r="B906" t="inlineStr">
        <is>
          <t>大阪府大阪市西成区岸里</t>
        </is>
      </c>
      <c r="C906" t="inlineStr">
        <is>
          <t>おおさかふおおさかしにしなりくきしのさと</t>
        </is>
      </c>
    </row>
    <row r="907">
      <c r="A907" t="inlineStr">
        <is>
          <t>5570042</t>
        </is>
      </c>
      <c r="B907" t="inlineStr">
        <is>
          <t>大阪府大阪市西成区岸里東</t>
        </is>
      </c>
      <c r="C907" t="inlineStr">
        <is>
          <t>おおさかふおおさかしにしなりくきしのさとひがし</t>
        </is>
      </c>
    </row>
    <row r="908">
      <c r="A908" t="inlineStr">
        <is>
          <t>5570043</t>
        </is>
      </c>
      <c r="B908" t="inlineStr">
        <is>
          <t>大阪府大阪市西成区玉出東</t>
        </is>
      </c>
      <c r="C908" t="inlineStr">
        <is>
          <t>おおさかふおおさかしにしなりくたまでひがし</t>
        </is>
      </c>
    </row>
    <row r="909">
      <c r="A909" t="inlineStr">
        <is>
          <t>5570044</t>
        </is>
      </c>
      <c r="B909" t="inlineStr">
        <is>
          <t>大阪府大阪市西成区玉出中</t>
        </is>
      </c>
      <c r="C909" t="inlineStr">
        <is>
          <t>おおさかふおおさかしにしなりくたまでなか</t>
        </is>
      </c>
    </row>
    <row r="910">
      <c r="A910" t="inlineStr">
        <is>
          <t>5570045</t>
        </is>
      </c>
      <c r="B910" t="inlineStr">
        <is>
          <t>大阪府大阪市西成区玉出西</t>
        </is>
      </c>
      <c r="C910" t="inlineStr">
        <is>
          <t>おおさかふおおさかしにしなりくたまでにし</t>
        </is>
      </c>
    </row>
    <row r="911">
      <c r="A911" t="inlineStr">
        <is>
          <t>5570051</t>
        </is>
      </c>
      <c r="B911" t="inlineStr">
        <is>
          <t>大阪府大阪市西成区橘</t>
        </is>
      </c>
      <c r="C911" t="inlineStr">
        <is>
          <t>おおさかふおおさかしにしなりくたちばな</t>
        </is>
      </c>
    </row>
    <row r="912">
      <c r="A912" t="inlineStr">
        <is>
          <t>5570052</t>
        </is>
      </c>
      <c r="B912" t="inlineStr">
        <is>
          <t>大阪府大阪市西成区潮路</t>
        </is>
      </c>
      <c r="C912" t="inlineStr">
        <is>
          <t>おおさかふおおさかしにしなりくしおじ</t>
        </is>
      </c>
    </row>
    <row r="913">
      <c r="A913" t="inlineStr">
        <is>
          <t>5570053</t>
        </is>
      </c>
      <c r="B913" t="inlineStr">
        <is>
          <t>大阪府大阪市西成区千本北</t>
        </is>
      </c>
      <c r="C913" t="inlineStr">
        <is>
          <t>おおさかふおおさかしにしなりくせんぼんきた</t>
        </is>
      </c>
    </row>
    <row r="914">
      <c r="A914" t="inlineStr">
        <is>
          <t>5570054</t>
        </is>
      </c>
      <c r="B914" t="inlineStr">
        <is>
          <t>大阪府大阪市西成区千本中</t>
        </is>
      </c>
      <c r="C914" t="inlineStr">
        <is>
          <t>おおさかふおおさかしにしなりくせんぼんなか</t>
        </is>
      </c>
    </row>
    <row r="915">
      <c r="A915" t="inlineStr">
        <is>
          <t>5570055</t>
        </is>
      </c>
      <c r="B915" t="inlineStr">
        <is>
          <t>大阪府大阪市西成区千本南</t>
        </is>
      </c>
      <c r="C915" t="inlineStr">
        <is>
          <t>おおさかふおおさかしにしなりくせんぼんみなみ</t>
        </is>
      </c>
    </row>
    <row r="916">
      <c r="A916" t="inlineStr">
        <is>
          <t>5570061</t>
        </is>
      </c>
      <c r="B916" t="inlineStr">
        <is>
          <t>大阪府大阪市西成区北津守</t>
        </is>
      </c>
      <c r="C916" t="inlineStr">
        <is>
          <t>おおさかふおおさかしにしなりくきたつもり</t>
        </is>
      </c>
    </row>
    <row r="917">
      <c r="A917" t="inlineStr">
        <is>
          <t>5570062</t>
        </is>
      </c>
      <c r="B917" t="inlineStr">
        <is>
          <t>大阪府大阪市西成区津守</t>
        </is>
      </c>
      <c r="C917" t="inlineStr">
        <is>
          <t>おおさかふおおさかしにしなりくつもり</t>
        </is>
      </c>
    </row>
    <row r="918">
      <c r="A918" t="inlineStr">
        <is>
          <t>5570063</t>
        </is>
      </c>
      <c r="B918" t="inlineStr">
        <is>
          <t>大阪府大阪市西成区南津守</t>
        </is>
      </c>
      <c r="C918" t="inlineStr">
        <is>
          <t>おおさかふおおさかしにしなりくみなみつもり</t>
        </is>
      </c>
    </row>
    <row r="919">
      <c r="A919" t="inlineStr">
        <is>
          <t>5580000</t>
        </is>
      </c>
      <c r="B919" t="inlineStr">
        <is>
          <t>大阪府大阪市住吉区</t>
        </is>
      </c>
      <c r="C919" t="inlineStr">
        <is>
          <t>おおさかふおおさかしすみよしく</t>
        </is>
      </c>
    </row>
    <row r="920">
      <c r="A920" t="inlineStr">
        <is>
          <t>5580001</t>
        </is>
      </c>
      <c r="B920" t="inlineStr">
        <is>
          <t>大阪府大阪市住吉区大領</t>
        </is>
      </c>
      <c r="C920" t="inlineStr">
        <is>
          <t>おおさかふおおさかしすみよしくだいりょう</t>
        </is>
      </c>
    </row>
    <row r="921">
      <c r="A921" t="inlineStr">
        <is>
          <t>5580002</t>
        </is>
      </c>
      <c r="B921" t="inlineStr">
        <is>
          <t>大阪府大阪市住吉区長居西</t>
        </is>
      </c>
      <c r="C921" t="inlineStr">
        <is>
          <t>おおさかふおおさかしすみよしくながいにし</t>
        </is>
      </c>
    </row>
    <row r="922">
      <c r="A922" t="inlineStr">
        <is>
          <t>5580003</t>
        </is>
      </c>
      <c r="B922" t="inlineStr">
        <is>
          <t>大阪府大阪市住吉区長居</t>
        </is>
      </c>
      <c r="C922" t="inlineStr">
        <is>
          <t>おおさかふおおさかしすみよしくながい</t>
        </is>
      </c>
    </row>
    <row r="923">
      <c r="A923" t="inlineStr">
        <is>
          <t>5580004</t>
        </is>
      </c>
      <c r="B923" t="inlineStr">
        <is>
          <t>大阪府大阪市住吉区長居東</t>
        </is>
      </c>
      <c r="C923" t="inlineStr">
        <is>
          <t>おおさかふおおさかしすみよしくながいひがし</t>
        </is>
      </c>
    </row>
    <row r="924">
      <c r="A924" t="inlineStr">
        <is>
          <t>5580011</t>
        </is>
      </c>
      <c r="B924" t="inlineStr">
        <is>
          <t>大阪府大阪市住吉区苅田</t>
        </is>
      </c>
      <c r="C924" t="inlineStr">
        <is>
          <t>おおさかふおおさかしすみよしくかりた</t>
        </is>
      </c>
    </row>
    <row r="925">
      <c r="A925" t="inlineStr">
        <is>
          <t>5580012</t>
        </is>
      </c>
      <c r="B925" t="inlineStr">
        <is>
          <t>大阪府大阪市住吉区庭井</t>
        </is>
      </c>
      <c r="C925" t="inlineStr">
        <is>
          <t>おおさかふおおさかしすみよしくにわい</t>
        </is>
      </c>
    </row>
    <row r="926">
      <c r="A926" t="inlineStr">
        <is>
          <t>5580013</t>
        </is>
      </c>
      <c r="B926" t="inlineStr">
        <is>
          <t>大阪府大阪市住吉区我孫子東</t>
        </is>
      </c>
      <c r="C926" t="inlineStr">
        <is>
          <t>おおさかふおおさかしすみよしくあびこひがし</t>
        </is>
      </c>
    </row>
    <row r="927">
      <c r="A927" t="inlineStr">
        <is>
          <t>5580014</t>
        </is>
      </c>
      <c r="B927" t="inlineStr">
        <is>
          <t>大阪府大阪市住吉区我孫子</t>
        </is>
      </c>
      <c r="C927" t="inlineStr">
        <is>
          <t>おおさかふおおさかしすみよしくあびこ</t>
        </is>
      </c>
    </row>
    <row r="928">
      <c r="A928" t="inlineStr">
        <is>
          <t>5580015</t>
        </is>
      </c>
      <c r="B928" t="inlineStr">
        <is>
          <t>大阪府大阪市住吉区我孫子西</t>
        </is>
      </c>
      <c r="C928" t="inlineStr">
        <is>
          <t>おおさかふおおさかしすみよしくあびこにし</t>
        </is>
      </c>
    </row>
    <row r="929">
      <c r="A929" t="inlineStr">
        <is>
          <t>5580021</t>
        </is>
      </c>
      <c r="B929" t="inlineStr">
        <is>
          <t>大阪府大阪市住吉区浅香</t>
        </is>
      </c>
      <c r="C929" t="inlineStr">
        <is>
          <t>おおさかふおおさかしすみよしくあさか</t>
        </is>
      </c>
    </row>
    <row r="930">
      <c r="A930" t="inlineStr">
        <is>
          <t>5580022</t>
        </is>
      </c>
      <c r="B930" t="inlineStr">
        <is>
          <t>大阪府大阪市住吉区杉本</t>
        </is>
      </c>
      <c r="C930" t="inlineStr">
        <is>
          <t>おおさかふおおさかしすみよしくすぎもと</t>
        </is>
      </c>
    </row>
    <row r="931">
      <c r="A931" t="inlineStr">
        <is>
          <t>5580023</t>
        </is>
      </c>
      <c r="B931" t="inlineStr">
        <is>
          <t>大阪府大阪市住吉区山之内</t>
        </is>
      </c>
      <c r="C931" t="inlineStr">
        <is>
          <t>おおさかふおおさかしすみよしくやまのうち</t>
        </is>
      </c>
    </row>
    <row r="932">
      <c r="A932" t="inlineStr">
        <is>
          <t>5580024</t>
        </is>
      </c>
      <c r="B932" t="inlineStr">
        <is>
          <t>大阪府大阪市住吉区山之内元町</t>
        </is>
      </c>
      <c r="C932" t="inlineStr">
        <is>
          <t>おおさかふおおさかしすみよしくやまのうちもとまち</t>
        </is>
      </c>
    </row>
    <row r="933">
      <c r="A933" t="inlineStr">
        <is>
          <t>5580031</t>
        </is>
      </c>
      <c r="B933" t="inlineStr">
        <is>
          <t>大阪府大阪市住吉区沢之町</t>
        </is>
      </c>
      <c r="C933" t="inlineStr">
        <is>
          <t>おおさかふおおさかしすみよしくさわのちょう</t>
        </is>
      </c>
    </row>
    <row r="934">
      <c r="A934" t="inlineStr">
        <is>
          <t>5580032</t>
        </is>
      </c>
      <c r="B934" t="inlineStr">
        <is>
          <t>大阪府大阪市住吉区遠里小野</t>
        </is>
      </c>
      <c r="C934" t="inlineStr">
        <is>
          <t>おおさかふおおさかしすみよしくおりおの</t>
        </is>
      </c>
    </row>
    <row r="935">
      <c r="A935" t="inlineStr">
        <is>
          <t>5580033</t>
        </is>
      </c>
      <c r="B935" t="inlineStr">
        <is>
          <t>大阪府大阪市住吉区清水丘</t>
        </is>
      </c>
      <c r="C935" t="inlineStr">
        <is>
          <t>おおさかふおおさかしすみよしくしみずがおか</t>
        </is>
      </c>
    </row>
    <row r="936">
      <c r="A936" t="inlineStr">
        <is>
          <t>5580041</t>
        </is>
      </c>
      <c r="B936" t="inlineStr">
        <is>
          <t>大阪府大阪市住吉区南住吉</t>
        </is>
      </c>
      <c r="C936" t="inlineStr">
        <is>
          <t>おおさかふおおさかしすみよしくみなみすみよし</t>
        </is>
      </c>
    </row>
    <row r="937">
      <c r="A937" t="inlineStr">
        <is>
          <t>5580042</t>
        </is>
      </c>
      <c r="B937" t="inlineStr">
        <is>
          <t>大阪府大阪市住吉区殿辻</t>
        </is>
      </c>
      <c r="C937" t="inlineStr">
        <is>
          <t>おおさかふおおさかしすみよしくとのつじ</t>
        </is>
      </c>
    </row>
    <row r="938">
      <c r="A938" t="inlineStr">
        <is>
          <t>5580043</t>
        </is>
      </c>
      <c r="B938" t="inlineStr">
        <is>
          <t>大阪府大阪市住吉区墨江</t>
        </is>
      </c>
      <c r="C938" t="inlineStr">
        <is>
          <t>おおさかふおおさかしすみよしくすみえ</t>
        </is>
      </c>
    </row>
    <row r="939">
      <c r="A939" t="inlineStr">
        <is>
          <t>5580044</t>
        </is>
      </c>
      <c r="B939" t="inlineStr">
        <is>
          <t>大阪府大阪市住吉区長峡町</t>
        </is>
      </c>
      <c r="C939" t="inlineStr">
        <is>
          <t>おおさかふおおさかしすみよしくながおちょう</t>
        </is>
      </c>
    </row>
    <row r="940">
      <c r="A940" t="inlineStr">
        <is>
          <t>5580045</t>
        </is>
      </c>
      <c r="B940" t="inlineStr">
        <is>
          <t>大阪府大阪市住吉区住吉</t>
        </is>
      </c>
      <c r="C940" t="inlineStr">
        <is>
          <t>おおさかふおおさかしすみよしくすみよし</t>
        </is>
      </c>
    </row>
    <row r="941">
      <c r="A941" t="inlineStr">
        <is>
          <t>5580046</t>
        </is>
      </c>
      <c r="B941" t="inlineStr">
        <is>
          <t>大阪府大阪市住吉区上住吉</t>
        </is>
      </c>
      <c r="C941" t="inlineStr">
        <is>
          <t>おおさかふおおさかしすみよしくうえすみよし</t>
        </is>
      </c>
    </row>
    <row r="942">
      <c r="A942" t="inlineStr">
        <is>
          <t>5580047</t>
        </is>
      </c>
      <c r="B942" t="inlineStr">
        <is>
          <t>大阪府大阪市住吉区千躰</t>
        </is>
      </c>
      <c r="C942" t="inlineStr">
        <is>
          <t>おおさかふおおさかしすみよしくせんたい</t>
        </is>
      </c>
    </row>
    <row r="943">
      <c r="A943" t="inlineStr">
        <is>
          <t>5580051</t>
        </is>
      </c>
      <c r="B943" t="inlineStr">
        <is>
          <t>大阪府大阪市住吉区東粉浜</t>
        </is>
      </c>
      <c r="C943" t="inlineStr">
        <is>
          <t>おおさかふおおさかしすみよしくひがしこはま</t>
        </is>
      </c>
    </row>
    <row r="944">
      <c r="A944" t="inlineStr">
        <is>
          <t>5580052</t>
        </is>
      </c>
      <c r="B944" t="inlineStr">
        <is>
          <t>大阪府大阪市住吉区帝塚山西</t>
        </is>
      </c>
      <c r="C944" t="inlineStr">
        <is>
          <t>おおさかふおおさかしすみよしくてづかやまにし</t>
        </is>
      </c>
    </row>
    <row r="945">
      <c r="A945" t="inlineStr">
        <is>
          <t>5580053</t>
        </is>
      </c>
      <c r="B945" t="inlineStr">
        <is>
          <t>大阪府大阪市住吉区帝塚山中</t>
        </is>
      </c>
      <c r="C945" t="inlineStr">
        <is>
          <t>おおさかふおおさかしすみよしくてづかやまなか</t>
        </is>
      </c>
    </row>
    <row r="946">
      <c r="A946" t="inlineStr">
        <is>
          <t>5580054</t>
        </is>
      </c>
      <c r="B946" t="inlineStr">
        <is>
          <t>大阪府大阪市住吉区帝塚山東</t>
        </is>
      </c>
      <c r="C946" t="inlineStr">
        <is>
          <t>おおさかふおおさかしすみよしくてづかやまひがし</t>
        </is>
      </c>
    </row>
    <row r="947">
      <c r="A947" t="inlineStr">
        <is>
          <t>5580055</t>
        </is>
      </c>
      <c r="B947" t="inlineStr">
        <is>
          <t>大阪府大阪市住吉区万代</t>
        </is>
      </c>
      <c r="C947" t="inlineStr">
        <is>
          <t>おおさかふおおさかしすみよしくばんだい</t>
        </is>
      </c>
    </row>
    <row r="948">
      <c r="A948" t="inlineStr">
        <is>
          <t>5580056</t>
        </is>
      </c>
      <c r="B948" t="inlineStr">
        <is>
          <t>大阪府大阪市住吉区万代東</t>
        </is>
      </c>
      <c r="C948" t="inlineStr">
        <is>
          <t>おおさかふおおさかしすみよしくばんだいひがし</t>
        </is>
      </c>
    </row>
    <row r="949">
      <c r="A949" t="inlineStr">
        <is>
          <t>5590000</t>
        </is>
      </c>
      <c r="B949" t="inlineStr">
        <is>
          <t>大阪府大阪市住之江区</t>
        </is>
      </c>
      <c r="C949" t="inlineStr">
        <is>
          <t>おおさかふおおさかしすみのえく</t>
        </is>
      </c>
    </row>
    <row r="950">
      <c r="A950" t="inlineStr">
        <is>
          <t>5590001</t>
        </is>
      </c>
      <c r="B950" t="inlineStr">
        <is>
          <t>大阪府大阪市住之江区粉浜</t>
        </is>
      </c>
      <c r="C950" t="inlineStr">
        <is>
          <t>おおさかふおおさかしすみのえくこはま</t>
        </is>
      </c>
    </row>
    <row r="951">
      <c r="A951" t="inlineStr">
        <is>
          <t>5590002</t>
        </is>
      </c>
      <c r="B951" t="inlineStr">
        <is>
          <t>大阪府大阪市住之江区浜口東</t>
        </is>
      </c>
      <c r="C951" t="inlineStr">
        <is>
          <t>おおさかふおおさかしすみのえくはまぐちひがし</t>
        </is>
      </c>
    </row>
    <row r="952">
      <c r="A952" t="inlineStr">
        <is>
          <t>5590003</t>
        </is>
      </c>
      <c r="B952" t="inlineStr">
        <is>
          <t>大阪府大阪市住之江区安立</t>
        </is>
      </c>
      <c r="C952" t="inlineStr">
        <is>
          <t>おおさかふおおさかしすみのえくあんりゅう</t>
        </is>
      </c>
    </row>
    <row r="953">
      <c r="A953" t="inlineStr">
        <is>
          <t>5590004</t>
        </is>
      </c>
      <c r="B953" t="inlineStr">
        <is>
          <t>大阪府大阪市住之江区住之江</t>
        </is>
      </c>
      <c r="C953" t="inlineStr">
        <is>
          <t>おおさかふおおさかしすみのえくすみのえ</t>
        </is>
      </c>
    </row>
    <row r="954">
      <c r="A954" t="inlineStr">
        <is>
          <t>5590005</t>
        </is>
      </c>
      <c r="B954" t="inlineStr">
        <is>
          <t>大阪府大阪市住之江区西住之江</t>
        </is>
      </c>
      <c r="C954" t="inlineStr">
        <is>
          <t>おおさかふおおさかしすみのえくにしすみのえ</t>
        </is>
      </c>
    </row>
    <row r="955">
      <c r="A955" t="inlineStr">
        <is>
          <t>5590006</t>
        </is>
      </c>
      <c r="B955" t="inlineStr">
        <is>
          <t>大阪府大阪市住之江区浜口西</t>
        </is>
      </c>
      <c r="C955" t="inlineStr">
        <is>
          <t>おおさかふおおさかしすみのえくはまぐちにし</t>
        </is>
      </c>
    </row>
    <row r="956">
      <c r="A956" t="inlineStr">
        <is>
          <t>5590007</t>
        </is>
      </c>
      <c r="B956" t="inlineStr">
        <is>
          <t>大阪府大阪市住之江区粉浜西</t>
        </is>
      </c>
      <c r="C956" t="inlineStr">
        <is>
          <t>おおさかふおおさかしすみのえくこはまにし</t>
        </is>
      </c>
    </row>
    <row r="957">
      <c r="A957" t="inlineStr">
        <is>
          <t>5590011</t>
        </is>
      </c>
      <c r="B957" t="inlineStr">
        <is>
          <t>大阪府大阪市住之江区北加賀屋</t>
        </is>
      </c>
      <c r="C957" t="inlineStr">
        <is>
          <t>おおさかふおおさかしすみのえくきたかがや</t>
        </is>
      </c>
    </row>
    <row r="958">
      <c r="A958" t="inlineStr">
        <is>
          <t>5590012</t>
        </is>
      </c>
      <c r="B958" t="inlineStr">
        <is>
          <t>大阪府大阪市住之江区東加賀屋</t>
        </is>
      </c>
      <c r="C958" t="inlineStr">
        <is>
          <t>おおさかふおおさかしすみのえくひがしかがや</t>
        </is>
      </c>
    </row>
    <row r="959">
      <c r="A959" t="inlineStr">
        <is>
          <t>5590013</t>
        </is>
      </c>
      <c r="B959" t="inlineStr">
        <is>
          <t>大阪府大阪市住之江区御崎</t>
        </is>
      </c>
      <c r="C959" t="inlineStr">
        <is>
          <t>おおさかふおおさかしすみのえくみさき</t>
        </is>
      </c>
    </row>
    <row r="960">
      <c r="A960" t="inlineStr">
        <is>
          <t>5590014</t>
        </is>
      </c>
      <c r="B960" t="inlineStr">
        <is>
          <t>大阪府大阪市住之江区北島</t>
        </is>
      </c>
      <c r="C960" t="inlineStr">
        <is>
          <t>おおさかふおおさかしすみのえくきたじま</t>
        </is>
      </c>
    </row>
    <row r="961">
      <c r="A961" t="inlineStr">
        <is>
          <t>5590015</t>
        </is>
      </c>
      <c r="B961" t="inlineStr">
        <is>
          <t>大阪府大阪市住之江区南加賀屋</t>
        </is>
      </c>
      <c r="C961" t="inlineStr">
        <is>
          <t>おおさかふおおさかしすみのえくみなみかがや</t>
        </is>
      </c>
    </row>
    <row r="962">
      <c r="A962" t="inlineStr">
        <is>
          <t>5590016</t>
        </is>
      </c>
      <c r="B962" t="inlineStr">
        <is>
          <t>大阪府大阪市住之江区西加賀屋</t>
        </is>
      </c>
      <c r="C962" t="inlineStr">
        <is>
          <t>おおさかふおおさかしすみのえくにしかがや</t>
        </is>
      </c>
    </row>
    <row r="963">
      <c r="A963" t="inlineStr">
        <is>
          <t>5590017</t>
        </is>
      </c>
      <c r="B963" t="inlineStr">
        <is>
          <t>大阪府大阪市住之江区中加賀屋</t>
        </is>
      </c>
      <c r="C963" t="inlineStr">
        <is>
          <t>おおさかふおおさかしすみのえくなかかがや</t>
        </is>
      </c>
    </row>
    <row r="964">
      <c r="A964" t="inlineStr">
        <is>
          <t>5590021</t>
        </is>
      </c>
      <c r="B964" t="inlineStr">
        <is>
          <t>大阪府大阪市住之江区柴谷</t>
        </is>
      </c>
      <c r="C964" t="inlineStr">
        <is>
          <t>おおさかふおおさかしすみのえくしばたに</t>
        </is>
      </c>
    </row>
    <row r="965">
      <c r="A965" t="inlineStr">
        <is>
          <t>5590022</t>
        </is>
      </c>
      <c r="B965" t="inlineStr">
        <is>
          <t>大阪府大阪市住之江区緑木</t>
        </is>
      </c>
      <c r="C965" t="inlineStr">
        <is>
          <t>おおさかふおおさかしすみのえくみどりぎ</t>
        </is>
      </c>
    </row>
    <row r="966">
      <c r="A966" t="inlineStr">
        <is>
          <t>5590023</t>
        </is>
      </c>
      <c r="B966" t="inlineStr">
        <is>
          <t>大阪府大阪市住之江区泉</t>
        </is>
      </c>
      <c r="C966" t="inlineStr">
        <is>
          <t>おおさかふおおさかしすみのえくいずみ</t>
        </is>
      </c>
    </row>
    <row r="967">
      <c r="A967" t="inlineStr">
        <is>
          <t>5590024</t>
        </is>
      </c>
      <c r="B967" t="inlineStr">
        <is>
          <t>大阪府大阪市住之江区新北島</t>
        </is>
      </c>
      <c r="C967" t="inlineStr">
        <is>
          <t>おおさかふおおさかしすみのえくしんきたじま</t>
        </is>
      </c>
    </row>
    <row r="968">
      <c r="A968" t="inlineStr">
        <is>
          <t>5590025</t>
        </is>
      </c>
      <c r="B968" t="inlineStr">
        <is>
          <t>大阪府大阪市住之江区平林南</t>
        </is>
      </c>
      <c r="C968" t="inlineStr">
        <is>
          <t>おおさかふおおさかしすみのえくひらばやしみなみ</t>
        </is>
      </c>
    </row>
    <row r="969">
      <c r="A969" t="inlineStr">
        <is>
          <t>5590026</t>
        </is>
      </c>
      <c r="B969" t="inlineStr">
        <is>
          <t>大阪府大阪市住之江区平林北</t>
        </is>
      </c>
      <c r="C969" t="inlineStr">
        <is>
          <t>おおさかふおおさかしすみのえくひらばやしきた</t>
        </is>
      </c>
    </row>
    <row r="970">
      <c r="A970" t="inlineStr">
        <is>
          <t>5590031</t>
        </is>
      </c>
      <c r="B970" t="inlineStr">
        <is>
          <t>大阪府大阪市住之江区南港東</t>
        </is>
      </c>
      <c r="C970" t="inlineStr">
        <is>
          <t>おおさかふおおさかしすみのえくなんこうひがし</t>
        </is>
      </c>
    </row>
    <row r="971">
      <c r="A971" t="inlineStr">
        <is>
          <t>5590032</t>
        </is>
      </c>
      <c r="B971" t="inlineStr">
        <is>
          <t>大阪府大阪市住之江区南港南</t>
        </is>
      </c>
      <c r="C971" t="inlineStr">
        <is>
          <t>おおさかふおおさかしすみのえくなんこうみなみ</t>
        </is>
      </c>
    </row>
    <row r="972">
      <c r="A972" t="inlineStr">
        <is>
          <t>5590033</t>
        </is>
      </c>
      <c r="B972" t="inlineStr">
        <is>
          <t>大阪府大阪市住之江区南港中</t>
        </is>
      </c>
      <c r="C972" t="inlineStr">
        <is>
          <t>おおさかふおおさかしすみのえくなんこうなか</t>
        </is>
      </c>
    </row>
    <row r="973">
      <c r="A973" t="inlineStr">
        <is>
          <t>5590034</t>
        </is>
      </c>
      <c r="B973" t="inlineStr">
        <is>
          <t>大阪府大阪市住之江区南港北</t>
        </is>
      </c>
      <c r="C973" t="inlineStr">
        <is>
          <t>おおさかふおおさかしすみのえくなんこうきた</t>
        </is>
      </c>
    </row>
    <row r="974">
      <c r="A974" t="inlineStr">
        <is>
          <t>5600000</t>
        </is>
      </c>
      <c r="B974" t="inlineStr">
        <is>
          <t>大阪府豊中市</t>
        </is>
      </c>
      <c r="C974" t="inlineStr">
        <is>
          <t>おおさかふとよなかし</t>
        </is>
      </c>
    </row>
    <row r="975">
      <c r="A975" t="inlineStr">
        <is>
          <t>5600001</t>
        </is>
      </c>
      <c r="B975" t="inlineStr">
        <is>
          <t>大阪府豊中市北緑丘</t>
        </is>
      </c>
      <c r="C975" t="inlineStr">
        <is>
          <t>おおさかふとよなかしきたみどりがおか</t>
        </is>
      </c>
    </row>
    <row r="976">
      <c r="A976" t="inlineStr">
        <is>
          <t>5600002</t>
        </is>
      </c>
      <c r="B976" t="inlineStr">
        <is>
          <t>大阪府豊中市緑丘</t>
        </is>
      </c>
      <c r="C976" t="inlineStr">
        <is>
          <t>おおさかふとよなかしみどりがおか</t>
        </is>
      </c>
    </row>
    <row r="977">
      <c r="A977" t="inlineStr">
        <is>
          <t>5600003</t>
        </is>
      </c>
      <c r="B977" t="inlineStr">
        <is>
          <t>大阪府豊中市東豊中町</t>
        </is>
      </c>
      <c r="C977" t="inlineStr">
        <is>
          <t>おおさかふとよなかしひがしとよなかちょう</t>
        </is>
      </c>
    </row>
    <row r="978">
      <c r="A978" t="inlineStr">
        <is>
          <t>5600004</t>
        </is>
      </c>
      <c r="B978" t="inlineStr">
        <is>
          <t>大阪府豊中市少路</t>
        </is>
      </c>
      <c r="C978" t="inlineStr">
        <is>
          <t>おおさかふとよなかししょうじ</t>
        </is>
      </c>
    </row>
    <row r="979">
      <c r="A979" t="inlineStr">
        <is>
          <t>5600005</t>
        </is>
      </c>
      <c r="B979" t="inlineStr">
        <is>
          <t>大阪府豊中市西緑丘</t>
        </is>
      </c>
      <c r="C979" t="inlineStr">
        <is>
          <t>おおさかふとよなかしにしみどりがおか</t>
        </is>
      </c>
    </row>
    <row r="980">
      <c r="A980" t="inlineStr">
        <is>
          <t>5600011</t>
        </is>
      </c>
      <c r="B980" t="inlineStr">
        <is>
          <t>大阪府豊中市上野西</t>
        </is>
      </c>
      <c r="C980" t="inlineStr">
        <is>
          <t>おおさかふとよなかしうえのにし</t>
        </is>
      </c>
    </row>
    <row r="981">
      <c r="A981" t="inlineStr">
        <is>
          <t>5600012</t>
        </is>
      </c>
      <c r="B981" t="inlineStr">
        <is>
          <t>大阪府豊中市上野坂</t>
        </is>
      </c>
      <c r="C981" t="inlineStr">
        <is>
          <t>おおさかふとよなかしうえのさか</t>
        </is>
      </c>
    </row>
    <row r="982">
      <c r="A982" t="inlineStr">
        <is>
          <t>5600013</t>
        </is>
      </c>
      <c r="B982" t="inlineStr">
        <is>
          <t>大阪府豊中市上野東</t>
        </is>
      </c>
      <c r="C982" t="inlineStr">
        <is>
          <t>おおさかふとよなかしうえのひがし</t>
        </is>
      </c>
    </row>
    <row r="983">
      <c r="A983" t="inlineStr">
        <is>
          <t>5600014</t>
        </is>
      </c>
      <c r="B983" t="inlineStr">
        <is>
          <t>大阪府豊中市熊野町</t>
        </is>
      </c>
      <c r="C983" t="inlineStr">
        <is>
          <t>おおさかふとよなかしくまのちょう</t>
        </is>
      </c>
    </row>
    <row r="984">
      <c r="A984" t="inlineStr">
        <is>
          <t>5600015</t>
        </is>
      </c>
      <c r="B984" t="inlineStr">
        <is>
          <t>大阪府豊中市赤阪</t>
        </is>
      </c>
      <c r="C984" t="inlineStr">
        <is>
          <t>おおさかふとよなかしあかさか</t>
        </is>
      </c>
    </row>
    <row r="985">
      <c r="A985" t="inlineStr">
        <is>
          <t>5600016</t>
        </is>
      </c>
      <c r="B985" t="inlineStr">
        <is>
          <t>大阪府豊中市栗ケ丘町</t>
        </is>
      </c>
      <c r="C985" t="inlineStr">
        <is>
          <t>おおさかふとよなかしくりがおかちょう</t>
        </is>
      </c>
    </row>
    <row r="986">
      <c r="A986" t="inlineStr">
        <is>
          <t>5600021</t>
        </is>
      </c>
      <c r="B986" t="inlineStr">
        <is>
          <t>大阪府豊中市本町</t>
        </is>
      </c>
      <c r="C986" t="inlineStr">
        <is>
          <t>おおさかふとよなかしほんまち</t>
        </is>
      </c>
    </row>
    <row r="987">
      <c r="A987" t="inlineStr">
        <is>
          <t>5600022</t>
        </is>
      </c>
      <c r="B987" t="inlineStr">
        <is>
          <t>大阪府豊中市北桜塚</t>
        </is>
      </c>
      <c r="C987" t="inlineStr">
        <is>
          <t>おおさかふとよなかしきたさくらづか</t>
        </is>
      </c>
    </row>
    <row r="988">
      <c r="A988" t="inlineStr">
        <is>
          <t>5600023</t>
        </is>
      </c>
      <c r="B988" t="inlineStr">
        <is>
          <t>大阪府豊中市岡上の町</t>
        </is>
      </c>
      <c r="C988" t="inlineStr">
        <is>
          <t>おおさかふとよなかしおかかみのちょう</t>
        </is>
      </c>
    </row>
    <row r="989">
      <c r="A989" t="inlineStr">
        <is>
          <t>5600024</t>
        </is>
      </c>
      <c r="B989" t="inlineStr">
        <is>
          <t>大阪府豊中市末広町</t>
        </is>
      </c>
      <c r="C989" t="inlineStr">
        <is>
          <t>おおさかふとよなかしすえひろちょう</t>
        </is>
      </c>
    </row>
    <row r="990">
      <c r="A990" t="inlineStr">
        <is>
          <t>5600025</t>
        </is>
      </c>
      <c r="B990" t="inlineStr">
        <is>
          <t>大阪府豊中市立花町</t>
        </is>
      </c>
      <c r="C990" t="inlineStr">
        <is>
          <t>おおさかふとよなかしたちばなちょう</t>
        </is>
      </c>
    </row>
    <row r="991">
      <c r="A991" t="inlineStr">
        <is>
          <t>5600026</t>
        </is>
      </c>
      <c r="B991" t="inlineStr">
        <is>
          <t>大阪府豊中市玉井町</t>
        </is>
      </c>
      <c r="C991" t="inlineStr">
        <is>
          <t>おおさかふとよなかしたまいちょう</t>
        </is>
      </c>
    </row>
    <row r="992">
      <c r="A992" t="inlineStr">
        <is>
          <t>5600031</t>
        </is>
      </c>
      <c r="B992" t="inlineStr">
        <is>
          <t>大阪府豊中市螢池北町</t>
        </is>
      </c>
      <c r="C992" t="inlineStr">
        <is>
          <t>おおさかふとよなかしほたるがいけきたまち</t>
        </is>
      </c>
    </row>
    <row r="993">
      <c r="A993" t="inlineStr">
        <is>
          <t>5600032</t>
        </is>
      </c>
      <c r="B993" t="inlineStr">
        <is>
          <t>大阪府豊中市螢池東町</t>
        </is>
      </c>
      <c r="C993" t="inlineStr">
        <is>
          <t>おおさかふとよなかしほたるがいけひがしまち</t>
        </is>
      </c>
    </row>
    <row r="994">
      <c r="A994" t="inlineStr">
        <is>
          <t>5600033</t>
        </is>
      </c>
      <c r="B994" t="inlineStr">
        <is>
          <t>大阪府豊中市螢池中町</t>
        </is>
      </c>
      <c r="C994" t="inlineStr">
        <is>
          <t>おおさかふとよなかしほたるがいけなかまち</t>
        </is>
      </c>
    </row>
    <row r="995">
      <c r="A995" t="inlineStr">
        <is>
          <t>5600034</t>
        </is>
      </c>
      <c r="B995" t="inlineStr">
        <is>
          <t>大阪府豊中市螢池南町</t>
        </is>
      </c>
      <c r="C995" t="inlineStr">
        <is>
          <t>おおさかふとよなかしほたるがいけみなみまち</t>
        </is>
      </c>
    </row>
    <row r="996">
      <c r="A996" t="inlineStr">
        <is>
          <t>5600035</t>
        </is>
      </c>
      <c r="B996" t="inlineStr">
        <is>
          <t>大阪府豊中市箕輪</t>
        </is>
      </c>
      <c r="C996" t="inlineStr">
        <is>
          <t>おおさかふとよなかしみのわ</t>
        </is>
      </c>
    </row>
    <row r="997">
      <c r="A997" t="inlineStr">
        <is>
          <t>5600036</t>
        </is>
      </c>
      <c r="B997" t="inlineStr">
        <is>
          <t>大阪府豊中市螢池西町</t>
        </is>
      </c>
      <c r="C997" t="inlineStr">
        <is>
          <t>おおさかふとよなかしほたるがいけにしまち</t>
        </is>
      </c>
    </row>
    <row r="998">
      <c r="A998" t="inlineStr">
        <is>
          <t>5600041</t>
        </is>
      </c>
      <c r="B998" t="inlineStr">
        <is>
          <t>大阪府豊中市清風荘</t>
        </is>
      </c>
      <c r="C998" t="inlineStr">
        <is>
          <t>おおさかふとよなかしせいふうそう</t>
        </is>
      </c>
    </row>
    <row r="999">
      <c r="A999" t="inlineStr">
        <is>
          <t>5600042</t>
        </is>
      </c>
      <c r="B999" t="inlineStr">
        <is>
          <t>大阪府豊中市石橋麻田町</t>
        </is>
      </c>
      <c r="C999" t="inlineStr">
        <is>
          <t>おおさかふとよなかしいしばしあさだちょう</t>
        </is>
      </c>
    </row>
    <row r="1000">
      <c r="A1000" t="inlineStr">
        <is>
          <t>5600043</t>
        </is>
      </c>
      <c r="B1000" t="inlineStr">
        <is>
          <t>大阪府豊中市待兼山町</t>
        </is>
      </c>
      <c r="C1000" t="inlineStr">
        <is>
          <t>おおさかふとよなかしまちかねやまちょう</t>
        </is>
      </c>
    </row>
    <row r="1001">
      <c r="A1001" t="inlineStr">
        <is>
          <t>5600044</t>
        </is>
      </c>
      <c r="B1001" t="inlineStr">
        <is>
          <t>大阪府豊中市刀根山元町</t>
        </is>
      </c>
      <c r="C1001" t="inlineStr">
        <is>
          <t>おおさかふとよなかしとねやまもとまち</t>
        </is>
      </c>
    </row>
    <row r="1002">
      <c r="A1002" t="inlineStr">
        <is>
          <t>5600045</t>
        </is>
      </c>
      <c r="B1002" t="inlineStr">
        <is>
          <t>大阪府豊中市刀根山</t>
        </is>
      </c>
      <c r="C1002" t="inlineStr">
        <is>
          <t>おおさかふとよなかしとねやま</t>
        </is>
      </c>
    </row>
    <row r="1003">
      <c r="A1003" t="inlineStr">
        <is>
          <t>5600046</t>
        </is>
      </c>
      <c r="B1003" t="inlineStr">
        <is>
          <t>大阪府豊中市千里園</t>
        </is>
      </c>
      <c r="C1003" t="inlineStr">
        <is>
          <t>おおさかふとよなかしせんりえん</t>
        </is>
      </c>
    </row>
    <row r="1004">
      <c r="A1004" t="inlineStr">
        <is>
          <t>5600051</t>
        </is>
      </c>
      <c r="B1004" t="inlineStr">
        <is>
          <t>大阪府豊中市永楽荘</t>
        </is>
      </c>
      <c r="C1004" t="inlineStr">
        <is>
          <t>おおさかふとよなかしえいらくそう</t>
        </is>
      </c>
    </row>
    <row r="1005">
      <c r="A1005" t="inlineStr">
        <is>
          <t>5600052</t>
        </is>
      </c>
      <c r="B1005" t="inlineStr">
        <is>
          <t>大阪府豊中市春日町</t>
        </is>
      </c>
      <c r="C1005" t="inlineStr">
        <is>
          <t>おおさかふとよなかしかすがちょう</t>
        </is>
      </c>
    </row>
    <row r="1006">
      <c r="A1006" t="inlineStr">
        <is>
          <t>5600053</t>
        </is>
      </c>
      <c r="B1006" t="inlineStr">
        <is>
          <t>大阪府豊中市向丘</t>
        </is>
      </c>
      <c r="C1006" t="inlineStr">
        <is>
          <t>おおさかふとよなかしむかいがおか</t>
        </is>
      </c>
    </row>
    <row r="1007">
      <c r="A1007" t="inlineStr">
        <is>
          <t>5600054</t>
        </is>
      </c>
      <c r="B1007" t="inlineStr">
        <is>
          <t>大阪府豊中市桜の町</t>
        </is>
      </c>
      <c r="C1007" t="inlineStr">
        <is>
          <t>おおさかふとよなかしさくらのちょう</t>
        </is>
      </c>
    </row>
    <row r="1008">
      <c r="A1008" t="inlineStr">
        <is>
          <t>5600055</t>
        </is>
      </c>
      <c r="B1008" t="inlineStr">
        <is>
          <t>大阪府豊中市柴原町</t>
        </is>
      </c>
      <c r="C1008" t="inlineStr">
        <is>
          <t>おおさかふとよなかししばはらちょう</t>
        </is>
      </c>
    </row>
    <row r="1009">
      <c r="A1009" t="inlineStr">
        <is>
          <t>5600056</t>
        </is>
      </c>
      <c r="B1009" t="inlineStr">
        <is>
          <t>大阪府豊中市宮山町</t>
        </is>
      </c>
      <c r="C1009" t="inlineStr">
        <is>
          <t>おおさかふとよなかしみややまちょう</t>
        </is>
      </c>
    </row>
    <row r="1010">
      <c r="A1010" t="inlineStr">
        <is>
          <t>5600081</t>
        </is>
      </c>
      <c r="B1010" t="inlineStr">
        <is>
          <t>大阪府豊中市新千里北町</t>
        </is>
      </c>
      <c r="C1010" t="inlineStr">
        <is>
          <t>おおさかふとよなかししんせんりきたまち</t>
        </is>
      </c>
    </row>
    <row r="1011">
      <c r="A1011" t="inlineStr">
        <is>
          <t>5600082</t>
        </is>
      </c>
      <c r="B1011" t="inlineStr">
        <is>
          <t>大阪府豊中市新千里東町</t>
        </is>
      </c>
      <c r="C1011" t="inlineStr">
        <is>
          <t>おおさかふとよなかししんせんりひがしまち</t>
        </is>
      </c>
    </row>
    <row r="1012">
      <c r="A1012" t="inlineStr">
        <is>
          <t>5600083</t>
        </is>
      </c>
      <c r="B1012" t="inlineStr">
        <is>
          <t>大阪府豊中市新千里西町</t>
        </is>
      </c>
      <c r="C1012" t="inlineStr">
        <is>
          <t>おおさかふとよなかししんせんりにしまち</t>
        </is>
      </c>
    </row>
    <row r="1013">
      <c r="A1013" t="inlineStr">
        <is>
          <t>5600084</t>
        </is>
      </c>
      <c r="B1013" t="inlineStr">
        <is>
          <t>大阪府豊中市新千里南町</t>
        </is>
      </c>
      <c r="C1013" t="inlineStr">
        <is>
          <t>おおさかふとよなかししんせんりみなみまち</t>
        </is>
      </c>
    </row>
    <row r="1014">
      <c r="A1014" t="inlineStr">
        <is>
          <t>5600085</t>
        </is>
      </c>
      <c r="B1014" t="inlineStr">
        <is>
          <t>大阪府豊中市上新田</t>
        </is>
      </c>
      <c r="C1014" t="inlineStr">
        <is>
          <t>おおさかふとよなかしかみしんでん</t>
        </is>
      </c>
    </row>
    <row r="1015">
      <c r="A1015" t="inlineStr">
        <is>
          <t>5610801</t>
        </is>
      </c>
      <c r="B1015" t="inlineStr">
        <is>
          <t>大阪府豊中市曽根西町</t>
        </is>
      </c>
      <c r="C1015" t="inlineStr">
        <is>
          <t>おおさかふとよなかしそねにしまち</t>
        </is>
      </c>
    </row>
    <row r="1016">
      <c r="A1016" t="inlineStr">
        <is>
          <t>5610802</t>
        </is>
      </c>
      <c r="B1016" t="inlineStr">
        <is>
          <t>大阪府豊中市曽根東町</t>
        </is>
      </c>
      <c r="C1016" t="inlineStr">
        <is>
          <t>おおさかふとよなかしそねひがしのちょう</t>
        </is>
      </c>
    </row>
    <row r="1017">
      <c r="A1017" t="inlineStr">
        <is>
          <t>5610803</t>
        </is>
      </c>
      <c r="B1017" t="inlineStr">
        <is>
          <t>大阪府豊中市城山町</t>
        </is>
      </c>
      <c r="C1017" t="inlineStr">
        <is>
          <t>おおさかふとよなかししろやまちょう</t>
        </is>
      </c>
    </row>
    <row r="1018">
      <c r="A1018" t="inlineStr">
        <is>
          <t>5610804</t>
        </is>
      </c>
      <c r="B1018" t="inlineStr">
        <is>
          <t>大阪府豊中市曽根南町</t>
        </is>
      </c>
      <c r="C1018" t="inlineStr">
        <is>
          <t>おおさかふとよなかしそねみなみまち</t>
        </is>
      </c>
    </row>
    <row r="1019">
      <c r="A1019" t="inlineStr">
        <is>
          <t>5610805</t>
        </is>
      </c>
      <c r="B1019" t="inlineStr">
        <is>
          <t>大阪府豊中市原田南</t>
        </is>
      </c>
      <c r="C1019" t="inlineStr">
        <is>
          <t>おおさかふとよなかしはらだみなみ</t>
        </is>
      </c>
    </row>
    <row r="1020">
      <c r="A1020" t="inlineStr">
        <is>
          <t>5610806</t>
        </is>
      </c>
      <c r="B1020" t="inlineStr">
        <is>
          <t>大阪府豊中市原田西町</t>
        </is>
      </c>
      <c r="C1020" t="inlineStr">
        <is>
          <t>おおさかふとよなかしはらだにしまち</t>
        </is>
      </c>
    </row>
    <row r="1021">
      <c r="A1021" t="inlineStr">
        <is>
          <t>5610807</t>
        </is>
      </c>
      <c r="B1021" t="inlineStr">
        <is>
          <t>大阪府豊中市原田中</t>
        </is>
      </c>
      <c r="C1021" t="inlineStr">
        <is>
          <t>おおさかふとよなかしはらだなか</t>
        </is>
      </c>
    </row>
    <row r="1022">
      <c r="A1022" t="inlineStr">
        <is>
          <t>5610808</t>
        </is>
      </c>
      <c r="B1022" t="inlineStr">
        <is>
          <t>大阪府豊中市原田元町</t>
        </is>
      </c>
      <c r="C1022" t="inlineStr">
        <is>
          <t>おおさかふとよなかしはらだもとまち</t>
        </is>
      </c>
    </row>
    <row r="1023">
      <c r="A1023" t="inlineStr">
        <is>
          <t>5610811</t>
        </is>
      </c>
      <c r="B1023" t="inlineStr">
        <is>
          <t>大阪府豊中市若竹町</t>
        </is>
      </c>
      <c r="C1023" t="inlineStr">
        <is>
          <t>おおさかふとよなかしわかたけちょう</t>
        </is>
      </c>
    </row>
    <row r="1024">
      <c r="A1024" t="inlineStr">
        <is>
          <t>5610812</t>
        </is>
      </c>
      <c r="B1024" t="inlineStr">
        <is>
          <t>大阪府豊中市北条町</t>
        </is>
      </c>
      <c r="C1024" t="inlineStr">
        <is>
          <t>おおさかふとよなかしきたじょうちょう</t>
        </is>
      </c>
    </row>
    <row r="1025">
      <c r="A1025" t="inlineStr">
        <is>
          <t>5610813</t>
        </is>
      </c>
      <c r="B1025" t="inlineStr">
        <is>
          <t>大阪府豊中市小曽根</t>
        </is>
      </c>
      <c r="C1025" t="inlineStr">
        <is>
          <t>おおさかふとよなかしおぞね</t>
        </is>
      </c>
    </row>
    <row r="1026">
      <c r="A1026" t="inlineStr">
        <is>
          <t>5610814</t>
        </is>
      </c>
      <c r="B1026" t="inlineStr">
        <is>
          <t>大阪府豊中市豊南町東</t>
        </is>
      </c>
      <c r="C1026" t="inlineStr">
        <is>
          <t>おおさかふとよなかしほうなんちょうひがし</t>
        </is>
      </c>
    </row>
    <row r="1027">
      <c r="A1027" t="inlineStr">
        <is>
          <t>5610815</t>
        </is>
      </c>
      <c r="B1027" t="inlineStr">
        <is>
          <t>大阪府豊中市豊南町南</t>
        </is>
      </c>
      <c r="C1027" t="inlineStr">
        <is>
          <t>おおさかふとよなかしほうなんちょうみなみ</t>
        </is>
      </c>
    </row>
    <row r="1028">
      <c r="A1028" t="inlineStr">
        <is>
          <t>5610816</t>
        </is>
      </c>
      <c r="B1028" t="inlineStr">
        <is>
          <t>大阪府豊中市豊南町西</t>
        </is>
      </c>
      <c r="C1028" t="inlineStr">
        <is>
          <t>おおさかふとよなかしほうなんちょうにし</t>
        </is>
      </c>
    </row>
    <row r="1029">
      <c r="A1029" t="inlineStr">
        <is>
          <t>5610817</t>
        </is>
      </c>
      <c r="B1029" t="inlineStr">
        <is>
          <t>大阪府豊中市浜</t>
        </is>
      </c>
      <c r="C1029" t="inlineStr">
        <is>
          <t>おおさかふとよなかしはま</t>
        </is>
      </c>
    </row>
    <row r="1030">
      <c r="A1030" t="inlineStr">
        <is>
          <t>5610821</t>
        </is>
      </c>
      <c r="B1030" t="inlineStr">
        <is>
          <t>大阪府豊中市日出町</t>
        </is>
      </c>
      <c r="C1030" t="inlineStr">
        <is>
          <t>おおさかふとよなかしひのでちょう</t>
        </is>
      </c>
    </row>
    <row r="1031">
      <c r="A1031" t="inlineStr">
        <is>
          <t>5610822</t>
        </is>
      </c>
      <c r="B1031" t="inlineStr">
        <is>
          <t>大阪府豊中市三国</t>
        </is>
      </c>
      <c r="C1031" t="inlineStr">
        <is>
          <t>おおさかふとよなかしみくに</t>
        </is>
      </c>
    </row>
    <row r="1032">
      <c r="A1032" t="inlineStr">
        <is>
          <t>5610823</t>
        </is>
      </c>
      <c r="B1032" t="inlineStr">
        <is>
          <t>大阪府豊中市神州町</t>
        </is>
      </c>
      <c r="C1032" t="inlineStr">
        <is>
          <t>おおさかふとよなかしかみすちょう</t>
        </is>
      </c>
    </row>
    <row r="1033">
      <c r="A1033" t="inlineStr">
        <is>
          <t>5610824</t>
        </is>
      </c>
      <c r="B1033" t="inlineStr">
        <is>
          <t>大阪府豊中市大島町</t>
        </is>
      </c>
      <c r="C1033" t="inlineStr">
        <is>
          <t>おおさかふとよなかしおおしまちょう</t>
        </is>
      </c>
    </row>
    <row r="1034">
      <c r="A1034" t="inlineStr">
        <is>
          <t>5610825</t>
        </is>
      </c>
      <c r="B1034" t="inlineStr">
        <is>
          <t>大阪府豊中市二葉町</t>
        </is>
      </c>
      <c r="C1034" t="inlineStr">
        <is>
          <t>おおさかふとよなかしふたばちょう</t>
        </is>
      </c>
    </row>
    <row r="1035">
      <c r="A1035" t="inlineStr">
        <is>
          <t>5610826</t>
        </is>
      </c>
      <c r="B1035" t="inlineStr">
        <is>
          <t>大阪府豊中市島江町</t>
        </is>
      </c>
      <c r="C1035" t="inlineStr">
        <is>
          <t>おおさかふとよなかししまえちょう</t>
        </is>
      </c>
    </row>
    <row r="1036">
      <c r="A1036" t="inlineStr">
        <is>
          <t>5610827</t>
        </is>
      </c>
      <c r="B1036" t="inlineStr">
        <is>
          <t>大阪府豊中市大黒町</t>
        </is>
      </c>
      <c r="C1036" t="inlineStr">
        <is>
          <t>おおさかふとよなかしだいこくちょう</t>
        </is>
      </c>
    </row>
    <row r="1037">
      <c r="A1037" t="inlineStr">
        <is>
          <t>5610828</t>
        </is>
      </c>
      <c r="B1037" t="inlineStr">
        <is>
          <t>大阪府豊中市三和町</t>
        </is>
      </c>
      <c r="C1037" t="inlineStr">
        <is>
          <t>おおさかふとよなかしさんわちょう</t>
        </is>
      </c>
    </row>
    <row r="1038">
      <c r="A1038" t="inlineStr">
        <is>
          <t>5610829</t>
        </is>
      </c>
      <c r="B1038" t="inlineStr">
        <is>
          <t>大阪府豊中市千成町</t>
        </is>
      </c>
      <c r="C1038" t="inlineStr">
        <is>
          <t>おおさかふとよなかしせんなりちょう</t>
        </is>
      </c>
    </row>
    <row r="1039">
      <c r="A1039" t="inlineStr">
        <is>
          <t>5610831</t>
        </is>
      </c>
      <c r="B1039" t="inlineStr">
        <is>
          <t>大阪府豊中市庄内東町</t>
        </is>
      </c>
      <c r="C1039" t="inlineStr">
        <is>
          <t>おおさかふとよなかししょうないひがしまち</t>
        </is>
      </c>
    </row>
    <row r="1040">
      <c r="A1040" t="inlineStr">
        <is>
          <t>5610832</t>
        </is>
      </c>
      <c r="B1040" t="inlineStr">
        <is>
          <t>大阪府豊中市庄内西町</t>
        </is>
      </c>
      <c r="C1040" t="inlineStr">
        <is>
          <t>おおさかふとよなかししょうないにしまち</t>
        </is>
      </c>
    </row>
    <row r="1041">
      <c r="A1041" t="inlineStr">
        <is>
          <t>5610833</t>
        </is>
      </c>
      <c r="B1041" t="inlineStr">
        <is>
          <t>大阪府豊中市庄内幸町</t>
        </is>
      </c>
      <c r="C1041" t="inlineStr">
        <is>
          <t>おおさかふとよなかししょうないさいわいまち</t>
        </is>
      </c>
    </row>
    <row r="1042">
      <c r="A1042" t="inlineStr">
        <is>
          <t>5610834</t>
        </is>
      </c>
      <c r="B1042" t="inlineStr">
        <is>
          <t>大阪府豊中市庄内栄町</t>
        </is>
      </c>
      <c r="C1042" t="inlineStr">
        <is>
          <t>おおさかふとよなかししょうないさかえまち</t>
        </is>
      </c>
    </row>
    <row r="1043">
      <c r="A1043" t="inlineStr">
        <is>
          <t>5610835</t>
        </is>
      </c>
      <c r="B1043" t="inlineStr">
        <is>
          <t>大阪府豊中市庄本町</t>
        </is>
      </c>
      <c r="C1043" t="inlineStr">
        <is>
          <t>おおさかふとよなかししょうもとちょう</t>
        </is>
      </c>
    </row>
    <row r="1044">
      <c r="A1044" t="inlineStr">
        <is>
          <t>5610836</t>
        </is>
      </c>
      <c r="B1044" t="inlineStr">
        <is>
          <t>大阪府豊中市庄内宝町</t>
        </is>
      </c>
      <c r="C1044" t="inlineStr">
        <is>
          <t>おおさかふとよなかししょうないたからまち</t>
        </is>
      </c>
    </row>
    <row r="1045">
      <c r="A1045" t="inlineStr">
        <is>
          <t>5610841</t>
        </is>
      </c>
      <c r="B1045" t="inlineStr">
        <is>
          <t>大阪府豊中市名神口</t>
        </is>
      </c>
      <c r="C1045" t="inlineStr">
        <is>
          <t>おおさかふとよなかしめいしんぐち</t>
        </is>
      </c>
    </row>
    <row r="1046">
      <c r="A1046" t="inlineStr">
        <is>
          <t>5610842</t>
        </is>
      </c>
      <c r="B1046" t="inlineStr">
        <is>
          <t>大阪府豊中市今在家町</t>
        </is>
      </c>
      <c r="C1046" t="inlineStr">
        <is>
          <t>おおさかふとよなかしいまざいけちょう</t>
        </is>
      </c>
    </row>
    <row r="1047">
      <c r="A1047" t="inlineStr">
        <is>
          <t>5610843</t>
        </is>
      </c>
      <c r="B1047" t="inlineStr">
        <is>
          <t>大阪府豊中市上津島</t>
        </is>
      </c>
      <c r="C1047" t="inlineStr">
        <is>
          <t>おおさかふとよなかしこうづしま</t>
        </is>
      </c>
    </row>
    <row r="1048">
      <c r="A1048" t="inlineStr">
        <is>
          <t>5610844</t>
        </is>
      </c>
      <c r="B1048" t="inlineStr">
        <is>
          <t>大阪府豊中市利倉西</t>
        </is>
      </c>
      <c r="C1048" t="inlineStr">
        <is>
          <t>おおさかふとよなかしとくらにし</t>
        </is>
      </c>
    </row>
    <row r="1049">
      <c r="A1049" t="inlineStr">
        <is>
          <t>5610845</t>
        </is>
      </c>
      <c r="B1049" t="inlineStr">
        <is>
          <t>大阪府豊中市利倉</t>
        </is>
      </c>
      <c r="C1049" t="inlineStr">
        <is>
          <t>おおさかふとよなかしとくら</t>
        </is>
      </c>
    </row>
    <row r="1050">
      <c r="A1050" t="inlineStr">
        <is>
          <t>5610846</t>
        </is>
      </c>
      <c r="B1050" t="inlineStr">
        <is>
          <t>大阪府豊中市利倉東</t>
        </is>
      </c>
      <c r="C1050" t="inlineStr">
        <is>
          <t>おおさかふとよなかしとくらひがし</t>
        </is>
      </c>
    </row>
    <row r="1051">
      <c r="A1051" t="inlineStr">
        <is>
          <t>5610851</t>
        </is>
      </c>
      <c r="B1051" t="inlineStr">
        <is>
          <t>大阪府豊中市服部元町</t>
        </is>
      </c>
      <c r="C1051" t="inlineStr">
        <is>
          <t>おおさかふとよなかしはっとりもとまち</t>
        </is>
      </c>
    </row>
    <row r="1052">
      <c r="A1052" t="inlineStr">
        <is>
          <t>5610852</t>
        </is>
      </c>
      <c r="B1052" t="inlineStr">
        <is>
          <t>大阪府豊中市服部本町</t>
        </is>
      </c>
      <c r="C1052" t="inlineStr">
        <is>
          <t>おおさかふとよなかしはっとりほんまち</t>
        </is>
      </c>
    </row>
    <row r="1053">
      <c r="A1053" t="inlineStr">
        <is>
          <t>5610853</t>
        </is>
      </c>
      <c r="B1053" t="inlineStr">
        <is>
          <t>大阪府豊中市服部南町</t>
        </is>
      </c>
      <c r="C1053" t="inlineStr">
        <is>
          <t>おおさかふとよなかしはっとりみなみまち</t>
        </is>
      </c>
    </row>
    <row r="1054">
      <c r="A1054" t="inlineStr">
        <is>
          <t>5610854</t>
        </is>
      </c>
      <c r="B1054" t="inlineStr">
        <is>
          <t>大阪府豊中市稲津町</t>
        </is>
      </c>
      <c r="C1054" t="inlineStr">
        <is>
          <t>おおさかふとよなかしいなづちょう</t>
        </is>
      </c>
    </row>
    <row r="1055">
      <c r="A1055" t="inlineStr">
        <is>
          <t>5610855</t>
        </is>
      </c>
      <c r="B1055" t="inlineStr">
        <is>
          <t>大阪府豊中市野田町</t>
        </is>
      </c>
      <c r="C1055" t="inlineStr">
        <is>
          <t>おおさかふとよなかしのだちょう</t>
        </is>
      </c>
    </row>
    <row r="1056">
      <c r="A1056" t="inlineStr">
        <is>
          <t>5610856</t>
        </is>
      </c>
      <c r="B1056" t="inlineStr">
        <is>
          <t>大阪府豊中市穂積</t>
        </is>
      </c>
      <c r="C1056" t="inlineStr">
        <is>
          <t>おおさかふとよなかしほづみ</t>
        </is>
      </c>
    </row>
    <row r="1057">
      <c r="A1057" t="inlineStr">
        <is>
          <t>5610857</t>
        </is>
      </c>
      <c r="B1057" t="inlineStr">
        <is>
          <t>大阪府豊中市服部寿町</t>
        </is>
      </c>
      <c r="C1057" t="inlineStr">
        <is>
          <t>おおさかふとよなかしはっとりことぶきちょう</t>
        </is>
      </c>
    </row>
    <row r="1058">
      <c r="A1058" t="inlineStr">
        <is>
          <t>5610858</t>
        </is>
      </c>
      <c r="B1058" t="inlineStr">
        <is>
          <t>大阪府豊中市服部西町</t>
        </is>
      </c>
      <c r="C1058" t="inlineStr">
        <is>
          <t>おおさかふとよなかしはっとりにしまち</t>
        </is>
      </c>
    </row>
    <row r="1059">
      <c r="A1059" t="inlineStr">
        <is>
          <t>5610859</t>
        </is>
      </c>
      <c r="B1059" t="inlineStr">
        <is>
          <t>大阪府豊中市服部豊町</t>
        </is>
      </c>
      <c r="C1059" t="inlineStr">
        <is>
          <t>おおさかふとよなかしはっとりゆたかまち</t>
        </is>
      </c>
    </row>
    <row r="1060">
      <c r="A1060" t="inlineStr">
        <is>
          <t>5610861</t>
        </is>
      </c>
      <c r="B1060" t="inlineStr">
        <is>
          <t>大阪府豊中市東泉丘</t>
        </is>
      </c>
      <c r="C1060" t="inlineStr">
        <is>
          <t>おおさかふとよなかしひがしいずみがおか</t>
        </is>
      </c>
    </row>
    <row r="1061">
      <c r="A1061" t="inlineStr">
        <is>
          <t>5610862</t>
        </is>
      </c>
      <c r="B1061" t="inlineStr">
        <is>
          <t>大阪府豊中市西泉丘</t>
        </is>
      </c>
      <c r="C1061" t="inlineStr">
        <is>
          <t>おおさかふとよなかしにしいずみがおか</t>
        </is>
      </c>
    </row>
    <row r="1062">
      <c r="A1062" t="inlineStr">
        <is>
          <t>5610863</t>
        </is>
      </c>
      <c r="B1062" t="inlineStr">
        <is>
          <t>大阪府豊中市広田町</t>
        </is>
      </c>
      <c r="C1062" t="inlineStr">
        <is>
          <t>おおさかふとよなかしひろたちょう</t>
        </is>
      </c>
    </row>
    <row r="1063">
      <c r="A1063" t="inlineStr">
        <is>
          <t>5610864</t>
        </is>
      </c>
      <c r="B1063" t="inlineStr">
        <is>
          <t>大阪府豊中市夕日丘</t>
        </is>
      </c>
      <c r="C1063" t="inlineStr">
        <is>
          <t>おおさかふとよなかしゆうひがおか</t>
        </is>
      </c>
    </row>
    <row r="1064">
      <c r="A1064" t="inlineStr">
        <is>
          <t>5610865</t>
        </is>
      </c>
      <c r="B1064" t="inlineStr">
        <is>
          <t>大阪府豊中市旭丘</t>
        </is>
      </c>
      <c r="C1064" t="inlineStr">
        <is>
          <t>おおさかふとよなかしあさひがおか</t>
        </is>
      </c>
    </row>
    <row r="1065">
      <c r="A1065" t="inlineStr">
        <is>
          <t>5610871</t>
        </is>
      </c>
      <c r="B1065" t="inlineStr">
        <is>
          <t>大阪府豊中市東寺内町</t>
        </is>
      </c>
      <c r="C1065" t="inlineStr">
        <is>
          <t>おおさかふとよなかしひがしてらうちちょう</t>
        </is>
      </c>
    </row>
    <row r="1066">
      <c r="A1066" t="inlineStr">
        <is>
          <t>5610872</t>
        </is>
      </c>
      <c r="B1066" t="inlineStr">
        <is>
          <t>大阪府豊中市寺内</t>
        </is>
      </c>
      <c r="C1066" t="inlineStr">
        <is>
          <t>おおさかふとよなかしてらうち</t>
        </is>
      </c>
    </row>
    <row r="1067">
      <c r="A1067" t="inlineStr">
        <is>
          <t>5610873</t>
        </is>
      </c>
      <c r="B1067" t="inlineStr">
        <is>
          <t>大阪府豊中市服部緑地</t>
        </is>
      </c>
      <c r="C1067" t="inlineStr">
        <is>
          <t>おおさかふとよなかしはっとりりょくち</t>
        </is>
      </c>
    </row>
    <row r="1068">
      <c r="A1068" t="inlineStr">
        <is>
          <t>5610874</t>
        </is>
      </c>
      <c r="B1068" t="inlineStr">
        <is>
          <t>大阪府豊中市長興寺南</t>
        </is>
      </c>
      <c r="C1068" t="inlineStr">
        <is>
          <t>おおさかふとよなかしちょうこうじみなみ</t>
        </is>
      </c>
    </row>
    <row r="1069">
      <c r="A1069" t="inlineStr">
        <is>
          <t>5610875</t>
        </is>
      </c>
      <c r="B1069" t="inlineStr">
        <is>
          <t>大阪府豊中市長興寺北</t>
        </is>
      </c>
      <c r="C1069" t="inlineStr">
        <is>
          <t>おおさかふとよなかしちょうこうじきた</t>
        </is>
      </c>
    </row>
    <row r="1070">
      <c r="A1070" t="inlineStr">
        <is>
          <t>5610881</t>
        </is>
      </c>
      <c r="B1070" t="inlineStr">
        <is>
          <t>大阪府豊中市中桜塚</t>
        </is>
      </c>
      <c r="C1070" t="inlineStr">
        <is>
          <t>おおさかふとよなかしなかさくらづか</t>
        </is>
      </c>
    </row>
    <row r="1071">
      <c r="A1071" t="inlineStr">
        <is>
          <t>5610882</t>
        </is>
      </c>
      <c r="B1071" t="inlineStr">
        <is>
          <t>大阪府豊中市南桜塚</t>
        </is>
      </c>
      <c r="C1071" t="inlineStr">
        <is>
          <t>おおさかふとよなかしみなみさくらづか</t>
        </is>
      </c>
    </row>
    <row r="1072">
      <c r="A1072" t="inlineStr">
        <is>
          <t>5610883</t>
        </is>
      </c>
      <c r="B1072" t="inlineStr">
        <is>
          <t>大阪府豊中市岡町南</t>
        </is>
      </c>
      <c r="C1072" t="inlineStr">
        <is>
          <t>おおさかふとよなかしおかまちみなみ</t>
        </is>
      </c>
    </row>
    <row r="1073">
      <c r="A1073" t="inlineStr">
        <is>
          <t>5610884</t>
        </is>
      </c>
      <c r="B1073" t="inlineStr">
        <is>
          <t>大阪府豊中市岡町北</t>
        </is>
      </c>
      <c r="C1073" t="inlineStr">
        <is>
          <t>おおさかふとよなかしおかまちきた</t>
        </is>
      </c>
    </row>
    <row r="1074">
      <c r="A1074" t="inlineStr">
        <is>
          <t>5610885</t>
        </is>
      </c>
      <c r="B1074" t="inlineStr">
        <is>
          <t>大阪府豊中市岡町</t>
        </is>
      </c>
      <c r="C1074" t="inlineStr">
        <is>
          <t>おおさかふとよなかしおかまち</t>
        </is>
      </c>
    </row>
    <row r="1075">
      <c r="A1075" t="inlineStr">
        <is>
          <t>5610891</t>
        </is>
      </c>
      <c r="B1075" t="inlineStr">
        <is>
          <t>大阪府豊中市走井</t>
        </is>
      </c>
      <c r="C1075" t="inlineStr">
        <is>
          <t>おおさかふとよなかしはしりい</t>
        </is>
      </c>
    </row>
    <row r="1076">
      <c r="A1076" t="inlineStr">
        <is>
          <t>5610892</t>
        </is>
      </c>
      <c r="B1076" t="inlineStr">
        <is>
          <t>大阪府豊中市山ノ上町</t>
        </is>
      </c>
      <c r="C1076" t="inlineStr">
        <is>
          <t>おおさかふとよなかしやまのうえちょう</t>
        </is>
      </c>
    </row>
    <row r="1077">
      <c r="A1077" t="inlineStr">
        <is>
          <t>5610893</t>
        </is>
      </c>
      <c r="B1077" t="inlineStr">
        <is>
          <t>大阪府豊中市宝山町</t>
        </is>
      </c>
      <c r="C1077" t="inlineStr">
        <is>
          <t>おおさかふとよなかしほうざんちょう</t>
        </is>
      </c>
    </row>
    <row r="1078">
      <c r="A1078" t="inlineStr">
        <is>
          <t>5610894</t>
        </is>
      </c>
      <c r="B1078" t="inlineStr">
        <is>
          <t>大阪府豊中市勝部</t>
        </is>
      </c>
      <c r="C1078" t="inlineStr">
        <is>
          <t>おおさかふとよなかしかつべ</t>
        </is>
      </c>
    </row>
    <row r="1079">
      <c r="A1079" t="inlineStr">
        <is>
          <t>5620000</t>
        </is>
      </c>
      <c r="B1079" t="inlineStr">
        <is>
          <t>大阪府箕面市</t>
        </is>
      </c>
      <c r="C1079" t="inlineStr">
        <is>
          <t>おおさかふみのおし</t>
        </is>
      </c>
    </row>
    <row r="1080">
      <c r="A1080" t="inlineStr">
        <is>
          <t>5620001</t>
        </is>
      </c>
      <c r="B1080" t="inlineStr">
        <is>
          <t>大阪府箕面市箕面</t>
        </is>
      </c>
      <c r="C1080" t="inlineStr">
        <is>
          <t>おおさかふみのおしみのお</t>
        </is>
      </c>
    </row>
    <row r="1081">
      <c r="A1081" t="inlineStr">
        <is>
          <t>5620002</t>
        </is>
      </c>
      <c r="B1081" t="inlineStr">
        <is>
          <t>大阪府箕面市箕面公園</t>
        </is>
      </c>
      <c r="C1081" t="inlineStr">
        <is>
          <t>おおさかふみのおしみのおこうえん</t>
        </is>
      </c>
    </row>
    <row r="1082">
      <c r="A1082" t="inlineStr">
        <is>
          <t>5620003</t>
        </is>
      </c>
      <c r="B1082" t="inlineStr">
        <is>
          <t>大阪府箕面市西小路</t>
        </is>
      </c>
      <c r="C1082" t="inlineStr">
        <is>
          <t>おおさかふみのおしにししょうじ</t>
        </is>
      </c>
    </row>
    <row r="1083">
      <c r="A1083" t="inlineStr">
        <is>
          <t>5620004</t>
        </is>
      </c>
      <c r="B1083" t="inlineStr">
        <is>
          <t>大阪府箕面市牧落</t>
        </is>
      </c>
      <c r="C1083" t="inlineStr">
        <is>
          <t>おおさかふみのおしまきおち</t>
        </is>
      </c>
    </row>
    <row r="1084">
      <c r="A1084" t="inlineStr">
        <is>
          <t>5620005</t>
        </is>
      </c>
      <c r="B1084" t="inlineStr">
        <is>
          <t>大阪府箕面市新稲</t>
        </is>
      </c>
      <c r="C1084" t="inlineStr">
        <is>
          <t>おおさかふみのおしにいな</t>
        </is>
      </c>
    </row>
    <row r="1085">
      <c r="A1085" t="inlineStr">
        <is>
          <t>5620006</t>
        </is>
      </c>
      <c r="B1085" t="inlineStr">
        <is>
          <t>大阪府箕面市温泉町</t>
        </is>
      </c>
      <c r="C1085" t="inlineStr">
        <is>
          <t>おおさかふみのおしおんせんちょう</t>
        </is>
      </c>
    </row>
    <row r="1086">
      <c r="A1086" t="inlineStr">
        <is>
          <t>5620011</t>
        </is>
      </c>
      <c r="B1086" t="inlineStr">
        <is>
          <t>大阪府箕面市如意谷</t>
        </is>
      </c>
      <c r="C1086" t="inlineStr">
        <is>
          <t>おおさかふみのおしにょいだに</t>
        </is>
      </c>
    </row>
    <row r="1087">
      <c r="A1087" t="inlineStr">
        <is>
          <t>5620012</t>
        </is>
      </c>
      <c r="B1087" t="inlineStr">
        <is>
          <t>大阪府箕面市白島</t>
        </is>
      </c>
      <c r="C1087" t="inlineStr">
        <is>
          <t>おおさかふみのおしはくのしま</t>
        </is>
      </c>
    </row>
    <row r="1088">
      <c r="A1088" t="inlineStr">
        <is>
          <t>5620013</t>
        </is>
      </c>
      <c r="B1088" t="inlineStr">
        <is>
          <t>大阪府箕面市坊島</t>
        </is>
      </c>
      <c r="C1088" t="inlineStr">
        <is>
          <t>おおさかふみのおしぼうのしま</t>
        </is>
      </c>
    </row>
    <row r="1089">
      <c r="A1089" t="inlineStr">
        <is>
          <t>5620014</t>
        </is>
      </c>
      <c r="B1089" t="inlineStr">
        <is>
          <t>大阪府箕面市萱野</t>
        </is>
      </c>
      <c r="C1089" t="inlineStr">
        <is>
          <t>おおさかふみのおしかやの</t>
        </is>
      </c>
    </row>
    <row r="1090">
      <c r="A1090" t="inlineStr">
        <is>
          <t>5620015</t>
        </is>
      </c>
      <c r="B1090" t="inlineStr">
        <is>
          <t>大阪府箕面市稲</t>
        </is>
      </c>
      <c r="C1090" t="inlineStr">
        <is>
          <t>おおさかふみのおしいな</t>
        </is>
      </c>
    </row>
    <row r="1091">
      <c r="A1091" t="inlineStr">
        <is>
          <t>5620021</t>
        </is>
      </c>
      <c r="B1091" t="inlineStr">
        <is>
          <t>大阪府箕面市粟生間谷</t>
        </is>
      </c>
      <c r="C1091" t="inlineStr">
        <is>
          <t>おおさかふみのおしあおまだに</t>
        </is>
      </c>
    </row>
    <row r="1092">
      <c r="A1092" t="inlineStr">
        <is>
          <t>5620022</t>
        </is>
      </c>
      <c r="B1092" t="inlineStr">
        <is>
          <t>大阪府箕面市粟生間谷東</t>
        </is>
      </c>
      <c r="C1092" t="inlineStr">
        <is>
          <t>おおさかふみのおしあおまだにひがし</t>
        </is>
      </c>
    </row>
    <row r="1093">
      <c r="A1093" t="inlineStr">
        <is>
          <t>5620023</t>
        </is>
      </c>
      <c r="B1093" t="inlineStr">
        <is>
          <t>大阪府箕面市粟生間谷西</t>
        </is>
      </c>
      <c r="C1093" t="inlineStr">
        <is>
          <t>おおさかふみのおしあおまだににし</t>
        </is>
      </c>
    </row>
    <row r="1094">
      <c r="A1094" t="inlineStr">
        <is>
          <t>5620024</t>
        </is>
      </c>
      <c r="B1094" t="inlineStr">
        <is>
          <t>大阪府箕面市粟生新家</t>
        </is>
      </c>
      <c r="C1094" t="inlineStr">
        <is>
          <t>おおさかふみのおしあおしんけ</t>
        </is>
      </c>
    </row>
    <row r="1095">
      <c r="A1095" t="inlineStr">
        <is>
          <t>5620025</t>
        </is>
      </c>
      <c r="B1095" t="inlineStr">
        <is>
          <t>大阪府箕面市粟生外院</t>
        </is>
      </c>
      <c r="C1095" t="inlineStr">
        <is>
          <t>おおさかふみのおしあおげいん</t>
        </is>
      </c>
    </row>
    <row r="1096">
      <c r="A1096" t="inlineStr">
        <is>
          <t>5620026</t>
        </is>
      </c>
      <c r="B1096" t="inlineStr">
        <is>
          <t>大阪府箕面市外院</t>
        </is>
      </c>
      <c r="C1096" t="inlineStr">
        <is>
          <t>おおさかふみのおしげいん</t>
        </is>
      </c>
    </row>
    <row r="1097">
      <c r="A1097" t="inlineStr">
        <is>
          <t>5620027</t>
        </is>
      </c>
      <c r="B1097" t="inlineStr">
        <is>
          <t>大阪府箕面市石丸</t>
        </is>
      </c>
      <c r="C1097" t="inlineStr">
        <is>
          <t>おおさかふみのおしいしまる</t>
        </is>
      </c>
    </row>
    <row r="1098">
      <c r="A1098" t="inlineStr">
        <is>
          <t>5620028</t>
        </is>
      </c>
      <c r="B1098" t="inlineStr">
        <is>
          <t>大阪府箕面市彩都粟生南</t>
        </is>
      </c>
      <c r="C1098" t="inlineStr">
        <is>
          <t>おおさかふみのおしさいとあおみなみ</t>
        </is>
      </c>
    </row>
    <row r="1099">
      <c r="A1099" t="inlineStr">
        <is>
          <t>5620029</t>
        </is>
      </c>
      <c r="B1099" t="inlineStr">
        <is>
          <t>大阪府箕面市彩都粟生北</t>
        </is>
      </c>
      <c r="C1099" t="inlineStr">
        <is>
          <t>おおさかふみのおしさいとあおきた</t>
        </is>
      </c>
    </row>
    <row r="1100">
      <c r="A1100" t="inlineStr">
        <is>
          <t>5620031</t>
        </is>
      </c>
      <c r="B1100" t="inlineStr">
        <is>
          <t>大阪府箕面市小野原東</t>
        </is>
      </c>
      <c r="C1100" t="inlineStr">
        <is>
          <t>おおさかふみのおしおのはらひがし</t>
        </is>
      </c>
    </row>
    <row r="1101">
      <c r="A1101" t="inlineStr">
        <is>
          <t>5620032</t>
        </is>
      </c>
      <c r="B1101" t="inlineStr">
        <is>
          <t>大阪府箕面市小野原西</t>
        </is>
      </c>
      <c r="C1101" t="inlineStr">
        <is>
          <t>おおさかふみのおしおのはらにし</t>
        </is>
      </c>
    </row>
    <row r="1102">
      <c r="A1102" t="inlineStr">
        <is>
          <t>5620033</t>
        </is>
      </c>
      <c r="B1102" t="inlineStr">
        <is>
          <t>大阪府箕面市今宮</t>
        </is>
      </c>
      <c r="C1102" t="inlineStr">
        <is>
          <t>おおさかふみのおしいまみや</t>
        </is>
      </c>
    </row>
    <row r="1103">
      <c r="A1103" t="inlineStr">
        <is>
          <t>5620034</t>
        </is>
      </c>
      <c r="B1103" t="inlineStr">
        <is>
          <t>大阪府箕面市西宿</t>
        </is>
      </c>
      <c r="C1103" t="inlineStr">
        <is>
          <t>おおさかふみのおしにしじゅく</t>
        </is>
      </c>
    </row>
    <row r="1104">
      <c r="A1104" t="inlineStr">
        <is>
          <t>5620035</t>
        </is>
      </c>
      <c r="B1104" t="inlineStr">
        <is>
          <t>大阪府箕面市船場東</t>
        </is>
      </c>
      <c r="C1104" t="inlineStr">
        <is>
          <t>おおさかふみのおしせんばひがし</t>
        </is>
      </c>
    </row>
    <row r="1105">
      <c r="A1105" t="inlineStr">
        <is>
          <t>5620036</t>
        </is>
      </c>
      <c r="B1105" t="inlineStr">
        <is>
          <t>大阪府箕面市船場西</t>
        </is>
      </c>
      <c r="C1105" t="inlineStr">
        <is>
          <t>おおさかふみのおしせんばにし</t>
        </is>
      </c>
    </row>
    <row r="1106">
      <c r="A1106" t="inlineStr">
        <is>
          <t>5620041</t>
        </is>
      </c>
      <c r="B1106" t="inlineStr">
        <is>
          <t>大阪府箕面市桜</t>
        </is>
      </c>
      <c r="C1106" t="inlineStr">
        <is>
          <t>おおさかふみのおしさくら</t>
        </is>
      </c>
    </row>
    <row r="1107">
      <c r="A1107" t="inlineStr">
        <is>
          <t>5620042</t>
        </is>
      </c>
      <c r="B1107" t="inlineStr">
        <is>
          <t>大阪府箕面市百楽荘</t>
        </is>
      </c>
      <c r="C1107" t="inlineStr">
        <is>
          <t>おおさかふみのおしひゃくらくそう</t>
        </is>
      </c>
    </row>
    <row r="1108">
      <c r="A1108" t="inlineStr">
        <is>
          <t>5620043</t>
        </is>
      </c>
      <c r="B1108" t="inlineStr">
        <is>
          <t>大阪府箕面市桜井</t>
        </is>
      </c>
      <c r="C1108" t="inlineStr">
        <is>
          <t>おおさかふみのおしさくらい</t>
        </is>
      </c>
    </row>
    <row r="1109">
      <c r="A1109" t="inlineStr">
        <is>
          <t>5620044</t>
        </is>
      </c>
      <c r="B1109" t="inlineStr">
        <is>
          <t>大阪府箕面市半町</t>
        </is>
      </c>
      <c r="C1109" t="inlineStr">
        <is>
          <t>おおさかふみのおしはんじょう</t>
        </is>
      </c>
    </row>
    <row r="1110">
      <c r="A1110" t="inlineStr">
        <is>
          <t>5620045</t>
        </is>
      </c>
      <c r="B1110" t="inlineStr">
        <is>
          <t>大阪府箕面市瀬川</t>
        </is>
      </c>
      <c r="C1110" t="inlineStr">
        <is>
          <t>おおさかふみのおしせがわ</t>
        </is>
      </c>
    </row>
    <row r="1111">
      <c r="A1111" t="inlineStr">
        <is>
          <t>5620046</t>
        </is>
      </c>
      <c r="B1111" t="inlineStr">
        <is>
          <t>大阪府箕面市桜ケ丘</t>
        </is>
      </c>
      <c r="C1111" t="inlineStr">
        <is>
          <t>おおさかふみのおしさくらがおか</t>
        </is>
      </c>
    </row>
    <row r="1112">
      <c r="A1112" t="inlineStr">
        <is>
          <t>5630000</t>
        </is>
      </c>
      <c r="B1112" t="inlineStr">
        <is>
          <t>大阪府池田市</t>
        </is>
      </c>
      <c r="C1112" t="inlineStr">
        <is>
          <t>おおさかふいけだし</t>
        </is>
      </c>
    </row>
    <row r="1113">
      <c r="A1113" t="inlineStr">
        <is>
          <t>5630011</t>
        </is>
      </c>
      <c r="B1113" t="inlineStr">
        <is>
          <t>大阪府池田市伏尾町</t>
        </is>
      </c>
      <c r="C1113" t="inlineStr">
        <is>
          <t>おおさかふいけだしふしおちょう</t>
        </is>
      </c>
    </row>
    <row r="1114">
      <c r="A1114" t="inlineStr">
        <is>
          <t>5630012</t>
        </is>
      </c>
      <c r="B1114" t="inlineStr">
        <is>
          <t>大阪府池田市東山町</t>
        </is>
      </c>
      <c r="C1114" t="inlineStr">
        <is>
          <t>おおさかふいけだしひがしやまちょう</t>
        </is>
      </c>
    </row>
    <row r="1115">
      <c r="A1115" t="inlineStr">
        <is>
          <t>5630013</t>
        </is>
      </c>
      <c r="B1115" t="inlineStr">
        <is>
          <t>大阪府池田市中川原町</t>
        </is>
      </c>
      <c r="C1115" t="inlineStr">
        <is>
          <t>おおさかふいけだしなかがわらちょう</t>
        </is>
      </c>
    </row>
    <row r="1116">
      <c r="A1116" t="inlineStr">
        <is>
          <t>5630014</t>
        </is>
      </c>
      <c r="B1116" t="inlineStr">
        <is>
          <t>大阪府池田市木部町</t>
        </is>
      </c>
      <c r="C1116" t="inlineStr">
        <is>
          <t>おおさかふいけだしきべちょう</t>
        </is>
      </c>
    </row>
    <row r="1117">
      <c r="A1117" t="inlineStr">
        <is>
          <t>5630015</t>
        </is>
      </c>
      <c r="B1117" t="inlineStr">
        <is>
          <t>大阪府池田市古江町</t>
        </is>
      </c>
      <c r="C1117" t="inlineStr">
        <is>
          <t>おおさかふいけだしふるえちょう</t>
        </is>
      </c>
    </row>
    <row r="1118">
      <c r="A1118" t="inlineStr">
        <is>
          <t>5630016</t>
        </is>
      </c>
      <c r="B1118" t="inlineStr">
        <is>
          <t>大阪府池田市吉田町</t>
        </is>
      </c>
      <c r="C1118" t="inlineStr">
        <is>
          <t>おおさかふいけだしよしだちょう</t>
        </is>
      </c>
    </row>
    <row r="1119">
      <c r="A1119" t="inlineStr">
        <is>
          <t>5630017</t>
        </is>
      </c>
      <c r="B1119" t="inlineStr">
        <is>
          <t>大阪府池田市伏尾台</t>
        </is>
      </c>
      <c r="C1119" t="inlineStr">
        <is>
          <t>おおさかふいけだしふしおだい</t>
        </is>
      </c>
    </row>
    <row r="1120">
      <c r="A1120" t="inlineStr">
        <is>
          <t>5630021</t>
        </is>
      </c>
      <c r="B1120" t="inlineStr">
        <is>
          <t>大阪府池田市畑</t>
        </is>
      </c>
      <c r="C1120" t="inlineStr">
        <is>
          <t>おおさかふいけだしはた</t>
        </is>
      </c>
    </row>
    <row r="1121">
      <c r="A1121" t="inlineStr">
        <is>
          <t>5630022</t>
        </is>
      </c>
      <c r="B1121" t="inlineStr">
        <is>
          <t>大阪府池田市旭丘</t>
        </is>
      </c>
      <c r="C1121" t="inlineStr">
        <is>
          <t>おおさかふいけだしあさひがおか</t>
        </is>
      </c>
    </row>
    <row r="1122">
      <c r="A1122" t="inlineStr">
        <is>
          <t>5630023</t>
        </is>
      </c>
      <c r="B1122" t="inlineStr">
        <is>
          <t>大阪府池田市井口堂</t>
        </is>
      </c>
      <c r="C1122" t="inlineStr">
        <is>
          <t>おおさかふいけだしいぐちどう</t>
        </is>
      </c>
    </row>
    <row r="1123">
      <c r="A1123" t="inlineStr">
        <is>
          <t>5630024</t>
        </is>
      </c>
      <c r="B1123" t="inlineStr">
        <is>
          <t>大阪府池田市鉢塚</t>
        </is>
      </c>
      <c r="C1123" t="inlineStr">
        <is>
          <t>おおさかふいけだしはちづか</t>
        </is>
      </c>
    </row>
    <row r="1124">
      <c r="A1124" t="inlineStr">
        <is>
          <t>5630025</t>
        </is>
      </c>
      <c r="B1124" t="inlineStr">
        <is>
          <t>大阪府池田市城南</t>
        </is>
      </c>
      <c r="C1124" t="inlineStr">
        <is>
          <t>おおさかふいけだしじょうなん</t>
        </is>
      </c>
    </row>
    <row r="1125">
      <c r="A1125" t="inlineStr">
        <is>
          <t>5630026</t>
        </is>
      </c>
      <c r="B1125" t="inlineStr">
        <is>
          <t>大阪府池田市緑丘</t>
        </is>
      </c>
      <c r="C1125" t="inlineStr">
        <is>
          <t>おおさかふいけだしみどりがおか</t>
        </is>
      </c>
    </row>
    <row r="1126">
      <c r="A1126" t="inlineStr">
        <is>
          <t>5630027</t>
        </is>
      </c>
      <c r="B1126" t="inlineStr">
        <is>
          <t>大阪府池田市上池田</t>
        </is>
      </c>
      <c r="C1126" t="inlineStr">
        <is>
          <t>おおさかふいけだしうえいけだ</t>
        </is>
      </c>
    </row>
    <row r="1127">
      <c r="A1127" t="inlineStr">
        <is>
          <t>5630028</t>
        </is>
      </c>
      <c r="B1127" t="inlineStr">
        <is>
          <t>大阪府池田市渋谷</t>
        </is>
      </c>
      <c r="C1127" t="inlineStr">
        <is>
          <t>おおさかふいけだししぶたに</t>
        </is>
      </c>
    </row>
    <row r="1128">
      <c r="A1128" t="inlineStr">
        <is>
          <t>5630029</t>
        </is>
      </c>
      <c r="B1128" t="inlineStr">
        <is>
          <t>大阪府池田市五月丘</t>
        </is>
      </c>
      <c r="C1128" t="inlineStr">
        <is>
          <t>おおさかふいけだしさつきがおか</t>
        </is>
      </c>
    </row>
    <row r="1129">
      <c r="A1129" t="inlineStr">
        <is>
          <t>5630031</t>
        </is>
      </c>
      <c r="B1129" t="inlineStr">
        <is>
          <t>大阪府池田市天神</t>
        </is>
      </c>
      <c r="C1129" t="inlineStr">
        <is>
          <t>おおさかふいけだしてんじん</t>
        </is>
      </c>
    </row>
    <row r="1130">
      <c r="A1130" t="inlineStr">
        <is>
          <t>5630032</t>
        </is>
      </c>
      <c r="B1130" t="inlineStr">
        <is>
          <t>大阪府池田市石橋</t>
        </is>
      </c>
      <c r="C1130" t="inlineStr">
        <is>
          <t>おおさかふいけだしいしばし</t>
        </is>
      </c>
    </row>
    <row r="1131">
      <c r="A1131" t="inlineStr">
        <is>
          <t>5630033</t>
        </is>
      </c>
      <c r="B1131" t="inlineStr">
        <is>
          <t>大阪府池田市住吉</t>
        </is>
      </c>
      <c r="C1131" t="inlineStr">
        <is>
          <t>おおさかふいけだしすみよし</t>
        </is>
      </c>
    </row>
    <row r="1132">
      <c r="A1132" t="inlineStr">
        <is>
          <t>5630034</t>
        </is>
      </c>
      <c r="B1132" t="inlineStr">
        <is>
          <t>大阪府池田市空港</t>
        </is>
      </c>
      <c r="C1132" t="inlineStr">
        <is>
          <t>おおさかふいけだしくうこう</t>
        </is>
      </c>
    </row>
    <row r="1133">
      <c r="A1133" t="inlineStr">
        <is>
          <t>5630035</t>
        </is>
      </c>
      <c r="B1133" t="inlineStr">
        <is>
          <t>大阪府池田市豊島南</t>
        </is>
      </c>
      <c r="C1133" t="inlineStr">
        <is>
          <t>おおさかふいけだしとよしまみなみ</t>
        </is>
      </c>
    </row>
    <row r="1134">
      <c r="A1134" t="inlineStr">
        <is>
          <t>5630036</t>
        </is>
      </c>
      <c r="B1134" t="inlineStr">
        <is>
          <t>大阪府池田市豊島北</t>
        </is>
      </c>
      <c r="C1134" t="inlineStr">
        <is>
          <t>おおさかふいけだしとよしまきた</t>
        </is>
      </c>
    </row>
    <row r="1135">
      <c r="A1135" t="inlineStr">
        <is>
          <t>5630037</t>
        </is>
      </c>
      <c r="B1135" t="inlineStr">
        <is>
          <t>大阪府池田市八王寺</t>
        </is>
      </c>
      <c r="C1135" t="inlineStr">
        <is>
          <t>おおさかふいけだしはちおうじ</t>
        </is>
      </c>
    </row>
    <row r="1136">
      <c r="A1136" t="inlineStr">
        <is>
          <t>5630038</t>
        </is>
      </c>
      <c r="B1136" t="inlineStr">
        <is>
          <t>大阪府池田市荘園</t>
        </is>
      </c>
      <c r="C1136" t="inlineStr">
        <is>
          <t>おおさかふいけだしそうえん</t>
        </is>
      </c>
    </row>
    <row r="1137">
      <c r="A1137" t="inlineStr">
        <is>
          <t>5630041</t>
        </is>
      </c>
      <c r="B1137" t="inlineStr">
        <is>
          <t>大阪府池田市満寿美町</t>
        </is>
      </c>
      <c r="C1137" t="inlineStr">
        <is>
          <t>おおさかふいけだしますみちょう</t>
        </is>
      </c>
    </row>
    <row r="1138">
      <c r="A1138" t="inlineStr">
        <is>
          <t>5630042</t>
        </is>
      </c>
      <c r="B1138" t="inlineStr">
        <is>
          <t>大阪府池田市宇保町</t>
        </is>
      </c>
      <c r="C1138" t="inlineStr">
        <is>
          <t>おおさかふいけだしうほちょう</t>
        </is>
      </c>
    </row>
    <row r="1139">
      <c r="A1139" t="inlineStr">
        <is>
          <t>5630043</t>
        </is>
      </c>
      <c r="B1139" t="inlineStr">
        <is>
          <t>大阪府池田市神田</t>
        </is>
      </c>
      <c r="C1139" t="inlineStr">
        <is>
          <t>おおさかふいけだしこうだ</t>
        </is>
      </c>
    </row>
    <row r="1140">
      <c r="A1140" t="inlineStr">
        <is>
          <t>5630044</t>
        </is>
      </c>
      <c r="B1140" t="inlineStr">
        <is>
          <t>大阪府池田市ダイハツ町</t>
        </is>
      </c>
      <c r="C1140" t="inlineStr">
        <is>
          <t>おおさかふいけだしだいはつちょう</t>
        </is>
      </c>
    </row>
    <row r="1141">
      <c r="A1141" t="inlineStr">
        <is>
          <t>5630045</t>
        </is>
      </c>
      <c r="B1141" t="inlineStr">
        <is>
          <t>大阪府池田市桃園</t>
        </is>
      </c>
      <c r="C1141" t="inlineStr">
        <is>
          <t>おおさかふいけだしももぞの</t>
        </is>
      </c>
    </row>
    <row r="1142">
      <c r="A1142" t="inlineStr">
        <is>
          <t>5630046</t>
        </is>
      </c>
      <c r="B1142" t="inlineStr">
        <is>
          <t>大阪府池田市姫室町</t>
        </is>
      </c>
      <c r="C1142" t="inlineStr">
        <is>
          <t>おおさかふいけだしひめむろちょう</t>
        </is>
      </c>
    </row>
    <row r="1143">
      <c r="A1143" t="inlineStr">
        <is>
          <t>5630047</t>
        </is>
      </c>
      <c r="B1143" t="inlineStr">
        <is>
          <t>大阪府池田市室町</t>
        </is>
      </c>
      <c r="C1143" t="inlineStr">
        <is>
          <t>おおさかふいけだしむろまち</t>
        </is>
      </c>
    </row>
    <row r="1144">
      <c r="A1144" t="inlineStr">
        <is>
          <t>5630048</t>
        </is>
      </c>
      <c r="B1144" t="inlineStr">
        <is>
          <t>大阪府池田市呉服町</t>
        </is>
      </c>
      <c r="C1144" t="inlineStr">
        <is>
          <t>おおさかふいけだしくれはちょう</t>
        </is>
      </c>
    </row>
    <row r="1145">
      <c r="A1145" t="inlineStr">
        <is>
          <t>5630050</t>
        </is>
      </c>
      <c r="B1145" t="inlineStr">
        <is>
          <t>大阪府池田市新町</t>
        </is>
      </c>
      <c r="C1145" t="inlineStr">
        <is>
          <t>おおさかふいけだししんまち</t>
        </is>
      </c>
    </row>
    <row r="1146">
      <c r="A1146" t="inlineStr">
        <is>
          <t>5630051</t>
        </is>
      </c>
      <c r="B1146" t="inlineStr">
        <is>
          <t>大阪府池田市綾羽</t>
        </is>
      </c>
      <c r="C1146" t="inlineStr">
        <is>
          <t>おおさかふいけだしあやは</t>
        </is>
      </c>
    </row>
    <row r="1147">
      <c r="A1147" t="inlineStr">
        <is>
          <t>5630052</t>
        </is>
      </c>
      <c r="B1147" t="inlineStr">
        <is>
          <t>大阪府池田市城山町</t>
        </is>
      </c>
      <c r="C1147" t="inlineStr">
        <is>
          <t>おおさかふいけだししろやまちょう</t>
        </is>
      </c>
    </row>
    <row r="1148">
      <c r="A1148" t="inlineStr">
        <is>
          <t>5630053</t>
        </is>
      </c>
      <c r="B1148" t="inlineStr">
        <is>
          <t>大阪府池田市建石町</t>
        </is>
      </c>
      <c r="C1148" t="inlineStr">
        <is>
          <t>おおさかふいけだしたていしちょう</t>
        </is>
      </c>
    </row>
    <row r="1149">
      <c r="A1149" t="inlineStr">
        <is>
          <t>5630054</t>
        </is>
      </c>
      <c r="B1149" t="inlineStr">
        <is>
          <t>大阪府池田市大和町</t>
        </is>
      </c>
      <c r="C1149" t="inlineStr">
        <is>
          <t>おおさかふいけだしだいわちょう</t>
        </is>
      </c>
    </row>
    <row r="1150">
      <c r="A1150" t="inlineStr">
        <is>
          <t>5630055</t>
        </is>
      </c>
      <c r="B1150" t="inlineStr">
        <is>
          <t>大阪府池田市菅原町</t>
        </is>
      </c>
      <c r="C1150" t="inlineStr">
        <is>
          <t>おおさかふいけだしすがはらちょう</t>
        </is>
      </c>
    </row>
    <row r="1151">
      <c r="A1151" t="inlineStr">
        <is>
          <t>5630056</t>
        </is>
      </c>
      <c r="B1151" t="inlineStr">
        <is>
          <t>大阪府池田市栄町</t>
        </is>
      </c>
      <c r="C1151" t="inlineStr">
        <is>
          <t>おおさかふいけだしさかえまち</t>
        </is>
      </c>
    </row>
    <row r="1152">
      <c r="A1152" t="inlineStr">
        <is>
          <t>5630057</t>
        </is>
      </c>
      <c r="B1152" t="inlineStr">
        <is>
          <t>大阪府池田市槻木町</t>
        </is>
      </c>
      <c r="C1152" t="inlineStr">
        <is>
          <t>おおさかふいけだしつきのきちょう</t>
        </is>
      </c>
    </row>
    <row r="1153">
      <c r="A1153" t="inlineStr">
        <is>
          <t>5630058</t>
        </is>
      </c>
      <c r="B1153" t="inlineStr">
        <is>
          <t>大阪府池田市栄本町</t>
        </is>
      </c>
      <c r="C1153" t="inlineStr">
        <is>
          <t>おおさかふいけだしさかえほんまち</t>
        </is>
      </c>
    </row>
    <row r="1154">
      <c r="A1154" t="inlineStr">
        <is>
          <t>5630059</t>
        </is>
      </c>
      <c r="B1154" t="inlineStr">
        <is>
          <t>大阪府池田市西本町</t>
        </is>
      </c>
      <c r="C1154" t="inlineStr">
        <is>
          <t>おおさかふいけだしにしほんまち</t>
        </is>
      </c>
    </row>
    <row r="1155">
      <c r="A1155" t="inlineStr">
        <is>
          <t>5630100</t>
        </is>
      </c>
      <c r="B1155" t="inlineStr">
        <is>
          <t>大阪府豊能郡豊能町</t>
        </is>
      </c>
      <c r="C1155" t="inlineStr">
        <is>
          <t>おおさかふとよのぐんとよのちょう</t>
        </is>
      </c>
    </row>
    <row r="1156">
      <c r="A1156" t="inlineStr">
        <is>
          <t>5630101</t>
        </is>
      </c>
      <c r="B1156" t="inlineStr">
        <is>
          <t>大阪府豊能郡豊能町吉川</t>
        </is>
      </c>
      <c r="C1156" t="inlineStr">
        <is>
          <t>おおさかふとよのぐんとよのちょうよしかわ</t>
        </is>
      </c>
    </row>
    <row r="1157">
      <c r="A1157" t="inlineStr">
        <is>
          <t>5630102</t>
        </is>
      </c>
      <c r="B1157" t="inlineStr">
        <is>
          <t>大阪府豊能郡豊能町ときわ台</t>
        </is>
      </c>
      <c r="C1157" t="inlineStr">
        <is>
          <t>おおさかふとよのぐんとよのちょうときわだい</t>
        </is>
      </c>
    </row>
    <row r="1158">
      <c r="A1158" t="inlineStr">
        <is>
          <t>5630103</t>
        </is>
      </c>
      <c r="B1158" t="inlineStr">
        <is>
          <t>大阪府豊能郡豊能町東ときわ台</t>
        </is>
      </c>
      <c r="C1158" t="inlineStr">
        <is>
          <t>おおさかふとよのぐんとよのちょうひがしときわだい</t>
        </is>
      </c>
    </row>
    <row r="1159">
      <c r="A1159" t="inlineStr">
        <is>
          <t>5630104</t>
        </is>
      </c>
      <c r="B1159" t="inlineStr">
        <is>
          <t>大阪府豊能郡豊能町光風台</t>
        </is>
      </c>
      <c r="C1159" t="inlineStr">
        <is>
          <t>おおさかふとよのぐんとよのちょうこうふうだい</t>
        </is>
      </c>
    </row>
    <row r="1160">
      <c r="A1160" t="inlineStr">
        <is>
          <t>5630105</t>
        </is>
      </c>
      <c r="B1160" t="inlineStr">
        <is>
          <t>大阪府豊能郡豊能町新光風台</t>
        </is>
      </c>
      <c r="C1160" t="inlineStr">
        <is>
          <t>おおさかふとよのぐんとよのちょうしんこうふうだい</t>
        </is>
      </c>
    </row>
    <row r="1161">
      <c r="A1161" t="inlineStr">
        <is>
          <t>5630111</t>
        </is>
      </c>
      <c r="B1161" t="inlineStr">
        <is>
          <t>大阪府豊能郡能勢町吉野</t>
        </is>
      </c>
      <c r="C1161" t="inlineStr">
        <is>
          <t>おおさかふとよのぐんのせちょうよしの</t>
        </is>
      </c>
    </row>
    <row r="1162">
      <c r="A1162" t="inlineStr">
        <is>
          <t>5630112</t>
        </is>
      </c>
      <c r="B1162" t="inlineStr">
        <is>
          <t>大阪府豊能郡能勢町杉原</t>
        </is>
      </c>
      <c r="C1162" t="inlineStr">
        <is>
          <t>おおさかふとよのぐんのせちょうすぎはら</t>
        </is>
      </c>
    </row>
    <row r="1163">
      <c r="A1163" t="inlineStr">
        <is>
          <t>5630113</t>
        </is>
      </c>
      <c r="B1163" t="inlineStr">
        <is>
          <t>大阪府豊能郡能勢町倉垣</t>
        </is>
      </c>
      <c r="C1163" t="inlineStr">
        <is>
          <t>おおさかふとよのぐんのせちょうくらがき</t>
        </is>
      </c>
    </row>
    <row r="1164">
      <c r="A1164" t="inlineStr">
        <is>
          <t>5630114</t>
        </is>
      </c>
      <c r="B1164" t="inlineStr">
        <is>
          <t>大阪府豊能郡能勢町山内</t>
        </is>
      </c>
      <c r="C1164" t="inlineStr">
        <is>
          <t>おおさかふとよのぐんのせちょうやまうち</t>
        </is>
      </c>
    </row>
    <row r="1165">
      <c r="A1165" t="inlineStr">
        <is>
          <t>5630121</t>
        </is>
      </c>
      <c r="B1165" t="inlineStr">
        <is>
          <t>大阪府豊能郡能勢町地黄</t>
        </is>
      </c>
      <c r="C1165" t="inlineStr">
        <is>
          <t>おおさかふとよのぐんのせちょうじおう</t>
        </is>
      </c>
    </row>
    <row r="1166">
      <c r="A1166" t="inlineStr">
        <is>
          <t>5630122</t>
        </is>
      </c>
      <c r="B1166" t="inlineStr">
        <is>
          <t>大阪府豊能郡能勢町上田尻</t>
        </is>
      </c>
      <c r="C1166" t="inlineStr">
        <is>
          <t>おおさかふとよのぐんのせちょうかみたじり</t>
        </is>
      </c>
    </row>
    <row r="1167">
      <c r="A1167" t="inlineStr">
        <is>
          <t>5630123</t>
        </is>
      </c>
      <c r="B1167" t="inlineStr">
        <is>
          <t>大阪府豊能郡能勢町下田尻</t>
        </is>
      </c>
      <c r="C1167" t="inlineStr">
        <is>
          <t>おおさかふとよのぐんのせちょうしもたじり</t>
        </is>
      </c>
    </row>
    <row r="1168">
      <c r="A1168" t="inlineStr">
        <is>
          <t>5630131</t>
        </is>
      </c>
      <c r="B1168" t="inlineStr">
        <is>
          <t>大阪府豊能郡能勢町野間大原</t>
        </is>
      </c>
      <c r="C1168" t="inlineStr">
        <is>
          <t>おおさかふとよのぐんのせちょうのまおおはら</t>
        </is>
      </c>
    </row>
    <row r="1169">
      <c r="A1169" t="inlineStr">
        <is>
          <t>5630132</t>
        </is>
      </c>
      <c r="B1169" t="inlineStr">
        <is>
          <t>大阪府豊能郡能勢町野間中</t>
        </is>
      </c>
      <c r="C1169" t="inlineStr">
        <is>
          <t>おおさかふとよのぐんのせちょうのまなか</t>
        </is>
      </c>
    </row>
    <row r="1170">
      <c r="A1170" t="inlineStr">
        <is>
          <t>5630133</t>
        </is>
      </c>
      <c r="B1170" t="inlineStr">
        <is>
          <t>大阪府豊能郡能勢町野間稲地</t>
        </is>
      </c>
      <c r="C1170" t="inlineStr">
        <is>
          <t>おおさかふとよのぐんのせちょうのまいなじ</t>
        </is>
      </c>
    </row>
    <row r="1171">
      <c r="A1171" t="inlineStr">
        <is>
          <t>5630134</t>
        </is>
      </c>
      <c r="B1171" t="inlineStr">
        <is>
          <t>大阪府豊能郡能勢町野間出野</t>
        </is>
      </c>
      <c r="C1171" t="inlineStr">
        <is>
          <t>おおさかふとよのぐんのせちょうのましゅつの</t>
        </is>
      </c>
    </row>
    <row r="1172">
      <c r="A1172" t="inlineStr">
        <is>
          <t>5630135</t>
        </is>
      </c>
      <c r="B1172" t="inlineStr">
        <is>
          <t>大阪府豊能郡能勢町野間西山</t>
        </is>
      </c>
      <c r="C1172" t="inlineStr">
        <is>
          <t>おおさかふとよのぐんのせちょうのまにしやま</t>
        </is>
      </c>
    </row>
    <row r="1173">
      <c r="A1173" t="inlineStr">
        <is>
          <t>5630211</t>
        </is>
      </c>
      <c r="B1173" t="inlineStr">
        <is>
          <t>大阪府豊能郡豊能町牧</t>
        </is>
      </c>
      <c r="C1173" t="inlineStr">
        <is>
          <t>おおさかふとよのぐんとよのちょうまき</t>
        </is>
      </c>
    </row>
    <row r="1174">
      <c r="A1174" t="inlineStr">
        <is>
          <t>5630212</t>
        </is>
      </c>
      <c r="B1174" t="inlineStr">
        <is>
          <t>大阪府豊能郡豊能町寺田</t>
        </is>
      </c>
      <c r="C1174" t="inlineStr">
        <is>
          <t>おおさかふとよのぐんとよのちょうてらだ</t>
        </is>
      </c>
    </row>
    <row r="1175">
      <c r="A1175" t="inlineStr">
        <is>
          <t>5630213</t>
        </is>
      </c>
      <c r="B1175" t="inlineStr">
        <is>
          <t>大阪府豊能郡豊能町切畑</t>
        </is>
      </c>
      <c r="C1175" t="inlineStr">
        <is>
          <t>おおさかふとよのぐんとよのちょうきりはた</t>
        </is>
      </c>
    </row>
    <row r="1176">
      <c r="A1176" t="inlineStr">
        <is>
          <t>5630214</t>
        </is>
      </c>
      <c r="B1176" t="inlineStr">
        <is>
          <t>大阪府豊能郡豊能町希望ケ丘</t>
        </is>
      </c>
      <c r="C1176" t="inlineStr">
        <is>
          <t>おおさかふとよのぐんとよのちょうきぼうがおか</t>
        </is>
      </c>
    </row>
    <row r="1177">
      <c r="A1177" t="inlineStr">
        <is>
          <t>5630215</t>
        </is>
      </c>
      <c r="B1177" t="inlineStr">
        <is>
          <t>大阪府豊能郡豊能町木代</t>
        </is>
      </c>
      <c r="C1177" t="inlineStr">
        <is>
          <t>おおさかふとよのぐんとよのちょうきしろ</t>
        </is>
      </c>
    </row>
    <row r="1178">
      <c r="A1178" t="inlineStr">
        <is>
          <t>5630216</t>
        </is>
      </c>
      <c r="B1178" t="inlineStr">
        <is>
          <t>大阪府豊能郡豊能町高山</t>
        </is>
      </c>
      <c r="C1178" t="inlineStr">
        <is>
          <t>おおさかふとよのぐんとよのちょうたかやま</t>
        </is>
      </c>
    </row>
    <row r="1179">
      <c r="A1179" t="inlineStr">
        <is>
          <t>5630217</t>
        </is>
      </c>
      <c r="B1179" t="inlineStr">
        <is>
          <t>大阪府豊能郡豊能町川尻</t>
        </is>
      </c>
      <c r="C1179" t="inlineStr">
        <is>
          <t>おおさかふとよのぐんとよのちょうかわしり</t>
        </is>
      </c>
    </row>
    <row r="1180">
      <c r="A1180" t="inlineStr">
        <is>
          <t>5630218</t>
        </is>
      </c>
      <c r="B1180" t="inlineStr">
        <is>
          <t>大阪府豊能郡豊能町野間口</t>
        </is>
      </c>
      <c r="C1180" t="inlineStr">
        <is>
          <t>おおさかふとよのぐんとよのちょうのまぐち</t>
        </is>
      </c>
    </row>
    <row r="1181">
      <c r="A1181" t="inlineStr">
        <is>
          <t>5630219</t>
        </is>
      </c>
      <c r="B1181" t="inlineStr">
        <is>
          <t>大阪府豊能郡豊能町余野</t>
        </is>
      </c>
      <c r="C1181" t="inlineStr">
        <is>
          <t>おおさかふとよのぐんとよのちょうよの</t>
        </is>
      </c>
    </row>
    <row r="1182">
      <c r="A1182" t="inlineStr">
        <is>
          <t>5630251</t>
        </is>
      </c>
      <c r="B1182" t="inlineStr">
        <is>
          <t>大阪府箕面市上止々呂美</t>
        </is>
      </c>
      <c r="C1182" t="inlineStr">
        <is>
          <t>おおさかふみのおしかみとどろみ</t>
        </is>
      </c>
    </row>
    <row r="1183">
      <c r="A1183" t="inlineStr">
        <is>
          <t>5630252</t>
        </is>
      </c>
      <c r="B1183" t="inlineStr">
        <is>
          <t>大阪府箕面市下止々呂美</t>
        </is>
      </c>
      <c r="C1183" t="inlineStr">
        <is>
          <t>おおさかふみのおししもとどろみ</t>
        </is>
      </c>
    </row>
    <row r="1184">
      <c r="A1184" t="inlineStr">
        <is>
          <t>5630255</t>
        </is>
      </c>
      <c r="B1184" t="inlineStr">
        <is>
          <t>大阪府箕面市森町西</t>
        </is>
      </c>
      <c r="C1184" t="inlineStr">
        <is>
          <t>おおさかふみのおししんまちにし</t>
        </is>
      </c>
    </row>
    <row r="1185">
      <c r="A1185" t="inlineStr">
        <is>
          <t>5630256</t>
        </is>
      </c>
      <c r="B1185" t="inlineStr">
        <is>
          <t>大阪府箕面市森町北</t>
        </is>
      </c>
      <c r="C1185" t="inlineStr">
        <is>
          <t>おおさかふみのおししんまちきた</t>
        </is>
      </c>
    </row>
    <row r="1186">
      <c r="A1186" t="inlineStr">
        <is>
          <t>5630257</t>
        </is>
      </c>
      <c r="B1186" t="inlineStr">
        <is>
          <t>大阪府箕面市森町中</t>
        </is>
      </c>
      <c r="C1186" t="inlineStr">
        <is>
          <t>おおさかふみのおししんまちなか</t>
        </is>
      </c>
    </row>
    <row r="1187">
      <c r="A1187" t="inlineStr">
        <is>
          <t>5630258</t>
        </is>
      </c>
      <c r="B1187" t="inlineStr">
        <is>
          <t>大阪府箕面市森町南</t>
        </is>
      </c>
      <c r="C1187" t="inlineStr">
        <is>
          <t>おおさかふみのおししんまちみなみ</t>
        </is>
      </c>
    </row>
    <row r="1188">
      <c r="A1188" t="inlineStr">
        <is>
          <t>5630300</t>
        </is>
      </c>
      <c r="B1188" t="inlineStr">
        <is>
          <t>大阪府豊能郡能勢町</t>
        </is>
      </c>
      <c r="C1188" t="inlineStr">
        <is>
          <t>おおさかふとよのぐんのせちょう</t>
        </is>
      </c>
    </row>
    <row r="1189">
      <c r="A1189" t="inlineStr">
        <is>
          <t>5630341</t>
        </is>
      </c>
      <c r="B1189" t="inlineStr">
        <is>
          <t>大阪府豊能郡能勢町宿野</t>
        </is>
      </c>
      <c r="C1189" t="inlineStr">
        <is>
          <t>おおさかふとよのぐんのせちょうしゅくの</t>
        </is>
      </c>
    </row>
    <row r="1190">
      <c r="A1190" t="inlineStr">
        <is>
          <t>5630351</t>
        </is>
      </c>
      <c r="B1190" t="inlineStr">
        <is>
          <t>大阪府豊能郡能勢町栗栖</t>
        </is>
      </c>
      <c r="C1190" t="inlineStr">
        <is>
          <t>おおさかふとよのぐんのせちょうくるす</t>
        </is>
      </c>
    </row>
    <row r="1191">
      <c r="A1191" t="inlineStr">
        <is>
          <t>5630352</t>
        </is>
      </c>
      <c r="B1191" t="inlineStr">
        <is>
          <t>大阪府豊能郡能勢町大里</t>
        </is>
      </c>
      <c r="C1191" t="inlineStr">
        <is>
          <t>おおさかふとよのぐんのせちょうおおざと</t>
        </is>
      </c>
    </row>
    <row r="1192">
      <c r="A1192" t="inlineStr">
        <is>
          <t>5630353</t>
        </is>
      </c>
      <c r="B1192" t="inlineStr">
        <is>
          <t>大阪府豊能郡能勢町柏原</t>
        </is>
      </c>
      <c r="C1192" t="inlineStr">
        <is>
          <t>おおさかふとよのぐんのせちょうかしはら</t>
        </is>
      </c>
    </row>
    <row r="1193">
      <c r="A1193" t="inlineStr">
        <is>
          <t>5630354</t>
        </is>
      </c>
      <c r="B1193" t="inlineStr">
        <is>
          <t>大阪府豊能郡能勢町片山</t>
        </is>
      </c>
      <c r="C1193" t="inlineStr">
        <is>
          <t>おおさかふとよのぐんのせちょうかたやま</t>
        </is>
      </c>
    </row>
    <row r="1194">
      <c r="A1194" t="inlineStr">
        <is>
          <t>5630355</t>
        </is>
      </c>
      <c r="B1194" t="inlineStr">
        <is>
          <t>大阪府豊能郡能勢町下田</t>
        </is>
      </c>
      <c r="C1194" t="inlineStr">
        <is>
          <t>おおさかふとよのぐんのせちょうしもだ</t>
        </is>
      </c>
    </row>
    <row r="1195">
      <c r="A1195" t="inlineStr">
        <is>
          <t>5630356</t>
        </is>
      </c>
      <c r="B1195" t="inlineStr">
        <is>
          <t>大阪府豊能郡能勢町平通</t>
        </is>
      </c>
      <c r="C1195" t="inlineStr">
        <is>
          <t>おおさかふとよのぐんのせちょうひらどおり</t>
        </is>
      </c>
    </row>
    <row r="1196">
      <c r="A1196" t="inlineStr">
        <is>
          <t>5630361</t>
        </is>
      </c>
      <c r="B1196" t="inlineStr">
        <is>
          <t>大阪府豊能郡能勢町今西</t>
        </is>
      </c>
      <c r="C1196" t="inlineStr">
        <is>
          <t>おおさかふとよのぐんのせちょういまにし</t>
        </is>
      </c>
    </row>
    <row r="1197">
      <c r="A1197" t="inlineStr">
        <is>
          <t>5630362</t>
        </is>
      </c>
      <c r="B1197" t="inlineStr">
        <is>
          <t>大阪府豊能郡能勢町森上</t>
        </is>
      </c>
      <c r="C1197" t="inlineStr">
        <is>
          <t>おおさかふとよのぐんのせちょうもりがみ</t>
        </is>
      </c>
    </row>
    <row r="1198">
      <c r="A1198" t="inlineStr">
        <is>
          <t>5630363</t>
        </is>
      </c>
      <c r="B1198" t="inlineStr">
        <is>
          <t>大阪府豊能郡能勢町稲地</t>
        </is>
      </c>
      <c r="C1198" t="inlineStr">
        <is>
          <t>おおさかふとよのぐんのせちょういなじ</t>
        </is>
      </c>
    </row>
    <row r="1199">
      <c r="A1199" t="inlineStr">
        <is>
          <t>5630364</t>
        </is>
      </c>
      <c r="B1199" t="inlineStr">
        <is>
          <t>大阪府豊能郡能勢町平野</t>
        </is>
      </c>
      <c r="C1199" t="inlineStr">
        <is>
          <t>おおさかふとよのぐんのせちょうひらの</t>
        </is>
      </c>
    </row>
    <row r="1200">
      <c r="A1200" t="inlineStr">
        <is>
          <t>5630365</t>
        </is>
      </c>
      <c r="B1200" t="inlineStr">
        <is>
          <t>大阪府豊能郡能勢町上杉</t>
        </is>
      </c>
      <c r="C1200" t="inlineStr">
        <is>
          <t>おおさかふとよのぐんのせちょううえすぎ</t>
        </is>
      </c>
    </row>
    <row r="1201">
      <c r="A1201" t="inlineStr">
        <is>
          <t>5630366</t>
        </is>
      </c>
      <c r="B1201" t="inlineStr">
        <is>
          <t>大阪府豊能郡能勢町垂水</t>
        </is>
      </c>
      <c r="C1201" t="inlineStr">
        <is>
          <t>おおさかふとよのぐんのせちょうたるみ</t>
        </is>
      </c>
    </row>
    <row r="1202">
      <c r="A1202" t="inlineStr">
        <is>
          <t>5630367</t>
        </is>
      </c>
      <c r="B1202" t="inlineStr">
        <is>
          <t>大阪府豊能郡能勢町神山</t>
        </is>
      </c>
      <c r="C1202" t="inlineStr">
        <is>
          <t>おおさかふとよのぐんのせちょうこやま</t>
        </is>
      </c>
    </row>
    <row r="1203">
      <c r="A1203" t="inlineStr">
        <is>
          <t>5630368</t>
        </is>
      </c>
      <c r="B1203" t="inlineStr">
        <is>
          <t>大阪府豊能郡能勢町長谷</t>
        </is>
      </c>
      <c r="C1203" t="inlineStr">
        <is>
          <t>おおさかふとよのぐんのせちょうながたに</t>
        </is>
      </c>
    </row>
    <row r="1204">
      <c r="A1204" t="inlineStr">
        <is>
          <t>5630371</t>
        </is>
      </c>
      <c r="B1204" t="inlineStr">
        <is>
          <t>大阪府豊能郡能勢町天王</t>
        </is>
      </c>
      <c r="C1204" t="inlineStr">
        <is>
          <t>おおさかふとよのぐんのせちょうてんのう</t>
        </is>
      </c>
    </row>
    <row r="1205">
      <c r="A1205" t="inlineStr">
        <is>
          <t>5630372</t>
        </is>
      </c>
      <c r="B1205" t="inlineStr">
        <is>
          <t>大阪府豊能郡能勢町山辺</t>
        </is>
      </c>
      <c r="C1205" t="inlineStr">
        <is>
          <t>おおさかふとよのぐんのせちょうやまべ</t>
        </is>
      </c>
    </row>
    <row r="1206">
      <c r="A1206" t="inlineStr">
        <is>
          <t>5630373</t>
        </is>
      </c>
      <c r="B1206" t="inlineStr">
        <is>
          <t>大阪府豊能郡能勢町山田</t>
        </is>
      </c>
      <c r="C1206" t="inlineStr">
        <is>
          <t>おおさかふとよのぐんのせちょうやまだ</t>
        </is>
      </c>
    </row>
    <row r="1207">
      <c r="A1207" t="inlineStr">
        <is>
          <t>5640000</t>
        </is>
      </c>
      <c r="B1207" t="inlineStr">
        <is>
          <t>大阪府吹田市</t>
        </is>
      </c>
      <c r="C1207" t="inlineStr">
        <is>
          <t>おおさかふすいたし</t>
        </is>
      </c>
    </row>
    <row r="1208">
      <c r="A1208" t="inlineStr">
        <is>
          <t>5640001</t>
        </is>
      </c>
      <c r="B1208" t="inlineStr">
        <is>
          <t>大阪府吹田市岸部北</t>
        </is>
      </c>
      <c r="C1208" t="inlineStr">
        <is>
          <t>おおさかふすいたしきしべきた</t>
        </is>
      </c>
    </row>
    <row r="1209">
      <c r="A1209" t="inlineStr">
        <is>
          <t>5640002</t>
        </is>
      </c>
      <c r="B1209" t="inlineStr">
        <is>
          <t>大阪府吹田市岸部中</t>
        </is>
      </c>
      <c r="C1209" t="inlineStr">
        <is>
          <t>おおさかふすいたしきしべなか</t>
        </is>
      </c>
    </row>
    <row r="1210">
      <c r="A1210" t="inlineStr">
        <is>
          <t>5640003</t>
        </is>
      </c>
      <c r="B1210" t="inlineStr">
        <is>
          <t>大阪府吹田市天道町</t>
        </is>
      </c>
      <c r="C1210" t="inlineStr">
        <is>
          <t>おおさかふすいたしてんどうちょう</t>
        </is>
      </c>
    </row>
    <row r="1211">
      <c r="A1211" t="inlineStr">
        <is>
          <t>5640004</t>
        </is>
      </c>
      <c r="B1211" t="inlineStr">
        <is>
          <t>大阪府吹田市原町</t>
        </is>
      </c>
      <c r="C1211" t="inlineStr">
        <is>
          <t>おおさかふすいたしはらちょう</t>
        </is>
      </c>
    </row>
    <row r="1212">
      <c r="A1212" t="inlineStr">
        <is>
          <t>5640011</t>
        </is>
      </c>
      <c r="B1212" t="inlineStr">
        <is>
          <t>大阪府吹田市岸部南</t>
        </is>
      </c>
      <c r="C1212" t="inlineStr">
        <is>
          <t>おおさかふすいたしきしべみなみ</t>
        </is>
      </c>
    </row>
    <row r="1213">
      <c r="A1213" t="inlineStr">
        <is>
          <t>5640012</t>
        </is>
      </c>
      <c r="B1213" t="inlineStr">
        <is>
          <t>大阪府吹田市南正雀</t>
        </is>
      </c>
      <c r="C1213" t="inlineStr">
        <is>
          <t>おおさかふすいたしみなみしょうじゃく</t>
        </is>
      </c>
    </row>
    <row r="1214">
      <c r="A1214" t="inlineStr">
        <is>
          <t>5640013</t>
        </is>
      </c>
      <c r="B1214" t="inlineStr">
        <is>
          <t>大阪府吹田市川園町</t>
        </is>
      </c>
      <c r="C1214" t="inlineStr">
        <is>
          <t>おおさかふすいたしかわぞのちょう</t>
        </is>
      </c>
    </row>
    <row r="1215">
      <c r="A1215" t="inlineStr">
        <is>
          <t>5640014</t>
        </is>
      </c>
      <c r="B1215" t="inlineStr">
        <is>
          <t>大阪府吹田市吹東町</t>
        </is>
      </c>
      <c r="C1215" t="inlineStr">
        <is>
          <t>おおさかふすいたしすいとうちょう</t>
        </is>
      </c>
    </row>
    <row r="1216">
      <c r="A1216" t="inlineStr">
        <is>
          <t>5640015</t>
        </is>
      </c>
      <c r="B1216" t="inlineStr">
        <is>
          <t>大阪府吹田市幸町</t>
        </is>
      </c>
      <c r="C1216" t="inlineStr">
        <is>
          <t>おおさかふすいたしさいわいちょう</t>
        </is>
      </c>
    </row>
    <row r="1217">
      <c r="A1217" t="inlineStr">
        <is>
          <t>5640016</t>
        </is>
      </c>
      <c r="B1217" t="inlineStr">
        <is>
          <t>大阪府吹田市平松町</t>
        </is>
      </c>
      <c r="C1217" t="inlineStr">
        <is>
          <t>おおさかふすいたしひらまつちょう</t>
        </is>
      </c>
    </row>
    <row r="1218">
      <c r="A1218" t="inlineStr">
        <is>
          <t>5640017</t>
        </is>
      </c>
      <c r="B1218" t="inlineStr">
        <is>
          <t>大阪府吹田市芝田町</t>
        </is>
      </c>
      <c r="C1218" t="inlineStr">
        <is>
          <t>おおさかふすいたししばたちょう</t>
        </is>
      </c>
    </row>
    <row r="1219">
      <c r="A1219" t="inlineStr">
        <is>
          <t>5640018</t>
        </is>
      </c>
      <c r="B1219" t="inlineStr">
        <is>
          <t>大阪府吹田市岸部新町</t>
        </is>
      </c>
      <c r="C1219" t="inlineStr">
        <is>
          <t>おおさかふすいたしきしべしんまち</t>
        </is>
      </c>
    </row>
    <row r="1220">
      <c r="A1220" t="inlineStr">
        <is>
          <t>5640021</t>
        </is>
      </c>
      <c r="B1220" t="inlineStr">
        <is>
          <t>大阪府吹田市目俵町</t>
        </is>
      </c>
      <c r="C1220" t="inlineStr">
        <is>
          <t>おおさかふすいたしめだわらちょう</t>
        </is>
      </c>
    </row>
    <row r="1221">
      <c r="A1221" t="inlineStr">
        <is>
          <t>5640022</t>
        </is>
      </c>
      <c r="B1221" t="inlineStr">
        <is>
          <t>大阪府吹田市末広町</t>
        </is>
      </c>
      <c r="C1221" t="inlineStr">
        <is>
          <t>おおさかふすいたしすえひろちょう</t>
        </is>
      </c>
    </row>
    <row r="1222">
      <c r="A1222" t="inlineStr">
        <is>
          <t>5640023</t>
        </is>
      </c>
      <c r="B1222" t="inlineStr">
        <is>
          <t>大阪府吹田市日の出町</t>
        </is>
      </c>
      <c r="C1222" t="inlineStr">
        <is>
          <t>おおさかふすいたしひのでちょう</t>
        </is>
      </c>
    </row>
    <row r="1223">
      <c r="A1223" t="inlineStr">
        <is>
          <t>5640024</t>
        </is>
      </c>
      <c r="B1223" t="inlineStr">
        <is>
          <t>大阪府吹田市高城町</t>
        </is>
      </c>
      <c r="C1223" t="inlineStr">
        <is>
          <t>おおさかふすいたしたかしろちょう</t>
        </is>
      </c>
    </row>
    <row r="1224">
      <c r="A1224" t="inlineStr">
        <is>
          <t>5640025</t>
        </is>
      </c>
      <c r="B1224" t="inlineStr">
        <is>
          <t>大阪府吹田市南高浜町</t>
        </is>
      </c>
      <c r="C1224" t="inlineStr">
        <is>
          <t>おおさかふすいたしみなみたかはまちょう</t>
        </is>
      </c>
    </row>
    <row r="1225">
      <c r="A1225" t="inlineStr">
        <is>
          <t>5640026</t>
        </is>
      </c>
      <c r="B1225" t="inlineStr">
        <is>
          <t>大阪府吹田市高浜町</t>
        </is>
      </c>
      <c r="C1225" t="inlineStr">
        <is>
          <t>おおさかふすいたしたかはまちょう</t>
        </is>
      </c>
    </row>
    <row r="1226">
      <c r="A1226" t="inlineStr">
        <is>
          <t>5640027</t>
        </is>
      </c>
      <c r="B1226" t="inlineStr">
        <is>
          <t>大阪府吹田市朝日町</t>
        </is>
      </c>
      <c r="C1226" t="inlineStr">
        <is>
          <t>おおさかふすいたしあさひまち</t>
        </is>
      </c>
    </row>
    <row r="1227">
      <c r="A1227" t="inlineStr">
        <is>
          <t>5640028</t>
        </is>
      </c>
      <c r="B1227" t="inlineStr">
        <is>
          <t>大阪府吹田市昭和町</t>
        </is>
      </c>
      <c r="C1227" t="inlineStr">
        <is>
          <t>おおさかふすいたししょうわちょう</t>
        </is>
      </c>
    </row>
    <row r="1228">
      <c r="A1228" t="inlineStr">
        <is>
          <t>5640031</t>
        </is>
      </c>
      <c r="B1228" t="inlineStr">
        <is>
          <t>大阪府吹田市元町</t>
        </is>
      </c>
      <c r="C1228" t="inlineStr">
        <is>
          <t>おおさかふすいたしもとまち</t>
        </is>
      </c>
    </row>
    <row r="1229">
      <c r="A1229" t="inlineStr">
        <is>
          <t>5640032</t>
        </is>
      </c>
      <c r="B1229" t="inlineStr">
        <is>
          <t>大阪府吹田市内本町</t>
        </is>
      </c>
      <c r="C1229" t="inlineStr">
        <is>
          <t>おおさかふすいたしうちほんまち</t>
        </is>
      </c>
    </row>
    <row r="1230">
      <c r="A1230" t="inlineStr">
        <is>
          <t>5640033</t>
        </is>
      </c>
      <c r="B1230" t="inlineStr">
        <is>
          <t>大阪府吹田市東御旅町</t>
        </is>
      </c>
      <c r="C1230" t="inlineStr">
        <is>
          <t>おおさかふすいたしひがしおたびちょう</t>
        </is>
      </c>
    </row>
    <row r="1231">
      <c r="A1231" t="inlineStr">
        <is>
          <t>5640034</t>
        </is>
      </c>
      <c r="B1231" t="inlineStr">
        <is>
          <t>大阪府吹田市西御旅町</t>
        </is>
      </c>
      <c r="C1231" t="inlineStr">
        <is>
          <t>おおさかふすいたしにしおたびちょう</t>
        </is>
      </c>
    </row>
    <row r="1232">
      <c r="A1232" t="inlineStr">
        <is>
          <t>5640035</t>
        </is>
      </c>
      <c r="B1232" t="inlineStr">
        <is>
          <t>大阪府吹田市中の島町</t>
        </is>
      </c>
      <c r="C1232" t="inlineStr">
        <is>
          <t>おおさかふすいたしなかのしまちょう</t>
        </is>
      </c>
    </row>
    <row r="1233">
      <c r="A1233" t="inlineStr">
        <is>
          <t>5640036</t>
        </is>
      </c>
      <c r="B1233" t="inlineStr">
        <is>
          <t>大阪府吹田市寿町</t>
        </is>
      </c>
      <c r="C1233" t="inlineStr">
        <is>
          <t>おおさかふすいたしことぶきちょう</t>
        </is>
      </c>
    </row>
    <row r="1234">
      <c r="A1234" t="inlineStr">
        <is>
          <t>5640037</t>
        </is>
      </c>
      <c r="B1234" t="inlineStr">
        <is>
          <t>大阪府吹田市川岸町</t>
        </is>
      </c>
      <c r="C1234" t="inlineStr">
        <is>
          <t>おおさかふすいたしかわぎしちょう</t>
        </is>
      </c>
    </row>
    <row r="1235">
      <c r="A1235" t="inlineStr">
        <is>
          <t>5640038</t>
        </is>
      </c>
      <c r="B1235" t="inlineStr">
        <is>
          <t>大阪府吹田市南清和園町</t>
        </is>
      </c>
      <c r="C1235" t="inlineStr">
        <is>
          <t>おおさかふすいたしみなみせいわえんちょう</t>
        </is>
      </c>
    </row>
    <row r="1236">
      <c r="A1236" t="inlineStr">
        <is>
          <t>5640039</t>
        </is>
      </c>
      <c r="B1236" t="inlineStr">
        <is>
          <t>大阪府吹田市清和園町</t>
        </is>
      </c>
      <c r="C1236" t="inlineStr">
        <is>
          <t>おおさかふすいたしせいわえんちょう</t>
        </is>
      </c>
    </row>
    <row r="1237">
      <c r="A1237" t="inlineStr">
        <is>
          <t>5640041</t>
        </is>
      </c>
      <c r="B1237" t="inlineStr">
        <is>
          <t>大阪府吹田市泉町</t>
        </is>
      </c>
      <c r="C1237" t="inlineStr">
        <is>
          <t>おおさかふすいたしいずみちょう</t>
        </is>
      </c>
    </row>
    <row r="1238">
      <c r="A1238" t="inlineStr">
        <is>
          <t>5640042</t>
        </is>
      </c>
      <c r="B1238" t="inlineStr">
        <is>
          <t>大阪府吹田市穂波町</t>
        </is>
      </c>
      <c r="C1238" t="inlineStr">
        <is>
          <t>おおさかふすいたしほなみちょう</t>
        </is>
      </c>
    </row>
    <row r="1239">
      <c r="A1239" t="inlineStr">
        <is>
          <t>5640043</t>
        </is>
      </c>
      <c r="B1239" t="inlineStr">
        <is>
          <t>大阪府吹田市南吹田</t>
        </is>
      </c>
      <c r="C1239" t="inlineStr">
        <is>
          <t>おおさかふすいたしみなみすいた</t>
        </is>
      </c>
    </row>
    <row r="1240">
      <c r="A1240" t="inlineStr">
        <is>
          <t>5640044</t>
        </is>
      </c>
      <c r="B1240" t="inlineStr">
        <is>
          <t>大阪府吹田市南金田</t>
        </is>
      </c>
      <c r="C1240" t="inlineStr">
        <is>
          <t>おおさかふすいたしみなみかねでん</t>
        </is>
      </c>
    </row>
    <row r="1241">
      <c r="A1241" t="inlineStr">
        <is>
          <t>5640045</t>
        </is>
      </c>
      <c r="B1241" t="inlineStr">
        <is>
          <t>大阪府吹田市金田町</t>
        </is>
      </c>
      <c r="C1241" t="inlineStr">
        <is>
          <t>おおさかふすいたしかねでんちょう</t>
        </is>
      </c>
    </row>
    <row r="1242">
      <c r="A1242" t="inlineStr">
        <is>
          <t>5640051</t>
        </is>
      </c>
      <c r="B1242" t="inlineStr">
        <is>
          <t>大阪府吹田市豊津町</t>
        </is>
      </c>
      <c r="C1242" t="inlineStr">
        <is>
          <t>おおさかふすいたしとよつちょう</t>
        </is>
      </c>
    </row>
    <row r="1243">
      <c r="A1243" t="inlineStr">
        <is>
          <t>5640052</t>
        </is>
      </c>
      <c r="B1243" t="inlineStr">
        <is>
          <t>大阪府吹田市広芝町</t>
        </is>
      </c>
      <c r="C1243" t="inlineStr">
        <is>
          <t>おおさかふすいたしひろしばちょう</t>
        </is>
      </c>
    </row>
    <row r="1244">
      <c r="A1244" t="inlineStr">
        <is>
          <t>5640053</t>
        </is>
      </c>
      <c r="B1244" t="inlineStr">
        <is>
          <t>大阪府吹田市江の木町</t>
        </is>
      </c>
      <c r="C1244" t="inlineStr">
        <is>
          <t>おおさかふすいたしえのきちょう</t>
        </is>
      </c>
    </row>
    <row r="1245">
      <c r="A1245" t="inlineStr">
        <is>
          <t>5640054</t>
        </is>
      </c>
      <c r="B1245" t="inlineStr">
        <is>
          <t>大阪府吹田市芳野町</t>
        </is>
      </c>
      <c r="C1245" t="inlineStr">
        <is>
          <t>おおさかふすいたしよしのちょう</t>
        </is>
      </c>
    </row>
    <row r="1246">
      <c r="A1246" t="inlineStr">
        <is>
          <t>5640061</t>
        </is>
      </c>
      <c r="B1246" t="inlineStr">
        <is>
          <t>大阪府吹田市円山町</t>
        </is>
      </c>
      <c r="C1246" t="inlineStr">
        <is>
          <t>おおさかふすいたしまるやまちょう</t>
        </is>
      </c>
    </row>
    <row r="1247">
      <c r="A1247" t="inlineStr">
        <is>
          <t>5640062</t>
        </is>
      </c>
      <c r="B1247" t="inlineStr">
        <is>
          <t>大阪府吹田市垂水町</t>
        </is>
      </c>
      <c r="C1247" t="inlineStr">
        <is>
          <t>おおさかふすいたしたるみちょう</t>
        </is>
      </c>
    </row>
    <row r="1248">
      <c r="A1248" t="inlineStr">
        <is>
          <t>5640063</t>
        </is>
      </c>
      <c r="B1248" t="inlineStr">
        <is>
          <t>大阪府吹田市江坂町</t>
        </is>
      </c>
      <c r="C1248" t="inlineStr">
        <is>
          <t>おおさかふすいたしえさかちょう</t>
        </is>
      </c>
    </row>
    <row r="1249">
      <c r="A1249" t="inlineStr">
        <is>
          <t>5640071</t>
        </is>
      </c>
      <c r="B1249" t="inlineStr">
        <is>
          <t>大阪府吹田市西の庄町</t>
        </is>
      </c>
      <c r="C1249" t="inlineStr">
        <is>
          <t>おおさかふすいたしにしのしょうちょう</t>
        </is>
      </c>
    </row>
    <row r="1250">
      <c r="A1250" t="inlineStr">
        <is>
          <t>5640072</t>
        </is>
      </c>
      <c r="B1250" t="inlineStr">
        <is>
          <t>大阪府吹田市出口町</t>
        </is>
      </c>
      <c r="C1250" t="inlineStr">
        <is>
          <t>おおさかふすいたしでぐちちょう</t>
        </is>
      </c>
    </row>
    <row r="1251">
      <c r="A1251" t="inlineStr">
        <is>
          <t>5640073</t>
        </is>
      </c>
      <c r="B1251" t="inlineStr">
        <is>
          <t>大阪府吹田市山手町</t>
        </is>
      </c>
      <c r="C1251" t="inlineStr">
        <is>
          <t>おおさかふすいたしやまてちょう</t>
        </is>
      </c>
    </row>
    <row r="1252">
      <c r="A1252" t="inlineStr">
        <is>
          <t>5640081</t>
        </is>
      </c>
      <c r="B1252" t="inlineStr">
        <is>
          <t>大阪府吹田市藤が丘町</t>
        </is>
      </c>
      <c r="C1252" t="inlineStr">
        <is>
          <t>おおさかふすいたしふじがおかちょう</t>
        </is>
      </c>
    </row>
    <row r="1253">
      <c r="A1253" t="inlineStr">
        <is>
          <t>5640082</t>
        </is>
      </c>
      <c r="B1253" t="inlineStr">
        <is>
          <t>大阪府吹田市片山町</t>
        </is>
      </c>
      <c r="C1253" t="inlineStr">
        <is>
          <t>おおさかふすいたしかたやまちょう</t>
        </is>
      </c>
    </row>
    <row r="1254">
      <c r="A1254" t="inlineStr">
        <is>
          <t>5640083</t>
        </is>
      </c>
      <c r="B1254" t="inlineStr">
        <is>
          <t>大阪府吹田市朝日が丘町</t>
        </is>
      </c>
      <c r="C1254" t="inlineStr">
        <is>
          <t>おおさかふすいたしあさひがおかちょう</t>
        </is>
      </c>
    </row>
    <row r="1255">
      <c r="A1255" t="inlineStr">
        <is>
          <t>5650801</t>
        </is>
      </c>
      <c r="B1255" t="inlineStr">
        <is>
          <t>大阪府吹田市青葉丘北</t>
        </is>
      </c>
      <c r="C1255" t="inlineStr">
        <is>
          <t>おおさかふすいたしあおばおかきた</t>
        </is>
      </c>
    </row>
    <row r="1256">
      <c r="A1256" t="inlineStr">
        <is>
          <t>5650802</t>
        </is>
      </c>
      <c r="B1256" t="inlineStr">
        <is>
          <t>大阪府吹田市青葉丘南</t>
        </is>
      </c>
      <c r="C1256" t="inlineStr">
        <is>
          <t>おおさかふすいたしあおばおかみなみ</t>
        </is>
      </c>
    </row>
    <row r="1257">
      <c r="A1257" t="inlineStr">
        <is>
          <t>5650803</t>
        </is>
      </c>
      <c r="B1257" t="inlineStr">
        <is>
          <t>大阪府吹田市新芦屋下</t>
        </is>
      </c>
      <c r="C1257" t="inlineStr">
        <is>
          <t>おおさかふすいたししんあしやしも</t>
        </is>
      </c>
    </row>
    <row r="1258">
      <c r="A1258" t="inlineStr">
        <is>
          <t>5650804</t>
        </is>
      </c>
      <c r="B1258" t="inlineStr">
        <is>
          <t>大阪府吹田市新芦屋上</t>
        </is>
      </c>
      <c r="C1258" t="inlineStr">
        <is>
          <t>おおさかふすいたししんあしやかみ</t>
        </is>
      </c>
    </row>
    <row r="1259">
      <c r="A1259" t="inlineStr">
        <is>
          <t>5650805</t>
        </is>
      </c>
      <c r="B1259" t="inlineStr">
        <is>
          <t>大阪府吹田市清水</t>
        </is>
      </c>
      <c r="C1259" t="inlineStr">
        <is>
          <t>おおさかふすいたししみず</t>
        </is>
      </c>
    </row>
    <row r="1260">
      <c r="A1260" t="inlineStr">
        <is>
          <t>5650806</t>
        </is>
      </c>
      <c r="B1260" t="inlineStr">
        <is>
          <t>大阪府吹田市樫切山</t>
        </is>
      </c>
      <c r="C1260" t="inlineStr">
        <is>
          <t>おおさかふすいたしかしきりやま</t>
        </is>
      </c>
    </row>
    <row r="1261">
      <c r="A1261" t="inlineStr">
        <is>
          <t>5650811</t>
        </is>
      </c>
      <c r="B1261" t="inlineStr">
        <is>
          <t>大阪府吹田市千里丘上</t>
        </is>
      </c>
      <c r="C1261" t="inlineStr">
        <is>
          <t>おおさかふすいたしせんりおかかみ</t>
        </is>
      </c>
    </row>
    <row r="1262">
      <c r="A1262" t="inlineStr">
        <is>
          <t>5650812</t>
        </is>
      </c>
      <c r="B1262" t="inlineStr">
        <is>
          <t>大阪府吹田市千里丘中</t>
        </is>
      </c>
      <c r="C1262" t="inlineStr">
        <is>
          <t>おおさかふすいたしせんりおかなか</t>
        </is>
      </c>
    </row>
    <row r="1263">
      <c r="A1263" t="inlineStr">
        <is>
          <t>5650813</t>
        </is>
      </c>
      <c r="B1263" t="inlineStr">
        <is>
          <t>大阪府吹田市千里丘下</t>
        </is>
      </c>
      <c r="C1263" t="inlineStr">
        <is>
          <t>おおさかふすいたしせんりおかしも</t>
        </is>
      </c>
    </row>
    <row r="1264">
      <c r="A1264" t="inlineStr">
        <is>
          <t>5650814</t>
        </is>
      </c>
      <c r="B1264" t="inlineStr">
        <is>
          <t>大阪府吹田市千里丘西</t>
        </is>
      </c>
      <c r="C1264" t="inlineStr">
        <is>
          <t>おおさかふすいたしせんりおかにし</t>
        </is>
      </c>
    </row>
    <row r="1265">
      <c r="A1265" t="inlineStr">
        <is>
          <t>5650815</t>
        </is>
      </c>
      <c r="B1265" t="inlineStr">
        <is>
          <t>大阪府吹田市千里丘北</t>
        </is>
      </c>
      <c r="C1265" t="inlineStr">
        <is>
          <t>おおさかふすいたしせんりおかきた</t>
        </is>
      </c>
    </row>
    <row r="1266">
      <c r="A1266" t="inlineStr">
        <is>
          <t>5650816</t>
        </is>
      </c>
      <c r="B1266" t="inlineStr">
        <is>
          <t>大阪府吹田市長野東</t>
        </is>
      </c>
      <c r="C1266" t="inlineStr">
        <is>
          <t>おおさかふすいたしながのひがし</t>
        </is>
      </c>
    </row>
    <row r="1267">
      <c r="A1267" t="inlineStr">
        <is>
          <t>5650817</t>
        </is>
      </c>
      <c r="B1267" t="inlineStr">
        <is>
          <t>大阪府吹田市長野西</t>
        </is>
      </c>
      <c r="C1267" t="inlineStr">
        <is>
          <t>おおさかふすいたしながのにし</t>
        </is>
      </c>
    </row>
    <row r="1268">
      <c r="A1268" t="inlineStr">
        <is>
          <t>5650818</t>
        </is>
      </c>
      <c r="B1268" t="inlineStr">
        <is>
          <t>大阪府吹田市尺谷</t>
        </is>
      </c>
      <c r="C1268" t="inlineStr">
        <is>
          <t>おおさかふすいたししゃくたに</t>
        </is>
      </c>
    </row>
    <row r="1269">
      <c r="A1269" t="inlineStr">
        <is>
          <t>5650821</t>
        </is>
      </c>
      <c r="B1269" t="inlineStr">
        <is>
          <t>大阪府吹田市山田東</t>
        </is>
      </c>
      <c r="C1269" t="inlineStr">
        <is>
          <t>おおさかふすいたしやまだひがし</t>
        </is>
      </c>
    </row>
    <row r="1270">
      <c r="A1270" t="inlineStr">
        <is>
          <t>5650822</t>
        </is>
      </c>
      <c r="B1270" t="inlineStr">
        <is>
          <t>大阪府吹田市山田市場</t>
        </is>
      </c>
      <c r="C1270" t="inlineStr">
        <is>
          <t>おおさかふすいたしやまだいちば</t>
        </is>
      </c>
    </row>
    <row r="1271">
      <c r="A1271" t="inlineStr">
        <is>
          <t>5650823</t>
        </is>
      </c>
      <c r="B1271" t="inlineStr">
        <is>
          <t>大阪府吹田市山田南</t>
        </is>
      </c>
      <c r="C1271" t="inlineStr">
        <is>
          <t>おおさかふすいたしやまだみなみ</t>
        </is>
      </c>
    </row>
    <row r="1272">
      <c r="A1272" t="inlineStr">
        <is>
          <t>5650824</t>
        </is>
      </c>
      <c r="B1272" t="inlineStr">
        <is>
          <t>大阪府吹田市山田西</t>
        </is>
      </c>
      <c r="C1272" t="inlineStr">
        <is>
          <t>おおさかふすいたしやまだにし</t>
        </is>
      </c>
    </row>
    <row r="1273">
      <c r="A1273" t="inlineStr">
        <is>
          <t>5650825</t>
        </is>
      </c>
      <c r="B1273" t="inlineStr">
        <is>
          <t>大阪府吹田市山田北</t>
        </is>
      </c>
      <c r="C1273" t="inlineStr">
        <is>
          <t>おおさかふすいたしやまだきた</t>
        </is>
      </c>
    </row>
    <row r="1274">
      <c r="A1274" t="inlineStr">
        <is>
          <t>5650826</t>
        </is>
      </c>
      <c r="B1274" t="inlineStr">
        <is>
          <t>大阪府吹田市千里万博公園</t>
        </is>
      </c>
      <c r="C1274" t="inlineStr">
        <is>
          <t>おおさかふすいたしせんりばんぱくこうえん</t>
        </is>
      </c>
    </row>
    <row r="1275">
      <c r="A1275" t="inlineStr">
        <is>
          <t>5650831</t>
        </is>
      </c>
      <c r="B1275" t="inlineStr">
        <is>
          <t>大阪府吹田市五月が丘東</t>
        </is>
      </c>
      <c r="C1275" t="inlineStr">
        <is>
          <t>おおさかふすいたしさつきがおかひがし</t>
        </is>
      </c>
    </row>
    <row r="1276">
      <c r="A1276" t="inlineStr">
        <is>
          <t>5650832</t>
        </is>
      </c>
      <c r="B1276" t="inlineStr">
        <is>
          <t>大阪府吹田市五月が丘南</t>
        </is>
      </c>
      <c r="C1276" t="inlineStr">
        <is>
          <t>おおさかふすいたしさつきがおかみなみ</t>
        </is>
      </c>
    </row>
    <row r="1277">
      <c r="A1277" t="inlineStr">
        <is>
          <t>5650833</t>
        </is>
      </c>
      <c r="B1277" t="inlineStr">
        <is>
          <t>大阪府吹田市五月が丘西</t>
        </is>
      </c>
      <c r="C1277" t="inlineStr">
        <is>
          <t>おおさかふすいたしさつきがおかにし</t>
        </is>
      </c>
    </row>
    <row r="1278">
      <c r="A1278" t="inlineStr">
        <is>
          <t>5650834</t>
        </is>
      </c>
      <c r="B1278" t="inlineStr">
        <is>
          <t>大阪府吹田市五月が丘北</t>
        </is>
      </c>
      <c r="C1278" t="inlineStr">
        <is>
          <t>おおさかふすいたしさつきがおかきた</t>
        </is>
      </c>
    </row>
    <row r="1279">
      <c r="A1279" t="inlineStr">
        <is>
          <t>5650835</t>
        </is>
      </c>
      <c r="B1279" t="inlineStr">
        <is>
          <t>大阪府吹田市竹谷町</t>
        </is>
      </c>
      <c r="C1279" t="inlineStr">
        <is>
          <t>おおさかふすいたしたけたにちょう</t>
        </is>
      </c>
    </row>
    <row r="1280">
      <c r="A1280" t="inlineStr">
        <is>
          <t>5650836</t>
        </is>
      </c>
      <c r="B1280" t="inlineStr">
        <is>
          <t>大阪府吹田市佐井寺</t>
        </is>
      </c>
      <c r="C1280" t="inlineStr">
        <is>
          <t>おおさかふすいたしさいでら</t>
        </is>
      </c>
    </row>
    <row r="1281">
      <c r="A1281" t="inlineStr">
        <is>
          <t>5650837</t>
        </is>
      </c>
      <c r="B1281" t="inlineStr">
        <is>
          <t>大阪府吹田市佐井寺南が丘</t>
        </is>
      </c>
      <c r="C1281" t="inlineStr">
        <is>
          <t>おおさかふすいたしさいでらみなみがおか</t>
        </is>
      </c>
    </row>
    <row r="1282">
      <c r="A1282" t="inlineStr">
        <is>
          <t>5650841</t>
        </is>
      </c>
      <c r="B1282" t="inlineStr">
        <is>
          <t>大阪府吹田市上山手町</t>
        </is>
      </c>
      <c r="C1282" t="inlineStr">
        <is>
          <t>おおさかふすいたしかみやまてちょう</t>
        </is>
      </c>
    </row>
    <row r="1283">
      <c r="A1283" t="inlineStr">
        <is>
          <t>5650842</t>
        </is>
      </c>
      <c r="B1283" t="inlineStr">
        <is>
          <t>大阪府吹田市千里山東</t>
        </is>
      </c>
      <c r="C1283" t="inlineStr">
        <is>
          <t>おおさかふすいたしせんりやまひがし</t>
        </is>
      </c>
    </row>
    <row r="1284">
      <c r="A1284" t="inlineStr">
        <is>
          <t>5650843</t>
        </is>
      </c>
      <c r="B1284" t="inlineStr">
        <is>
          <t>大阪府吹田市千里山松が丘</t>
        </is>
      </c>
      <c r="C1284" t="inlineStr">
        <is>
          <t>おおさかふすいたしせんりやままつがおか</t>
        </is>
      </c>
    </row>
    <row r="1285">
      <c r="A1285" t="inlineStr">
        <is>
          <t>5650844</t>
        </is>
      </c>
      <c r="B1285" t="inlineStr">
        <is>
          <t>大阪府吹田市千里山霧が丘</t>
        </is>
      </c>
      <c r="C1285" t="inlineStr">
        <is>
          <t>おおさかふすいたしせんりやまきりがおか</t>
        </is>
      </c>
    </row>
    <row r="1286">
      <c r="A1286" t="inlineStr">
        <is>
          <t>5650845</t>
        </is>
      </c>
      <c r="B1286" t="inlineStr">
        <is>
          <t>大阪府吹田市千里山星が丘</t>
        </is>
      </c>
      <c r="C1286" t="inlineStr">
        <is>
          <t>おおさかふすいたしせんりやまほしがおか</t>
        </is>
      </c>
    </row>
    <row r="1287">
      <c r="A1287" t="inlineStr">
        <is>
          <t>5650846</t>
        </is>
      </c>
      <c r="B1287" t="inlineStr">
        <is>
          <t>大阪府吹田市千里山虹が丘</t>
        </is>
      </c>
      <c r="C1287" t="inlineStr">
        <is>
          <t>おおさかふすいたしせんりやまにじがおか</t>
        </is>
      </c>
    </row>
    <row r="1288">
      <c r="A1288" t="inlineStr">
        <is>
          <t>5650847</t>
        </is>
      </c>
      <c r="B1288" t="inlineStr">
        <is>
          <t>大阪府吹田市千里山月が丘</t>
        </is>
      </c>
      <c r="C1288" t="inlineStr">
        <is>
          <t>おおさかふすいたしせんりやまつきがおか</t>
        </is>
      </c>
    </row>
    <row r="1289">
      <c r="A1289" t="inlineStr">
        <is>
          <t>5650848</t>
        </is>
      </c>
      <c r="B1289" t="inlineStr">
        <is>
          <t>大阪府吹田市千里山高塚</t>
        </is>
      </c>
      <c r="C1289" t="inlineStr">
        <is>
          <t>おおさかふすいたしせんりやまたかつか</t>
        </is>
      </c>
    </row>
    <row r="1290">
      <c r="A1290" t="inlineStr">
        <is>
          <t>5650851</t>
        </is>
      </c>
      <c r="B1290" t="inlineStr">
        <is>
          <t>大阪府吹田市千里山西</t>
        </is>
      </c>
      <c r="C1290" t="inlineStr">
        <is>
          <t>おおさかふすいたしせんりやまにし</t>
        </is>
      </c>
    </row>
    <row r="1291">
      <c r="A1291" t="inlineStr">
        <is>
          <t>5650852</t>
        </is>
      </c>
      <c r="B1291" t="inlineStr">
        <is>
          <t>大阪府吹田市千里山竹園</t>
        </is>
      </c>
      <c r="C1291" t="inlineStr">
        <is>
          <t>おおさかふすいたしせんりやまたけぞの</t>
        </is>
      </c>
    </row>
    <row r="1292">
      <c r="A1292" t="inlineStr">
        <is>
          <t>5650853</t>
        </is>
      </c>
      <c r="B1292" t="inlineStr">
        <is>
          <t>大阪府吹田市春日</t>
        </is>
      </c>
      <c r="C1292" t="inlineStr">
        <is>
          <t>おおさかふすいたしかすが</t>
        </is>
      </c>
    </row>
    <row r="1293">
      <c r="A1293" t="inlineStr">
        <is>
          <t>5650854</t>
        </is>
      </c>
      <c r="B1293" t="inlineStr">
        <is>
          <t>大阪府吹田市桃山台</t>
        </is>
      </c>
      <c r="C1293" t="inlineStr">
        <is>
          <t>おおさかふすいたしももやまだい</t>
        </is>
      </c>
    </row>
    <row r="1294">
      <c r="A1294" t="inlineStr">
        <is>
          <t>5650855</t>
        </is>
      </c>
      <c r="B1294" t="inlineStr">
        <is>
          <t>大阪府吹田市佐竹台</t>
        </is>
      </c>
      <c r="C1294" t="inlineStr">
        <is>
          <t>おおさかふすいたしさたけだい</t>
        </is>
      </c>
    </row>
    <row r="1295">
      <c r="A1295" t="inlineStr">
        <is>
          <t>5650861</t>
        </is>
      </c>
      <c r="B1295" t="inlineStr">
        <is>
          <t>大阪府吹田市高野台</t>
        </is>
      </c>
      <c r="C1295" t="inlineStr">
        <is>
          <t>おおさかふすいたしたかのだい</t>
        </is>
      </c>
    </row>
    <row r="1296">
      <c r="A1296" t="inlineStr">
        <is>
          <t>5650862</t>
        </is>
      </c>
      <c r="B1296" t="inlineStr">
        <is>
          <t>大阪府吹田市津雲台</t>
        </is>
      </c>
      <c r="C1296" t="inlineStr">
        <is>
          <t>おおさかふすいたしつくもだい</t>
        </is>
      </c>
    </row>
    <row r="1297">
      <c r="A1297" t="inlineStr">
        <is>
          <t>5650863</t>
        </is>
      </c>
      <c r="B1297" t="inlineStr">
        <is>
          <t>大阪府吹田市竹見台</t>
        </is>
      </c>
      <c r="C1297" t="inlineStr">
        <is>
          <t>おおさかふすいたしたけみだい</t>
        </is>
      </c>
    </row>
    <row r="1298">
      <c r="A1298" t="inlineStr">
        <is>
          <t>5650871</t>
        </is>
      </c>
      <c r="B1298" t="inlineStr">
        <is>
          <t>大阪府吹田市山田丘</t>
        </is>
      </c>
      <c r="C1298" t="inlineStr">
        <is>
          <t>おおさかふすいたしやまだおか</t>
        </is>
      </c>
    </row>
    <row r="1299">
      <c r="A1299" t="inlineStr">
        <is>
          <t>5650872</t>
        </is>
      </c>
      <c r="B1299" t="inlineStr">
        <is>
          <t>大阪府吹田市上山田</t>
        </is>
      </c>
      <c r="C1299" t="inlineStr">
        <is>
          <t>おおさかふすいたしかみやまだ</t>
        </is>
      </c>
    </row>
    <row r="1300">
      <c r="A1300" t="inlineStr">
        <is>
          <t>5650873</t>
        </is>
      </c>
      <c r="B1300" t="inlineStr">
        <is>
          <t>大阪府吹田市藤白台</t>
        </is>
      </c>
      <c r="C1300" t="inlineStr">
        <is>
          <t>おおさかふすいたしふじしろだい</t>
        </is>
      </c>
    </row>
    <row r="1301">
      <c r="A1301" t="inlineStr">
        <is>
          <t>5650874</t>
        </is>
      </c>
      <c r="B1301" t="inlineStr">
        <is>
          <t>大阪府吹田市古江台</t>
        </is>
      </c>
      <c r="C1301" t="inlineStr">
        <is>
          <t>おおさかふすいたしふるえだい</t>
        </is>
      </c>
    </row>
    <row r="1302">
      <c r="A1302" t="inlineStr">
        <is>
          <t>5650875</t>
        </is>
      </c>
      <c r="B1302" t="inlineStr">
        <is>
          <t>大阪府吹田市青山台</t>
        </is>
      </c>
      <c r="C1302" t="inlineStr">
        <is>
          <t>おおさかふすいたしあおやまだい</t>
        </is>
      </c>
    </row>
    <row r="1303">
      <c r="A1303" t="inlineStr">
        <is>
          <t>5660000</t>
        </is>
      </c>
      <c r="B1303" t="inlineStr">
        <is>
          <t>大阪府摂津市</t>
        </is>
      </c>
      <c r="C1303" t="inlineStr">
        <is>
          <t>おおさかふせっつし</t>
        </is>
      </c>
    </row>
    <row r="1304">
      <c r="A1304" t="inlineStr">
        <is>
          <t>5660001</t>
        </is>
      </c>
      <c r="B1304" t="inlineStr">
        <is>
          <t>大阪府摂津市千里丘</t>
        </is>
      </c>
      <c r="C1304" t="inlineStr">
        <is>
          <t>おおさかふせっつしせんりおか</t>
        </is>
      </c>
    </row>
    <row r="1305">
      <c r="A1305" t="inlineStr">
        <is>
          <t>5660002</t>
        </is>
      </c>
      <c r="B1305" t="inlineStr">
        <is>
          <t>大阪府摂津市千里丘新町</t>
        </is>
      </c>
      <c r="C1305" t="inlineStr">
        <is>
          <t>おおさかふせっつしせんりおかしんまち</t>
        </is>
      </c>
    </row>
    <row r="1306">
      <c r="A1306" t="inlineStr">
        <is>
          <t>5660011</t>
        </is>
      </c>
      <c r="B1306" t="inlineStr">
        <is>
          <t>大阪府摂津市千里丘東</t>
        </is>
      </c>
      <c r="C1306" t="inlineStr">
        <is>
          <t>おおさかふせっつしせんりおかひがし</t>
        </is>
      </c>
    </row>
    <row r="1307">
      <c r="A1307" t="inlineStr">
        <is>
          <t>5660012</t>
        </is>
      </c>
      <c r="B1307" t="inlineStr">
        <is>
          <t>大阪府摂津市庄屋</t>
        </is>
      </c>
      <c r="C1307" t="inlineStr">
        <is>
          <t>おおさかふせっつししょうや</t>
        </is>
      </c>
    </row>
    <row r="1308">
      <c r="A1308" t="inlineStr">
        <is>
          <t>5660013</t>
        </is>
      </c>
      <c r="B1308" t="inlineStr">
        <is>
          <t>大阪府摂津市阪急正雀</t>
        </is>
      </c>
      <c r="C1308" t="inlineStr">
        <is>
          <t>おおさかふせっつしはんきゅうしょうじゃく</t>
        </is>
      </c>
    </row>
    <row r="1309">
      <c r="A1309" t="inlineStr">
        <is>
          <t>5660021</t>
        </is>
      </c>
      <c r="B1309" t="inlineStr">
        <is>
          <t>大阪府摂津市南千里丘</t>
        </is>
      </c>
      <c r="C1309" t="inlineStr">
        <is>
          <t>おおさかふせっつしみなみせんりおか</t>
        </is>
      </c>
    </row>
    <row r="1310">
      <c r="A1310" t="inlineStr">
        <is>
          <t>5660022</t>
        </is>
      </c>
      <c r="B1310" t="inlineStr">
        <is>
          <t>大阪府摂津市三島</t>
        </is>
      </c>
      <c r="C1310" t="inlineStr">
        <is>
          <t>おおさかふせっつしみしま</t>
        </is>
      </c>
    </row>
    <row r="1311">
      <c r="A1311" t="inlineStr">
        <is>
          <t>5660023</t>
        </is>
      </c>
      <c r="B1311" t="inlineStr">
        <is>
          <t>大阪府摂津市正雀</t>
        </is>
      </c>
      <c r="C1311" t="inlineStr">
        <is>
          <t>おおさかふせっつししょうじゃく</t>
        </is>
      </c>
    </row>
    <row r="1312">
      <c r="A1312" t="inlineStr">
        <is>
          <t>5660024</t>
        </is>
      </c>
      <c r="B1312" t="inlineStr">
        <is>
          <t>大阪府摂津市正雀本町</t>
        </is>
      </c>
      <c r="C1312" t="inlineStr">
        <is>
          <t>おおさかふせっつししょうじゃくほんまち</t>
        </is>
      </c>
    </row>
    <row r="1313">
      <c r="A1313" t="inlineStr">
        <is>
          <t>5660025</t>
        </is>
      </c>
      <c r="B1313" t="inlineStr">
        <is>
          <t>大阪府摂津市東正雀</t>
        </is>
      </c>
      <c r="C1313" t="inlineStr">
        <is>
          <t>おおさかふせっつしひがししょうじゃく</t>
        </is>
      </c>
    </row>
    <row r="1314">
      <c r="A1314" t="inlineStr">
        <is>
          <t>5660031</t>
        </is>
      </c>
      <c r="B1314" t="inlineStr">
        <is>
          <t>大阪府摂津市昭和園</t>
        </is>
      </c>
      <c r="C1314" t="inlineStr">
        <is>
          <t>おおさかふせっつししょうわえん</t>
        </is>
      </c>
    </row>
    <row r="1315">
      <c r="A1315" t="inlineStr">
        <is>
          <t>5660032</t>
        </is>
      </c>
      <c r="B1315" t="inlineStr">
        <is>
          <t>大阪府摂津市桜町</t>
        </is>
      </c>
      <c r="C1315" t="inlineStr">
        <is>
          <t>おおさかふせっつしさくらまち</t>
        </is>
      </c>
    </row>
    <row r="1316">
      <c r="A1316" t="inlineStr">
        <is>
          <t>5660033</t>
        </is>
      </c>
      <c r="B1316" t="inlineStr">
        <is>
          <t>大阪府摂津市学園町</t>
        </is>
      </c>
      <c r="C1316" t="inlineStr">
        <is>
          <t>おおさかふせっつしがくえんちょう</t>
        </is>
      </c>
    </row>
    <row r="1317">
      <c r="A1317" t="inlineStr">
        <is>
          <t>5660034</t>
        </is>
      </c>
      <c r="B1317" t="inlineStr">
        <is>
          <t>大阪府摂津市香露園</t>
        </is>
      </c>
      <c r="C1317" t="inlineStr">
        <is>
          <t>おおさかふせっつしこうろえん</t>
        </is>
      </c>
    </row>
    <row r="1318">
      <c r="A1318" t="inlineStr">
        <is>
          <t>5660035</t>
        </is>
      </c>
      <c r="B1318" t="inlineStr">
        <is>
          <t>大阪府摂津市鶴野</t>
        </is>
      </c>
      <c r="C1318" t="inlineStr">
        <is>
          <t>おおさかふせっつしつるの</t>
        </is>
      </c>
    </row>
    <row r="1319">
      <c r="A1319" t="inlineStr">
        <is>
          <t>5660041</t>
        </is>
      </c>
      <c r="B1319" t="inlineStr">
        <is>
          <t>大阪府摂津市北別府町</t>
        </is>
      </c>
      <c r="C1319" t="inlineStr">
        <is>
          <t>おおさかふせっつしきたべふちょう</t>
        </is>
      </c>
    </row>
    <row r="1320">
      <c r="A1320" t="inlineStr">
        <is>
          <t>5660042</t>
        </is>
      </c>
      <c r="B1320" t="inlineStr">
        <is>
          <t>大阪府摂津市東別府</t>
        </is>
      </c>
      <c r="C1320" t="inlineStr">
        <is>
          <t>おおさかふせっつしひがしべふ</t>
        </is>
      </c>
    </row>
    <row r="1321">
      <c r="A1321" t="inlineStr">
        <is>
          <t>5660043</t>
        </is>
      </c>
      <c r="B1321" t="inlineStr">
        <is>
          <t>大阪府摂津市一津屋</t>
        </is>
      </c>
      <c r="C1321" t="inlineStr">
        <is>
          <t>おおさかふせっつしひとつや</t>
        </is>
      </c>
    </row>
    <row r="1322">
      <c r="A1322" t="inlineStr">
        <is>
          <t>5660044</t>
        </is>
      </c>
      <c r="B1322" t="inlineStr">
        <is>
          <t>大阪府摂津市西一津屋</t>
        </is>
      </c>
      <c r="C1322" t="inlineStr">
        <is>
          <t>おおさかふせっつしにしひとつや</t>
        </is>
      </c>
    </row>
    <row r="1323">
      <c r="A1323" t="inlineStr">
        <is>
          <t>5660045</t>
        </is>
      </c>
      <c r="B1323" t="inlineStr">
        <is>
          <t>大阪府摂津市南別府町</t>
        </is>
      </c>
      <c r="C1323" t="inlineStr">
        <is>
          <t>おおさかふせっつしみなみべふちょう</t>
        </is>
      </c>
    </row>
    <row r="1324">
      <c r="A1324" t="inlineStr">
        <is>
          <t>5660046</t>
        </is>
      </c>
      <c r="B1324" t="inlineStr">
        <is>
          <t>大阪府摂津市別府</t>
        </is>
      </c>
      <c r="C1324" t="inlineStr">
        <is>
          <t>おおさかふせっつしべふ</t>
        </is>
      </c>
    </row>
    <row r="1325">
      <c r="A1325" t="inlineStr">
        <is>
          <t>5660047</t>
        </is>
      </c>
      <c r="B1325" t="inlineStr">
        <is>
          <t>大阪府摂津市浜町</t>
        </is>
      </c>
      <c r="C1325" t="inlineStr">
        <is>
          <t>おおさかふせっつしはまちょう</t>
        </is>
      </c>
    </row>
    <row r="1326">
      <c r="A1326" t="inlineStr">
        <is>
          <t>5660051</t>
        </is>
      </c>
      <c r="B1326" t="inlineStr">
        <is>
          <t>大阪府摂津市安威川南町</t>
        </is>
      </c>
      <c r="C1326" t="inlineStr">
        <is>
          <t>おおさかふせっつしあいがわみなみまち</t>
        </is>
      </c>
    </row>
    <row r="1327">
      <c r="A1327" t="inlineStr">
        <is>
          <t>5660052</t>
        </is>
      </c>
      <c r="B1327" t="inlineStr">
        <is>
          <t>大阪府摂津市鳥飼本町</t>
        </is>
      </c>
      <c r="C1327" t="inlineStr">
        <is>
          <t>おおさかふせっつしとりかいほんまち</t>
        </is>
      </c>
    </row>
    <row r="1328">
      <c r="A1328" t="inlineStr">
        <is>
          <t>5660053</t>
        </is>
      </c>
      <c r="B1328" t="inlineStr">
        <is>
          <t>大阪府摂津市鳥飼野々</t>
        </is>
      </c>
      <c r="C1328" t="inlineStr">
        <is>
          <t>おおさかふせっつしとりかいのの</t>
        </is>
      </c>
    </row>
    <row r="1329">
      <c r="A1329" t="inlineStr">
        <is>
          <t>5660054</t>
        </is>
      </c>
      <c r="B1329" t="inlineStr">
        <is>
          <t>大阪府摂津市鳥飼八防</t>
        </is>
      </c>
      <c r="C1329" t="inlineStr">
        <is>
          <t>おおさかふせっつしとりかいはちぼう</t>
        </is>
      </c>
    </row>
    <row r="1330">
      <c r="A1330" t="inlineStr">
        <is>
          <t>5660055</t>
        </is>
      </c>
      <c r="B1330" t="inlineStr">
        <is>
          <t>大阪府摂津市新在家</t>
        </is>
      </c>
      <c r="C1330" t="inlineStr">
        <is>
          <t>おおさかふせっつししんざいけ</t>
        </is>
      </c>
    </row>
    <row r="1331">
      <c r="A1331" t="inlineStr">
        <is>
          <t>5660061</t>
        </is>
      </c>
      <c r="B1331" t="inlineStr">
        <is>
          <t>大阪府摂津市鳥飼八町</t>
        </is>
      </c>
      <c r="C1331" t="inlineStr">
        <is>
          <t>おおさかふせっつしとりかいはっちょう</t>
        </is>
      </c>
    </row>
    <row r="1332">
      <c r="A1332" t="inlineStr">
        <is>
          <t>5660062</t>
        </is>
      </c>
      <c r="B1332" t="inlineStr">
        <is>
          <t>大阪府摂津市鳥飼上</t>
        </is>
      </c>
      <c r="C1332" t="inlineStr">
        <is>
          <t>おおさかふせっつしとりかいかみ</t>
        </is>
      </c>
    </row>
    <row r="1333">
      <c r="A1333" t="inlineStr">
        <is>
          <t>5660063</t>
        </is>
      </c>
      <c r="B1333" t="inlineStr">
        <is>
          <t>大阪府摂津市鳥飼銘木町</t>
        </is>
      </c>
      <c r="C1333" t="inlineStr">
        <is>
          <t>おおさかふせっつしとりかいめいもくちょう</t>
        </is>
      </c>
    </row>
    <row r="1334">
      <c r="A1334" t="inlineStr">
        <is>
          <t>5660064</t>
        </is>
      </c>
      <c r="B1334" t="inlineStr">
        <is>
          <t>大阪府摂津市鳥飼中</t>
        </is>
      </c>
      <c r="C1334" t="inlineStr">
        <is>
          <t>おおさかふせっつしとりかいなか</t>
        </is>
      </c>
    </row>
    <row r="1335">
      <c r="A1335" t="inlineStr">
        <is>
          <t>5660065</t>
        </is>
      </c>
      <c r="B1335" t="inlineStr">
        <is>
          <t>大阪府摂津市鳥飼新町</t>
        </is>
      </c>
      <c r="C1335" t="inlineStr">
        <is>
          <t>おおさかふせっつしとりかいしんまち</t>
        </is>
      </c>
    </row>
    <row r="1336">
      <c r="A1336" t="inlineStr">
        <is>
          <t>5660071</t>
        </is>
      </c>
      <c r="B1336" t="inlineStr">
        <is>
          <t>大阪府摂津市鳥飼下</t>
        </is>
      </c>
      <c r="C1336" t="inlineStr">
        <is>
          <t>おおさかふせっつしとりかいしも</t>
        </is>
      </c>
    </row>
    <row r="1337">
      <c r="A1337" t="inlineStr">
        <is>
          <t>5660072</t>
        </is>
      </c>
      <c r="B1337" t="inlineStr">
        <is>
          <t>大阪府摂津市鳥飼西</t>
        </is>
      </c>
      <c r="C1337" t="inlineStr">
        <is>
          <t>おおさかふせっつしとりかいにし</t>
        </is>
      </c>
    </row>
    <row r="1338">
      <c r="A1338" t="inlineStr">
        <is>
          <t>5660073</t>
        </is>
      </c>
      <c r="B1338" t="inlineStr">
        <is>
          <t>大阪府摂津市鳥飼和道</t>
        </is>
      </c>
      <c r="C1338" t="inlineStr">
        <is>
          <t>おおさかふせっつしとりかいわどう</t>
        </is>
      </c>
    </row>
    <row r="1339">
      <c r="A1339" t="inlineStr">
        <is>
          <t>5660074</t>
        </is>
      </c>
      <c r="B1339" t="inlineStr">
        <is>
          <t>大阪府摂津市東一津屋</t>
        </is>
      </c>
      <c r="C1339" t="inlineStr">
        <is>
          <t>おおさかふせっつしひがしひとつや</t>
        </is>
      </c>
    </row>
    <row r="1340">
      <c r="A1340" t="inlineStr">
        <is>
          <t>5670000</t>
        </is>
      </c>
      <c r="B1340" t="inlineStr">
        <is>
          <t>大阪府茨木市</t>
        </is>
      </c>
      <c r="C1340" t="inlineStr">
        <is>
          <t>おおさかふいばらきし</t>
        </is>
      </c>
    </row>
    <row r="1341">
      <c r="A1341" t="inlineStr">
        <is>
          <t>5670001</t>
        </is>
      </c>
      <c r="B1341" t="inlineStr">
        <is>
          <t>大阪府茨木市安威</t>
        </is>
      </c>
      <c r="C1341" t="inlineStr">
        <is>
          <t>おおさかふいばらきしあい</t>
        </is>
      </c>
    </row>
    <row r="1342">
      <c r="A1342" t="inlineStr">
        <is>
          <t>5670002</t>
        </is>
      </c>
      <c r="B1342" t="inlineStr">
        <is>
          <t>大阪府茨木市東安威</t>
        </is>
      </c>
      <c r="C1342" t="inlineStr">
        <is>
          <t>おおさかふいばらきしひがしあい</t>
        </is>
      </c>
    </row>
    <row r="1343">
      <c r="A1343" t="inlineStr">
        <is>
          <t>5670003</t>
        </is>
      </c>
      <c r="B1343" t="inlineStr">
        <is>
          <t>大阪府茨木市西河原北町</t>
        </is>
      </c>
      <c r="C1343" t="inlineStr">
        <is>
          <t>おおさかふいばらきしにしがわらきたまち</t>
        </is>
      </c>
    </row>
    <row r="1344">
      <c r="A1344" t="inlineStr">
        <is>
          <t>5670004</t>
        </is>
      </c>
      <c r="B1344" t="inlineStr">
        <is>
          <t>大阪府茨木市南耳原</t>
        </is>
      </c>
      <c r="C1344" t="inlineStr">
        <is>
          <t>おおさかふいばらきしみなみみのはら</t>
        </is>
      </c>
    </row>
    <row r="1345">
      <c r="A1345" t="inlineStr">
        <is>
          <t>5670005</t>
        </is>
      </c>
      <c r="B1345" t="inlineStr">
        <is>
          <t>大阪府茨木市五日市</t>
        </is>
      </c>
      <c r="C1345" t="inlineStr">
        <is>
          <t>おおさかふいばらきしいつかいち</t>
        </is>
      </c>
    </row>
    <row r="1346">
      <c r="A1346" t="inlineStr">
        <is>
          <t>5670006</t>
        </is>
      </c>
      <c r="B1346" t="inlineStr">
        <is>
          <t>大阪府茨木市耳原</t>
        </is>
      </c>
      <c r="C1346" t="inlineStr">
        <is>
          <t>おおさかふいばらきしみのはら</t>
        </is>
      </c>
    </row>
    <row r="1347">
      <c r="A1347" t="inlineStr">
        <is>
          <t>5670007</t>
        </is>
      </c>
      <c r="B1347" t="inlineStr">
        <is>
          <t>大阪府茨木市南安威</t>
        </is>
      </c>
      <c r="C1347" t="inlineStr">
        <is>
          <t>おおさかふいばらきしみなみあい</t>
        </is>
      </c>
    </row>
    <row r="1348">
      <c r="A1348" t="inlineStr">
        <is>
          <t>5670008</t>
        </is>
      </c>
      <c r="B1348" t="inlineStr">
        <is>
          <t>大阪府茨木市西安威</t>
        </is>
      </c>
      <c r="C1348" t="inlineStr">
        <is>
          <t>おおさかふいばらきしにしあい</t>
        </is>
      </c>
    </row>
    <row r="1349">
      <c r="A1349" t="inlineStr">
        <is>
          <t>5670009</t>
        </is>
      </c>
      <c r="B1349" t="inlineStr">
        <is>
          <t>大阪府茨木市山手台</t>
        </is>
      </c>
      <c r="C1349" t="inlineStr">
        <is>
          <t>おおさかふいばらきしやまてだい</t>
        </is>
      </c>
    </row>
    <row r="1350">
      <c r="A1350" t="inlineStr">
        <is>
          <t>5670010</t>
        </is>
      </c>
      <c r="B1350" t="inlineStr">
        <is>
          <t>大阪府茨木市山手台新町</t>
        </is>
      </c>
      <c r="C1350" t="inlineStr">
        <is>
          <t>おおさかふいばらきしやまてだいしんまち</t>
        </is>
      </c>
    </row>
    <row r="1351">
      <c r="A1351" t="inlineStr">
        <is>
          <t>5670011</t>
        </is>
      </c>
      <c r="B1351" t="inlineStr">
        <is>
          <t>大阪府茨木市高田町</t>
        </is>
      </c>
      <c r="C1351" t="inlineStr">
        <is>
          <t>おおさかふいばらきしたかだちょう</t>
        </is>
      </c>
    </row>
    <row r="1352">
      <c r="A1352" t="inlineStr">
        <is>
          <t>5670012</t>
        </is>
      </c>
      <c r="B1352" t="inlineStr">
        <is>
          <t>大阪府茨木市東太田</t>
        </is>
      </c>
      <c r="C1352" t="inlineStr">
        <is>
          <t>おおさかふいばらきしひがしおおだ</t>
        </is>
      </c>
    </row>
    <row r="1353">
      <c r="A1353" t="inlineStr">
        <is>
          <t>5670013</t>
        </is>
      </c>
      <c r="B1353" t="inlineStr">
        <is>
          <t>大阪府茨木市太田東芝町</t>
        </is>
      </c>
      <c r="C1353" t="inlineStr">
        <is>
          <t>おおさかふいばらきしおおだとうしばちょう</t>
        </is>
      </c>
    </row>
    <row r="1354">
      <c r="A1354" t="inlineStr">
        <is>
          <t>5670014</t>
        </is>
      </c>
      <c r="B1354" t="inlineStr">
        <is>
          <t>大阪府茨木市城の前町</t>
        </is>
      </c>
      <c r="C1354" t="inlineStr">
        <is>
          <t>おおさかふいばらきししろのまえちょう</t>
        </is>
      </c>
    </row>
    <row r="1355">
      <c r="A1355" t="inlineStr">
        <is>
          <t>5670015</t>
        </is>
      </c>
      <c r="B1355" t="inlineStr">
        <is>
          <t>大阪府茨木市西太田町</t>
        </is>
      </c>
      <c r="C1355" t="inlineStr">
        <is>
          <t>おおさかふいばらきしにしおおだちょう</t>
        </is>
      </c>
    </row>
    <row r="1356">
      <c r="A1356" t="inlineStr">
        <is>
          <t>5670016</t>
        </is>
      </c>
      <c r="B1356" t="inlineStr">
        <is>
          <t>大阪府茨木市十日市町</t>
        </is>
      </c>
      <c r="C1356" t="inlineStr">
        <is>
          <t>おおさかふいばらきしとおかいちちょう</t>
        </is>
      </c>
    </row>
    <row r="1357">
      <c r="A1357" t="inlineStr">
        <is>
          <t>5670017</t>
        </is>
      </c>
      <c r="B1357" t="inlineStr">
        <is>
          <t>大阪府茨木市花園</t>
        </is>
      </c>
      <c r="C1357" t="inlineStr">
        <is>
          <t>おおさかふいばらきしはなぞの</t>
        </is>
      </c>
    </row>
    <row r="1358">
      <c r="A1358" t="inlineStr">
        <is>
          <t>5670018</t>
        </is>
      </c>
      <c r="B1358" t="inlineStr">
        <is>
          <t>大阪府茨木市太田</t>
        </is>
      </c>
      <c r="C1358" t="inlineStr">
        <is>
          <t>おおさかふいばらきしおおだ</t>
        </is>
      </c>
    </row>
    <row r="1359">
      <c r="A1359" t="inlineStr">
        <is>
          <t>5670021</t>
        </is>
      </c>
      <c r="B1359" t="inlineStr">
        <is>
          <t>大阪府茨木市三島丘</t>
        </is>
      </c>
      <c r="C1359" t="inlineStr">
        <is>
          <t>おおさかふいばらきしみしまおか</t>
        </is>
      </c>
    </row>
    <row r="1360">
      <c r="A1360" t="inlineStr">
        <is>
          <t>5670022</t>
        </is>
      </c>
      <c r="B1360" t="inlineStr">
        <is>
          <t>大阪府茨木市三島町</t>
        </is>
      </c>
      <c r="C1360" t="inlineStr">
        <is>
          <t>おおさかふいばらきしみしまちょう</t>
        </is>
      </c>
    </row>
    <row r="1361">
      <c r="A1361" t="inlineStr">
        <is>
          <t>5670023</t>
        </is>
      </c>
      <c r="B1361" t="inlineStr">
        <is>
          <t>大阪府茨木市西河原</t>
        </is>
      </c>
      <c r="C1361" t="inlineStr">
        <is>
          <t>おおさかふいばらきしにしがわら</t>
        </is>
      </c>
    </row>
    <row r="1362">
      <c r="A1362" t="inlineStr">
        <is>
          <t>5670024</t>
        </is>
      </c>
      <c r="B1362" t="inlineStr">
        <is>
          <t>大阪府茨木市三咲町</t>
        </is>
      </c>
      <c r="C1362" t="inlineStr">
        <is>
          <t>おおさかふいばらきしみさきちょう</t>
        </is>
      </c>
    </row>
    <row r="1363">
      <c r="A1363" t="inlineStr">
        <is>
          <t>5670025</t>
        </is>
      </c>
      <c r="B1363" t="inlineStr">
        <is>
          <t>大阪府茨木市田中町</t>
        </is>
      </c>
      <c r="C1363" t="inlineStr">
        <is>
          <t>おおさかふいばらきしたなかちょう</t>
        </is>
      </c>
    </row>
    <row r="1364">
      <c r="A1364" t="inlineStr">
        <is>
          <t>5670026</t>
        </is>
      </c>
      <c r="B1364" t="inlineStr">
        <is>
          <t>大阪府茨木市松下町</t>
        </is>
      </c>
      <c r="C1364" t="inlineStr">
        <is>
          <t>おおさかふいばらきしまつしたちょう</t>
        </is>
      </c>
    </row>
    <row r="1365">
      <c r="A1365" t="inlineStr">
        <is>
          <t>5670027</t>
        </is>
      </c>
      <c r="B1365" t="inlineStr">
        <is>
          <t>大阪府茨木市西田中町</t>
        </is>
      </c>
      <c r="C1365" t="inlineStr">
        <is>
          <t>おおさかふいばらきしにしたなかちょう</t>
        </is>
      </c>
    </row>
    <row r="1366">
      <c r="A1366" t="inlineStr">
        <is>
          <t>5670028</t>
        </is>
      </c>
      <c r="B1366" t="inlineStr">
        <is>
          <t>大阪府茨木市畑田町</t>
        </is>
      </c>
      <c r="C1366" t="inlineStr">
        <is>
          <t>おおさかふいばらきしはたけだちょう</t>
        </is>
      </c>
    </row>
    <row r="1367">
      <c r="A1367" t="inlineStr">
        <is>
          <t>5670029</t>
        </is>
      </c>
      <c r="B1367" t="inlineStr">
        <is>
          <t>大阪府茨木市五日市緑町</t>
        </is>
      </c>
      <c r="C1367" t="inlineStr">
        <is>
          <t>おおさかふいばらきしいつかいちみどりまち</t>
        </is>
      </c>
    </row>
    <row r="1368">
      <c r="A1368" t="inlineStr">
        <is>
          <t>5670031</t>
        </is>
      </c>
      <c r="B1368" t="inlineStr">
        <is>
          <t>大阪府茨木市春日</t>
        </is>
      </c>
      <c r="C1368" t="inlineStr">
        <is>
          <t>おおさかふいばらきしかすが</t>
        </is>
      </c>
    </row>
    <row r="1369">
      <c r="A1369" t="inlineStr">
        <is>
          <t>5670032</t>
        </is>
      </c>
      <c r="B1369" t="inlineStr">
        <is>
          <t>大阪府茨木市西駅前町</t>
        </is>
      </c>
      <c r="C1369" t="inlineStr">
        <is>
          <t>おおさかふいばらきしにしえきまえちょう</t>
        </is>
      </c>
    </row>
    <row r="1370">
      <c r="A1370" t="inlineStr">
        <is>
          <t>5670033</t>
        </is>
      </c>
      <c r="B1370" t="inlineStr">
        <is>
          <t>大阪府茨木市松ケ本町</t>
        </is>
      </c>
      <c r="C1370" t="inlineStr">
        <is>
          <t>おおさかふいばらきしまつがもとちょう</t>
        </is>
      </c>
    </row>
    <row r="1371">
      <c r="A1371" t="inlineStr">
        <is>
          <t>5670034</t>
        </is>
      </c>
      <c r="B1371" t="inlineStr">
        <is>
          <t>大阪府茨木市中穂積</t>
        </is>
      </c>
      <c r="C1371" t="inlineStr">
        <is>
          <t>おおさかふいばらきしなかほづみ</t>
        </is>
      </c>
    </row>
    <row r="1372">
      <c r="A1372" t="inlineStr">
        <is>
          <t>5670035</t>
        </is>
      </c>
      <c r="B1372" t="inlineStr">
        <is>
          <t>大阪府茨木市見付山</t>
        </is>
      </c>
      <c r="C1372" t="inlineStr">
        <is>
          <t>おおさかふいばらきしみつけやま</t>
        </is>
      </c>
    </row>
    <row r="1373">
      <c r="A1373" t="inlineStr">
        <is>
          <t>5670036</t>
        </is>
      </c>
      <c r="B1373" t="inlineStr">
        <is>
          <t>大阪府茨木市上穂積</t>
        </is>
      </c>
      <c r="C1373" t="inlineStr">
        <is>
          <t>おおさかふいばらきしかみほづみ</t>
        </is>
      </c>
    </row>
    <row r="1374">
      <c r="A1374" t="inlineStr">
        <is>
          <t>5670037</t>
        </is>
      </c>
      <c r="B1374" t="inlineStr">
        <is>
          <t>大阪府茨木市上穂東町</t>
        </is>
      </c>
      <c r="C1374" t="inlineStr">
        <is>
          <t>おおさかふいばらきしかみほひがしまち</t>
        </is>
      </c>
    </row>
    <row r="1375">
      <c r="A1375" t="inlineStr">
        <is>
          <t>5670041</t>
        </is>
      </c>
      <c r="B1375" t="inlineStr">
        <is>
          <t>大阪府茨木市下穂積</t>
        </is>
      </c>
      <c r="C1375" t="inlineStr">
        <is>
          <t>おおさかふいばらきししもほづみ</t>
        </is>
      </c>
    </row>
    <row r="1376">
      <c r="A1376" t="inlineStr">
        <is>
          <t>5670042</t>
        </is>
      </c>
      <c r="B1376" t="inlineStr">
        <is>
          <t>大阪府茨木市宇野辺</t>
        </is>
      </c>
      <c r="C1376" t="inlineStr">
        <is>
          <t>おおさかふいばらきしうのべ</t>
        </is>
      </c>
    </row>
    <row r="1377">
      <c r="A1377" t="inlineStr">
        <is>
          <t>5670043</t>
        </is>
      </c>
      <c r="B1377" t="inlineStr">
        <is>
          <t>大阪府茨木市小坪井</t>
        </is>
      </c>
      <c r="C1377" t="inlineStr">
        <is>
          <t>おおさかふいばらきしこつぼい</t>
        </is>
      </c>
    </row>
    <row r="1378">
      <c r="A1378" t="inlineStr">
        <is>
          <t>5670044</t>
        </is>
      </c>
      <c r="B1378" t="inlineStr">
        <is>
          <t>大阪府茨木市穂積台</t>
        </is>
      </c>
      <c r="C1378" t="inlineStr">
        <is>
          <t>おおさかふいばらきしほづみだい</t>
        </is>
      </c>
    </row>
    <row r="1379">
      <c r="A1379" t="inlineStr">
        <is>
          <t>5670045</t>
        </is>
      </c>
      <c r="B1379" t="inlineStr">
        <is>
          <t>大阪府茨木市紫明園</t>
        </is>
      </c>
      <c r="C1379" t="inlineStr">
        <is>
          <t>おおさかふいばらきししめいえん</t>
        </is>
      </c>
    </row>
    <row r="1380">
      <c r="A1380" t="inlineStr">
        <is>
          <t>5670046</t>
        </is>
      </c>
      <c r="B1380" t="inlineStr">
        <is>
          <t>大阪府茨木市南春日丘</t>
        </is>
      </c>
      <c r="C1380" t="inlineStr">
        <is>
          <t>おおさかふいばらきしみなみかすがおか</t>
        </is>
      </c>
    </row>
    <row r="1381">
      <c r="A1381" t="inlineStr">
        <is>
          <t>5670047</t>
        </is>
      </c>
      <c r="B1381" t="inlineStr">
        <is>
          <t>大阪府茨木市美穂ケ丘</t>
        </is>
      </c>
      <c r="C1381" t="inlineStr">
        <is>
          <t>おおさかふいばらきしみほがおか</t>
        </is>
      </c>
    </row>
    <row r="1382">
      <c r="A1382" t="inlineStr">
        <is>
          <t>5670048</t>
        </is>
      </c>
      <c r="B1382" t="inlineStr">
        <is>
          <t>大阪府茨木市北春日丘</t>
        </is>
      </c>
      <c r="C1382" t="inlineStr">
        <is>
          <t>おおさかふいばらきしきたかすがおか</t>
        </is>
      </c>
    </row>
    <row r="1383">
      <c r="A1383" t="inlineStr">
        <is>
          <t>5670051</t>
        </is>
      </c>
      <c r="B1383" t="inlineStr">
        <is>
          <t>大阪府茨木市宿久庄</t>
        </is>
      </c>
      <c r="C1383" t="inlineStr">
        <is>
          <t>おおさかふいばらきししゅくのしょう</t>
        </is>
      </c>
    </row>
    <row r="1384">
      <c r="A1384" t="inlineStr">
        <is>
          <t>5670052</t>
        </is>
      </c>
      <c r="B1384" t="inlineStr">
        <is>
          <t>大阪府茨木市室山</t>
        </is>
      </c>
      <c r="C1384" t="inlineStr">
        <is>
          <t>おおさかふいばらきしむろやま</t>
        </is>
      </c>
    </row>
    <row r="1385">
      <c r="A1385" t="inlineStr">
        <is>
          <t>5670053</t>
        </is>
      </c>
      <c r="B1385" t="inlineStr">
        <is>
          <t>大阪府茨木市豊原町</t>
        </is>
      </c>
      <c r="C1385" t="inlineStr">
        <is>
          <t>おおさかふいばらきしとよはらちょう</t>
        </is>
      </c>
    </row>
    <row r="1386">
      <c r="A1386" t="inlineStr">
        <is>
          <t>5670054</t>
        </is>
      </c>
      <c r="B1386" t="inlineStr">
        <is>
          <t>大阪府茨木市藤の里</t>
        </is>
      </c>
      <c r="C1386" t="inlineStr">
        <is>
          <t>おおさかふいばらきしふじのさと</t>
        </is>
      </c>
    </row>
    <row r="1387">
      <c r="A1387" t="inlineStr">
        <is>
          <t>5670055</t>
        </is>
      </c>
      <c r="B1387" t="inlineStr">
        <is>
          <t>大阪府茨木市宿川原町</t>
        </is>
      </c>
      <c r="C1387" t="inlineStr">
        <is>
          <t>おおさかふいばらきししゅくがはらちょう</t>
        </is>
      </c>
    </row>
    <row r="1388">
      <c r="A1388" t="inlineStr">
        <is>
          <t>5670056</t>
        </is>
      </c>
      <c r="B1388" t="inlineStr">
        <is>
          <t>大阪府茨木市南清水町</t>
        </is>
      </c>
      <c r="C1388" t="inlineStr">
        <is>
          <t>おおさかふいばらきしみなみしみずちょう</t>
        </is>
      </c>
    </row>
    <row r="1389">
      <c r="A1389" t="inlineStr">
        <is>
          <t>5670057</t>
        </is>
      </c>
      <c r="B1389" t="inlineStr">
        <is>
          <t>大阪府茨木市豊川</t>
        </is>
      </c>
      <c r="C1389" t="inlineStr">
        <is>
          <t>おおさかふいばらきしとよかわ</t>
        </is>
      </c>
    </row>
    <row r="1390">
      <c r="A1390" t="inlineStr">
        <is>
          <t>5670058</t>
        </is>
      </c>
      <c r="B1390" t="inlineStr">
        <is>
          <t>大阪府茨木市西豊川町</t>
        </is>
      </c>
      <c r="C1390" t="inlineStr">
        <is>
          <t>おおさかふいばらきしにしとよかわちょう</t>
        </is>
      </c>
    </row>
    <row r="1391">
      <c r="A1391" t="inlineStr">
        <is>
          <t>5670059</t>
        </is>
      </c>
      <c r="B1391" t="inlineStr">
        <is>
          <t>大阪府茨木市清水</t>
        </is>
      </c>
      <c r="C1391" t="inlineStr">
        <is>
          <t>おおさかふいばらきししみず</t>
        </is>
      </c>
    </row>
    <row r="1392">
      <c r="A1392" t="inlineStr">
        <is>
          <t>5670061</t>
        </is>
      </c>
      <c r="B1392" t="inlineStr">
        <is>
          <t>大阪府茨木市福井</t>
        </is>
      </c>
      <c r="C1392" t="inlineStr">
        <is>
          <t>おおさかふいばらきしふくい</t>
        </is>
      </c>
    </row>
    <row r="1393">
      <c r="A1393" t="inlineStr">
        <is>
          <t>5670062</t>
        </is>
      </c>
      <c r="B1393" t="inlineStr">
        <is>
          <t>大阪府茨木市東福井</t>
        </is>
      </c>
      <c r="C1393" t="inlineStr">
        <is>
          <t>おおさかふいばらきしひがしふくい</t>
        </is>
      </c>
    </row>
    <row r="1394">
      <c r="A1394" t="inlineStr">
        <is>
          <t>5670063</t>
        </is>
      </c>
      <c r="B1394" t="inlineStr">
        <is>
          <t>大阪府茨木市中河原町</t>
        </is>
      </c>
      <c r="C1394" t="inlineStr">
        <is>
          <t>おおさかふいばらきしなかがわらちょう</t>
        </is>
      </c>
    </row>
    <row r="1395">
      <c r="A1395" t="inlineStr">
        <is>
          <t>5670064</t>
        </is>
      </c>
      <c r="B1395" t="inlineStr">
        <is>
          <t>大阪府茨木市上野町</t>
        </is>
      </c>
      <c r="C1395" t="inlineStr">
        <is>
          <t>おおさかふいばらきしうえのちょう</t>
        </is>
      </c>
    </row>
    <row r="1396">
      <c r="A1396" t="inlineStr">
        <is>
          <t>5670065</t>
        </is>
      </c>
      <c r="B1396" t="inlineStr">
        <is>
          <t>大阪府茨木市上郡</t>
        </is>
      </c>
      <c r="C1396" t="inlineStr">
        <is>
          <t>おおさかふいばらきしかみごおり</t>
        </is>
      </c>
    </row>
    <row r="1397">
      <c r="A1397" t="inlineStr">
        <is>
          <t>5670066</t>
        </is>
      </c>
      <c r="B1397" t="inlineStr">
        <is>
          <t>大阪府茨木市下井町</t>
        </is>
      </c>
      <c r="C1397" t="inlineStr">
        <is>
          <t>おおさかふいばらきししもいちょう</t>
        </is>
      </c>
    </row>
    <row r="1398">
      <c r="A1398" t="inlineStr">
        <is>
          <t>5670067</t>
        </is>
      </c>
      <c r="B1398" t="inlineStr">
        <is>
          <t>大阪府茨木市西福井</t>
        </is>
      </c>
      <c r="C1398" t="inlineStr">
        <is>
          <t>おおさかふいばらきしにしふくい</t>
        </is>
      </c>
    </row>
    <row r="1399">
      <c r="A1399" t="inlineStr">
        <is>
          <t>5670071</t>
        </is>
      </c>
      <c r="B1399" t="inlineStr">
        <is>
          <t>大阪府茨木市郡山</t>
        </is>
      </c>
      <c r="C1399" t="inlineStr">
        <is>
          <t>おおさかふいばらきしこおりやま</t>
        </is>
      </c>
    </row>
    <row r="1400">
      <c r="A1400" t="inlineStr">
        <is>
          <t>5670072</t>
        </is>
      </c>
      <c r="B1400" t="inlineStr">
        <is>
          <t>大阪府茨木市郡</t>
        </is>
      </c>
      <c r="C1400" t="inlineStr">
        <is>
          <t>おおさかふいばらきしこおり</t>
        </is>
      </c>
    </row>
    <row r="1401">
      <c r="A1401" t="inlineStr">
        <is>
          <t>5670073</t>
        </is>
      </c>
      <c r="B1401" t="inlineStr">
        <is>
          <t>大阪府茨木市西穂積町</t>
        </is>
      </c>
      <c r="C1401" t="inlineStr">
        <is>
          <t>おおさかふいばらきしにしほづみちょう</t>
        </is>
      </c>
    </row>
    <row r="1402">
      <c r="A1402" t="inlineStr">
        <is>
          <t>5670074</t>
        </is>
      </c>
      <c r="B1402" t="inlineStr">
        <is>
          <t>大阪府茨木市新郡山</t>
        </is>
      </c>
      <c r="C1402" t="inlineStr">
        <is>
          <t>おおさかふいばらきししんこおりやま</t>
        </is>
      </c>
    </row>
    <row r="1403">
      <c r="A1403" t="inlineStr">
        <is>
          <t>5670075</t>
        </is>
      </c>
      <c r="B1403" t="inlineStr">
        <is>
          <t>大阪府茨木市道祖本</t>
        </is>
      </c>
      <c r="C1403" t="inlineStr">
        <is>
          <t>おおさかふいばらきしさいのもと</t>
        </is>
      </c>
    </row>
    <row r="1404">
      <c r="A1404" t="inlineStr">
        <is>
          <t>5670076</t>
        </is>
      </c>
      <c r="B1404" t="inlineStr">
        <is>
          <t>大阪府茨木市井口台</t>
        </is>
      </c>
      <c r="C1404" t="inlineStr">
        <is>
          <t>おおさかふいばらきしいぐちだい</t>
        </is>
      </c>
    </row>
    <row r="1405">
      <c r="A1405" t="inlineStr">
        <is>
          <t>5670081</t>
        </is>
      </c>
      <c r="B1405" t="inlineStr">
        <is>
          <t>大阪府茨木市彩都あけぼの</t>
        </is>
      </c>
      <c r="C1405" t="inlineStr">
        <is>
          <t>おおさかふいばらきしさいとあけぼの</t>
        </is>
      </c>
    </row>
    <row r="1406">
      <c r="A1406" t="inlineStr">
        <is>
          <t>5670082</t>
        </is>
      </c>
      <c r="B1406" t="inlineStr">
        <is>
          <t>大阪府茨木市彩都はなだ</t>
        </is>
      </c>
      <c r="C1406" t="inlineStr">
        <is>
          <t>おおさかふいばらきしさいとはなだ</t>
        </is>
      </c>
    </row>
    <row r="1407">
      <c r="A1407" t="inlineStr">
        <is>
          <t>5670083</t>
        </is>
      </c>
      <c r="B1407" t="inlineStr">
        <is>
          <t>大阪府茨木市彩都もえぎ</t>
        </is>
      </c>
      <c r="C1407" t="inlineStr">
        <is>
          <t>おおさかふいばらきしさいともえぎ</t>
        </is>
      </c>
    </row>
    <row r="1408">
      <c r="A1408" t="inlineStr">
        <is>
          <t>5670084</t>
        </is>
      </c>
      <c r="B1408" t="inlineStr">
        <is>
          <t>大阪府茨木市彩都あかね</t>
        </is>
      </c>
      <c r="C1408" t="inlineStr">
        <is>
          <t>おおさかふいばらきしさいとあかね</t>
        </is>
      </c>
    </row>
    <row r="1409">
      <c r="A1409" t="inlineStr">
        <is>
          <t>5670085</t>
        </is>
      </c>
      <c r="B1409" t="inlineStr">
        <is>
          <t>大阪府茨木市彩都あさぎ</t>
        </is>
      </c>
      <c r="C1409" t="inlineStr">
        <is>
          <t>おおさかふいばらきしさいとあさぎ</t>
        </is>
      </c>
    </row>
    <row r="1410">
      <c r="A1410" t="inlineStr">
        <is>
          <t>5670086</t>
        </is>
      </c>
      <c r="B1410" t="inlineStr">
        <is>
          <t>大阪府茨木市彩都やまぶき</t>
        </is>
      </c>
      <c r="C1410" t="inlineStr">
        <is>
          <t>おおさかふいばらきしさいとやまぶき</t>
        </is>
      </c>
    </row>
    <row r="1411">
      <c r="A1411" t="inlineStr">
        <is>
          <t>5670801</t>
        </is>
      </c>
      <c r="B1411" t="inlineStr">
        <is>
          <t>大阪府茨木市総持寺</t>
        </is>
      </c>
      <c r="C1411" t="inlineStr">
        <is>
          <t>おおさかふいばらきしそうじじ</t>
        </is>
      </c>
    </row>
    <row r="1412">
      <c r="A1412" t="inlineStr">
        <is>
          <t>5670802</t>
        </is>
      </c>
      <c r="B1412" t="inlineStr">
        <is>
          <t>大阪府茨木市総持寺駅前町</t>
        </is>
      </c>
      <c r="C1412" t="inlineStr">
        <is>
          <t>おおさかふいばらきしそうじじえきまえちょう</t>
        </is>
      </c>
    </row>
    <row r="1413">
      <c r="A1413" t="inlineStr">
        <is>
          <t>5670803</t>
        </is>
      </c>
      <c r="B1413" t="inlineStr">
        <is>
          <t>大阪府茨木市中総持寺町</t>
        </is>
      </c>
      <c r="C1413" t="inlineStr">
        <is>
          <t>おおさかふいばらきしなかそうじじちょう</t>
        </is>
      </c>
    </row>
    <row r="1414">
      <c r="A1414" t="inlineStr">
        <is>
          <t>5670804</t>
        </is>
      </c>
      <c r="B1414" t="inlineStr">
        <is>
          <t>大阪府茨木市総持寺台</t>
        </is>
      </c>
      <c r="C1414" t="inlineStr">
        <is>
          <t>おおさかふいばらきしそうじじだい</t>
        </is>
      </c>
    </row>
    <row r="1415">
      <c r="A1415" t="inlineStr">
        <is>
          <t>5670805</t>
        </is>
      </c>
      <c r="B1415" t="inlineStr">
        <is>
          <t>大阪府茨木市橋の内</t>
        </is>
      </c>
      <c r="C1415" t="inlineStr">
        <is>
          <t>おおさかふいばらきしはしのうち</t>
        </is>
      </c>
    </row>
    <row r="1416">
      <c r="A1416" t="inlineStr">
        <is>
          <t>5670806</t>
        </is>
      </c>
      <c r="B1416" t="inlineStr">
        <is>
          <t>大阪府茨木市庄</t>
        </is>
      </c>
      <c r="C1416" t="inlineStr">
        <is>
          <t>おおさかふいばらきししょう</t>
        </is>
      </c>
    </row>
    <row r="1417">
      <c r="A1417" t="inlineStr">
        <is>
          <t>5670810</t>
        </is>
      </c>
      <c r="B1417" t="inlineStr">
        <is>
          <t>大阪府茨木市宮元町</t>
        </is>
      </c>
      <c r="C1417" t="inlineStr">
        <is>
          <t>おおさかふいばらきしみやもとちょう</t>
        </is>
      </c>
    </row>
    <row r="1418">
      <c r="A1418" t="inlineStr">
        <is>
          <t>5670811</t>
        </is>
      </c>
      <c r="B1418" t="inlineStr">
        <is>
          <t>大阪府茨木市上泉町</t>
        </is>
      </c>
      <c r="C1418" t="inlineStr">
        <is>
          <t>おおさかふいばらきしかみいずみちょう</t>
        </is>
      </c>
    </row>
    <row r="1419">
      <c r="A1419" t="inlineStr">
        <is>
          <t>5670812</t>
        </is>
      </c>
      <c r="B1419" t="inlineStr">
        <is>
          <t>大阪府茨木市東宮町</t>
        </is>
      </c>
      <c r="C1419" t="inlineStr">
        <is>
          <t>おおさかふいばらきしとうぐうちょう</t>
        </is>
      </c>
    </row>
    <row r="1420">
      <c r="A1420" t="inlineStr">
        <is>
          <t>5670813</t>
        </is>
      </c>
      <c r="B1420" t="inlineStr">
        <is>
          <t>大阪府茨木市大住町</t>
        </is>
      </c>
      <c r="C1420" t="inlineStr">
        <is>
          <t>おおさかふいばらきしおおすみちょう</t>
        </is>
      </c>
    </row>
    <row r="1421">
      <c r="A1421" t="inlineStr">
        <is>
          <t>5670814</t>
        </is>
      </c>
      <c r="B1421" t="inlineStr">
        <is>
          <t>大阪府茨木市戸伏町</t>
        </is>
      </c>
      <c r="C1421" t="inlineStr">
        <is>
          <t>おおさかふいばらきしとぶしちょう</t>
        </is>
      </c>
    </row>
    <row r="1422">
      <c r="A1422" t="inlineStr">
        <is>
          <t>5670815</t>
        </is>
      </c>
      <c r="B1422" t="inlineStr">
        <is>
          <t>大阪府茨木市竹橋町</t>
        </is>
      </c>
      <c r="C1422" t="inlineStr">
        <is>
          <t>おおさかふいばらきしたけはしちょう</t>
        </is>
      </c>
    </row>
    <row r="1423">
      <c r="A1423" t="inlineStr">
        <is>
          <t>5670816</t>
        </is>
      </c>
      <c r="B1423" t="inlineStr">
        <is>
          <t>大阪府茨木市永代町</t>
        </is>
      </c>
      <c r="C1423" t="inlineStr">
        <is>
          <t>おおさかふいばらきしえいだいちょう</t>
        </is>
      </c>
    </row>
    <row r="1424">
      <c r="A1424" t="inlineStr">
        <is>
          <t>5670817</t>
        </is>
      </c>
      <c r="B1424" t="inlineStr">
        <is>
          <t>大阪府茨木市別院町</t>
        </is>
      </c>
      <c r="C1424" t="inlineStr">
        <is>
          <t>おおさかふいばらきしべついんちょう</t>
        </is>
      </c>
    </row>
    <row r="1425">
      <c r="A1425" t="inlineStr">
        <is>
          <t>5670818</t>
        </is>
      </c>
      <c r="B1425" t="inlineStr">
        <is>
          <t>大阪府茨木市本町</t>
        </is>
      </c>
      <c r="C1425" t="inlineStr">
        <is>
          <t>おおさかふいばらきしほんまち</t>
        </is>
      </c>
    </row>
    <row r="1426">
      <c r="A1426" t="inlineStr">
        <is>
          <t>5670819</t>
        </is>
      </c>
      <c r="B1426" t="inlineStr">
        <is>
          <t>大阪府茨木市片桐町</t>
        </is>
      </c>
      <c r="C1426" t="inlineStr">
        <is>
          <t>おおさかふいばらきしかたぎりちょう</t>
        </is>
      </c>
    </row>
    <row r="1427">
      <c r="A1427" t="inlineStr">
        <is>
          <t>5670821</t>
        </is>
      </c>
      <c r="B1427" t="inlineStr">
        <is>
          <t>大阪府茨木市末広町</t>
        </is>
      </c>
      <c r="C1427" t="inlineStr">
        <is>
          <t>おおさかふいばらきしすえひろちょう</t>
        </is>
      </c>
    </row>
    <row r="1428">
      <c r="A1428" t="inlineStr">
        <is>
          <t>5670822</t>
        </is>
      </c>
      <c r="B1428" t="inlineStr">
        <is>
          <t>大阪府茨木市中村町</t>
        </is>
      </c>
      <c r="C1428" t="inlineStr">
        <is>
          <t>おおさかふいばらきしなかむらちょう</t>
        </is>
      </c>
    </row>
    <row r="1429">
      <c r="A1429" t="inlineStr">
        <is>
          <t>5670823</t>
        </is>
      </c>
      <c r="B1429" t="inlineStr">
        <is>
          <t>大阪府茨木市寺田町</t>
        </is>
      </c>
      <c r="C1429" t="inlineStr">
        <is>
          <t>おおさかふいばらきしてらだちょう</t>
        </is>
      </c>
    </row>
    <row r="1430">
      <c r="A1430" t="inlineStr">
        <is>
          <t>5670824</t>
        </is>
      </c>
      <c r="B1430" t="inlineStr">
        <is>
          <t>大阪府茨木市中津町</t>
        </is>
      </c>
      <c r="C1430" t="inlineStr">
        <is>
          <t>おおさかふいばらきしなかつちょう</t>
        </is>
      </c>
    </row>
    <row r="1431">
      <c r="A1431" t="inlineStr">
        <is>
          <t>5670825</t>
        </is>
      </c>
      <c r="B1431" t="inlineStr">
        <is>
          <t>大阪府茨木市園田町</t>
        </is>
      </c>
      <c r="C1431" t="inlineStr">
        <is>
          <t>おおさかふいばらきしそのだちょう</t>
        </is>
      </c>
    </row>
    <row r="1432">
      <c r="A1432" t="inlineStr">
        <is>
          <t>5670826</t>
        </is>
      </c>
      <c r="B1432" t="inlineStr">
        <is>
          <t>大阪府茨木市大池</t>
        </is>
      </c>
      <c r="C1432" t="inlineStr">
        <is>
          <t>おおさかふいばらきしおおいけ</t>
        </is>
      </c>
    </row>
    <row r="1433">
      <c r="A1433" t="inlineStr">
        <is>
          <t>5670827</t>
        </is>
      </c>
      <c r="B1433" t="inlineStr">
        <is>
          <t>大阪府茨木市稲葉町</t>
        </is>
      </c>
      <c r="C1433" t="inlineStr">
        <is>
          <t>おおさかふいばらきしいなばちょう</t>
        </is>
      </c>
    </row>
    <row r="1434">
      <c r="A1434" t="inlineStr">
        <is>
          <t>5670828</t>
        </is>
      </c>
      <c r="B1434" t="inlineStr">
        <is>
          <t>大阪府茨木市舟木町</t>
        </is>
      </c>
      <c r="C1434" t="inlineStr">
        <is>
          <t>おおさかふいばらきしふなきちょう</t>
        </is>
      </c>
    </row>
    <row r="1435">
      <c r="A1435" t="inlineStr">
        <is>
          <t>5670829</t>
        </is>
      </c>
      <c r="B1435" t="inlineStr">
        <is>
          <t>大阪府茨木市双葉町</t>
        </is>
      </c>
      <c r="C1435" t="inlineStr">
        <is>
          <t>おおさかふいばらきしふたばちょう</t>
        </is>
      </c>
    </row>
    <row r="1436">
      <c r="A1436" t="inlineStr">
        <is>
          <t>5670831</t>
        </is>
      </c>
      <c r="B1436" t="inlineStr">
        <is>
          <t>大阪府茨木市鮎川</t>
        </is>
      </c>
      <c r="C1436" t="inlineStr">
        <is>
          <t>おおさかふいばらきしあゆかわ</t>
        </is>
      </c>
    </row>
    <row r="1437">
      <c r="A1437" t="inlineStr">
        <is>
          <t>5670832</t>
        </is>
      </c>
      <c r="B1437" t="inlineStr">
        <is>
          <t>大阪府茨木市白川</t>
        </is>
      </c>
      <c r="C1437" t="inlineStr">
        <is>
          <t>おおさかふいばらきししらかわ</t>
        </is>
      </c>
    </row>
    <row r="1438">
      <c r="A1438" t="inlineStr">
        <is>
          <t>5670833</t>
        </is>
      </c>
      <c r="B1438" t="inlineStr">
        <is>
          <t>大阪府茨木市学園町</t>
        </is>
      </c>
      <c r="C1438" t="inlineStr">
        <is>
          <t>おおさかふいばらきしがくえんちょう</t>
        </is>
      </c>
    </row>
    <row r="1439">
      <c r="A1439" t="inlineStr">
        <is>
          <t>5670834</t>
        </is>
      </c>
      <c r="B1439" t="inlineStr">
        <is>
          <t>大阪府茨木市学園南町</t>
        </is>
      </c>
      <c r="C1439" t="inlineStr">
        <is>
          <t>おおさかふいばらきしがくえんみなみまち</t>
        </is>
      </c>
    </row>
    <row r="1440">
      <c r="A1440" t="inlineStr">
        <is>
          <t>5670835</t>
        </is>
      </c>
      <c r="B1440" t="inlineStr">
        <is>
          <t>大阪府茨木市新堂</t>
        </is>
      </c>
      <c r="C1440" t="inlineStr">
        <is>
          <t>おおさかふいばらきししんどう</t>
        </is>
      </c>
    </row>
    <row r="1441">
      <c r="A1441" t="inlineStr">
        <is>
          <t>5670836</t>
        </is>
      </c>
      <c r="B1441" t="inlineStr">
        <is>
          <t>大阪府茨木市目垣</t>
        </is>
      </c>
      <c r="C1441" t="inlineStr">
        <is>
          <t>おおさかふいばらきしめがき</t>
        </is>
      </c>
    </row>
    <row r="1442">
      <c r="A1442" t="inlineStr">
        <is>
          <t>5670837</t>
        </is>
      </c>
      <c r="B1442" t="inlineStr">
        <is>
          <t>大阪府茨木市南目垣</t>
        </is>
      </c>
      <c r="C1442" t="inlineStr">
        <is>
          <t>おおさかふいばらきしみなみめがき</t>
        </is>
      </c>
    </row>
    <row r="1443">
      <c r="A1443" t="inlineStr">
        <is>
          <t>5670838</t>
        </is>
      </c>
      <c r="B1443" t="inlineStr">
        <is>
          <t>大阪府茨木市東野々宮町</t>
        </is>
      </c>
      <c r="C1443" t="inlineStr">
        <is>
          <t>おおさかふいばらきしひがしののみやちょう</t>
        </is>
      </c>
    </row>
    <row r="1444">
      <c r="A1444" t="inlineStr">
        <is>
          <t>5670841</t>
        </is>
      </c>
      <c r="B1444" t="inlineStr">
        <is>
          <t>大阪府茨木市桑田町</t>
        </is>
      </c>
      <c r="C1444" t="inlineStr">
        <is>
          <t>おおさかふいばらきしくわたちょう</t>
        </is>
      </c>
    </row>
    <row r="1445">
      <c r="A1445" t="inlineStr">
        <is>
          <t>5670842</t>
        </is>
      </c>
      <c r="B1445" t="inlineStr">
        <is>
          <t>大阪府茨木市五十鈴町</t>
        </is>
      </c>
      <c r="C1445" t="inlineStr">
        <is>
          <t>おおさかふいばらきしいすずちょう</t>
        </is>
      </c>
    </row>
    <row r="1446">
      <c r="A1446" t="inlineStr">
        <is>
          <t>5670843</t>
        </is>
      </c>
      <c r="B1446" t="inlineStr">
        <is>
          <t>大阪府茨木市星見町</t>
        </is>
      </c>
      <c r="C1446" t="inlineStr">
        <is>
          <t>おおさかふいばらきしほしみちょう</t>
        </is>
      </c>
    </row>
    <row r="1447">
      <c r="A1447" t="inlineStr">
        <is>
          <t>5670844</t>
        </is>
      </c>
      <c r="B1447" t="inlineStr">
        <is>
          <t>大阪府茨木市大同町</t>
        </is>
      </c>
      <c r="C1447" t="inlineStr">
        <is>
          <t>おおさかふいばらきしだいどうちょう</t>
        </is>
      </c>
    </row>
    <row r="1448">
      <c r="A1448" t="inlineStr">
        <is>
          <t>5670845</t>
        </is>
      </c>
      <c r="B1448" t="inlineStr">
        <is>
          <t>大阪府茨木市平田</t>
        </is>
      </c>
      <c r="C1448" t="inlineStr">
        <is>
          <t>おおさかふいばらきしひらた</t>
        </is>
      </c>
    </row>
    <row r="1449">
      <c r="A1449" t="inlineStr">
        <is>
          <t>5670846</t>
        </is>
      </c>
      <c r="B1449" t="inlineStr">
        <is>
          <t>大阪府茨木市玉島</t>
        </is>
      </c>
      <c r="C1449" t="inlineStr">
        <is>
          <t>おおさかふいばらきしたましま</t>
        </is>
      </c>
    </row>
    <row r="1450">
      <c r="A1450" t="inlineStr">
        <is>
          <t>5670847</t>
        </is>
      </c>
      <c r="B1450" t="inlineStr">
        <is>
          <t>大阪府茨木市野々宮</t>
        </is>
      </c>
      <c r="C1450" t="inlineStr">
        <is>
          <t>おおさかふいばらきしののみや</t>
        </is>
      </c>
    </row>
    <row r="1451">
      <c r="A1451" t="inlineStr">
        <is>
          <t>5670848</t>
        </is>
      </c>
      <c r="B1451" t="inlineStr">
        <is>
          <t>大阪府茨木市玉島台</t>
        </is>
      </c>
      <c r="C1451" t="inlineStr">
        <is>
          <t>おおさかふいばらきしたましまだい</t>
        </is>
      </c>
    </row>
    <row r="1452">
      <c r="A1452" t="inlineStr">
        <is>
          <t>5670849</t>
        </is>
      </c>
      <c r="B1452" t="inlineStr">
        <is>
          <t>大阪府茨木市平田台</t>
        </is>
      </c>
      <c r="C1452" t="inlineStr">
        <is>
          <t>おおさかふいばらきしひらただい</t>
        </is>
      </c>
    </row>
    <row r="1453">
      <c r="A1453" t="inlineStr">
        <is>
          <t>5670850</t>
        </is>
      </c>
      <c r="B1453" t="inlineStr">
        <is>
          <t>大阪府茨木市真砂玉島台</t>
        </is>
      </c>
      <c r="C1453" t="inlineStr">
        <is>
          <t>おおさかふいばらきしまさごたましまだい</t>
        </is>
      </c>
    </row>
    <row r="1454">
      <c r="A1454" t="inlineStr">
        <is>
          <t>5670851</t>
        </is>
      </c>
      <c r="B1454" t="inlineStr">
        <is>
          <t>大阪府茨木市真砂</t>
        </is>
      </c>
      <c r="C1454" t="inlineStr">
        <is>
          <t>おおさかふいばらきしまさご</t>
        </is>
      </c>
    </row>
    <row r="1455">
      <c r="A1455" t="inlineStr">
        <is>
          <t>5670852</t>
        </is>
      </c>
      <c r="B1455" t="inlineStr">
        <is>
          <t>大阪府茨木市小柳町</t>
        </is>
      </c>
      <c r="C1455" t="inlineStr">
        <is>
          <t>おおさかふいばらきしこやなぎちょう</t>
        </is>
      </c>
    </row>
    <row r="1456">
      <c r="A1456" t="inlineStr">
        <is>
          <t>5670853</t>
        </is>
      </c>
      <c r="B1456" t="inlineStr">
        <is>
          <t>大阪府茨木市宮島</t>
        </is>
      </c>
      <c r="C1456" t="inlineStr">
        <is>
          <t>おおさかふいばらきしみやじま</t>
        </is>
      </c>
    </row>
    <row r="1457">
      <c r="A1457" t="inlineStr">
        <is>
          <t>5670854</t>
        </is>
      </c>
      <c r="B1457" t="inlineStr">
        <is>
          <t>大阪府茨木市島</t>
        </is>
      </c>
      <c r="C1457" t="inlineStr">
        <is>
          <t>おおさかふいばらきししま</t>
        </is>
      </c>
    </row>
    <row r="1458">
      <c r="A1458" t="inlineStr">
        <is>
          <t>5670855</t>
        </is>
      </c>
      <c r="B1458" t="inlineStr">
        <is>
          <t>大阪府茨木市新和町</t>
        </is>
      </c>
      <c r="C1458" t="inlineStr">
        <is>
          <t>おおさかふいばらきししんわちょう</t>
        </is>
      </c>
    </row>
    <row r="1459">
      <c r="A1459" t="inlineStr">
        <is>
          <t>5670861</t>
        </is>
      </c>
      <c r="B1459" t="inlineStr">
        <is>
          <t>大阪府茨木市東奈良</t>
        </is>
      </c>
      <c r="C1459" t="inlineStr">
        <is>
          <t>おおさかふいばらきしひがしなら</t>
        </is>
      </c>
    </row>
    <row r="1460">
      <c r="A1460" t="inlineStr">
        <is>
          <t>5670862</t>
        </is>
      </c>
      <c r="B1460" t="inlineStr">
        <is>
          <t>大阪府茨木市美沢町</t>
        </is>
      </c>
      <c r="C1460" t="inlineStr">
        <is>
          <t>おおさかふいばらきしみさわちょう</t>
        </is>
      </c>
    </row>
    <row r="1461">
      <c r="A1461" t="inlineStr">
        <is>
          <t>5670863</t>
        </is>
      </c>
      <c r="B1461" t="inlineStr">
        <is>
          <t>大阪府茨木市沢良宜東町</t>
        </is>
      </c>
      <c r="C1461" t="inlineStr">
        <is>
          <t>おおさかふいばらきしさわらぎひがしまち</t>
        </is>
      </c>
    </row>
    <row r="1462">
      <c r="A1462" t="inlineStr">
        <is>
          <t>5670864</t>
        </is>
      </c>
      <c r="B1462" t="inlineStr">
        <is>
          <t>大阪府茨木市沢良宜浜</t>
        </is>
      </c>
      <c r="C1462" t="inlineStr">
        <is>
          <t>おおさかふいばらきしさわらぎはま</t>
        </is>
      </c>
    </row>
    <row r="1463">
      <c r="A1463" t="inlineStr">
        <is>
          <t>5670865</t>
        </is>
      </c>
      <c r="B1463" t="inlineStr">
        <is>
          <t>大阪府茨木市横江</t>
        </is>
      </c>
      <c r="C1463" t="inlineStr">
        <is>
          <t>おおさかふいばらきしよこえ</t>
        </is>
      </c>
    </row>
    <row r="1464">
      <c r="A1464" t="inlineStr">
        <is>
          <t>5670866</t>
        </is>
      </c>
      <c r="B1464" t="inlineStr">
        <is>
          <t>大阪府茨木市高浜町</t>
        </is>
      </c>
      <c r="C1464" t="inlineStr">
        <is>
          <t>おおさかふいばらきしたかはまちょう</t>
        </is>
      </c>
    </row>
    <row r="1465">
      <c r="A1465" t="inlineStr">
        <is>
          <t>5670867</t>
        </is>
      </c>
      <c r="B1465" t="inlineStr">
        <is>
          <t>大阪府茨木市大正町</t>
        </is>
      </c>
      <c r="C1465" t="inlineStr">
        <is>
          <t>おおさかふいばらきしたいしょうちょう</t>
        </is>
      </c>
    </row>
    <row r="1466">
      <c r="A1466" t="inlineStr">
        <is>
          <t>5670868</t>
        </is>
      </c>
      <c r="B1466" t="inlineStr">
        <is>
          <t>大阪府茨木市沢良宜西</t>
        </is>
      </c>
      <c r="C1466" t="inlineStr">
        <is>
          <t>おおさかふいばらきしさわらぎにし</t>
        </is>
      </c>
    </row>
    <row r="1467">
      <c r="A1467" t="inlineStr">
        <is>
          <t>5670871</t>
        </is>
      </c>
      <c r="B1467" t="inlineStr">
        <is>
          <t>大阪府茨木市岩倉町</t>
        </is>
      </c>
      <c r="C1467" t="inlineStr">
        <is>
          <t>おおさかふいばらきしいわくらちょう</t>
        </is>
      </c>
    </row>
    <row r="1468">
      <c r="A1468" t="inlineStr">
        <is>
          <t>5670872</t>
        </is>
      </c>
      <c r="B1468" t="inlineStr">
        <is>
          <t>大阪府茨木市新中条町</t>
        </is>
      </c>
      <c r="C1468" t="inlineStr">
        <is>
          <t>おおさかふいばらきししんちゅうじょうちょう</t>
        </is>
      </c>
    </row>
    <row r="1469">
      <c r="A1469" t="inlineStr">
        <is>
          <t>5670873</t>
        </is>
      </c>
      <c r="B1469" t="inlineStr">
        <is>
          <t>大阪府茨木市小川町</t>
        </is>
      </c>
      <c r="C1469" t="inlineStr">
        <is>
          <t>おおさかふいばらきしおがわちょう</t>
        </is>
      </c>
    </row>
    <row r="1470">
      <c r="A1470" t="inlineStr">
        <is>
          <t>5670874</t>
        </is>
      </c>
      <c r="B1470" t="inlineStr">
        <is>
          <t>大阪府茨木市奈良町</t>
        </is>
      </c>
      <c r="C1470" t="inlineStr">
        <is>
          <t>おおさかふいばらきしならちょう</t>
        </is>
      </c>
    </row>
    <row r="1471">
      <c r="A1471" t="inlineStr">
        <is>
          <t>5670875</t>
        </is>
      </c>
      <c r="B1471" t="inlineStr">
        <is>
          <t>大阪府茨木市若草町</t>
        </is>
      </c>
      <c r="C1471" t="inlineStr">
        <is>
          <t>おおさかふいばらきしわかくさちょう</t>
        </is>
      </c>
    </row>
    <row r="1472">
      <c r="A1472" t="inlineStr">
        <is>
          <t>5670876</t>
        </is>
      </c>
      <c r="B1472" t="inlineStr">
        <is>
          <t>大阪府茨木市天王</t>
        </is>
      </c>
      <c r="C1472" t="inlineStr">
        <is>
          <t>おおさかふいばらきしてんのう</t>
        </is>
      </c>
    </row>
    <row r="1473">
      <c r="A1473" t="inlineStr">
        <is>
          <t>5670877</t>
        </is>
      </c>
      <c r="B1473" t="inlineStr">
        <is>
          <t>大阪府茨木市丑寅</t>
        </is>
      </c>
      <c r="C1473" t="inlineStr">
        <is>
          <t>おおさかふいばらきしうしとら</t>
        </is>
      </c>
    </row>
    <row r="1474">
      <c r="A1474" t="inlineStr">
        <is>
          <t>5670878</t>
        </is>
      </c>
      <c r="B1474" t="inlineStr">
        <is>
          <t>大阪府茨木市蔵垣内</t>
        </is>
      </c>
      <c r="C1474" t="inlineStr">
        <is>
          <t>おおさかふいばらきしくらかきうち</t>
        </is>
      </c>
    </row>
    <row r="1475">
      <c r="A1475" t="inlineStr">
        <is>
          <t>5670879</t>
        </is>
      </c>
      <c r="B1475" t="inlineStr">
        <is>
          <t>大阪府茨木市東宇野辺町</t>
        </is>
      </c>
      <c r="C1475" t="inlineStr">
        <is>
          <t>おおさかふいばらきしひがしうのべちょう</t>
        </is>
      </c>
    </row>
    <row r="1476">
      <c r="A1476" t="inlineStr">
        <is>
          <t>5670881</t>
        </is>
      </c>
      <c r="B1476" t="inlineStr">
        <is>
          <t>大阪府茨木市上中条</t>
        </is>
      </c>
      <c r="C1476" t="inlineStr">
        <is>
          <t>おおさかふいばらきしかみちゅうじょう</t>
        </is>
      </c>
    </row>
    <row r="1477">
      <c r="A1477" t="inlineStr">
        <is>
          <t>5670882</t>
        </is>
      </c>
      <c r="B1477" t="inlineStr">
        <is>
          <t>大阪府茨木市元町</t>
        </is>
      </c>
      <c r="C1477" t="inlineStr">
        <is>
          <t>おおさかふいばらきしもとまち</t>
        </is>
      </c>
    </row>
    <row r="1478">
      <c r="A1478" t="inlineStr">
        <is>
          <t>5670883</t>
        </is>
      </c>
      <c r="B1478" t="inlineStr">
        <is>
          <t>大阪府茨木市大手町</t>
        </is>
      </c>
      <c r="C1478" t="inlineStr">
        <is>
          <t>おおさかふいばらきしおおてちょう</t>
        </is>
      </c>
    </row>
    <row r="1479">
      <c r="A1479" t="inlineStr">
        <is>
          <t>5670884</t>
        </is>
      </c>
      <c r="B1479" t="inlineStr">
        <is>
          <t>大阪府茨木市新庄町</t>
        </is>
      </c>
      <c r="C1479" t="inlineStr">
        <is>
          <t>おおさかふいばらきししんじょうちょう</t>
        </is>
      </c>
    </row>
    <row r="1480">
      <c r="A1480" t="inlineStr">
        <is>
          <t>5670885</t>
        </is>
      </c>
      <c r="B1480" t="inlineStr">
        <is>
          <t>大阪府茨木市東中条町</t>
        </is>
      </c>
      <c r="C1480" t="inlineStr">
        <is>
          <t>おおさかふいばらきしひがしちゅうじょうちょう</t>
        </is>
      </c>
    </row>
    <row r="1481">
      <c r="A1481" t="inlineStr">
        <is>
          <t>5670886</t>
        </is>
      </c>
      <c r="B1481" t="inlineStr">
        <is>
          <t>大阪府茨木市下中条町</t>
        </is>
      </c>
      <c r="C1481" t="inlineStr">
        <is>
          <t>おおさかふいばらきししもちゅうじょうちょう</t>
        </is>
      </c>
    </row>
    <row r="1482">
      <c r="A1482" t="inlineStr">
        <is>
          <t>5670887</t>
        </is>
      </c>
      <c r="B1482" t="inlineStr">
        <is>
          <t>大阪府茨木市西中条町</t>
        </is>
      </c>
      <c r="C1482" t="inlineStr">
        <is>
          <t>おおさかふいばらきしにしちゅうじょうちょう</t>
        </is>
      </c>
    </row>
    <row r="1483">
      <c r="A1483" t="inlineStr">
        <is>
          <t>5670888</t>
        </is>
      </c>
      <c r="B1483" t="inlineStr">
        <is>
          <t>大阪府茨木市駅前</t>
        </is>
      </c>
      <c r="C1483" t="inlineStr">
        <is>
          <t>おおさかふいばらきしえきまえ</t>
        </is>
      </c>
    </row>
    <row r="1484">
      <c r="A1484" t="inlineStr">
        <is>
          <t>5670891</t>
        </is>
      </c>
      <c r="B1484" t="inlineStr">
        <is>
          <t>大阪府茨木市水尾</t>
        </is>
      </c>
      <c r="C1484" t="inlineStr">
        <is>
          <t>おおさかふいばらきしみずお</t>
        </is>
      </c>
    </row>
    <row r="1485">
      <c r="A1485" t="inlineStr">
        <is>
          <t>5670892</t>
        </is>
      </c>
      <c r="B1485" t="inlineStr">
        <is>
          <t>大阪府茨木市並木町</t>
        </is>
      </c>
      <c r="C1485" t="inlineStr">
        <is>
          <t>おおさかふいばらきしなみきちょう</t>
        </is>
      </c>
    </row>
    <row r="1486">
      <c r="A1486" t="inlineStr">
        <is>
          <t>5670893</t>
        </is>
      </c>
      <c r="B1486" t="inlineStr">
        <is>
          <t>大阪府茨木市玉瀬町</t>
        </is>
      </c>
      <c r="C1486" t="inlineStr">
        <is>
          <t>おおさかふいばらきしたませちょう</t>
        </is>
      </c>
    </row>
    <row r="1487">
      <c r="A1487" t="inlineStr">
        <is>
          <t>5670894</t>
        </is>
      </c>
      <c r="B1487" t="inlineStr">
        <is>
          <t>大阪府茨木市若園町</t>
        </is>
      </c>
      <c r="C1487" t="inlineStr">
        <is>
          <t>おおさかふいばらきしわかそのちょう</t>
        </is>
      </c>
    </row>
    <row r="1488">
      <c r="A1488" t="inlineStr">
        <is>
          <t>5670895</t>
        </is>
      </c>
      <c r="B1488" t="inlineStr">
        <is>
          <t>大阪府茨木市玉櫛</t>
        </is>
      </c>
      <c r="C1488" t="inlineStr">
        <is>
          <t>おおさかふいばらきしたまくし</t>
        </is>
      </c>
    </row>
    <row r="1489">
      <c r="A1489" t="inlineStr">
        <is>
          <t>5670896</t>
        </is>
      </c>
      <c r="B1489" t="inlineStr">
        <is>
          <t>大阪府茨木市玉水町</t>
        </is>
      </c>
      <c r="C1489" t="inlineStr">
        <is>
          <t>おおさかふいばらきしたまみずちょう</t>
        </is>
      </c>
    </row>
    <row r="1490">
      <c r="A1490" t="inlineStr">
        <is>
          <t>5670897</t>
        </is>
      </c>
      <c r="B1490" t="inlineStr">
        <is>
          <t>大阪府茨木市主原町</t>
        </is>
      </c>
      <c r="C1490" t="inlineStr">
        <is>
          <t>おおさかふいばらきしあるじはらちょう</t>
        </is>
      </c>
    </row>
    <row r="1491">
      <c r="A1491" t="inlineStr">
        <is>
          <t>5680081</t>
        </is>
      </c>
      <c r="B1491" t="inlineStr">
        <is>
          <t>大阪府茨木市清阪</t>
        </is>
      </c>
      <c r="C1491" t="inlineStr">
        <is>
          <t>おおさかふいばらきしきよさか</t>
        </is>
      </c>
    </row>
    <row r="1492">
      <c r="A1492" t="inlineStr">
        <is>
          <t>5680082</t>
        </is>
      </c>
      <c r="B1492" t="inlineStr">
        <is>
          <t>大阪府茨木市下音羽</t>
        </is>
      </c>
      <c r="C1492" t="inlineStr">
        <is>
          <t>おおさかふいばらきししもおとわ</t>
        </is>
      </c>
    </row>
    <row r="1493">
      <c r="A1493" t="inlineStr">
        <is>
          <t>5680083</t>
        </is>
      </c>
      <c r="B1493" t="inlineStr">
        <is>
          <t>大阪府茨木市車作</t>
        </is>
      </c>
      <c r="C1493" t="inlineStr">
        <is>
          <t>おおさかふいばらきしくるまつくり</t>
        </is>
      </c>
    </row>
    <row r="1494">
      <c r="A1494" t="inlineStr">
        <is>
          <t>5680084</t>
        </is>
      </c>
      <c r="B1494" t="inlineStr">
        <is>
          <t>大阪府茨木市安元</t>
        </is>
      </c>
      <c r="C1494" t="inlineStr">
        <is>
          <t>おおさかふいばらきしやすもと</t>
        </is>
      </c>
    </row>
    <row r="1495">
      <c r="A1495" t="inlineStr">
        <is>
          <t>5680085</t>
        </is>
      </c>
      <c r="B1495" t="inlineStr">
        <is>
          <t>大阪府茨木市忍頂寺</t>
        </is>
      </c>
      <c r="C1495" t="inlineStr">
        <is>
          <t>おおさかふいばらきしにんちょうじ</t>
        </is>
      </c>
    </row>
    <row r="1496">
      <c r="A1496" t="inlineStr">
        <is>
          <t>5680086</t>
        </is>
      </c>
      <c r="B1496" t="inlineStr">
        <is>
          <t>大阪府茨木市上音羽</t>
        </is>
      </c>
      <c r="C1496" t="inlineStr">
        <is>
          <t>おおさかふいばらきしかみおとわ</t>
        </is>
      </c>
    </row>
    <row r="1497">
      <c r="A1497" t="inlineStr">
        <is>
          <t>5680087</t>
        </is>
      </c>
      <c r="B1497" t="inlineStr">
        <is>
          <t>大阪府茨木市銭原</t>
        </is>
      </c>
      <c r="C1497" t="inlineStr">
        <is>
          <t>おおさかふいばらきしぜにはら</t>
        </is>
      </c>
    </row>
    <row r="1498">
      <c r="A1498" t="inlineStr">
        <is>
          <t>5680088</t>
        </is>
      </c>
      <c r="B1498" t="inlineStr">
        <is>
          <t>大阪府茨木市長谷</t>
        </is>
      </c>
      <c r="C1498" t="inlineStr">
        <is>
          <t>おおさかふいばらきしながたに</t>
        </is>
      </c>
    </row>
    <row r="1499">
      <c r="A1499" t="inlineStr">
        <is>
          <t>5680089</t>
        </is>
      </c>
      <c r="B1499" t="inlineStr">
        <is>
          <t>大阪府茨木市山手台東町</t>
        </is>
      </c>
      <c r="C1499" t="inlineStr">
        <is>
          <t>おおさかふいばらきしやまてだいひがしまち</t>
        </is>
      </c>
    </row>
    <row r="1500">
      <c r="A1500" t="inlineStr">
        <is>
          <t>5680091</t>
        </is>
      </c>
      <c r="B1500" t="inlineStr">
        <is>
          <t>大阪府茨木市大岩</t>
        </is>
      </c>
      <c r="C1500" t="inlineStr">
        <is>
          <t>おおさかふいばらきしおおいわ</t>
        </is>
      </c>
    </row>
    <row r="1501">
      <c r="A1501" t="inlineStr">
        <is>
          <t>5680092</t>
        </is>
      </c>
      <c r="B1501" t="inlineStr">
        <is>
          <t>大阪府茨木市生保</t>
        </is>
      </c>
      <c r="C1501" t="inlineStr">
        <is>
          <t>おおさかふいばらきししょうぼ</t>
        </is>
      </c>
    </row>
    <row r="1502">
      <c r="A1502" t="inlineStr">
        <is>
          <t>5680093</t>
        </is>
      </c>
      <c r="B1502" t="inlineStr">
        <is>
          <t>大阪府茨木市大門寺</t>
        </is>
      </c>
      <c r="C1502" t="inlineStr">
        <is>
          <t>おおさかふいばらきしだいもんじ</t>
        </is>
      </c>
    </row>
    <row r="1503">
      <c r="A1503" t="inlineStr">
        <is>
          <t>5680094</t>
        </is>
      </c>
      <c r="B1503" t="inlineStr">
        <is>
          <t>大阪府茨木市桑原</t>
        </is>
      </c>
      <c r="C1503" t="inlineStr">
        <is>
          <t>おおさかふいばらきしくわのはら</t>
        </is>
      </c>
    </row>
    <row r="1504">
      <c r="A1504" t="inlineStr">
        <is>
          <t>5680095</t>
        </is>
      </c>
      <c r="B1504" t="inlineStr">
        <is>
          <t>大阪府茨木市佐保</t>
        </is>
      </c>
      <c r="C1504" t="inlineStr">
        <is>
          <t>おおさかふいばらきしさほ</t>
        </is>
      </c>
    </row>
    <row r="1505">
      <c r="A1505" t="inlineStr">
        <is>
          <t>5680096</t>
        </is>
      </c>
      <c r="B1505" t="inlineStr">
        <is>
          <t>大阪府茨木市粟生岩阪</t>
        </is>
      </c>
      <c r="C1505" t="inlineStr">
        <is>
          <t>おおさかふいばらきしあおいわさか</t>
        </is>
      </c>
    </row>
    <row r="1506">
      <c r="A1506" t="inlineStr">
        <is>
          <t>5680097</t>
        </is>
      </c>
      <c r="B1506" t="inlineStr">
        <is>
          <t>大阪府茨木市泉原</t>
        </is>
      </c>
      <c r="C1506" t="inlineStr">
        <is>
          <t>おおさかふいばらきしいずはら</t>
        </is>
      </c>
    </row>
    <row r="1507">
      <c r="A1507" t="inlineStr">
        <is>
          <t>5680098</t>
        </is>
      </c>
      <c r="B1507" t="inlineStr">
        <is>
          <t>大阪府茨木市千提寺</t>
        </is>
      </c>
      <c r="C1507" t="inlineStr">
        <is>
          <t>おおさかふいばらきしせんだいじ</t>
        </is>
      </c>
    </row>
    <row r="1508">
      <c r="A1508" t="inlineStr">
        <is>
          <t>5690000</t>
        </is>
      </c>
      <c r="B1508" t="inlineStr">
        <is>
          <t>大阪府高槻市</t>
        </is>
      </c>
      <c r="C1508" t="inlineStr">
        <is>
          <t>おおさかふたかつきし</t>
        </is>
      </c>
    </row>
    <row r="1509">
      <c r="A1509" t="inlineStr">
        <is>
          <t>5690001</t>
        </is>
      </c>
      <c r="B1509" t="inlineStr">
        <is>
          <t>大阪府高槻市淀の原町</t>
        </is>
      </c>
      <c r="C1509" t="inlineStr">
        <is>
          <t>おおさかふたかつきしよどのはらちょう</t>
        </is>
      </c>
    </row>
    <row r="1510">
      <c r="A1510" t="inlineStr">
        <is>
          <t>5690002</t>
        </is>
      </c>
      <c r="B1510" t="inlineStr">
        <is>
          <t>大阪府高槻市東上牧</t>
        </is>
      </c>
      <c r="C1510" t="inlineStr">
        <is>
          <t>おおさかふたかつきしひがしかんまき</t>
        </is>
      </c>
    </row>
    <row r="1511">
      <c r="A1511" t="inlineStr">
        <is>
          <t>5690003</t>
        </is>
      </c>
      <c r="B1511" t="inlineStr">
        <is>
          <t>大阪府高槻市上牧町</t>
        </is>
      </c>
      <c r="C1511" t="inlineStr">
        <is>
          <t>おおさかふたかつきしかんまきちょう</t>
        </is>
      </c>
    </row>
    <row r="1512">
      <c r="A1512" t="inlineStr">
        <is>
          <t>5690004</t>
        </is>
      </c>
      <c r="B1512" t="inlineStr">
        <is>
          <t>大阪府高槻市上牧南駅前町</t>
        </is>
      </c>
      <c r="C1512" t="inlineStr">
        <is>
          <t>おおさかふたかつきしかんまきみなみえきまえちょう</t>
        </is>
      </c>
    </row>
    <row r="1513">
      <c r="A1513" t="inlineStr">
        <is>
          <t>5690005</t>
        </is>
      </c>
      <c r="B1513" t="inlineStr">
        <is>
          <t>大阪府高槻市上牧北駅前町</t>
        </is>
      </c>
      <c r="C1513" t="inlineStr">
        <is>
          <t>おおさかふたかつきしかんまききたえきまえちょう</t>
        </is>
      </c>
    </row>
    <row r="1514">
      <c r="A1514" t="inlineStr">
        <is>
          <t>5690006</t>
        </is>
      </c>
      <c r="B1514" t="inlineStr">
        <is>
          <t>大阪府高槻市上牧山手町</t>
        </is>
      </c>
      <c r="C1514" t="inlineStr">
        <is>
          <t>おおさかふたかつきしかんまきやまてちょう</t>
        </is>
      </c>
    </row>
    <row r="1515">
      <c r="A1515" t="inlineStr">
        <is>
          <t>5690007</t>
        </is>
      </c>
      <c r="B1515" t="inlineStr">
        <is>
          <t>大阪府高槻市神内</t>
        </is>
      </c>
      <c r="C1515" t="inlineStr">
        <is>
          <t>おおさかふたかつきしこうない</t>
        </is>
      </c>
    </row>
    <row r="1516">
      <c r="A1516" t="inlineStr">
        <is>
          <t>5690011</t>
        </is>
      </c>
      <c r="B1516" t="inlineStr">
        <is>
          <t>大阪府高槻市道鵜町</t>
        </is>
      </c>
      <c r="C1516" t="inlineStr">
        <is>
          <t>おおさかふたかつきしどううちょう</t>
        </is>
      </c>
    </row>
    <row r="1517">
      <c r="A1517" t="inlineStr">
        <is>
          <t>5690012</t>
        </is>
      </c>
      <c r="B1517" t="inlineStr">
        <is>
          <t>大阪府高槻市東天川</t>
        </is>
      </c>
      <c r="C1517" t="inlineStr">
        <is>
          <t>おおさかふたかつきしひがしあまがわ</t>
        </is>
      </c>
    </row>
    <row r="1518">
      <c r="A1518" t="inlineStr">
        <is>
          <t>5690013</t>
        </is>
      </c>
      <c r="B1518" t="inlineStr">
        <is>
          <t>大阪府高槻市野田</t>
        </is>
      </c>
      <c r="C1518" t="inlineStr">
        <is>
          <t>おおさかふたかつきしのだ</t>
        </is>
      </c>
    </row>
    <row r="1519">
      <c r="A1519" t="inlineStr">
        <is>
          <t>5690014</t>
        </is>
      </c>
      <c r="B1519" t="inlineStr">
        <is>
          <t>大阪府高槻市野田東</t>
        </is>
      </c>
      <c r="C1519" t="inlineStr">
        <is>
          <t>おおさかふたかつきしのだひがし</t>
        </is>
      </c>
    </row>
    <row r="1520">
      <c r="A1520" t="inlineStr">
        <is>
          <t>5690015</t>
        </is>
      </c>
      <c r="B1520" t="inlineStr">
        <is>
          <t>大阪府高槻市井尻</t>
        </is>
      </c>
      <c r="C1520" t="inlineStr">
        <is>
          <t>おおさかふたかつきしいじり</t>
        </is>
      </c>
    </row>
    <row r="1521">
      <c r="A1521" t="inlineStr">
        <is>
          <t>5690016</t>
        </is>
      </c>
      <c r="B1521" t="inlineStr">
        <is>
          <t>大阪府高槻市五領町</t>
        </is>
      </c>
      <c r="C1521" t="inlineStr">
        <is>
          <t>おおさかふたかつきしごりょうちょう</t>
        </is>
      </c>
    </row>
    <row r="1522">
      <c r="A1522" t="inlineStr">
        <is>
          <t>5690021</t>
        </is>
      </c>
      <c r="B1522" t="inlineStr">
        <is>
          <t>大阪府高槻市前島</t>
        </is>
      </c>
      <c r="C1522" t="inlineStr">
        <is>
          <t>おおさかふたかつきしまえしま</t>
        </is>
      </c>
    </row>
    <row r="1523">
      <c r="A1523" t="inlineStr">
        <is>
          <t>5690022</t>
        </is>
      </c>
      <c r="B1523" t="inlineStr">
        <is>
          <t>大阪府高槻市須賀町</t>
        </is>
      </c>
      <c r="C1523" t="inlineStr">
        <is>
          <t>おおさかふたかつきしすがちょう</t>
        </is>
      </c>
    </row>
    <row r="1524">
      <c r="A1524" t="inlineStr">
        <is>
          <t>5690023</t>
        </is>
      </c>
      <c r="B1524" t="inlineStr">
        <is>
          <t>大阪府高槻市松川町</t>
        </is>
      </c>
      <c r="C1524" t="inlineStr">
        <is>
          <t>おおさかふたかつきしまつかわちょう</t>
        </is>
      </c>
    </row>
    <row r="1525">
      <c r="A1525" t="inlineStr">
        <is>
          <t>5690024</t>
        </is>
      </c>
      <c r="B1525" t="inlineStr">
        <is>
          <t>大阪府高槻市日向町</t>
        </is>
      </c>
      <c r="C1525" t="inlineStr">
        <is>
          <t>おおさかふたかつきしひゅうがちょう</t>
        </is>
      </c>
    </row>
    <row r="1526">
      <c r="A1526" t="inlineStr">
        <is>
          <t>5690025</t>
        </is>
      </c>
      <c r="B1526" t="inlineStr">
        <is>
          <t>大阪府高槻市藤の里町</t>
        </is>
      </c>
      <c r="C1526" t="inlineStr">
        <is>
          <t>おおさかふたかつきしふじのさとちょう</t>
        </is>
      </c>
    </row>
    <row r="1527">
      <c r="A1527" t="inlineStr">
        <is>
          <t>5690026</t>
        </is>
      </c>
      <c r="B1527" t="inlineStr">
        <is>
          <t>大阪府高槻市天川町</t>
        </is>
      </c>
      <c r="C1527" t="inlineStr">
        <is>
          <t>おおさかふたかつきしあまがわちょう</t>
        </is>
      </c>
    </row>
    <row r="1528">
      <c r="A1528" t="inlineStr">
        <is>
          <t>5690027</t>
        </is>
      </c>
      <c r="B1528" t="inlineStr">
        <is>
          <t>大阪府高槻市天川新町</t>
        </is>
      </c>
      <c r="C1528" t="inlineStr">
        <is>
          <t>おおさかふたかつきしあまがわしんまち</t>
        </is>
      </c>
    </row>
    <row r="1529">
      <c r="A1529" t="inlineStr">
        <is>
          <t>5690031</t>
        </is>
      </c>
      <c r="B1529" t="inlineStr">
        <is>
          <t>大阪府高槻市大冠町</t>
        </is>
      </c>
      <c r="C1529" t="inlineStr">
        <is>
          <t>おおさかふたかつきしおおかんむりちょう</t>
        </is>
      </c>
    </row>
    <row r="1530">
      <c r="A1530" t="inlineStr">
        <is>
          <t>5690032</t>
        </is>
      </c>
      <c r="B1530" t="inlineStr">
        <is>
          <t>大阪府高槻市東和町</t>
        </is>
      </c>
      <c r="C1530" t="inlineStr">
        <is>
          <t>おおさかふたかつきしとうわちょう</t>
        </is>
      </c>
    </row>
    <row r="1531">
      <c r="A1531" t="inlineStr">
        <is>
          <t>5690033</t>
        </is>
      </c>
      <c r="B1531" t="inlineStr">
        <is>
          <t>大阪府高槻市深沢本町</t>
        </is>
      </c>
      <c r="C1531" t="inlineStr">
        <is>
          <t>おおさかふたかつきしふかざわほんまち</t>
        </is>
      </c>
    </row>
    <row r="1532">
      <c r="A1532" t="inlineStr">
        <is>
          <t>5690034</t>
        </is>
      </c>
      <c r="B1532" t="inlineStr">
        <is>
          <t>大阪府高槻市大塚町</t>
        </is>
      </c>
      <c r="C1532" t="inlineStr">
        <is>
          <t>おおさかふたかつきしおおつかちょう</t>
        </is>
      </c>
    </row>
    <row r="1533">
      <c r="A1533" t="inlineStr">
        <is>
          <t>5690035</t>
        </is>
      </c>
      <c r="B1533" t="inlineStr">
        <is>
          <t>大阪府高槻市深沢町</t>
        </is>
      </c>
      <c r="C1533" t="inlineStr">
        <is>
          <t>おおさかふたかつきしふかざわちょう</t>
        </is>
      </c>
    </row>
    <row r="1534">
      <c r="A1534" t="inlineStr">
        <is>
          <t>5690036</t>
        </is>
      </c>
      <c r="B1534" t="inlineStr">
        <is>
          <t>大阪府高槻市辻子</t>
        </is>
      </c>
      <c r="C1534" t="inlineStr">
        <is>
          <t>おおさかふたかつきしずし</t>
        </is>
      </c>
    </row>
    <row r="1535">
      <c r="A1535" t="inlineStr">
        <is>
          <t>5690041</t>
        </is>
      </c>
      <c r="B1535" t="inlineStr">
        <is>
          <t>大阪府高槻市北大樋町</t>
        </is>
      </c>
      <c r="C1535" t="inlineStr">
        <is>
          <t>おおさかふたかつきしきたおおひちょう</t>
        </is>
      </c>
    </row>
    <row r="1536">
      <c r="A1536" t="inlineStr">
        <is>
          <t>5690042</t>
        </is>
      </c>
      <c r="B1536" t="inlineStr">
        <is>
          <t>大阪府高槻市南大樋町</t>
        </is>
      </c>
      <c r="C1536" t="inlineStr">
        <is>
          <t>おおさかふたかつきしみなみおおひちょう</t>
        </is>
      </c>
    </row>
    <row r="1537">
      <c r="A1537" t="inlineStr">
        <is>
          <t>5690043</t>
        </is>
      </c>
      <c r="B1537" t="inlineStr">
        <is>
          <t>大阪府高槻市竹の内町</t>
        </is>
      </c>
      <c r="C1537" t="inlineStr">
        <is>
          <t>おおさかふたかつきしたけのうちちょう</t>
        </is>
      </c>
    </row>
    <row r="1538">
      <c r="A1538" t="inlineStr">
        <is>
          <t>5690044</t>
        </is>
      </c>
      <c r="B1538" t="inlineStr">
        <is>
          <t>大阪府高槻市番田</t>
        </is>
      </c>
      <c r="C1538" t="inlineStr">
        <is>
          <t>おおさかふたかつきしばんだ</t>
        </is>
      </c>
    </row>
    <row r="1539">
      <c r="A1539" t="inlineStr">
        <is>
          <t>5690045</t>
        </is>
      </c>
      <c r="B1539" t="inlineStr">
        <is>
          <t>大阪府高槻市西大樋町</t>
        </is>
      </c>
      <c r="C1539" t="inlineStr">
        <is>
          <t>おおさかふたかつきしにしおおひちょう</t>
        </is>
      </c>
    </row>
    <row r="1540">
      <c r="A1540" t="inlineStr">
        <is>
          <t>5690046</t>
        </is>
      </c>
      <c r="B1540" t="inlineStr">
        <is>
          <t>大阪府高槻市登町</t>
        </is>
      </c>
      <c r="C1540" t="inlineStr">
        <is>
          <t>おおさかふたかつきしのぼりまち</t>
        </is>
      </c>
    </row>
    <row r="1541">
      <c r="A1541" t="inlineStr">
        <is>
          <t>5690047</t>
        </is>
      </c>
      <c r="B1541" t="inlineStr">
        <is>
          <t>大阪府高槻市堤町</t>
        </is>
      </c>
      <c r="C1541" t="inlineStr">
        <is>
          <t>おおさかふたかつきしつつみちょう</t>
        </is>
      </c>
    </row>
    <row r="1542">
      <c r="A1542" t="inlineStr">
        <is>
          <t>5690051</t>
        </is>
      </c>
      <c r="B1542" t="inlineStr">
        <is>
          <t>大阪府高槻市八幡町</t>
        </is>
      </c>
      <c r="C1542" t="inlineStr">
        <is>
          <t>おおさかふたかつきしやはたまち</t>
        </is>
      </c>
    </row>
    <row r="1543">
      <c r="A1543" t="inlineStr">
        <is>
          <t>5690052</t>
        </is>
      </c>
      <c r="B1543" t="inlineStr">
        <is>
          <t>大阪府高槻市城東町</t>
        </is>
      </c>
      <c r="C1543" t="inlineStr">
        <is>
          <t>おおさかふたかつきしじょうとうちょう</t>
        </is>
      </c>
    </row>
    <row r="1544">
      <c r="A1544" t="inlineStr">
        <is>
          <t>5690053</t>
        </is>
      </c>
      <c r="B1544" t="inlineStr">
        <is>
          <t>大阪府高槻市春日町</t>
        </is>
      </c>
      <c r="C1544" t="inlineStr">
        <is>
          <t>おおさかふたかつきしかすがちょう</t>
        </is>
      </c>
    </row>
    <row r="1545">
      <c r="A1545" t="inlineStr">
        <is>
          <t>5690054</t>
        </is>
      </c>
      <c r="B1545" t="inlineStr">
        <is>
          <t>大阪府高槻市若松町</t>
        </is>
      </c>
      <c r="C1545" t="inlineStr">
        <is>
          <t>おおさかふたかつきしわかまつちょう</t>
        </is>
      </c>
    </row>
    <row r="1546">
      <c r="A1546" t="inlineStr">
        <is>
          <t>5690055</t>
        </is>
      </c>
      <c r="B1546" t="inlineStr">
        <is>
          <t>大阪府高槻市西冠</t>
        </is>
      </c>
      <c r="C1546" t="inlineStr">
        <is>
          <t>おおさかふたかつきしにしかんむり</t>
        </is>
      </c>
    </row>
    <row r="1547">
      <c r="A1547" t="inlineStr">
        <is>
          <t>5690056</t>
        </is>
      </c>
      <c r="B1547" t="inlineStr">
        <is>
          <t>大阪府高槻市城南町</t>
        </is>
      </c>
      <c r="C1547" t="inlineStr">
        <is>
          <t>おおさかふたかつきしじょうなんちょう</t>
        </is>
      </c>
    </row>
    <row r="1548">
      <c r="A1548" t="inlineStr">
        <is>
          <t>5690057</t>
        </is>
      </c>
      <c r="B1548" t="inlineStr">
        <is>
          <t>大阪府高槻市土橋町</t>
        </is>
      </c>
      <c r="C1548" t="inlineStr">
        <is>
          <t>おおさかふたかつきしどばしちょう</t>
        </is>
      </c>
    </row>
    <row r="1549">
      <c r="A1549" t="inlineStr">
        <is>
          <t>5690061</t>
        </is>
      </c>
      <c r="B1549" t="inlineStr">
        <is>
          <t>大阪府高槻市高西町</t>
        </is>
      </c>
      <c r="C1549" t="inlineStr">
        <is>
          <t>おおさかふたかつきしこうさいちょう</t>
        </is>
      </c>
    </row>
    <row r="1550">
      <c r="A1550" t="inlineStr">
        <is>
          <t>5690062</t>
        </is>
      </c>
      <c r="B1550" t="inlineStr">
        <is>
          <t>大阪府高槻市下田部町</t>
        </is>
      </c>
      <c r="C1550" t="inlineStr">
        <is>
          <t>おおさかふたかつきししもたなべちょう</t>
        </is>
      </c>
    </row>
    <row r="1551">
      <c r="A1551" t="inlineStr">
        <is>
          <t>5690063</t>
        </is>
      </c>
      <c r="B1551" t="inlineStr">
        <is>
          <t>大阪府高槻市南庄所町</t>
        </is>
      </c>
      <c r="C1551" t="inlineStr">
        <is>
          <t>おおさかふたかつきしみなみしょうどころちょう</t>
        </is>
      </c>
    </row>
    <row r="1552">
      <c r="A1552" t="inlineStr">
        <is>
          <t>5690064</t>
        </is>
      </c>
      <c r="B1552" t="inlineStr">
        <is>
          <t>大阪府高槻市庄所町</t>
        </is>
      </c>
      <c r="C1552" t="inlineStr">
        <is>
          <t>おおさかふたかつきししょうどころちょう</t>
        </is>
      </c>
    </row>
    <row r="1553">
      <c r="A1553" t="inlineStr">
        <is>
          <t>5690065</t>
        </is>
      </c>
      <c r="B1553" t="inlineStr">
        <is>
          <t>大阪府高槻市城西町</t>
        </is>
      </c>
      <c r="C1553" t="inlineStr">
        <is>
          <t>おおさかふたかつきしじょうさいちょう</t>
        </is>
      </c>
    </row>
    <row r="1554">
      <c r="A1554" t="inlineStr">
        <is>
          <t>5690066</t>
        </is>
      </c>
      <c r="B1554" t="inlineStr">
        <is>
          <t>大阪府高槻市中川町</t>
        </is>
      </c>
      <c r="C1554" t="inlineStr">
        <is>
          <t>おおさかふたかつきしなかがわちょう</t>
        </is>
      </c>
    </row>
    <row r="1555">
      <c r="A1555" t="inlineStr">
        <is>
          <t>5690067</t>
        </is>
      </c>
      <c r="B1555" t="inlineStr">
        <is>
          <t>大阪府高槻市桃園町</t>
        </is>
      </c>
      <c r="C1555" t="inlineStr">
        <is>
          <t>おおさかふたかつきしとうえんちょう</t>
        </is>
      </c>
    </row>
    <row r="1556">
      <c r="A1556" t="inlineStr">
        <is>
          <t>5690071</t>
        </is>
      </c>
      <c r="B1556" t="inlineStr">
        <is>
          <t>大阪府高槻市城北町</t>
        </is>
      </c>
      <c r="C1556" t="inlineStr">
        <is>
          <t>おおさかふたかつきしじょうほくちょう</t>
        </is>
      </c>
    </row>
    <row r="1557">
      <c r="A1557" t="inlineStr">
        <is>
          <t>5690072</t>
        </is>
      </c>
      <c r="B1557" t="inlineStr">
        <is>
          <t>大阪府高槻市京口町</t>
        </is>
      </c>
      <c r="C1557" t="inlineStr">
        <is>
          <t>おおさかふたかつきしきょうぐちまち</t>
        </is>
      </c>
    </row>
    <row r="1558">
      <c r="A1558" t="inlineStr">
        <is>
          <t>5690073</t>
        </is>
      </c>
      <c r="B1558" t="inlineStr">
        <is>
          <t>大阪府高槻市上本町</t>
        </is>
      </c>
      <c r="C1558" t="inlineStr">
        <is>
          <t>おおさかふたかつきしかみほんまち</t>
        </is>
      </c>
    </row>
    <row r="1559">
      <c r="A1559" t="inlineStr">
        <is>
          <t>5690074</t>
        </is>
      </c>
      <c r="B1559" t="inlineStr">
        <is>
          <t>大阪府高槻市本町</t>
        </is>
      </c>
      <c r="C1559" t="inlineStr">
        <is>
          <t>おおさかふたかつきしほんまち</t>
        </is>
      </c>
    </row>
    <row r="1560">
      <c r="A1560" t="inlineStr">
        <is>
          <t>5690075</t>
        </is>
      </c>
      <c r="B1560" t="inlineStr">
        <is>
          <t>大阪府高槻市城内町</t>
        </is>
      </c>
      <c r="C1560" t="inlineStr">
        <is>
          <t>おおさかふたかつきしじょうないちょう</t>
        </is>
      </c>
    </row>
    <row r="1561">
      <c r="A1561" t="inlineStr">
        <is>
          <t>5690076</t>
        </is>
      </c>
      <c r="B1561" t="inlineStr">
        <is>
          <t>大阪府高槻市出丸町</t>
        </is>
      </c>
      <c r="C1561" t="inlineStr">
        <is>
          <t>おおさかふたかつきしでまるちょう</t>
        </is>
      </c>
    </row>
    <row r="1562">
      <c r="A1562" t="inlineStr">
        <is>
          <t>5690077</t>
        </is>
      </c>
      <c r="B1562" t="inlineStr">
        <is>
          <t>大阪府高槻市野見町</t>
        </is>
      </c>
      <c r="C1562" t="inlineStr">
        <is>
          <t>おおさかふたかつきしのみちょう</t>
        </is>
      </c>
    </row>
    <row r="1563">
      <c r="A1563" t="inlineStr">
        <is>
          <t>5690078</t>
        </is>
      </c>
      <c r="B1563" t="inlineStr">
        <is>
          <t>大阪府高槻市大手町</t>
        </is>
      </c>
      <c r="C1563" t="inlineStr">
        <is>
          <t>おおさかふたかつきしおおてちょう</t>
        </is>
      </c>
    </row>
    <row r="1564">
      <c r="A1564" t="inlineStr">
        <is>
          <t>5690081</t>
        </is>
      </c>
      <c r="B1564" t="inlineStr">
        <is>
          <t>大阪府高槻市宮野町</t>
        </is>
      </c>
      <c r="C1564" t="inlineStr">
        <is>
          <t>おおさかふたかつきしみやのちょう</t>
        </is>
      </c>
    </row>
    <row r="1565">
      <c r="A1565" t="inlineStr">
        <is>
          <t>5690082</t>
        </is>
      </c>
      <c r="B1565" t="inlineStr">
        <is>
          <t>大阪府高槻市明野町</t>
        </is>
      </c>
      <c r="C1565" t="inlineStr">
        <is>
          <t>おおさかふたかつきしあけのちょう</t>
        </is>
      </c>
    </row>
    <row r="1566">
      <c r="A1566" t="inlineStr">
        <is>
          <t>5690083</t>
        </is>
      </c>
      <c r="B1566" t="inlineStr">
        <is>
          <t>大阪府高槻市永楽町</t>
        </is>
      </c>
      <c r="C1566" t="inlineStr">
        <is>
          <t>おおさかふたかつきしえいらくちょう</t>
        </is>
      </c>
    </row>
    <row r="1567">
      <c r="A1567" t="inlineStr">
        <is>
          <t>5690084</t>
        </is>
      </c>
      <c r="B1567" t="inlineStr">
        <is>
          <t>大阪府高槻市沢良木町</t>
        </is>
      </c>
      <c r="C1567" t="inlineStr">
        <is>
          <t>おおさかふたかつきしさわらぎちょう</t>
        </is>
      </c>
    </row>
    <row r="1568">
      <c r="A1568" t="inlineStr">
        <is>
          <t>5690085</t>
        </is>
      </c>
      <c r="B1568" t="inlineStr">
        <is>
          <t>大阪府高槻市南松原町</t>
        </is>
      </c>
      <c r="C1568" t="inlineStr">
        <is>
          <t>おおさかふたかつきしみなみまつばらちょう</t>
        </is>
      </c>
    </row>
    <row r="1569">
      <c r="A1569" t="inlineStr">
        <is>
          <t>5690086</t>
        </is>
      </c>
      <c r="B1569" t="inlineStr">
        <is>
          <t>大阪府高槻市松原町</t>
        </is>
      </c>
      <c r="C1569" t="inlineStr">
        <is>
          <t>おおさかふたかつきしまつばらちょう</t>
        </is>
      </c>
    </row>
    <row r="1570">
      <c r="A1570" t="inlineStr">
        <is>
          <t>5690087</t>
        </is>
      </c>
      <c r="B1570" t="inlineStr">
        <is>
          <t>大阪府高槻市千代田町</t>
        </is>
      </c>
      <c r="C1570" t="inlineStr">
        <is>
          <t>おおさかふたかつきしちよだちょう</t>
        </is>
      </c>
    </row>
    <row r="1571">
      <c r="A1571" t="inlineStr">
        <is>
          <t>5690088</t>
        </is>
      </c>
      <c r="B1571" t="inlineStr">
        <is>
          <t>大阪府高槻市天王町</t>
        </is>
      </c>
      <c r="C1571" t="inlineStr">
        <is>
          <t>おおさかふたかつきしてんのうちょう</t>
        </is>
      </c>
    </row>
    <row r="1572">
      <c r="A1572" t="inlineStr">
        <is>
          <t>5690091</t>
        </is>
      </c>
      <c r="B1572" t="inlineStr">
        <is>
          <t>大阪府高槻市梶原</t>
        </is>
      </c>
      <c r="C1572" t="inlineStr">
        <is>
          <t>おおさかふたかつきしかじはら</t>
        </is>
      </c>
    </row>
    <row r="1573">
      <c r="A1573" t="inlineStr">
        <is>
          <t>5690092</t>
        </is>
      </c>
      <c r="B1573" t="inlineStr">
        <is>
          <t>大阪府高槻市梶原中村町</t>
        </is>
      </c>
      <c r="C1573" t="inlineStr">
        <is>
          <t>おおさかふたかつきしかじはらなかむらちょう</t>
        </is>
      </c>
    </row>
    <row r="1574">
      <c r="A1574" t="inlineStr">
        <is>
          <t>5690093</t>
        </is>
      </c>
      <c r="B1574" t="inlineStr">
        <is>
          <t>大阪府高槻市萩之庄</t>
        </is>
      </c>
      <c r="C1574" t="inlineStr">
        <is>
          <t>おおさかふたかつきしはぎのしょう</t>
        </is>
      </c>
    </row>
    <row r="1575">
      <c r="A1575" t="inlineStr">
        <is>
          <t>5690094</t>
        </is>
      </c>
      <c r="B1575" t="inlineStr">
        <is>
          <t>大阪府高槻市緑町</t>
        </is>
      </c>
      <c r="C1575" t="inlineStr">
        <is>
          <t>おおさかふたかつきしみどりちょう</t>
        </is>
      </c>
    </row>
    <row r="1576">
      <c r="A1576" t="inlineStr">
        <is>
          <t>5690095</t>
        </is>
      </c>
      <c r="B1576" t="inlineStr">
        <is>
          <t>大阪府高槻市八丁西町</t>
        </is>
      </c>
      <c r="C1576" t="inlineStr">
        <is>
          <t>おおさかふたかつきしはっちょうにしまち</t>
        </is>
      </c>
    </row>
    <row r="1577">
      <c r="A1577" t="inlineStr">
        <is>
          <t>5690096</t>
        </is>
      </c>
      <c r="B1577" t="inlineStr">
        <is>
          <t>大阪府高槻市八丁畷町</t>
        </is>
      </c>
      <c r="C1577" t="inlineStr">
        <is>
          <t>おおさかふたかつきしはっちょうなわてちょう</t>
        </is>
      </c>
    </row>
    <row r="1578">
      <c r="A1578" t="inlineStr">
        <is>
          <t>5690097</t>
        </is>
      </c>
      <c r="B1578" t="inlineStr">
        <is>
          <t>大阪府高槻市高垣町</t>
        </is>
      </c>
      <c r="C1578" t="inlineStr">
        <is>
          <t>おおさかふたかつきしたかがきちょう</t>
        </is>
      </c>
    </row>
    <row r="1579">
      <c r="A1579" t="inlineStr">
        <is>
          <t>5690801</t>
        </is>
      </c>
      <c r="B1579" t="inlineStr">
        <is>
          <t>大阪府高槻市大学町</t>
        </is>
      </c>
      <c r="C1579" t="inlineStr">
        <is>
          <t>おおさかふたかつきしだいがくまち</t>
        </is>
      </c>
    </row>
    <row r="1580">
      <c r="A1580" t="inlineStr">
        <is>
          <t>5690802</t>
        </is>
      </c>
      <c r="B1580" t="inlineStr">
        <is>
          <t>大阪府高槻市北園町</t>
        </is>
      </c>
      <c r="C1580" t="inlineStr">
        <is>
          <t>おおさかふたかつきしきたそのまち</t>
        </is>
      </c>
    </row>
    <row r="1581">
      <c r="A1581" t="inlineStr">
        <is>
          <t>5690803</t>
        </is>
      </c>
      <c r="B1581" t="inlineStr">
        <is>
          <t>大阪府高槻市高槻町</t>
        </is>
      </c>
      <c r="C1581" t="inlineStr">
        <is>
          <t>おおさかふたかつきしたかつきまち</t>
        </is>
      </c>
    </row>
    <row r="1582">
      <c r="A1582" t="inlineStr">
        <is>
          <t>5690804</t>
        </is>
      </c>
      <c r="B1582" t="inlineStr">
        <is>
          <t>大阪府高槻市紺屋町</t>
        </is>
      </c>
      <c r="C1582" t="inlineStr">
        <is>
          <t>おおさかふたかつきしこんやまち</t>
        </is>
      </c>
    </row>
    <row r="1583">
      <c r="A1583" t="inlineStr">
        <is>
          <t>5690805</t>
        </is>
      </c>
      <c r="B1583" t="inlineStr">
        <is>
          <t>大阪府高槻市上田辺町</t>
        </is>
      </c>
      <c r="C1583" t="inlineStr">
        <is>
          <t>おおさかふたかつきしかみたなべちょう</t>
        </is>
      </c>
    </row>
    <row r="1584">
      <c r="A1584" t="inlineStr">
        <is>
          <t>5690806</t>
        </is>
      </c>
      <c r="B1584" t="inlineStr">
        <is>
          <t>大阪府高槻市明田町</t>
        </is>
      </c>
      <c r="C1584" t="inlineStr">
        <is>
          <t>おおさかふたかつきしあけたちょう</t>
        </is>
      </c>
    </row>
    <row r="1585">
      <c r="A1585" t="inlineStr">
        <is>
          <t>5690807</t>
        </is>
      </c>
      <c r="B1585" t="inlineStr">
        <is>
          <t>大阪府高槻市桜町</t>
        </is>
      </c>
      <c r="C1585" t="inlineStr">
        <is>
          <t>おおさかふたかつきしさくらまち</t>
        </is>
      </c>
    </row>
    <row r="1586">
      <c r="A1586" t="inlineStr">
        <is>
          <t>5690811</t>
        </is>
      </c>
      <c r="B1586" t="inlineStr">
        <is>
          <t>大阪府高槻市東五百住町</t>
        </is>
      </c>
      <c r="C1586" t="inlineStr">
        <is>
          <t>おおさかふたかつきしひがしよすみちょう</t>
        </is>
      </c>
    </row>
    <row r="1587">
      <c r="A1587" t="inlineStr">
        <is>
          <t>5690812</t>
        </is>
      </c>
      <c r="B1587" t="inlineStr">
        <is>
          <t>大阪府高槻市登美の里町</t>
        </is>
      </c>
      <c r="C1587" t="inlineStr">
        <is>
          <t>おおさかふたかつきしとみのさとちょう</t>
        </is>
      </c>
    </row>
    <row r="1588">
      <c r="A1588" t="inlineStr">
        <is>
          <t>5690813</t>
        </is>
      </c>
      <c r="B1588" t="inlineStr">
        <is>
          <t>大阪府高槻市西五百住町</t>
        </is>
      </c>
      <c r="C1588" t="inlineStr">
        <is>
          <t>おおさかふたかつきしにしよすみちょう</t>
        </is>
      </c>
    </row>
    <row r="1589">
      <c r="A1589" t="inlineStr">
        <is>
          <t>5690814</t>
        </is>
      </c>
      <c r="B1589" t="inlineStr">
        <is>
          <t>大阪府高槻市富田町</t>
        </is>
      </c>
      <c r="C1589" t="inlineStr">
        <is>
          <t>おおさかふたかつきしとんだちょう</t>
        </is>
      </c>
    </row>
    <row r="1590">
      <c r="A1590" t="inlineStr">
        <is>
          <t>5690815</t>
        </is>
      </c>
      <c r="B1590" t="inlineStr">
        <is>
          <t>大阪府高槻市昭和台町</t>
        </is>
      </c>
      <c r="C1590" t="inlineStr">
        <is>
          <t>おおさかふたかつきししょうわだいちょう</t>
        </is>
      </c>
    </row>
    <row r="1591">
      <c r="A1591" t="inlineStr">
        <is>
          <t>5690816</t>
        </is>
      </c>
      <c r="B1591" t="inlineStr">
        <is>
          <t>大阪府高槻市北昭和台町</t>
        </is>
      </c>
      <c r="C1591" t="inlineStr">
        <is>
          <t>おおさかふたかつきしきたしょうわだいちょう</t>
        </is>
      </c>
    </row>
    <row r="1592">
      <c r="A1592" t="inlineStr">
        <is>
          <t>5690817</t>
        </is>
      </c>
      <c r="B1592" t="inlineStr">
        <is>
          <t>大阪府高槻市桜ケ丘北町</t>
        </is>
      </c>
      <c r="C1592" t="inlineStr">
        <is>
          <t>おおさかふたかつきしさくらがおかきたまち</t>
        </is>
      </c>
    </row>
    <row r="1593">
      <c r="A1593" t="inlineStr">
        <is>
          <t>5690818</t>
        </is>
      </c>
      <c r="B1593" t="inlineStr">
        <is>
          <t>大阪府高槻市桜ケ丘南町</t>
        </is>
      </c>
      <c r="C1593" t="inlineStr">
        <is>
          <t>おおさかふたかつきしさくらがおかみなみまち</t>
        </is>
      </c>
    </row>
    <row r="1594">
      <c r="A1594" t="inlineStr">
        <is>
          <t>5690821</t>
        </is>
      </c>
      <c r="B1594" t="inlineStr">
        <is>
          <t>大阪府高槻市津之江北町</t>
        </is>
      </c>
      <c r="C1594" t="inlineStr">
        <is>
          <t>おおさかふたかつきしつのえきたまち</t>
        </is>
      </c>
    </row>
    <row r="1595">
      <c r="A1595" t="inlineStr">
        <is>
          <t>5690822</t>
        </is>
      </c>
      <c r="B1595" t="inlineStr">
        <is>
          <t>大阪府高槻市津之江町</t>
        </is>
      </c>
      <c r="C1595" t="inlineStr">
        <is>
          <t>おおさかふたかつきしつのえちょう</t>
        </is>
      </c>
    </row>
    <row r="1596">
      <c r="A1596" t="inlineStr">
        <is>
          <t>5690823</t>
        </is>
      </c>
      <c r="B1596" t="inlineStr">
        <is>
          <t>大阪府高槻市芝生町</t>
        </is>
      </c>
      <c r="C1596" t="inlineStr">
        <is>
          <t>おおさかふたかつきししぼちょう</t>
        </is>
      </c>
    </row>
    <row r="1597">
      <c r="A1597" t="inlineStr">
        <is>
          <t>5690824</t>
        </is>
      </c>
      <c r="B1597" t="inlineStr">
        <is>
          <t>大阪府高槻市川添</t>
        </is>
      </c>
      <c r="C1597" t="inlineStr">
        <is>
          <t>おおさかふたかつきしかわぞえ</t>
        </is>
      </c>
    </row>
    <row r="1598">
      <c r="A1598" t="inlineStr">
        <is>
          <t>5690825</t>
        </is>
      </c>
      <c r="B1598" t="inlineStr">
        <is>
          <t>大阪府高槻市栄町</t>
        </is>
      </c>
      <c r="C1598" t="inlineStr">
        <is>
          <t>おおさかふたかつきしさかえまち</t>
        </is>
      </c>
    </row>
    <row r="1599">
      <c r="A1599" t="inlineStr">
        <is>
          <t>5690826</t>
        </is>
      </c>
      <c r="B1599" t="inlineStr">
        <is>
          <t>大阪府高槻市寿町</t>
        </is>
      </c>
      <c r="C1599" t="inlineStr">
        <is>
          <t>おおさかふたかつきしことぶきちょう</t>
        </is>
      </c>
    </row>
    <row r="1600">
      <c r="A1600" t="inlineStr">
        <is>
          <t>5690827</t>
        </is>
      </c>
      <c r="B1600" t="inlineStr">
        <is>
          <t>大阪府高槻市如是町</t>
        </is>
      </c>
      <c r="C1600" t="inlineStr">
        <is>
          <t>おおさかふたかつきしにょぜちょう</t>
        </is>
      </c>
    </row>
    <row r="1601">
      <c r="A1601" t="inlineStr">
        <is>
          <t>5690831</t>
        </is>
      </c>
      <c r="B1601" t="inlineStr">
        <is>
          <t>大阪府高槻市唐崎北</t>
        </is>
      </c>
      <c r="C1601" t="inlineStr">
        <is>
          <t>おおさかふたかつきしからさききた</t>
        </is>
      </c>
    </row>
    <row r="1602">
      <c r="A1602" t="inlineStr">
        <is>
          <t>5690832</t>
        </is>
      </c>
      <c r="B1602" t="inlineStr">
        <is>
          <t>大阪府高槻市唐崎中</t>
        </is>
      </c>
      <c r="C1602" t="inlineStr">
        <is>
          <t>おおさかふたかつきしからさきなか</t>
        </is>
      </c>
    </row>
    <row r="1603">
      <c r="A1603" t="inlineStr">
        <is>
          <t>5690833</t>
        </is>
      </c>
      <c r="B1603" t="inlineStr">
        <is>
          <t>大阪府高槻市唐崎南</t>
        </is>
      </c>
      <c r="C1603" t="inlineStr">
        <is>
          <t>おおさかふたかつきしからさきみなみ</t>
        </is>
      </c>
    </row>
    <row r="1604">
      <c r="A1604" t="inlineStr">
        <is>
          <t>5690834</t>
        </is>
      </c>
      <c r="B1604" t="inlineStr">
        <is>
          <t>大阪府高槻市唐崎</t>
        </is>
      </c>
      <c r="C1604" t="inlineStr">
        <is>
          <t>おおさかふたかつきしからさき</t>
        </is>
      </c>
    </row>
    <row r="1605">
      <c r="A1605" t="inlineStr">
        <is>
          <t>5690835</t>
        </is>
      </c>
      <c r="B1605" t="inlineStr">
        <is>
          <t>大阪府高槻市三島江</t>
        </is>
      </c>
      <c r="C1605" t="inlineStr">
        <is>
          <t>おおさかふたかつきしみしまえ</t>
        </is>
      </c>
    </row>
    <row r="1606">
      <c r="A1606" t="inlineStr">
        <is>
          <t>5690836</t>
        </is>
      </c>
      <c r="B1606" t="inlineStr">
        <is>
          <t>大阪府高槻市唐崎西</t>
        </is>
      </c>
      <c r="C1606" t="inlineStr">
        <is>
          <t>おおさかふたかつきしからさきにし</t>
        </is>
      </c>
    </row>
    <row r="1607">
      <c r="A1607" t="inlineStr">
        <is>
          <t>5690841</t>
        </is>
      </c>
      <c r="B1607" t="inlineStr">
        <is>
          <t>大阪府高槻市西面北</t>
        </is>
      </c>
      <c r="C1607" t="inlineStr">
        <is>
          <t>おおさかふたかつきしさいめきた</t>
        </is>
      </c>
    </row>
    <row r="1608">
      <c r="A1608" t="inlineStr">
        <is>
          <t>5690842</t>
        </is>
      </c>
      <c r="B1608" t="inlineStr">
        <is>
          <t>大阪府高槻市西面中</t>
        </is>
      </c>
      <c r="C1608" t="inlineStr">
        <is>
          <t>おおさかふたかつきしさいめなか</t>
        </is>
      </c>
    </row>
    <row r="1609">
      <c r="A1609" t="inlineStr">
        <is>
          <t>5690843</t>
        </is>
      </c>
      <c r="B1609" t="inlineStr">
        <is>
          <t>大阪府高槻市三箇牧</t>
        </is>
      </c>
      <c r="C1609" t="inlineStr">
        <is>
          <t>おおさかふたかつきしさんがまき</t>
        </is>
      </c>
    </row>
    <row r="1610">
      <c r="A1610" t="inlineStr">
        <is>
          <t>5690844</t>
        </is>
      </c>
      <c r="B1610" t="inlineStr">
        <is>
          <t>大阪府高槻市柱本</t>
        </is>
      </c>
      <c r="C1610" t="inlineStr">
        <is>
          <t>おおさかふたかつきしはしらもと</t>
        </is>
      </c>
    </row>
    <row r="1611">
      <c r="A1611" t="inlineStr">
        <is>
          <t>5690845</t>
        </is>
      </c>
      <c r="B1611" t="inlineStr">
        <is>
          <t>大阪府高槻市柱本南町</t>
        </is>
      </c>
      <c r="C1611" t="inlineStr">
        <is>
          <t>おおさかふたかつきしはしらもとみなみまち</t>
        </is>
      </c>
    </row>
    <row r="1612">
      <c r="A1612" t="inlineStr">
        <is>
          <t>5690846</t>
        </is>
      </c>
      <c r="B1612" t="inlineStr">
        <is>
          <t>大阪府高槻市柱本新町</t>
        </is>
      </c>
      <c r="C1612" t="inlineStr">
        <is>
          <t>おおさかふたかつきしはしらもとしんまち</t>
        </is>
      </c>
    </row>
    <row r="1613">
      <c r="A1613" t="inlineStr">
        <is>
          <t>5690847</t>
        </is>
      </c>
      <c r="B1613" t="inlineStr">
        <is>
          <t>大阪府高槻市西面南</t>
        </is>
      </c>
      <c r="C1613" t="inlineStr">
        <is>
          <t>おおさかふたかつきしさいめみなみ</t>
        </is>
      </c>
    </row>
    <row r="1614">
      <c r="A1614" t="inlineStr">
        <is>
          <t>5690851</t>
        </is>
      </c>
      <c r="B1614" t="inlineStr">
        <is>
          <t>大阪府高槻市南総持寺町</t>
        </is>
      </c>
      <c r="C1614" t="inlineStr">
        <is>
          <t>おおさかふたかつきしみなみそうじじちょう</t>
        </is>
      </c>
    </row>
    <row r="1615">
      <c r="A1615" t="inlineStr">
        <is>
          <t>5690852</t>
        </is>
      </c>
      <c r="B1615" t="inlineStr">
        <is>
          <t>大阪府高槻市北柳川町</t>
        </is>
      </c>
      <c r="C1615" t="inlineStr">
        <is>
          <t>おおさかふたかつきしきたやながわちょう</t>
        </is>
      </c>
    </row>
    <row r="1616">
      <c r="A1616" t="inlineStr">
        <is>
          <t>5690853</t>
        </is>
      </c>
      <c r="B1616" t="inlineStr">
        <is>
          <t>大阪府高槻市柳川町</t>
        </is>
      </c>
      <c r="C1616" t="inlineStr">
        <is>
          <t>おおさかふたかつきしやながわちょう</t>
        </is>
      </c>
    </row>
    <row r="1617">
      <c r="A1617" t="inlineStr">
        <is>
          <t>5690854</t>
        </is>
      </c>
      <c r="B1617" t="inlineStr">
        <is>
          <t>大阪府高槻市西町</t>
        </is>
      </c>
      <c r="C1617" t="inlineStr">
        <is>
          <t>おおさかふたかつきしにしまち</t>
        </is>
      </c>
    </row>
    <row r="1618">
      <c r="A1618" t="inlineStr">
        <is>
          <t>5690855</t>
        </is>
      </c>
      <c r="B1618" t="inlineStr">
        <is>
          <t>大阪府高槻市牧田町</t>
        </is>
      </c>
      <c r="C1618" t="inlineStr">
        <is>
          <t>おおさかふたかつきしまきたちょう</t>
        </is>
      </c>
    </row>
    <row r="1619">
      <c r="A1619" t="inlineStr">
        <is>
          <t>5690856</t>
        </is>
      </c>
      <c r="B1619" t="inlineStr">
        <is>
          <t>大阪府高槻市玉川新町</t>
        </is>
      </c>
      <c r="C1619" t="inlineStr">
        <is>
          <t>おおさかふたかつきしたまがわしんまち</t>
        </is>
      </c>
    </row>
    <row r="1620">
      <c r="A1620" t="inlineStr">
        <is>
          <t>5690857</t>
        </is>
      </c>
      <c r="B1620" t="inlineStr">
        <is>
          <t>大阪府高槻市玉川</t>
        </is>
      </c>
      <c r="C1620" t="inlineStr">
        <is>
          <t>おおさかふたかつきしたまがわ</t>
        </is>
      </c>
    </row>
    <row r="1621">
      <c r="A1621" t="inlineStr">
        <is>
          <t>5691001</t>
        </is>
      </c>
      <c r="B1621" t="inlineStr">
        <is>
          <t>大阪府高槻市中畑</t>
        </is>
      </c>
      <c r="C1621" t="inlineStr">
        <is>
          <t>おおさかふたかつきしなかはた</t>
        </is>
      </c>
    </row>
    <row r="1622">
      <c r="A1622" t="inlineStr">
        <is>
          <t>5691002</t>
        </is>
      </c>
      <c r="B1622" t="inlineStr">
        <is>
          <t>大阪府高槻市田能</t>
        </is>
      </c>
      <c r="C1622" t="inlineStr">
        <is>
          <t>おおさかふたかつきしたのう</t>
        </is>
      </c>
    </row>
    <row r="1623">
      <c r="A1623" t="inlineStr">
        <is>
          <t>5691003</t>
        </is>
      </c>
      <c r="B1623" t="inlineStr">
        <is>
          <t>大阪府高槻市出灰</t>
        </is>
      </c>
      <c r="C1623" t="inlineStr">
        <is>
          <t>おおさかふたかつきしいずりは</t>
        </is>
      </c>
    </row>
    <row r="1624">
      <c r="A1624" t="inlineStr">
        <is>
          <t>5691004</t>
        </is>
      </c>
      <c r="B1624" t="inlineStr">
        <is>
          <t>大阪府高槻市二料</t>
        </is>
      </c>
      <c r="C1624" t="inlineStr">
        <is>
          <t>おおさかふたかつきしにりょう</t>
        </is>
      </c>
    </row>
    <row r="1625">
      <c r="A1625" t="inlineStr">
        <is>
          <t>5691005</t>
        </is>
      </c>
      <c r="B1625" t="inlineStr">
        <is>
          <t>大阪府高槻市杉生</t>
        </is>
      </c>
      <c r="C1625" t="inlineStr">
        <is>
          <t>おおさかふたかつきしすぎお</t>
        </is>
      </c>
    </row>
    <row r="1626">
      <c r="A1626" t="inlineStr">
        <is>
          <t>5691011</t>
        </is>
      </c>
      <c r="B1626" t="inlineStr">
        <is>
          <t>大阪府高槻市川久保</t>
        </is>
      </c>
      <c r="C1626" t="inlineStr">
        <is>
          <t>おおさかふたかつきしかわくぼ</t>
        </is>
      </c>
    </row>
    <row r="1627">
      <c r="A1627" t="inlineStr">
        <is>
          <t>5691012</t>
        </is>
      </c>
      <c r="B1627" t="inlineStr">
        <is>
          <t>大阪府高槻市成合</t>
        </is>
      </c>
      <c r="C1627" t="inlineStr">
        <is>
          <t>おおさかふたかつきしなりあい</t>
        </is>
      </c>
    </row>
    <row r="1628">
      <c r="A1628" t="inlineStr">
        <is>
          <t>5691013</t>
        </is>
      </c>
      <c r="B1628" t="inlineStr">
        <is>
          <t>大阪府高槻市成合南の町</t>
        </is>
      </c>
      <c r="C1628" t="inlineStr">
        <is>
          <t>おおさかふたかつきしなりあいみなみのちょう</t>
        </is>
      </c>
    </row>
    <row r="1629">
      <c r="A1629" t="inlineStr">
        <is>
          <t>5691014</t>
        </is>
      </c>
      <c r="B1629" t="inlineStr">
        <is>
          <t>大阪府高槻市成合東の町</t>
        </is>
      </c>
      <c r="C1629" t="inlineStr">
        <is>
          <t>おおさかふたかつきしなりあいひがしのちょう</t>
        </is>
      </c>
    </row>
    <row r="1630">
      <c r="A1630" t="inlineStr">
        <is>
          <t>5691015</t>
        </is>
      </c>
      <c r="B1630" t="inlineStr">
        <is>
          <t>大阪府高槻市成合中の町</t>
        </is>
      </c>
      <c r="C1630" t="inlineStr">
        <is>
          <t>おおさかふたかつきしなりあいなかのちょう</t>
        </is>
      </c>
    </row>
    <row r="1631">
      <c r="A1631" t="inlineStr">
        <is>
          <t>5691016</t>
        </is>
      </c>
      <c r="B1631" t="inlineStr">
        <is>
          <t>大阪府高槻市成合西の町</t>
        </is>
      </c>
      <c r="C1631" t="inlineStr">
        <is>
          <t>おおさかふたかつきしなりあいにしのちょう</t>
        </is>
      </c>
    </row>
    <row r="1632">
      <c r="A1632" t="inlineStr">
        <is>
          <t>5691017</t>
        </is>
      </c>
      <c r="B1632" t="inlineStr">
        <is>
          <t>大阪府高槻市成合北の町</t>
        </is>
      </c>
      <c r="C1632" t="inlineStr">
        <is>
          <t>おおさかふたかつきしなりあいきたのちょう</t>
        </is>
      </c>
    </row>
    <row r="1633">
      <c r="A1633" t="inlineStr">
        <is>
          <t>5691018</t>
        </is>
      </c>
      <c r="B1633" t="inlineStr">
        <is>
          <t>大阪府高槻市花林苑</t>
        </is>
      </c>
      <c r="C1633" t="inlineStr">
        <is>
          <t>おおさかふたかつきしかりんえん</t>
        </is>
      </c>
    </row>
    <row r="1634">
      <c r="A1634" t="inlineStr">
        <is>
          <t>5691020</t>
        </is>
      </c>
      <c r="B1634" t="inlineStr">
        <is>
          <t>大阪府高槻市高見台</t>
        </is>
      </c>
      <c r="C1634" t="inlineStr">
        <is>
          <t>おおさかふたかつきしたかみだい</t>
        </is>
      </c>
    </row>
    <row r="1635">
      <c r="A1635" t="inlineStr">
        <is>
          <t>5691021</t>
        </is>
      </c>
      <c r="B1635" t="inlineStr">
        <is>
          <t>大阪府高槻市弥生が丘町</t>
        </is>
      </c>
      <c r="C1635" t="inlineStr">
        <is>
          <t>おおさかふたかつきしやよいがおかちょう</t>
        </is>
      </c>
    </row>
    <row r="1636">
      <c r="A1636" t="inlineStr">
        <is>
          <t>5691022</t>
        </is>
      </c>
      <c r="B1636" t="inlineStr">
        <is>
          <t>大阪府高槻市日吉台</t>
        </is>
      </c>
      <c r="C1636" t="inlineStr">
        <is>
          <t>おおさかふたかつきしひよしだい</t>
        </is>
      </c>
    </row>
    <row r="1637">
      <c r="A1637" t="inlineStr">
        <is>
          <t>5691023</t>
        </is>
      </c>
      <c r="B1637" t="inlineStr">
        <is>
          <t>大阪府高槻市宮が谷町</t>
        </is>
      </c>
      <c r="C1637" t="inlineStr">
        <is>
          <t>おおさかふたかつきしみやがだにちょう</t>
        </is>
      </c>
    </row>
    <row r="1638">
      <c r="A1638" t="inlineStr">
        <is>
          <t>5691024</t>
        </is>
      </c>
      <c r="B1638" t="inlineStr">
        <is>
          <t>大阪府高槻市寺谷町</t>
        </is>
      </c>
      <c r="C1638" t="inlineStr">
        <is>
          <t>おおさかふたかつきしてらたにちょう</t>
        </is>
      </c>
    </row>
    <row r="1639">
      <c r="A1639" t="inlineStr">
        <is>
          <t>5691025</t>
        </is>
      </c>
      <c r="B1639" t="inlineStr">
        <is>
          <t>大阪府高槻市芝谷町</t>
        </is>
      </c>
      <c r="C1639" t="inlineStr">
        <is>
          <t>おおさかふたかつきししばたにちょう</t>
        </is>
      </c>
    </row>
    <row r="1640">
      <c r="A1640" t="inlineStr">
        <is>
          <t>5691026</t>
        </is>
      </c>
      <c r="B1640" t="inlineStr">
        <is>
          <t>大阪府高槻市緑が丘</t>
        </is>
      </c>
      <c r="C1640" t="inlineStr">
        <is>
          <t>おおさかふたかつきしみどりがおか</t>
        </is>
      </c>
    </row>
    <row r="1641">
      <c r="A1641" t="inlineStr">
        <is>
          <t>5691027</t>
        </is>
      </c>
      <c r="B1641" t="inlineStr">
        <is>
          <t>大阪府高槻市浦堂</t>
        </is>
      </c>
      <c r="C1641" t="inlineStr">
        <is>
          <t>おおさかふたかつきしうらどう</t>
        </is>
      </c>
    </row>
    <row r="1642">
      <c r="A1642" t="inlineStr">
        <is>
          <t>5691028</t>
        </is>
      </c>
      <c r="B1642" t="inlineStr">
        <is>
          <t>大阪府高槻市浦堂本町</t>
        </is>
      </c>
      <c r="C1642" t="inlineStr">
        <is>
          <t>おおさかふたかつきしうらどうほんまち</t>
        </is>
      </c>
    </row>
    <row r="1643">
      <c r="A1643" t="inlineStr">
        <is>
          <t>5691029</t>
        </is>
      </c>
      <c r="B1643" t="inlineStr">
        <is>
          <t>大阪府高槻市安岡寺町</t>
        </is>
      </c>
      <c r="C1643" t="inlineStr">
        <is>
          <t>おおさかふたかつきしあんこうじちょう</t>
        </is>
      </c>
    </row>
    <row r="1644">
      <c r="A1644" t="inlineStr">
        <is>
          <t>5691031</t>
        </is>
      </c>
      <c r="B1644" t="inlineStr">
        <is>
          <t>大阪府高槻市松が丘</t>
        </is>
      </c>
      <c r="C1644" t="inlineStr">
        <is>
          <t>おおさかふたかつきしまつがおか</t>
        </is>
      </c>
    </row>
    <row r="1645">
      <c r="A1645" t="inlineStr">
        <is>
          <t>5691032</t>
        </is>
      </c>
      <c r="B1645" t="inlineStr">
        <is>
          <t>大阪府高槻市宮之川原</t>
        </is>
      </c>
      <c r="C1645" t="inlineStr">
        <is>
          <t>おおさかふたかつきしみやのかわら</t>
        </is>
      </c>
    </row>
    <row r="1646">
      <c r="A1646" t="inlineStr">
        <is>
          <t>5691033</t>
        </is>
      </c>
      <c r="B1646" t="inlineStr">
        <is>
          <t>大阪府高槻市宮之川原元町</t>
        </is>
      </c>
      <c r="C1646" t="inlineStr">
        <is>
          <t>おおさかふたかつきしみやのかわらもとまち</t>
        </is>
      </c>
    </row>
    <row r="1647">
      <c r="A1647" t="inlineStr">
        <is>
          <t>5691034</t>
        </is>
      </c>
      <c r="B1647" t="inlineStr">
        <is>
          <t>大阪府高槻市大蔵司</t>
        </is>
      </c>
      <c r="C1647" t="inlineStr">
        <is>
          <t>おおさかふたかつきしだいぞうじ</t>
        </is>
      </c>
    </row>
    <row r="1648">
      <c r="A1648" t="inlineStr">
        <is>
          <t>5691035</t>
        </is>
      </c>
      <c r="B1648" t="inlineStr">
        <is>
          <t>大阪府高槻市西之川原</t>
        </is>
      </c>
      <c r="C1648" t="inlineStr">
        <is>
          <t>おおさかふたかつきしにしのかわら</t>
        </is>
      </c>
    </row>
    <row r="1649">
      <c r="A1649" t="inlineStr">
        <is>
          <t>5691036</t>
        </is>
      </c>
      <c r="B1649" t="inlineStr">
        <is>
          <t>大阪府高槻市塚脇</t>
        </is>
      </c>
      <c r="C1649" t="inlineStr">
        <is>
          <t>おおさかふたかつきしつかわき</t>
        </is>
      </c>
    </row>
    <row r="1650">
      <c r="A1650" t="inlineStr">
        <is>
          <t>5691037</t>
        </is>
      </c>
      <c r="B1650" t="inlineStr">
        <is>
          <t>大阪府高槻市東城山町</t>
        </is>
      </c>
      <c r="C1650" t="inlineStr">
        <is>
          <t>おおさかふたかつきしひがししろやまちょう</t>
        </is>
      </c>
    </row>
    <row r="1651">
      <c r="A1651" t="inlineStr">
        <is>
          <t>5691038</t>
        </is>
      </c>
      <c r="B1651" t="inlineStr">
        <is>
          <t>大阪府高槻市黄金の里</t>
        </is>
      </c>
      <c r="C1651" t="inlineStr">
        <is>
          <t>おおさかふたかつきしこがねのさと</t>
        </is>
      </c>
    </row>
    <row r="1652">
      <c r="A1652" t="inlineStr">
        <is>
          <t>5691039</t>
        </is>
      </c>
      <c r="B1652" t="inlineStr">
        <is>
          <t>大阪府高槻市清水台</t>
        </is>
      </c>
      <c r="C1652" t="inlineStr">
        <is>
          <t>おおさかふたかつきししみずだい</t>
        </is>
      </c>
    </row>
    <row r="1653">
      <c r="A1653" t="inlineStr">
        <is>
          <t>5691041</t>
        </is>
      </c>
      <c r="B1653" t="inlineStr">
        <is>
          <t>大阪府高槻市奈佐原</t>
        </is>
      </c>
      <c r="C1653" t="inlineStr">
        <is>
          <t>おおさかふたかつきしなさはら</t>
        </is>
      </c>
    </row>
    <row r="1654">
      <c r="A1654" t="inlineStr">
        <is>
          <t>5691042</t>
        </is>
      </c>
      <c r="B1654" t="inlineStr">
        <is>
          <t>大阪府高槻市南平台</t>
        </is>
      </c>
      <c r="C1654" t="inlineStr">
        <is>
          <t>おおさかふたかつきしなんぺいだい</t>
        </is>
      </c>
    </row>
    <row r="1655">
      <c r="A1655" t="inlineStr">
        <is>
          <t>5691043</t>
        </is>
      </c>
      <c r="B1655" t="inlineStr">
        <is>
          <t>大阪府高槻市奈佐原元町</t>
        </is>
      </c>
      <c r="C1655" t="inlineStr">
        <is>
          <t>おおさかふたかつきしなさはらもとまち</t>
        </is>
      </c>
    </row>
    <row r="1656">
      <c r="A1656" t="inlineStr">
        <is>
          <t>5691044</t>
        </is>
      </c>
      <c r="B1656" t="inlineStr">
        <is>
          <t>大阪府高槻市上土室</t>
        </is>
      </c>
      <c r="C1656" t="inlineStr">
        <is>
          <t>おおさかふたかつきしかみはむろ</t>
        </is>
      </c>
    </row>
    <row r="1657">
      <c r="A1657" t="inlineStr">
        <is>
          <t>5691045</t>
        </is>
      </c>
      <c r="B1657" t="inlineStr">
        <is>
          <t>大阪府高槻市阿武野</t>
        </is>
      </c>
      <c r="C1657" t="inlineStr">
        <is>
          <t>おおさかふたかつきしあぶの</t>
        </is>
      </c>
    </row>
    <row r="1658">
      <c r="A1658" t="inlineStr">
        <is>
          <t>5691046</t>
        </is>
      </c>
      <c r="B1658" t="inlineStr">
        <is>
          <t>大阪府高槻市塚原</t>
        </is>
      </c>
      <c r="C1658" t="inlineStr">
        <is>
          <t>おおさかふたかつきしつかはら</t>
        </is>
      </c>
    </row>
    <row r="1659">
      <c r="A1659" t="inlineStr">
        <is>
          <t>5691047</t>
        </is>
      </c>
      <c r="B1659" t="inlineStr">
        <is>
          <t>大阪府高槻市大和</t>
        </is>
      </c>
      <c r="C1659" t="inlineStr">
        <is>
          <t>おおさかふたかつきしだいわ</t>
        </is>
      </c>
    </row>
    <row r="1660">
      <c r="A1660" t="inlineStr">
        <is>
          <t>5691051</t>
        </is>
      </c>
      <c r="B1660" t="inlineStr">
        <is>
          <t>大阪府高槻市原</t>
        </is>
      </c>
      <c r="C1660" t="inlineStr">
        <is>
          <t>おおさかふたかつきしはら</t>
        </is>
      </c>
    </row>
    <row r="1661">
      <c r="A1661" t="inlineStr">
        <is>
          <t>5691052</t>
        </is>
      </c>
      <c r="B1661" t="inlineStr">
        <is>
          <t>大阪府高槻市霊仙寺町</t>
        </is>
      </c>
      <c r="C1661" t="inlineStr">
        <is>
          <t>おおさかふたかつきしりょうぜんじちょう</t>
        </is>
      </c>
    </row>
    <row r="1662">
      <c r="A1662" t="inlineStr">
        <is>
          <t>5691053</t>
        </is>
      </c>
      <c r="B1662" t="inlineStr">
        <is>
          <t>大阪府高槻市萩谷月見台</t>
        </is>
      </c>
      <c r="C1662" t="inlineStr">
        <is>
          <t>おおさかふたかつきしはぎたにつきみだい</t>
        </is>
      </c>
    </row>
    <row r="1663">
      <c r="A1663" t="inlineStr">
        <is>
          <t>5691054</t>
        </is>
      </c>
      <c r="B1663" t="inlineStr">
        <is>
          <t>大阪府高槻市萩谷</t>
        </is>
      </c>
      <c r="C1663" t="inlineStr">
        <is>
          <t>おおさかふたかつきしはぎたに</t>
        </is>
      </c>
    </row>
    <row r="1664">
      <c r="A1664" t="inlineStr">
        <is>
          <t>5691101</t>
        </is>
      </c>
      <c r="B1664" t="inlineStr">
        <is>
          <t>大阪府高槻市安満御所の町</t>
        </is>
      </c>
      <c r="C1664" t="inlineStr">
        <is>
          <t>おおさかふたかつきしあまごしょのちょう</t>
        </is>
      </c>
    </row>
    <row r="1665">
      <c r="A1665" t="inlineStr">
        <is>
          <t>5691102</t>
        </is>
      </c>
      <c r="B1665" t="inlineStr">
        <is>
          <t>大阪府高槻市安満磐手町</t>
        </is>
      </c>
      <c r="C1665" t="inlineStr">
        <is>
          <t>おおさかふたかつきしあまいわてちょう</t>
        </is>
      </c>
    </row>
    <row r="1666">
      <c r="A1666" t="inlineStr">
        <is>
          <t>5691103</t>
        </is>
      </c>
      <c r="B1666" t="inlineStr">
        <is>
          <t>大阪府高槻市山手町</t>
        </is>
      </c>
      <c r="C1666" t="inlineStr">
        <is>
          <t>おおさかふたかつきしやまてちょう</t>
        </is>
      </c>
    </row>
    <row r="1667">
      <c r="A1667" t="inlineStr">
        <is>
          <t>5691104</t>
        </is>
      </c>
      <c r="B1667" t="inlineStr">
        <is>
          <t>大阪府高槻市安満東の町</t>
        </is>
      </c>
      <c r="C1667" t="inlineStr">
        <is>
          <t>おおさかふたかつきしあまひがしのちょう</t>
        </is>
      </c>
    </row>
    <row r="1668">
      <c r="A1668" t="inlineStr">
        <is>
          <t>5691105</t>
        </is>
      </c>
      <c r="B1668" t="inlineStr">
        <is>
          <t>大阪府高槻市安満中の町</t>
        </is>
      </c>
      <c r="C1668" t="inlineStr">
        <is>
          <t>おおさかふたかつきしあまなかのちょう</t>
        </is>
      </c>
    </row>
    <row r="1669">
      <c r="A1669" t="inlineStr">
        <is>
          <t>5691106</t>
        </is>
      </c>
      <c r="B1669" t="inlineStr">
        <is>
          <t>大阪府高槻市安満新町</t>
        </is>
      </c>
      <c r="C1669" t="inlineStr">
        <is>
          <t>おおさかふたかつきしあましんまち</t>
        </is>
      </c>
    </row>
    <row r="1670">
      <c r="A1670" t="inlineStr">
        <is>
          <t>5691107</t>
        </is>
      </c>
      <c r="B1670" t="inlineStr">
        <is>
          <t>大阪府高槻市安満西の町</t>
        </is>
      </c>
      <c r="C1670" t="inlineStr">
        <is>
          <t>おおさかふたかつきしあまにしのちょう</t>
        </is>
      </c>
    </row>
    <row r="1671">
      <c r="A1671" t="inlineStr">
        <is>
          <t>5691108</t>
        </is>
      </c>
      <c r="B1671" t="inlineStr">
        <is>
          <t>大阪府高槻市安満北の町</t>
        </is>
      </c>
      <c r="C1671" t="inlineStr">
        <is>
          <t>おおさかふたかつきしあまきたのちょう</t>
        </is>
      </c>
    </row>
    <row r="1672">
      <c r="A1672" t="inlineStr">
        <is>
          <t>5691109</t>
        </is>
      </c>
      <c r="B1672" t="inlineStr">
        <is>
          <t>大阪府高槻市紅茸町</t>
        </is>
      </c>
      <c r="C1672" t="inlineStr">
        <is>
          <t>おおさかふたかつきしべにたけちょう</t>
        </is>
      </c>
    </row>
    <row r="1673">
      <c r="A1673" t="inlineStr">
        <is>
          <t>5691111</t>
        </is>
      </c>
      <c r="B1673" t="inlineStr">
        <is>
          <t>大阪府高槻市美しが丘</t>
        </is>
      </c>
      <c r="C1673" t="inlineStr">
        <is>
          <t>おおさかふたかつきしうつくしがおか</t>
        </is>
      </c>
    </row>
    <row r="1674">
      <c r="A1674" t="inlineStr">
        <is>
          <t>5691112</t>
        </is>
      </c>
      <c r="B1674" t="inlineStr">
        <is>
          <t>大阪府高槻市別所本町</t>
        </is>
      </c>
      <c r="C1674" t="inlineStr">
        <is>
          <t>おおさかふたかつきしべっしょほんまち</t>
        </is>
      </c>
    </row>
    <row r="1675">
      <c r="A1675" t="inlineStr">
        <is>
          <t>5691113</t>
        </is>
      </c>
      <c r="B1675" t="inlineStr">
        <is>
          <t>大阪府高槻市別所中の町</t>
        </is>
      </c>
      <c r="C1675" t="inlineStr">
        <is>
          <t>おおさかふたかつきしべっしょなかのちょう</t>
        </is>
      </c>
    </row>
    <row r="1676">
      <c r="A1676" t="inlineStr">
        <is>
          <t>5691114</t>
        </is>
      </c>
      <c r="B1676" t="inlineStr">
        <is>
          <t>大阪府高槻市別所新町</t>
        </is>
      </c>
      <c r="C1676" t="inlineStr">
        <is>
          <t>おおさかふたかつきしべっしょしんまち</t>
        </is>
      </c>
    </row>
    <row r="1677">
      <c r="A1677" t="inlineStr">
        <is>
          <t>5691115</t>
        </is>
      </c>
      <c r="B1677" t="inlineStr">
        <is>
          <t>大阪府高槻市古曽部町</t>
        </is>
      </c>
      <c r="C1677" t="inlineStr">
        <is>
          <t>おおさかふたかつきしこそべちょう</t>
        </is>
      </c>
    </row>
    <row r="1678">
      <c r="A1678" t="inlineStr">
        <is>
          <t>5691116</t>
        </is>
      </c>
      <c r="B1678" t="inlineStr">
        <is>
          <t>大阪府高槻市白梅町</t>
        </is>
      </c>
      <c r="C1678" t="inlineStr">
        <is>
          <t>おおさかふたかつきしはくばいちょう</t>
        </is>
      </c>
    </row>
    <row r="1679">
      <c r="A1679" t="inlineStr">
        <is>
          <t>5691117</t>
        </is>
      </c>
      <c r="B1679" t="inlineStr">
        <is>
          <t>大阪府高槻市天神町</t>
        </is>
      </c>
      <c r="C1679" t="inlineStr">
        <is>
          <t>おおさかふたかつきしてんじんまち</t>
        </is>
      </c>
    </row>
    <row r="1680">
      <c r="A1680" t="inlineStr">
        <is>
          <t>5691118</t>
        </is>
      </c>
      <c r="B1680" t="inlineStr">
        <is>
          <t>大阪府高槻市奥天神町</t>
        </is>
      </c>
      <c r="C1680" t="inlineStr">
        <is>
          <t>おおさかふたかつきしおくてんじんちょう</t>
        </is>
      </c>
    </row>
    <row r="1681">
      <c r="A1681" t="inlineStr">
        <is>
          <t>5691121</t>
        </is>
      </c>
      <c r="B1681" t="inlineStr">
        <is>
          <t>大阪府高槻市真上町</t>
        </is>
      </c>
      <c r="C1681" t="inlineStr">
        <is>
          <t>おおさかふたかつきしまかみちょう</t>
        </is>
      </c>
    </row>
    <row r="1682">
      <c r="A1682" t="inlineStr">
        <is>
          <t>5691122</t>
        </is>
      </c>
      <c r="B1682" t="inlineStr">
        <is>
          <t>大阪府高槻市月見町</t>
        </is>
      </c>
      <c r="C1682" t="inlineStr">
        <is>
          <t>おおさかふたかつきしつきみちょう</t>
        </is>
      </c>
    </row>
    <row r="1683">
      <c r="A1683" t="inlineStr">
        <is>
          <t>5691123</t>
        </is>
      </c>
      <c r="B1683" t="inlineStr">
        <is>
          <t>大阪府高槻市芥川町</t>
        </is>
      </c>
      <c r="C1683" t="inlineStr">
        <is>
          <t>おおさかふたかつきしあくたがわちょう</t>
        </is>
      </c>
    </row>
    <row r="1684">
      <c r="A1684" t="inlineStr">
        <is>
          <t>5691124</t>
        </is>
      </c>
      <c r="B1684" t="inlineStr">
        <is>
          <t>大阪府高槻市南芥川町</t>
        </is>
      </c>
      <c r="C1684" t="inlineStr">
        <is>
          <t>おおさかふたかつきしみなみあくたがわちょう</t>
        </is>
      </c>
    </row>
    <row r="1685">
      <c r="A1685" t="inlineStr">
        <is>
          <t>5691125</t>
        </is>
      </c>
      <c r="B1685" t="inlineStr">
        <is>
          <t>大阪府高槻市紫町</t>
        </is>
      </c>
      <c r="C1685" t="inlineStr">
        <is>
          <t>おおさかふたかつきしむらさきちょう</t>
        </is>
      </c>
    </row>
    <row r="1686">
      <c r="A1686" t="inlineStr">
        <is>
          <t>5691126</t>
        </is>
      </c>
      <c r="B1686" t="inlineStr">
        <is>
          <t>大阪府高槻市殿町</t>
        </is>
      </c>
      <c r="C1686" t="inlineStr">
        <is>
          <t>おおさかふたかつきしとのまち</t>
        </is>
      </c>
    </row>
    <row r="1687">
      <c r="A1687" t="inlineStr">
        <is>
          <t>5691127</t>
        </is>
      </c>
      <c r="B1687" t="inlineStr">
        <is>
          <t>大阪府高槻市西真上</t>
        </is>
      </c>
      <c r="C1687" t="inlineStr">
        <is>
          <t>おおさかふたかつきしにしまかみ</t>
        </is>
      </c>
    </row>
    <row r="1688">
      <c r="A1688" t="inlineStr">
        <is>
          <t>5691128</t>
        </is>
      </c>
      <c r="B1688" t="inlineStr">
        <is>
          <t>大阪府高槻市名神町</t>
        </is>
      </c>
      <c r="C1688" t="inlineStr">
        <is>
          <t>おおさかふたかつきしめいしんちょう</t>
        </is>
      </c>
    </row>
    <row r="1689">
      <c r="A1689" t="inlineStr">
        <is>
          <t>5691131</t>
        </is>
      </c>
      <c r="B1689" t="inlineStr">
        <is>
          <t>大阪府高槻市郡家本町</t>
        </is>
      </c>
      <c r="C1689" t="inlineStr">
        <is>
          <t>おおさかふたかつきしぐんげほんまち</t>
        </is>
      </c>
    </row>
    <row r="1690">
      <c r="A1690" t="inlineStr">
        <is>
          <t>5691132</t>
        </is>
      </c>
      <c r="B1690" t="inlineStr">
        <is>
          <t>大阪府高槻市清福寺町</t>
        </is>
      </c>
      <c r="C1690" t="inlineStr">
        <is>
          <t>おおさかふたかつきしせいふくじちょう</t>
        </is>
      </c>
    </row>
    <row r="1691">
      <c r="A1691" t="inlineStr">
        <is>
          <t>5691133</t>
        </is>
      </c>
      <c r="B1691" t="inlineStr">
        <is>
          <t>大阪府高槻市川西町</t>
        </is>
      </c>
      <c r="C1691" t="inlineStr">
        <is>
          <t>おおさかふたかつきしかわにしちょう</t>
        </is>
      </c>
    </row>
    <row r="1692">
      <c r="A1692" t="inlineStr">
        <is>
          <t>5691134</t>
        </is>
      </c>
      <c r="B1692" t="inlineStr">
        <is>
          <t>大阪府高槻市朝日町</t>
        </is>
      </c>
      <c r="C1692" t="inlineStr">
        <is>
          <t>おおさかふたかつきしあさひまち</t>
        </is>
      </c>
    </row>
    <row r="1693">
      <c r="A1693" t="inlineStr">
        <is>
          <t>5691135</t>
        </is>
      </c>
      <c r="B1693" t="inlineStr">
        <is>
          <t>大阪府高槻市今城町</t>
        </is>
      </c>
      <c r="C1693" t="inlineStr">
        <is>
          <t>おおさかふたかつきしいましろちょう</t>
        </is>
      </c>
    </row>
    <row r="1694">
      <c r="A1694" t="inlineStr">
        <is>
          <t>5691136</t>
        </is>
      </c>
      <c r="B1694" t="inlineStr">
        <is>
          <t>大阪府高槻市郡家新町</t>
        </is>
      </c>
      <c r="C1694" t="inlineStr">
        <is>
          <t>おおさかふたかつきしぐんげしんまち</t>
        </is>
      </c>
    </row>
    <row r="1695">
      <c r="A1695" t="inlineStr">
        <is>
          <t>5691137</t>
        </is>
      </c>
      <c r="B1695" t="inlineStr">
        <is>
          <t>大阪府高槻市岡本町</t>
        </is>
      </c>
      <c r="C1695" t="inlineStr">
        <is>
          <t>おおさかふたかつきしおかもとちょう</t>
        </is>
      </c>
    </row>
    <row r="1696">
      <c r="A1696" t="inlineStr">
        <is>
          <t>5691141</t>
        </is>
      </c>
      <c r="B1696" t="inlineStr">
        <is>
          <t>大阪府高槻市氷室町</t>
        </is>
      </c>
      <c r="C1696" t="inlineStr">
        <is>
          <t>おおさかふたかつきしひむろちょう</t>
        </is>
      </c>
    </row>
    <row r="1697">
      <c r="A1697" t="inlineStr">
        <is>
          <t>5691142</t>
        </is>
      </c>
      <c r="B1697" t="inlineStr">
        <is>
          <t>大阪府高槻市宮田町</t>
        </is>
      </c>
      <c r="C1697" t="inlineStr">
        <is>
          <t>おおさかふたかつきしみやだちょう</t>
        </is>
      </c>
    </row>
    <row r="1698">
      <c r="A1698" t="inlineStr">
        <is>
          <t>5691143</t>
        </is>
      </c>
      <c r="B1698" t="inlineStr">
        <is>
          <t>大阪府高槻市幸町</t>
        </is>
      </c>
      <c r="C1698" t="inlineStr">
        <is>
          <t>おおさかふたかつきしさいわいちょう</t>
        </is>
      </c>
    </row>
    <row r="1699">
      <c r="A1699" t="inlineStr">
        <is>
          <t>5691144</t>
        </is>
      </c>
      <c r="B1699" t="inlineStr">
        <is>
          <t>大阪府高槻市大畑町</t>
        </is>
      </c>
      <c r="C1699" t="inlineStr">
        <is>
          <t>おおさかふたかつきしおおはたちょう</t>
        </is>
      </c>
    </row>
    <row r="1700">
      <c r="A1700" t="inlineStr">
        <is>
          <t>5691145</t>
        </is>
      </c>
      <c r="B1700" t="inlineStr">
        <is>
          <t>大阪府高槻市富田丘町</t>
        </is>
      </c>
      <c r="C1700" t="inlineStr">
        <is>
          <t>おおさかふたかつきしとんだおかまち</t>
        </is>
      </c>
    </row>
    <row r="1701">
      <c r="A1701" t="inlineStr">
        <is>
          <t>5691146</t>
        </is>
      </c>
      <c r="B1701" t="inlineStr">
        <is>
          <t>大阪府高槻市赤大路町</t>
        </is>
      </c>
      <c r="C1701" t="inlineStr">
        <is>
          <t>おおさかふたかつきしあかおおじちょう</t>
        </is>
      </c>
    </row>
    <row r="1702">
      <c r="A1702" t="inlineStr">
        <is>
          <t>5691147</t>
        </is>
      </c>
      <c r="B1702" t="inlineStr">
        <is>
          <t>大阪府高槻市土室町</t>
        </is>
      </c>
      <c r="C1702" t="inlineStr">
        <is>
          <t>おおさかふたかつきしはむろちょう</t>
        </is>
      </c>
    </row>
    <row r="1703">
      <c r="A1703" t="inlineStr">
        <is>
          <t>5700000</t>
        </is>
      </c>
      <c r="B1703" t="inlineStr">
        <is>
          <t>大阪府守口市</t>
        </is>
      </c>
      <c r="C1703" t="inlineStr">
        <is>
          <t>おおさかふもりぐちし</t>
        </is>
      </c>
    </row>
    <row r="1704">
      <c r="A1704" t="inlineStr">
        <is>
          <t>5700001</t>
        </is>
      </c>
      <c r="B1704" t="inlineStr">
        <is>
          <t>大阪府守口市佐太西町</t>
        </is>
      </c>
      <c r="C1704" t="inlineStr">
        <is>
          <t>おおさかふもりぐちしさたにしまち</t>
        </is>
      </c>
    </row>
    <row r="1705">
      <c r="A1705" t="inlineStr">
        <is>
          <t>5700002</t>
        </is>
      </c>
      <c r="B1705" t="inlineStr">
        <is>
          <t>大阪府守口市佐太中町</t>
        </is>
      </c>
      <c r="C1705" t="inlineStr">
        <is>
          <t>おおさかふもりぐちしさたなかまち</t>
        </is>
      </c>
    </row>
    <row r="1706">
      <c r="A1706" t="inlineStr">
        <is>
          <t>5700003</t>
        </is>
      </c>
      <c r="B1706" t="inlineStr">
        <is>
          <t>大阪府守口市大日町</t>
        </is>
      </c>
      <c r="C1706" t="inlineStr">
        <is>
          <t>おおさかふもりぐちしだいにちちょう</t>
        </is>
      </c>
    </row>
    <row r="1707">
      <c r="A1707" t="inlineStr">
        <is>
          <t>5700004</t>
        </is>
      </c>
      <c r="B1707" t="inlineStr">
        <is>
          <t>大阪府守口市淀江町</t>
        </is>
      </c>
      <c r="C1707" t="inlineStr">
        <is>
          <t>おおさかふもりぐちしよどえちょう</t>
        </is>
      </c>
    </row>
    <row r="1708">
      <c r="A1708" t="inlineStr">
        <is>
          <t>5700005</t>
        </is>
      </c>
      <c r="B1708" t="inlineStr">
        <is>
          <t>大阪府守口市八雲中町</t>
        </is>
      </c>
      <c r="C1708" t="inlineStr">
        <is>
          <t>おおさかふもりぐちしやぐもなかまち</t>
        </is>
      </c>
    </row>
    <row r="1709">
      <c r="A1709" t="inlineStr">
        <is>
          <t>5700006</t>
        </is>
      </c>
      <c r="B1709" t="inlineStr">
        <is>
          <t>大阪府守口市八雲西町</t>
        </is>
      </c>
      <c r="C1709" t="inlineStr">
        <is>
          <t>おおさかふもりぐちしやぐもにしまち</t>
        </is>
      </c>
    </row>
    <row r="1710">
      <c r="A1710" t="inlineStr">
        <is>
          <t>5700007</t>
        </is>
      </c>
      <c r="B1710" t="inlineStr">
        <is>
          <t>大阪府守口市下島町</t>
        </is>
      </c>
      <c r="C1710" t="inlineStr">
        <is>
          <t>おおさかふもりぐちししもじまちょう</t>
        </is>
      </c>
    </row>
    <row r="1711">
      <c r="A1711" t="inlineStr">
        <is>
          <t>5700008</t>
        </is>
      </c>
      <c r="B1711" t="inlineStr">
        <is>
          <t>大阪府守口市八雲北町</t>
        </is>
      </c>
      <c r="C1711" t="inlineStr">
        <is>
          <t>おおさかふもりぐちしやぐもきたまち</t>
        </is>
      </c>
    </row>
    <row r="1712">
      <c r="A1712" t="inlineStr">
        <is>
          <t>5700009</t>
        </is>
      </c>
      <c r="B1712" t="inlineStr">
        <is>
          <t>大阪府守口市大庭町</t>
        </is>
      </c>
      <c r="C1712" t="inlineStr">
        <is>
          <t>おおさかふもりぐちしおおばちょう</t>
        </is>
      </c>
    </row>
    <row r="1713">
      <c r="A1713" t="inlineStr">
        <is>
          <t>5700011</t>
        </is>
      </c>
      <c r="B1713" t="inlineStr">
        <is>
          <t>大阪府守口市金田町</t>
        </is>
      </c>
      <c r="C1713" t="inlineStr">
        <is>
          <t>おおさかふもりぐちしきんだちょう</t>
        </is>
      </c>
    </row>
    <row r="1714">
      <c r="A1714" t="inlineStr">
        <is>
          <t>5700012</t>
        </is>
      </c>
      <c r="B1714" t="inlineStr">
        <is>
          <t>大阪府守口市大久保町</t>
        </is>
      </c>
      <c r="C1714" t="inlineStr">
        <is>
          <t>おおさかふもりぐちしおおくぼちょう</t>
        </is>
      </c>
    </row>
    <row r="1715">
      <c r="A1715" t="inlineStr">
        <is>
          <t>5700013</t>
        </is>
      </c>
      <c r="B1715" t="inlineStr">
        <is>
          <t>大阪府守口市東町</t>
        </is>
      </c>
      <c r="C1715" t="inlineStr">
        <is>
          <t>おおさかふもりぐちしひがしまち</t>
        </is>
      </c>
    </row>
    <row r="1716">
      <c r="A1716" t="inlineStr">
        <is>
          <t>5700014</t>
        </is>
      </c>
      <c r="B1716" t="inlineStr">
        <is>
          <t>大阪府守口市藤田町</t>
        </is>
      </c>
      <c r="C1716" t="inlineStr">
        <is>
          <t>おおさかふもりぐちしとうだちょう</t>
        </is>
      </c>
    </row>
    <row r="1717">
      <c r="A1717" t="inlineStr">
        <is>
          <t>5700015</t>
        </is>
      </c>
      <c r="B1717" t="inlineStr">
        <is>
          <t>大阪府守口市梶町</t>
        </is>
      </c>
      <c r="C1717" t="inlineStr">
        <is>
          <t>おおさかふもりぐちしかじまち</t>
        </is>
      </c>
    </row>
    <row r="1718">
      <c r="A1718" t="inlineStr">
        <is>
          <t>5700016</t>
        </is>
      </c>
      <c r="B1718" t="inlineStr">
        <is>
          <t>大阪府守口市大日東町</t>
        </is>
      </c>
      <c r="C1718" t="inlineStr">
        <is>
          <t>おおさかふもりぐちしだいにちひがしまち</t>
        </is>
      </c>
    </row>
    <row r="1719">
      <c r="A1719" t="inlineStr">
        <is>
          <t>5700017</t>
        </is>
      </c>
      <c r="B1719" t="inlineStr">
        <is>
          <t>大阪府守口市佐太東町</t>
        </is>
      </c>
      <c r="C1719" t="inlineStr">
        <is>
          <t>おおさかふもりぐちしさたひがしまち</t>
        </is>
      </c>
    </row>
    <row r="1720">
      <c r="A1720" t="inlineStr">
        <is>
          <t>5700021</t>
        </is>
      </c>
      <c r="B1720" t="inlineStr">
        <is>
          <t>大阪府守口市八雲東町</t>
        </is>
      </c>
      <c r="C1720" t="inlineStr">
        <is>
          <t>おおさかふもりぐちしやぐもひがしまち</t>
        </is>
      </c>
    </row>
    <row r="1721">
      <c r="A1721" t="inlineStr">
        <is>
          <t>5700022</t>
        </is>
      </c>
      <c r="B1721" t="inlineStr">
        <is>
          <t>大阪府守口市暁町</t>
        </is>
      </c>
      <c r="C1721" t="inlineStr">
        <is>
          <t>おおさかふもりぐちしあかつきちょう</t>
        </is>
      </c>
    </row>
    <row r="1722">
      <c r="A1722" t="inlineStr">
        <is>
          <t>5700023</t>
        </is>
      </c>
      <c r="B1722" t="inlineStr">
        <is>
          <t>大阪府守口市日向町</t>
        </is>
      </c>
      <c r="C1722" t="inlineStr">
        <is>
          <t>おおさかふもりぐちしひゅうがちょう</t>
        </is>
      </c>
    </row>
    <row r="1723">
      <c r="A1723" t="inlineStr">
        <is>
          <t>5700024</t>
        </is>
      </c>
      <c r="B1723" t="inlineStr">
        <is>
          <t>大阪府守口市神木町</t>
        </is>
      </c>
      <c r="C1723" t="inlineStr">
        <is>
          <t>おおさかふもりぐちしかみきちょう</t>
        </is>
      </c>
    </row>
    <row r="1724">
      <c r="A1724" t="inlineStr">
        <is>
          <t>5700025</t>
        </is>
      </c>
      <c r="B1724" t="inlineStr">
        <is>
          <t>大阪府守口市竜田通</t>
        </is>
      </c>
      <c r="C1724" t="inlineStr">
        <is>
          <t>おおさかふもりぐちしたつたどおり</t>
        </is>
      </c>
    </row>
    <row r="1725">
      <c r="A1725" t="inlineStr">
        <is>
          <t>5700026</t>
        </is>
      </c>
      <c r="B1725" t="inlineStr">
        <is>
          <t>大阪府守口市松月町</t>
        </is>
      </c>
      <c r="C1725" t="inlineStr">
        <is>
          <t>おおさかふもりぐちししょうげつちょう</t>
        </is>
      </c>
    </row>
    <row r="1726">
      <c r="A1726" t="inlineStr">
        <is>
          <t>5700027</t>
        </is>
      </c>
      <c r="B1726" t="inlineStr">
        <is>
          <t>大阪府守口市桜町</t>
        </is>
      </c>
      <c r="C1726" t="inlineStr">
        <is>
          <t>おおさかふもりぐちしさくらまち</t>
        </is>
      </c>
    </row>
    <row r="1727">
      <c r="A1727" t="inlineStr">
        <is>
          <t>5700028</t>
        </is>
      </c>
      <c r="B1727" t="inlineStr">
        <is>
          <t>大阪府守口市本町</t>
        </is>
      </c>
      <c r="C1727" t="inlineStr">
        <is>
          <t>おおさかふもりぐちしほんまち</t>
        </is>
      </c>
    </row>
    <row r="1728">
      <c r="A1728" t="inlineStr">
        <is>
          <t>5700029</t>
        </is>
      </c>
      <c r="B1728" t="inlineStr">
        <is>
          <t>大阪府守口市来迎町</t>
        </is>
      </c>
      <c r="C1728" t="inlineStr">
        <is>
          <t>おおさかふもりぐちしらいこうちょう</t>
        </is>
      </c>
    </row>
    <row r="1729">
      <c r="A1729" t="inlineStr">
        <is>
          <t>5700031</t>
        </is>
      </c>
      <c r="B1729" t="inlineStr">
        <is>
          <t>大阪府守口市橋波東之町</t>
        </is>
      </c>
      <c r="C1729" t="inlineStr">
        <is>
          <t>おおさかふもりぐちしはしばひがしのちょう</t>
        </is>
      </c>
    </row>
    <row r="1730">
      <c r="A1730" t="inlineStr">
        <is>
          <t>5700032</t>
        </is>
      </c>
      <c r="B1730" t="inlineStr">
        <is>
          <t>大阪府守口市菊水通</t>
        </is>
      </c>
      <c r="C1730" t="inlineStr">
        <is>
          <t>おおさかふもりぐちしきくすいどおり</t>
        </is>
      </c>
    </row>
    <row r="1731">
      <c r="A1731" t="inlineStr">
        <is>
          <t>5700033</t>
        </is>
      </c>
      <c r="B1731" t="inlineStr">
        <is>
          <t>大阪府守口市大宮通</t>
        </is>
      </c>
      <c r="C1731" t="inlineStr">
        <is>
          <t>おおさかふもりぐちしおおみやどおり</t>
        </is>
      </c>
    </row>
    <row r="1732">
      <c r="A1732" t="inlineStr">
        <is>
          <t>5700034</t>
        </is>
      </c>
      <c r="B1732" t="inlineStr">
        <is>
          <t>大阪府守口市西郷通</t>
        </is>
      </c>
      <c r="C1732" t="inlineStr">
        <is>
          <t>おおさかふもりぐちしさいごうどおり</t>
        </is>
      </c>
    </row>
    <row r="1733">
      <c r="A1733" t="inlineStr">
        <is>
          <t>5700035</t>
        </is>
      </c>
      <c r="B1733" t="inlineStr">
        <is>
          <t>大阪府守口市東光町</t>
        </is>
      </c>
      <c r="C1733" t="inlineStr">
        <is>
          <t>おおさかふもりぐちしとうこうちょう</t>
        </is>
      </c>
    </row>
    <row r="1734">
      <c r="A1734" t="inlineStr">
        <is>
          <t>5700036</t>
        </is>
      </c>
      <c r="B1734" t="inlineStr">
        <is>
          <t>大阪府守口市大枝東町</t>
        </is>
      </c>
      <c r="C1734" t="inlineStr">
        <is>
          <t>おおさかふもりぐちしおおえだひがしまち</t>
        </is>
      </c>
    </row>
    <row r="1735">
      <c r="A1735" t="inlineStr">
        <is>
          <t>5700037</t>
        </is>
      </c>
      <c r="B1735" t="inlineStr">
        <is>
          <t>大阪府守口市大枝北町</t>
        </is>
      </c>
      <c r="C1735" t="inlineStr">
        <is>
          <t>おおさかふもりぐちしおおえだきたまち</t>
        </is>
      </c>
    </row>
    <row r="1736">
      <c r="A1736" t="inlineStr">
        <is>
          <t>5700038</t>
        </is>
      </c>
      <c r="B1736" t="inlineStr">
        <is>
          <t>大阪府守口市河原町</t>
        </is>
      </c>
      <c r="C1736" t="inlineStr">
        <is>
          <t>おおさかふもりぐちしかわはらちょう</t>
        </is>
      </c>
    </row>
    <row r="1737">
      <c r="A1737" t="inlineStr">
        <is>
          <t>5700039</t>
        </is>
      </c>
      <c r="B1737" t="inlineStr">
        <is>
          <t>大阪府守口市橋波西之町</t>
        </is>
      </c>
      <c r="C1737" t="inlineStr">
        <is>
          <t>おおさかふもりぐちしはしばにしのちょう</t>
        </is>
      </c>
    </row>
    <row r="1738">
      <c r="A1738" t="inlineStr">
        <is>
          <t>5700041</t>
        </is>
      </c>
      <c r="B1738" t="inlineStr">
        <is>
          <t>大阪府守口市東郷通</t>
        </is>
      </c>
      <c r="C1738" t="inlineStr">
        <is>
          <t>おおさかふもりぐちしとうごうどおり</t>
        </is>
      </c>
    </row>
    <row r="1739">
      <c r="A1739" t="inlineStr">
        <is>
          <t>5700042</t>
        </is>
      </c>
      <c r="B1739" t="inlineStr">
        <is>
          <t>大阪府守口市寺方錦通</t>
        </is>
      </c>
      <c r="C1739" t="inlineStr">
        <is>
          <t>おおさかふもりぐちしてらかたにしきどおり</t>
        </is>
      </c>
    </row>
    <row r="1740">
      <c r="A1740" t="inlineStr">
        <is>
          <t>5700043</t>
        </is>
      </c>
      <c r="B1740" t="inlineStr">
        <is>
          <t>大阪府守口市南寺方東通</t>
        </is>
      </c>
      <c r="C1740" t="inlineStr">
        <is>
          <t>おおさかふもりぐちしみなみてらかたひがしどおり</t>
        </is>
      </c>
    </row>
    <row r="1741">
      <c r="A1741" t="inlineStr">
        <is>
          <t>5700044</t>
        </is>
      </c>
      <c r="B1741" t="inlineStr">
        <is>
          <t>大阪府守口市南寺方南通</t>
        </is>
      </c>
      <c r="C1741" t="inlineStr">
        <is>
          <t>おおさかふもりぐちしみなみてらかたみなみどおり</t>
        </is>
      </c>
    </row>
    <row r="1742">
      <c r="A1742" t="inlineStr">
        <is>
          <t>5700045</t>
        </is>
      </c>
      <c r="B1742" t="inlineStr">
        <is>
          <t>大阪府守口市南寺方中通</t>
        </is>
      </c>
      <c r="C1742" t="inlineStr">
        <is>
          <t>おおさかふもりぐちしみなみてらかたなかどおり</t>
        </is>
      </c>
    </row>
    <row r="1743">
      <c r="A1743" t="inlineStr">
        <is>
          <t>5700046</t>
        </is>
      </c>
      <c r="B1743" t="inlineStr">
        <is>
          <t>大阪府守口市南寺方北通</t>
        </is>
      </c>
      <c r="C1743" t="inlineStr">
        <is>
          <t>おおさかふもりぐちしみなみてらかたきたどおり</t>
        </is>
      </c>
    </row>
    <row r="1744">
      <c r="A1744" t="inlineStr">
        <is>
          <t>5700047</t>
        </is>
      </c>
      <c r="B1744" t="inlineStr">
        <is>
          <t>大阪府守口市寺方元町</t>
        </is>
      </c>
      <c r="C1744" t="inlineStr">
        <is>
          <t>おおさかふもりぐちしてらかたもとまち</t>
        </is>
      </c>
    </row>
    <row r="1745">
      <c r="A1745" t="inlineStr">
        <is>
          <t>5700048</t>
        </is>
      </c>
      <c r="B1745" t="inlineStr">
        <is>
          <t>大阪府守口市寺方本通</t>
        </is>
      </c>
      <c r="C1745" t="inlineStr">
        <is>
          <t>おおさかふもりぐちしてらかたほんどおり</t>
        </is>
      </c>
    </row>
    <row r="1746">
      <c r="A1746" t="inlineStr">
        <is>
          <t>5700051</t>
        </is>
      </c>
      <c r="B1746" t="inlineStr">
        <is>
          <t>大阪府守口市大枝南町</t>
        </is>
      </c>
      <c r="C1746" t="inlineStr">
        <is>
          <t>おおさかふもりぐちしおおえだみなみまち</t>
        </is>
      </c>
    </row>
    <row r="1747">
      <c r="A1747" t="inlineStr">
        <is>
          <t>5700052</t>
        </is>
      </c>
      <c r="B1747" t="inlineStr">
        <is>
          <t>大阪府守口市松下町</t>
        </is>
      </c>
      <c r="C1747" t="inlineStr">
        <is>
          <t>おおさかふもりぐちしまつしたちょう</t>
        </is>
      </c>
    </row>
    <row r="1748">
      <c r="A1748" t="inlineStr">
        <is>
          <t>5700053</t>
        </is>
      </c>
      <c r="B1748" t="inlineStr">
        <is>
          <t>大阪府守口市高瀬町</t>
        </is>
      </c>
      <c r="C1748" t="inlineStr">
        <is>
          <t>おおさかふもりぐちしたかせちょう</t>
        </is>
      </c>
    </row>
    <row r="1749">
      <c r="A1749" t="inlineStr">
        <is>
          <t>5700054</t>
        </is>
      </c>
      <c r="B1749" t="inlineStr">
        <is>
          <t>大阪府守口市大枝西町</t>
        </is>
      </c>
      <c r="C1749" t="inlineStr">
        <is>
          <t>おおさかふもりぐちしおおえだにしまち</t>
        </is>
      </c>
    </row>
    <row r="1750">
      <c r="A1750" t="inlineStr">
        <is>
          <t>5700055</t>
        </is>
      </c>
      <c r="B1750" t="inlineStr">
        <is>
          <t>大阪府守口市春日町</t>
        </is>
      </c>
      <c r="C1750" t="inlineStr">
        <is>
          <t>おおさかふもりぐちしかすがちょう</t>
        </is>
      </c>
    </row>
    <row r="1751">
      <c r="A1751" t="inlineStr">
        <is>
          <t>5700056</t>
        </is>
      </c>
      <c r="B1751" t="inlineStr">
        <is>
          <t>大阪府守口市寺内町</t>
        </is>
      </c>
      <c r="C1751" t="inlineStr">
        <is>
          <t>おおさかふもりぐちしじないちょう</t>
        </is>
      </c>
    </row>
    <row r="1752">
      <c r="A1752" t="inlineStr">
        <is>
          <t>5700061</t>
        </is>
      </c>
      <c r="B1752" t="inlineStr">
        <is>
          <t>大阪府守口市小春町</t>
        </is>
      </c>
      <c r="C1752" t="inlineStr">
        <is>
          <t>おおさかふもりぐちしこはるちょう</t>
        </is>
      </c>
    </row>
    <row r="1753">
      <c r="A1753" t="inlineStr">
        <is>
          <t>5700062</t>
        </is>
      </c>
      <c r="B1753" t="inlineStr">
        <is>
          <t>大阪府守口市馬場町</t>
        </is>
      </c>
      <c r="C1753" t="inlineStr">
        <is>
          <t>おおさかふもりぐちしばばちょう</t>
        </is>
      </c>
    </row>
    <row r="1754">
      <c r="A1754" t="inlineStr">
        <is>
          <t>5700063</t>
        </is>
      </c>
      <c r="B1754" t="inlineStr">
        <is>
          <t>大阪府守口市大門町</t>
        </is>
      </c>
      <c r="C1754" t="inlineStr">
        <is>
          <t>おおさかふもりぐちしだいもんちょう</t>
        </is>
      </c>
    </row>
    <row r="1755">
      <c r="A1755" t="inlineStr">
        <is>
          <t>5700064</t>
        </is>
      </c>
      <c r="B1755" t="inlineStr">
        <is>
          <t>大阪府守口市長池町</t>
        </is>
      </c>
      <c r="C1755" t="inlineStr">
        <is>
          <t>おおさかふもりぐちしながいけちょう</t>
        </is>
      </c>
    </row>
    <row r="1756">
      <c r="A1756" t="inlineStr">
        <is>
          <t>5700065</t>
        </is>
      </c>
      <c r="B1756" t="inlineStr">
        <is>
          <t>大阪府守口市滝井元町</t>
        </is>
      </c>
      <c r="C1756" t="inlineStr">
        <is>
          <t>おおさかふもりぐちしたきいもとまち</t>
        </is>
      </c>
    </row>
    <row r="1757">
      <c r="A1757" t="inlineStr">
        <is>
          <t>5700066</t>
        </is>
      </c>
      <c r="B1757" t="inlineStr">
        <is>
          <t>大阪府守口市梅園町</t>
        </is>
      </c>
      <c r="C1757" t="inlineStr">
        <is>
          <t>おおさかふもりぐちしうめぞのちょう</t>
        </is>
      </c>
    </row>
    <row r="1758">
      <c r="A1758" t="inlineStr">
        <is>
          <t>5700071</t>
        </is>
      </c>
      <c r="B1758" t="inlineStr">
        <is>
          <t>大阪府守口市祝町</t>
        </is>
      </c>
      <c r="C1758" t="inlineStr">
        <is>
          <t>おおさかふもりぐちしいわいまち</t>
        </is>
      </c>
    </row>
    <row r="1759">
      <c r="A1759" t="inlineStr">
        <is>
          <t>5700072</t>
        </is>
      </c>
      <c r="B1759" t="inlineStr">
        <is>
          <t>大阪府守口市早苗町</t>
        </is>
      </c>
      <c r="C1759" t="inlineStr">
        <is>
          <t>おおさかふもりぐちしさなえちょう</t>
        </is>
      </c>
    </row>
    <row r="1760">
      <c r="A1760" t="inlineStr">
        <is>
          <t>5700073</t>
        </is>
      </c>
      <c r="B1760" t="inlineStr">
        <is>
          <t>大阪府守口市土居町</t>
        </is>
      </c>
      <c r="C1760" t="inlineStr">
        <is>
          <t>おおさかふもりぐちしどいちょう</t>
        </is>
      </c>
    </row>
    <row r="1761">
      <c r="A1761" t="inlineStr">
        <is>
          <t>5700074</t>
        </is>
      </c>
      <c r="B1761" t="inlineStr">
        <is>
          <t>大阪府守口市文園町</t>
        </is>
      </c>
      <c r="C1761" t="inlineStr">
        <is>
          <t>おおさかふもりぐちしふみぞのちょう</t>
        </is>
      </c>
    </row>
    <row r="1762">
      <c r="A1762" t="inlineStr">
        <is>
          <t>5700075</t>
        </is>
      </c>
      <c r="B1762" t="inlineStr">
        <is>
          <t>大阪府守口市紅屋町</t>
        </is>
      </c>
      <c r="C1762" t="inlineStr">
        <is>
          <t>おおさかふもりぐちしべにやちょう</t>
        </is>
      </c>
    </row>
    <row r="1763">
      <c r="A1763" t="inlineStr">
        <is>
          <t>5700076</t>
        </is>
      </c>
      <c r="B1763" t="inlineStr">
        <is>
          <t>大阪府守口市滝井西町</t>
        </is>
      </c>
      <c r="C1763" t="inlineStr">
        <is>
          <t>おおさかふもりぐちしたきいにしまち</t>
        </is>
      </c>
    </row>
    <row r="1764">
      <c r="A1764" t="inlineStr">
        <is>
          <t>5700077</t>
        </is>
      </c>
      <c r="B1764" t="inlineStr">
        <is>
          <t>大阪府守口市寿町</t>
        </is>
      </c>
      <c r="C1764" t="inlineStr">
        <is>
          <t>おおさかふもりぐちしことぶきちょう</t>
        </is>
      </c>
    </row>
    <row r="1765">
      <c r="A1765" t="inlineStr">
        <is>
          <t>5700078</t>
        </is>
      </c>
      <c r="B1765" t="inlineStr">
        <is>
          <t>大阪府守口市平代町</t>
        </is>
      </c>
      <c r="C1765" t="inlineStr">
        <is>
          <t>おおさかふもりぐちしひらだいちょう</t>
        </is>
      </c>
    </row>
    <row r="1766">
      <c r="A1766" t="inlineStr">
        <is>
          <t>5700079</t>
        </is>
      </c>
      <c r="B1766" t="inlineStr">
        <is>
          <t>大阪府守口市金下町</t>
        </is>
      </c>
      <c r="C1766" t="inlineStr">
        <is>
          <t>おおさかふもりぐちしかねしたちょう</t>
        </is>
      </c>
    </row>
    <row r="1767">
      <c r="A1767" t="inlineStr">
        <is>
          <t>5700081</t>
        </is>
      </c>
      <c r="B1767" t="inlineStr">
        <is>
          <t>大阪府守口市日吉町</t>
        </is>
      </c>
      <c r="C1767" t="inlineStr">
        <is>
          <t>おおさかふもりぐちしひよしちょう</t>
        </is>
      </c>
    </row>
    <row r="1768">
      <c r="A1768" t="inlineStr">
        <is>
          <t>5700082</t>
        </is>
      </c>
      <c r="B1768" t="inlineStr">
        <is>
          <t>大阪府守口市豊秀町</t>
        </is>
      </c>
      <c r="C1768" t="inlineStr">
        <is>
          <t>おおさかふもりぐちしとよひでちょう</t>
        </is>
      </c>
    </row>
    <row r="1769">
      <c r="A1769" t="inlineStr">
        <is>
          <t>5700083</t>
        </is>
      </c>
      <c r="B1769" t="inlineStr">
        <is>
          <t>大阪府守口市京阪本通</t>
        </is>
      </c>
      <c r="C1769" t="inlineStr">
        <is>
          <t>おおさかふもりぐちしけいはんほんどおり</t>
        </is>
      </c>
    </row>
    <row r="1770">
      <c r="A1770" t="inlineStr">
        <is>
          <t>5700084</t>
        </is>
      </c>
      <c r="B1770" t="inlineStr">
        <is>
          <t>大阪府守口市緑町</t>
        </is>
      </c>
      <c r="C1770" t="inlineStr">
        <is>
          <t>おおさかふもりぐちしみどりまち</t>
        </is>
      </c>
    </row>
    <row r="1771">
      <c r="A1771" t="inlineStr">
        <is>
          <t>5700085</t>
        </is>
      </c>
      <c r="B1771" t="inlineStr">
        <is>
          <t>大阪府守口市松町</t>
        </is>
      </c>
      <c r="C1771" t="inlineStr">
        <is>
          <t>おおさかふもりぐちしまつまち</t>
        </is>
      </c>
    </row>
    <row r="1772">
      <c r="A1772" t="inlineStr">
        <is>
          <t>5700086</t>
        </is>
      </c>
      <c r="B1772" t="inlineStr">
        <is>
          <t>大阪府守口市竹町</t>
        </is>
      </c>
      <c r="C1772" t="inlineStr">
        <is>
          <t>おおさかふもりぐちしたけまち</t>
        </is>
      </c>
    </row>
    <row r="1773">
      <c r="A1773" t="inlineStr">
        <is>
          <t>5700087</t>
        </is>
      </c>
      <c r="B1773" t="inlineStr">
        <is>
          <t>大阪府守口市梅町</t>
        </is>
      </c>
      <c r="C1773" t="inlineStr">
        <is>
          <t>おおさかふもりぐちしうめまち</t>
        </is>
      </c>
    </row>
    <row r="1774">
      <c r="A1774" t="inlineStr">
        <is>
          <t>5700091</t>
        </is>
      </c>
      <c r="B1774" t="inlineStr">
        <is>
          <t>大阪府守口市北斗町</t>
        </is>
      </c>
      <c r="C1774" t="inlineStr">
        <is>
          <t>おおさかふもりぐちしほくとちょう</t>
        </is>
      </c>
    </row>
    <row r="1775">
      <c r="A1775" t="inlineStr">
        <is>
          <t>5700092</t>
        </is>
      </c>
      <c r="B1775" t="inlineStr">
        <is>
          <t>大阪府守口市日光町</t>
        </is>
      </c>
      <c r="C1775" t="inlineStr">
        <is>
          <t>おおさかふもりぐちしにっこうちょう</t>
        </is>
      </c>
    </row>
    <row r="1776">
      <c r="A1776" t="inlineStr">
        <is>
          <t>5700093</t>
        </is>
      </c>
      <c r="B1776" t="inlineStr">
        <is>
          <t>大阪府守口市浜町</t>
        </is>
      </c>
      <c r="C1776" t="inlineStr">
        <is>
          <t>おおさかふもりぐちしはままち</t>
        </is>
      </c>
    </row>
    <row r="1777">
      <c r="A1777" t="inlineStr">
        <is>
          <t>5700094</t>
        </is>
      </c>
      <c r="B1777" t="inlineStr">
        <is>
          <t>大阪府守口市京阪北本通</t>
        </is>
      </c>
      <c r="C1777" t="inlineStr">
        <is>
          <t>おおさかふもりぐちしけいはんきたほんどおり</t>
        </is>
      </c>
    </row>
    <row r="1778">
      <c r="A1778" t="inlineStr">
        <is>
          <t>5700095</t>
        </is>
      </c>
      <c r="B1778" t="inlineStr">
        <is>
          <t>大阪府守口市八島町</t>
        </is>
      </c>
      <c r="C1778" t="inlineStr">
        <is>
          <t>おおさかふもりぐちしやしまちょう</t>
        </is>
      </c>
    </row>
    <row r="1779">
      <c r="A1779" t="inlineStr">
        <is>
          <t>5700096</t>
        </is>
      </c>
      <c r="B1779" t="inlineStr">
        <is>
          <t>大阪府守口市外島町</t>
        </is>
      </c>
      <c r="C1779" t="inlineStr">
        <is>
          <t>おおさかふもりぐちしそとじまちょう</t>
        </is>
      </c>
    </row>
    <row r="1780">
      <c r="A1780" t="inlineStr">
        <is>
          <t>5700097</t>
        </is>
      </c>
      <c r="B1780" t="inlineStr">
        <is>
          <t>大阪府守口市桃町</t>
        </is>
      </c>
      <c r="C1780" t="inlineStr">
        <is>
          <t>おおさかふもりぐちしももまち</t>
        </is>
      </c>
    </row>
    <row r="1781">
      <c r="A1781" t="inlineStr">
        <is>
          <t>5700098</t>
        </is>
      </c>
      <c r="B1781" t="inlineStr">
        <is>
          <t>大阪府守口市新橋寺町</t>
        </is>
      </c>
      <c r="C1781" t="inlineStr">
        <is>
          <t>おおさかふもりぐちししんはしでらちょう</t>
        </is>
      </c>
    </row>
    <row r="1782">
      <c r="A1782" t="inlineStr">
        <is>
          <t>5710000</t>
        </is>
      </c>
      <c r="B1782" t="inlineStr">
        <is>
          <t>大阪府門真市</t>
        </is>
      </c>
      <c r="C1782" t="inlineStr">
        <is>
          <t>おおさかふかどまし</t>
        </is>
      </c>
    </row>
    <row r="1783">
      <c r="A1783" t="inlineStr">
        <is>
          <t>5710001</t>
        </is>
      </c>
      <c r="B1783" t="inlineStr">
        <is>
          <t>大阪府門真市巣本町</t>
        </is>
      </c>
      <c r="C1783" t="inlineStr">
        <is>
          <t>おおさかふかどましすもとちょう</t>
        </is>
      </c>
    </row>
    <row r="1784">
      <c r="A1784" t="inlineStr">
        <is>
          <t>5710002</t>
        </is>
      </c>
      <c r="B1784" t="inlineStr">
        <is>
          <t>大阪府門真市岸和田</t>
        </is>
      </c>
      <c r="C1784" t="inlineStr">
        <is>
          <t>おおさかふかどましきしわだ</t>
        </is>
      </c>
    </row>
    <row r="1785">
      <c r="A1785" t="inlineStr">
        <is>
          <t>5710005</t>
        </is>
      </c>
      <c r="B1785" t="inlineStr">
        <is>
          <t>大阪府門真市南野口町</t>
        </is>
      </c>
      <c r="C1785" t="inlineStr">
        <is>
          <t>おおさかふかどましみなみのぐちちょう</t>
        </is>
      </c>
    </row>
    <row r="1786">
      <c r="A1786" t="inlineStr">
        <is>
          <t>5710007</t>
        </is>
      </c>
      <c r="B1786" t="inlineStr">
        <is>
          <t>大阪府門真市北岸和田</t>
        </is>
      </c>
      <c r="C1786" t="inlineStr">
        <is>
          <t>おおさかふかどましきたきしわだ</t>
        </is>
      </c>
    </row>
    <row r="1787">
      <c r="A1787" t="inlineStr">
        <is>
          <t>5710008</t>
        </is>
      </c>
      <c r="B1787" t="inlineStr">
        <is>
          <t>大阪府門真市東江端町</t>
        </is>
      </c>
      <c r="C1787" t="inlineStr">
        <is>
          <t>おおさかふかどましひがしえばたちょう</t>
        </is>
      </c>
    </row>
    <row r="1788">
      <c r="A1788" t="inlineStr">
        <is>
          <t>5710009</t>
        </is>
      </c>
      <c r="B1788" t="inlineStr">
        <is>
          <t>大阪府門真市下馬伏町</t>
        </is>
      </c>
      <c r="C1788" t="inlineStr">
        <is>
          <t>おおさかふかどまししもまぶしちょう</t>
        </is>
      </c>
    </row>
    <row r="1789">
      <c r="A1789" t="inlineStr">
        <is>
          <t>5710011</t>
        </is>
      </c>
      <c r="B1789" t="inlineStr">
        <is>
          <t>大阪府門真市脇田町</t>
        </is>
      </c>
      <c r="C1789" t="inlineStr">
        <is>
          <t>おおさかふかどましわきたちょう</t>
        </is>
      </c>
    </row>
    <row r="1790">
      <c r="A1790" t="inlineStr">
        <is>
          <t>5710012</t>
        </is>
      </c>
      <c r="B1790" t="inlineStr">
        <is>
          <t>大阪府門真市江端町</t>
        </is>
      </c>
      <c r="C1790" t="inlineStr">
        <is>
          <t>おおさかふかどましえばたちょう</t>
        </is>
      </c>
    </row>
    <row r="1791">
      <c r="A1791" t="inlineStr">
        <is>
          <t>5710013</t>
        </is>
      </c>
      <c r="B1791" t="inlineStr">
        <is>
          <t>大阪府門真市千石東町</t>
        </is>
      </c>
      <c r="C1791" t="inlineStr">
        <is>
          <t>おおさかふかどましせんごくひがしまち</t>
        </is>
      </c>
    </row>
    <row r="1792">
      <c r="A1792" t="inlineStr">
        <is>
          <t>5710014</t>
        </is>
      </c>
      <c r="B1792" t="inlineStr">
        <is>
          <t>大阪府門真市千石西町</t>
        </is>
      </c>
      <c r="C1792" t="inlineStr">
        <is>
          <t>おおさかふかどましせんごくにしまち</t>
        </is>
      </c>
    </row>
    <row r="1793">
      <c r="A1793" t="inlineStr">
        <is>
          <t>5710015</t>
        </is>
      </c>
      <c r="B1793" t="inlineStr">
        <is>
          <t>大阪府門真市三ツ島</t>
        </is>
      </c>
      <c r="C1793" t="inlineStr">
        <is>
          <t>おおさかふかどましみつしま</t>
        </is>
      </c>
    </row>
    <row r="1794">
      <c r="A1794" t="inlineStr">
        <is>
          <t>5710016</t>
        </is>
      </c>
      <c r="B1794" t="inlineStr">
        <is>
          <t>大阪府門真市島頭</t>
        </is>
      </c>
      <c r="C1794" t="inlineStr">
        <is>
          <t>おおさかふかどまししまがしら</t>
        </is>
      </c>
    </row>
    <row r="1795">
      <c r="A1795" t="inlineStr">
        <is>
          <t>5710017</t>
        </is>
      </c>
      <c r="B1795" t="inlineStr">
        <is>
          <t>大阪府門真市四宮</t>
        </is>
      </c>
      <c r="C1795" t="inlineStr">
        <is>
          <t>おおさかふかどまししのみや</t>
        </is>
      </c>
    </row>
    <row r="1796">
      <c r="A1796" t="inlineStr">
        <is>
          <t>5710018</t>
        </is>
      </c>
      <c r="B1796" t="inlineStr">
        <is>
          <t>大阪府門真市北島東町</t>
        </is>
      </c>
      <c r="C1796" t="inlineStr">
        <is>
          <t>おおさかふかどましきたじまひがしまち</t>
        </is>
      </c>
    </row>
    <row r="1797">
      <c r="A1797" t="inlineStr">
        <is>
          <t>5710021</t>
        </is>
      </c>
      <c r="B1797" t="inlineStr">
        <is>
          <t>大阪府門真市舟田町</t>
        </is>
      </c>
      <c r="C1797" t="inlineStr">
        <is>
          <t>おおさかふかどましふなだちょう</t>
        </is>
      </c>
    </row>
    <row r="1798">
      <c r="A1798" t="inlineStr">
        <is>
          <t>5710022</t>
        </is>
      </c>
      <c r="B1798" t="inlineStr">
        <is>
          <t>大阪府門真市沖町</t>
        </is>
      </c>
      <c r="C1798" t="inlineStr">
        <is>
          <t>おおさかふかどましおきまち</t>
        </is>
      </c>
    </row>
    <row r="1799">
      <c r="A1799" t="inlineStr">
        <is>
          <t>5710023</t>
        </is>
      </c>
      <c r="B1799" t="inlineStr">
        <is>
          <t>大阪府門真市横地</t>
        </is>
      </c>
      <c r="C1799" t="inlineStr">
        <is>
          <t>おおさかふかどましよこち</t>
        </is>
      </c>
    </row>
    <row r="1800">
      <c r="A1800" t="inlineStr">
        <is>
          <t>5710024</t>
        </is>
      </c>
      <c r="B1800" t="inlineStr">
        <is>
          <t>大阪府門真市野口</t>
        </is>
      </c>
      <c r="C1800" t="inlineStr">
        <is>
          <t>おおさかふかどましのぐち</t>
        </is>
      </c>
    </row>
    <row r="1801">
      <c r="A1801" t="inlineStr">
        <is>
          <t>5710025</t>
        </is>
      </c>
      <c r="B1801" t="inlineStr">
        <is>
          <t>大阪府門真市北島</t>
        </is>
      </c>
      <c r="C1801" t="inlineStr">
        <is>
          <t>おおさかふかどましきたじま</t>
        </is>
      </c>
    </row>
    <row r="1802">
      <c r="A1802" t="inlineStr">
        <is>
          <t>5710026</t>
        </is>
      </c>
      <c r="B1802" t="inlineStr">
        <is>
          <t>大阪府門真市北島町</t>
        </is>
      </c>
      <c r="C1802" t="inlineStr">
        <is>
          <t>おおさかふかどましきたじまちょう</t>
        </is>
      </c>
    </row>
    <row r="1803">
      <c r="A1803" t="inlineStr">
        <is>
          <t>5710027</t>
        </is>
      </c>
      <c r="B1803" t="inlineStr">
        <is>
          <t>大阪府門真市五月田町</t>
        </is>
      </c>
      <c r="C1803" t="inlineStr">
        <is>
          <t>おおさかふかどましさつきだちょう</t>
        </is>
      </c>
    </row>
    <row r="1804">
      <c r="A1804" t="inlineStr">
        <is>
          <t>5710028</t>
        </is>
      </c>
      <c r="B1804" t="inlineStr">
        <is>
          <t>大阪府門真市打越</t>
        </is>
      </c>
      <c r="C1804" t="inlineStr">
        <is>
          <t>おおさかふかどましうちこし</t>
        </is>
      </c>
    </row>
    <row r="1805">
      <c r="A1805" t="inlineStr">
        <is>
          <t>5710029</t>
        </is>
      </c>
      <c r="B1805" t="inlineStr">
        <is>
          <t>大阪府門真市打越町</t>
        </is>
      </c>
      <c r="C1805" t="inlineStr">
        <is>
          <t>おおさかふかどましうちこしちょう</t>
        </is>
      </c>
    </row>
    <row r="1806">
      <c r="A1806" t="inlineStr">
        <is>
          <t>5710030</t>
        </is>
      </c>
      <c r="B1806" t="inlineStr">
        <is>
          <t>大阪府門真市末広町</t>
        </is>
      </c>
      <c r="C1806" t="inlineStr">
        <is>
          <t>おおさかふかどましすえひろちょう</t>
        </is>
      </c>
    </row>
    <row r="1807">
      <c r="A1807" t="inlineStr">
        <is>
          <t>5710031</t>
        </is>
      </c>
      <c r="B1807" t="inlineStr">
        <is>
          <t>大阪府門真市古川町</t>
        </is>
      </c>
      <c r="C1807" t="inlineStr">
        <is>
          <t>おおさかふかどましふるかわちょう</t>
        </is>
      </c>
    </row>
    <row r="1808">
      <c r="A1808" t="inlineStr">
        <is>
          <t>5710032</t>
        </is>
      </c>
      <c r="B1808" t="inlineStr">
        <is>
          <t>大阪府門真市寿町</t>
        </is>
      </c>
      <c r="C1808" t="inlineStr">
        <is>
          <t>おおさかふかどましことぶきちょう</t>
        </is>
      </c>
    </row>
    <row r="1809">
      <c r="A1809" t="inlineStr">
        <is>
          <t>5710033</t>
        </is>
      </c>
      <c r="B1809" t="inlineStr">
        <is>
          <t>大阪府門真市一番町</t>
        </is>
      </c>
      <c r="C1809" t="inlineStr">
        <is>
          <t>おおさかふかどましいちばんちょう</t>
        </is>
      </c>
    </row>
    <row r="1810">
      <c r="A1810" t="inlineStr">
        <is>
          <t>5710034</t>
        </is>
      </c>
      <c r="B1810" t="inlineStr">
        <is>
          <t>大阪府門真市東田町</t>
        </is>
      </c>
      <c r="C1810" t="inlineStr">
        <is>
          <t>おおさかふかどましひがしだちょう</t>
        </is>
      </c>
    </row>
    <row r="1811">
      <c r="A1811" t="inlineStr">
        <is>
          <t>5710035</t>
        </is>
      </c>
      <c r="B1811" t="inlineStr">
        <is>
          <t>大阪府門真市桑才町</t>
        </is>
      </c>
      <c r="C1811" t="inlineStr">
        <is>
          <t>おおさかふかどましくわざいちょう</t>
        </is>
      </c>
    </row>
    <row r="1812">
      <c r="A1812" t="inlineStr">
        <is>
          <t>5710037</t>
        </is>
      </c>
      <c r="B1812" t="inlineStr">
        <is>
          <t>大阪府門真市ひえ島町</t>
        </is>
      </c>
      <c r="C1812" t="inlineStr">
        <is>
          <t>おおさかふかどましひえじまちょう</t>
        </is>
      </c>
    </row>
    <row r="1813">
      <c r="A1813" t="inlineStr">
        <is>
          <t>5710038</t>
        </is>
      </c>
      <c r="B1813" t="inlineStr">
        <is>
          <t>大阪府門真市柳田町</t>
        </is>
      </c>
      <c r="C1813" t="inlineStr">
        <is>
          <t>おおさかふかどましやなぎだちょう</t>
        </is>
      </c>
    </row>
    <row r="1814">
      <c r="A1814" t="inlineStr">
        <is>
          <t>5710039</t>
        </is>
      </c>
      <c r="B1814" t="inlineStr">
        <is>
          <t>大阪府門真市速見町</t>
        </is>
      </c>
      <c r="C1814" t="inlineStr">
        <is>
          <t>おおさかふかどましはやみちょう</t>
        </is>
      </c>
    </row>
    <row r="1815">
      <c r="A1815" t="inlineStr">
        <is>
          <t>5710041</t>
        </is>
      </c>
      <c r="B1815" t="inlineStr">
        <is>
          <t>大阪府門真市柳町</t>
        </is>
      </c>
      <c r="C1815" t="inlineStr">
        <is>
          <t>おおさかふかどましやなぎまち</t>
        </is>
      </c>
    </row>
    <row r="1816">
      <c r="A1816" t="inlineStr">
        <is>
          <t>5710042</t>
        </is>
      </c>
      <c r="B1816" t="inlineStr">
        <is>
          <t>大阪府門真市深田町</t>
        </is>
      </c>
      <c r="C1816" t="inlineStr">
        <is>
          <t>おおさかふかどましふかだちょう</t>
        </is>
      </c>
    </row>
    <row r="1817">
      <c r="A1817" t="inlineStr">
        <is>
          <t>5710043</t>
        </is>
      </c>
      <c r="B1817" t="inlineStr">
        <is>
          <t>大阪府門真市桑才新町</t>
        </is>
      </c>
      <c r="C1817" t="inlineStr">
        <is>
          <t>おおさかふかどましくわざいしんまち</t>
        </is>
      </c>
    </row>
    <row r="1818">
      <c r="A1818" t="inlineStr">
        <is>
          <t>5710044</t>
        </is>
      </c>
      <c r="B1818" t="inlineStr">
        <is>
          <t>大阪府門真市松生町</t>
        </is>
      </c>
      <c r="C1818" t="inlineStr">
        <is>
          <t>おおさかふかどましまつおちょう</t>
        </is>
      </c>
    </row>
    <row r="1819">
      <c r="A1819" t="inlineStr">
        <is>
          <t>5710045</t>
        </is>
      </c>
      <c r="B1819" t="inlineStr">
        <is>
          <t>大阪府門真市殿島町</t>
        </is>
      </c>
      <c r="C1819" t="inlineStr">
        <is>
          <t>おおさかふかどましとのしまちょう</t>
        </is>
      </c>
    </row>
    <row r="1820">
      <c r="A1820" t="inlineStr">
        <is>
          <t>5710046</t>
        </is>
      </c>
      <c r="B1820" t="inlineStr">
        <is>
          <t>大阪府門真市本町</t>
        </is>
      </c>
      <c r="C1820" t="inlineStr">
        <is>
          <t>おおさかふかどましほんまち</t>
        </is>
      </c>
    </row>
    <row r="1821">
      <c r="A1821" t="inlineStr">
        <is>
          <t>5710047</t>
        </is>
      </c>
      <c r="B1821" t="inlineStr">
        <is>
          <t>大阪府門真市栄町</t>
        </is>
      </c>
      <c r="C1821" t="inlineStr">
        <is>
          <t>おおさかふかどましさかえまち</t>
        </is>
      </c>
    </row>
    <row r="1822">
      <c r="A1822" t="inlineStr">
        <is>
          <t>5710048</t>
        </is>
      </c>
      <c r="B1822" t="inlineStr">
        <is>
          <t>大阪府門真市新橋町</t>
        </is>
      </c>
      <c r="C1822" t="inlineStr">
        <is>
          <t>おおさかふかどまししんばしちょう</t>
        </is>
      </c>
    </row>
    <row r="1823">
      <c r="A1823" t="inlineStr">
        <is>
          <t>5710050</t>
        </is>
      </c>
      <c r="B1823" t="inlineStr">
        <is>
          <t>大阪府門真市門真</t>
        </is>
      </c>
      <c r="C1823" t="inlineStr">
        <is>
          <t>おおさかふかどましかどま</t>
        </is>
      </c>
    </row>
    <row r="1824">
      <c r="A1824" t="inlineStr">
        <is>
          <t>5710051</t>
        </is>
      </c>
      <c r="B1824" t="inlineStr">
        <is>
          <t>大阪府門真市向島町</t>
        </is>
      </c>
      <c r="C1824" t="inlineStr">
        <is>
          <t>おおさかふかどましむこうじまちょう</t>
        </is>
      </c>
    </row>
    <row r="1825">
      <c r="A1825" t="inlineStr">
        <is>
          <t>5710052</t>
        </is>
      </c>
      <c r="B1825" t="inlineStr">
        <is>
          <t>大阪府門真市月出町</t>
        </is>
      </c>
      <c r="C1825" t="inlineStr">
        <is>
          <t>おおさかふかどましつきでちょう</t>
        </is>
      </c>
    </row>
    <row r="1826">
      <c r="A1826" t="inlineStr">
        <is>
          <t>5710053</t>
        </is>
      </c>
      <c r="B1826" t="inlineStr">
        <is>
          <t>大阪府門真市泉町</t>
        </is>
      </c>
      <c r="C1826" t="inlineStr">
        <is>
          <t>おおさかふかどましいずみまち</t>
        </is>
      </c>
    </row>
    <row r="1827">
      <c r="A1827" t="inlineStr">
        <is>
          <t>5710054</t>
        </is>
      </c>
      <c r="B1827" t="inlineStr">
        <is>
          <t>大阪府門真市浜町</t>
        </is>
      </c>
      <c r="C1827" t="inlineStr">
        <is>
          <t>おおさかふかどましはままち</t>
        </is>
      </c>
    </row>
    <row r="1828">
      <c r="A1828" t="inlineStr">
        <is>
          <t>5710055</t>
        </is>
      </c>
      <c r="B1828" t="inlineStr">
        <is>
          <t>大阪府門真市中町</t>
        </is>
      </c>
      <c r="C1828" t="inlineStr">
        <is>
          <t>おおさかふかどましなかまち</t>
        </is>
      </c>
    </row>
    <row r="1829">
      <c r="A1829" t="inlineStr">
        <is>
          <t>5710056</t>
        </is>
      </c>
      <c r="B1829" t="inlineStr">
        <is>
          <t>大阪府門真市松葉町</t>
        </is>
      </c>
      <c r="C1829" t="inlineStr">
        <is>
          <t>おおさかふかどましまつばちょう</t>
        </is>
      </c>
    </row>
    <row r="1830">
      <c r="A1830" t="inlineStr">
        <is>
          <t>5710057</t>
        </is>
      </c>
      <c r="B1830" t="inlineStr">
        <is>
          <t>大阪府門真市元町</t>
        </is>
      </c>
      <c r="C1830" t="inlineStr">
        <is>
          <t>おおさかふかどましもとまち</t>
        </is>
      </c>
    </row>
    <row r="1831">
      <c r="A1831" t="inlineStr">
        <is>
          <t>5710058</t>
        </is>
      </c>
      <c r="B1831" t="inlineStr">
        <is>
          <t>大阪府門真市小路町</t>
        </is>
      </c>
      <c r="C1831" t="inlineStr">
        <is>
          <t>おおさかふかどまししょうじちょう</t>
        </is>
      </c>
    </row>
    <row r="1832">
      <c r="A1832" t="inlineStr">
        <is>
          <t>5710059</t>
        </is>
      </c>
      <c r="B1832" t="inlineStr">
        <is>
          <t>大阪府門真市堂山町</t>
        </is>
      </c>
      <c r="C1832" t="inlineStr">
        <is>
          <t>おおさかふかどましどうやまちょう</t>
        </is>
      </c>
    </row>
    <row r="1833">
      <c r="A1833" t="inlineStr">
        <is>
          <t>5710061</t>
        </is>
      </c>
      <c r="B1833" t="inlineStr">
        <is>
          <t>大阪府門真市朝日町</t>
        </is>
      </c>
      <c r="C1833" t="inlineStr">
        <is>
          <t>おおさかふかどましあさひちょう</t>
        </is>
      </c>
    </row>
    <row r="1834">
      <c r="A1834" t="inlineStr">
        <is>
          <t>5710062</t>
        </is>
      </c>
      <c r="B1834" t="inlineStr">
        <is>
          <t>大阪府門真市宮野町</t>
        </is>
      </c>
      <c r="C1834" t="inlineStr">
        <is>
          <t>おおさかふかどましみやのちょう</t>
        </is>
      </c>
    </row>
    <row r="1835">
      <c r="A1835" t="inlineStr">
        <is>
          <t>5710063</t>
        </is>
      </c>
      <c r="B1835" t="inlineStr">
        <is>
          <t>大阪府門真市常称寺町</t>
        </is>
      </c>
      <c r="C1835" t="inlineStr">
        <is>
          <t>おおさかふかどましじょうしょうじちょう</t>
        </is>
      </c>
    </row>
    <row r="1836">
      <c r="A1836" t="inlineStr">
        <is>
          <t>5710064</t>
        </is>
      </c>
      <c r="B1836" t="inlineStr">
        <is>
          <t>大阪府門真市御堂町</t>
        </is>
      </c>
      <c r="C1836" t="inlineStr">
        <is>
          <t>おおさかふかどましみどうちょう</t>
        </is>
      </c>
    </row>
    <row r="1837">
      <c r="A1837" t="inlineStr">
        <is>
          <t>5710065</t>
        </is>
      </c>
      <c r="B1837" t="inlineStr">
        <is>
          <t>大阪府門真市垣内町</t>
        </is>
      </c>
      <c r="C1837" t="inlineStr">
        <is>
          <t>おおさかふかどましかきうちちょう</t>
        </is>
      </c>
    </row>
    <row r="1838">
      <c r="A1838" t="inlineStr">
        <is>
          <t>5710066</t>
        </is>
      </c>
      <c r="B1838" t="inlineStr">
        <is>
          <t>大阪府門真市幸福町</t>
        </is>
      </c>
      <c r="C1838" t="inlineStr">
        <is>
          <t>おおさかふかどましこうふくちょう</t>
        </is>
      </c>
    </row>
    <row r="1839">
      <c r="A1839" t="inlineStr">
        <is>
          <t>5710067</t>
        </is>
      </c>
      <c r="B1839" t="inlineStr">
        <is>
          <t>大阪府門真市石原町</t>
        </is>
      </c>
      <c r="C1839" t="inlineStr">
        <is>
          <t>おおさかふかどましいしはらちょう</t>
        </is>
      </c>
    </row>
    <row r="1840">
      <c r="A1840" t="inlineStr">
        <is>
          <t>5710068</t>
        </is>
      </c>
      <c r="B1840" t="inlineStr">
        <is>
          <t>大阪府門真市大倉町</t>
        </is>
      </c>
      <c r="C1840" t="inlineStr">
        <is>
          <t>おおさかふかどましおおくらちょう</t>
        </is>
      </c>
    </row>
    <row r="1841">
      <c r="A1841" t="inlineStr">
        <is>
          <t>5710070</t>
        </is>
      </c>
      <c r="B1841" t="inlineStr">
        <is>
          <t>大阪府門真市上野口町</t>
        </is>
      </c>
      <c r="C1841" t="inlineStr">
        <is>
          <t>おおさかふかどましかみのぐちちょう</t>
        </is>
      </c>
    </row>
    <row r="1842">
      <c r="A1842" t="inlineStr">
        <is>
          <t>5710071</t>
        </is>
      </c>
      <c r="B1842" t="inlineStr">
        <is>
          <t>大阪府門真市上島町</t>
        </is>
      </c>
      <c r="C1842" t="inlineStr">
        <is>
          <t>おおさかふかどましかみしまちょう</t>
        </is>
      </c>
    </row>
    <row r="1843">
      <c r="A1843" t="inlineStr">
        <is>
          <t>5710072</t>
        </is>
      </c>
      <c r="B1843" t="inlineStr">
        <is>
          <t>大阪府門真市城垣町</t>
        </is>
      </c>
      <c r="C1843" t="inlineStr">
        <is>
          <t>おおさかふかどまししろがきちょう</t>
        </is>
      </c>
    </row>
    <row r="1844">
      <c r="A1844" t="inlineStr">
        <is>
          <t>5710073</t>
        </is>
      </c>
      <c r="B1844" t="inlineStr">
        <is>
          <t>大阪府門真市北巣本町</t>
        </is>
      </c>
      <c r="C1844" t="inlineStr">
        <is>
          <t>おおさかふかどましきたすもとちょう</t>
        </is>
      </c>
    </row>
    <row r="1845">
      <c r="A1845" t="inlineStr">
        <is>
          <t>5710074</t>
        </is>
      </c>
      <c r="B1845" t="inlineStr">
        <is>
          <t>大阪府門真市宮前町</t>
        </is>
      </c>
      <c r="C1845" t="inlineStr">
        <is>
          <t>おおさかふかどましみやまえちょう</t>
        </is>
      </c>
    </row>
    <row r="1846">
      <c r="A1846" t="inlineStr">
        <is>
          <t>5710075</t>
        </is>
      </c>
      <c r="B1846" t="inlineStr">
        <is>
          <t>大阪府門真市下島町</t>
        </is>
      </c>
      <c r="C1846" t="inlineStr">
        <is>
          <t>おおさかふかどまししもしまちょう</t>
        </is>
      </c>
    </row>
    <row r="1847">
      <c r="A1847" t="inlineStr">
        <is>
          <t>5710076</t>
        </is>
      </c>
      <c r="B1847" t="inlineStr">
        <is>
          <t>大阪府門真市大池町</t>
        </is>
      </c>
      <c r="C1847" t="inlineStr">
        <is>
          <t>おおさかふかどましおおいけちょう</t>
        </is>
      </c>
    </row>
    <row r="1848">
      <c r="A1848" t="inlineStr">
        <is>
          <t>5710077</t>
        </is>
      </c>
      <c r="B1848" t="inlineStr">
        <is>
          <t>大阪府門真市大橋町</t>
        </is>
      </c>
      <c r="C1848" t="inlineStr">
        <is>
          <t>おおさかふかどましおおはしちょう</t>
        </is>
      </c>
    </row>
    <row r="1849">
      <c r="A1849" t="inlineStr">
        <is>
          <t>5710078</t>
        </is>
      </c>
      <c r="B1849" t="inlineStr">
        <is>
          <t>大阪府門真市常盤町</t>
        </is>
      </c>
      <c r="C1849" t="inlineStr">
        <is>
          <t>おおさかふかどましときわちょう</t>
        </is>
      </c>
    </row>
    <row r="1850">
      <c r="A1850" t="inlineStr">
        <is>
          <t>5710079</t>
        </is>
      </c>
      <c r="B1850" t="inlineStr">
        <is>
          <t>大阪府門真市野里町</t>
        </is>
      </c>
      <c r="C1850" t="inlineStr">
        <is>
          <t>おおさかふかどましのざとちょう</t>
        </is>
      </c>
    </row>
    <row r="1851">
      <c r="A1851" t="inlineStr">
        <is>
          <t>5720000</t>
        </is>
      </c>
      <c r="B1851" t="inlineStr">
        <is>
          <t>大阪府寝屋川市</t>
        </is>
      </c>
      <c r="C1851" t="inlineStr">
        <is>
          <t>おおさかふねやがわし</t>
        </is>
      </c>
    </row>
    <row r="1852">
      <c r="A1852" t="inlineStr">
        <is>
          <t>5720001</t>
        </is>
      </c>
      <c r="B1852" t="inlineStr">
        <is>
          <t>大阪府寝屋川市成田東町</t>
        </is>
      </c>
      <c r="C1852" t="inlineStr">
        <is>
          <t>おおさかふねやがわしなりたひがしまち</t>
        </is>
      </c>
    </row>
    <row r="1853">
      <c r="A1853" t="inlineStr">
        <is>
          <t>5720002</t>
        </is>
      </c>
      <c r="B1853" t="inlineStr">
        <is>
          <t>大阪府寝屋川市成田東が丘</t>
        </is>
      </c>
      <c r="C1853" t="inlineStr">
        <is>
          <t>おおさかふねやがわしなりたひがしがおか</t>
        </is>
      </c>
    </row>
    <row r="1854">
      <c r="A1854" t="inlineStr">
        <is>
          <t>5720003</t>
        </is>
      </c>
      <c r="B1854" t="inlineStr">
        <is>
          <t>大阪府寝屋川市成田南町</t>
        </is>
      </c>
      <c r="C1854" t="inlineStr">
        <is>
          <t>おおさかふねやがわしなりたみなみまち</t>
        </is>
      </c>
    </row>
    <row r="1855">
      <c r="A1855" t="inlineStr">
        <is>
          <t>5720004</t>
        </is>
      </c>
      <c r="B1855" t="inlineStr">
        <is>
          <t>大阪府寝屋川市成田町</t>
        </is>
      </c>
      <c r="C1855" t="inlineStr">
        <is>
          <t>おおさかふねやがわしなりたちょう</t>
        </is>
      </c>
    </row>
    <row r="1856">
      <c r="A1856" t="inlineStr">
        <is>
          <t>5720005</t>
        </is>
      </c>
      <c r="B1856" t="inlineStr">
        <is>
          <t>大阪府寝屋川市成田西町</t>
        </is>
      </c>
      <c r="C1856" t="inlineStr">
        <is>
          <t>おおさかふねやがわしなりたにしまち</t>
        </is>
      </c>
    </row>
    <row r="1857">
      <c r="A1857" t="inlineStr">
        <is>
          <t>5720006</t>
        </is>
      </c>
      <c r="B1857" t="inlineStr">
        <is>
          <t>大阪府寝屋川市美井元町</t>
        </is>
      </c>
      <c r="C1857" t="inlineStr">
        <is>
          <t>おおさかふねやがわしみいもとまち</t>
        </is>
      </c>
    </row>
    <row r="1858">
      <c r="A1858" t="inlineStr">
        <is>
          <t>5720007</t>
        </is>
      </c>
      <c r="B1858" t="inlineStr">
        <is>
          <t>大阪府寝屋川市美井町</t>
        </is>
      </c>
      <c r="C1858" t="inlineStr">
        <is>
          <t>おおさかふねやがわしみいちょう</t>
        </is>
      </c>
    </row>
    <row r="1859">
      <c r="A1859" t="inlineStr">
        <is>
          <t>5720008</t>
        </is>
      </c>
      <c r="B1859" t="inlineStr">
        <is>
          <t>大阪府寝屋川市菅相塚町</t>
        </is>
      </c>
      <c r="C1859" t="inlineStr">
        <is>
          <t>おおさかふねやがわしかんそうづかちょう</t>
        </is>
      </c>
    </row>
    <row r="1860">
      <c r="A1860" t="inlineStr">
        <is>
          <t>5720009</t>
        </is>
      </c>
      <c r="B1860" t="inlineStr">
        <is>
          <t>大阪府寝屋川市末広町</t>
        </is>
      </c>
      <c r="C1860" t="inlineStr">
        <is>
          <t>おおさかふねやがわしすえひろちょう</t>
        </is>
      </c>
    </row>
    <row r="1861">
      <c r="A1861" t="inlineStr">
        <is>
          <t>5720011</t>
        </is>
      </c>
      <c r="B1861" t="inlineStr">
        <is>
          <t>大阪府寝屋川市明徳</t>
        </is>
      </c>
      <c r="C1861" t="inlineStr">
        <is>
          <t>おおさかふねやがわしめいとく</t>
        </is>
      </c>
    </row>
    <row r="1862">
      <c r="A1862" t="inlineStr">
        <is>
          <t>5720012</t>
        </is>
      </c>
      <c r="B1862" t="inlineStr">
        <is>
          <t>大阪府寝屋川市池の瀬町</t>
        </is>
      </c>
      <c r="C1862" t="inlineStr">
        <is>
          <t>おおさかふねやがわしいけのせちょう</t>
        </is>
      </c>
    </row>
    <row r="1863">
      <c r="A1863" t="inlineStr">
        <is>
          <t>5720013</t>
        </is>
      </c>
      <c r="B1863" t="inlineStr">
        <is>
          <t>大阪府寝屋川市三井が丘</t>
        </is>
      </c>
      <c r="C1863" t="inlineStr">
        <is>
          <t>おおさかふねやがわしみいがおか</t>
        </is>
      </c>
    </row>
    <row r="1864">
      <c r="A1864" t="inlineStr">
        <is>
          <t>5720014</t>
        </is>
      </c>
      <c r="B1864" t="inlineStr">
        <is>
          <t>大阪府寝屋川市八幡台</t>
        </is>
      </c>
      <c r="C1864" t="inlineStr">
        <is>
          <t>おおさかふねやがわしはちまんだい</t>
        </is>
      </c>
    </row>
    <row r="1865">
      <c r="A1865" t="inlineStr">
        <is>
          <t>5720015</t>
        </is>
      </c>
      <c r="B1865" t="inlineStr">
        <is>
          <t>大阪府寝屋川市川勝町</t>
        </is>
      </c>
      <c r="C1865" t="inlineStr">
        <is>
          <t>おおさかふねやがわしかわかつちょう</t>
        </is>
      </c>
    </row>
    <row r="1866">
      <c r="A1866" t="inlineStr">
        <is>
          <t>5720016</t>
        </is>
      </c>
      <c r="B1866" t="inlineStr">
        <is>
          <t>大阪府寝屋川市国松町</t>
        </is>
      </c>
      <c r="C1866" t="inlineStr">
        <is>
          <t>おおさかふねやがわしくにまつちょう</t>
        </is>
      </c>
    </row>
    <row r="1867">
      <c r="A1867" t="inlineStr">
        <is>
          <t>5720017</t>
        </is>
      </c>
      <c r="B1867" t="inlineStr">
        <is>
          <t>大阪府寝屋川市幸町</t>
        </is>
      </c>
      <c r="C1867" t="inlineStr">
        <is>
          <t>おおさかふねやがわしさいわいちょう</t>
        </is>
      </c>
    </row>
    <row r="1868">
      <c r="A1868" t="inlineStr">
        <is>
          <t>5720018</t>
        </is>
      </c>
      <c r="B1868" t="inlineStr">
        <is>
          <t>大阪府寝屋川市境橋町</t>
        </is>
      </c>
      <c r="C1868" t="inlineStr">
        <is>
          <t>おおさかふねやがわしさかいばしちょう</t>
        </is>
      </c>
    </row>
    <row r="1869">
      <c r="A1869" t="inlineStr">
        <is>
          <t>5720019</t>
        </is>
      </c>
      <c r="B1869" t="inlineStr">
        <is>
          <t>大阪府寝屋川市三井南町</t>
        </is>
      </c>
      <c r="C1869" t="inlineStr">
        <is>
          <t>おおさかふねやがわしみいみなみまち</t>
        </is>
      </c>
    </row>
    <row r="1870">
      <c r="A1870" t="inlineStr">
        <is>
          <t>5720020</t>
        </is>
      </c>
      <c r="B1870" t="inlineStr">
        <is>
          <t>大阪府寝屋川市田井西町</t>
        </is>
      </c>
      <c r="C1870" t="inlineStr">
        <is>
          <t>おおさかふねやがわしたいにしまち</t>
        </is>
      </c>
    </row>
    <row r="1871">
      <c r="A1871" t="inlineStr">
        <is>
          <t>5720021</t>
        </is>
      </c>
      <c r="B1871" t="inlineStr">
        <is>
          <t>大阪府寝屋川市田井町</t>
        </is>
      </c>
      <c r="C1871" t="inlineStr">
        <is>
          <t>おおさかふねやがわしたいちょう</t>
        </is>
      </c>
    </row>
    <row r="1872">
      <c r="A1872" t="inlineStr">
        <is>
          <t>5720022</t>
        </is>
      </c>
      <c r="B1872" t="inlineStr">
        <is>
          <t>大阪府寝屋川市緑町</t>
        </is>
      </c>
      <c r="C1872" t="inlineStr">
        <is>
          <t>おおさかふねやがわしみどりまち</t>
        </is>
      </c>
    </row>
    <row r="1873">
      <c r="A1873" t="inlineStr">
        <is>
          <t>5720023</t>
        </is>
      </c>
      <c r="B1873" t="inlineStr">
        <is>
          <t>大阪府寝屋川市音羽町</t>
        </is>
      </c>
      <c r="C1873" t="inlineStr">
        <is>
          <t>おおさかふねやがわしおとわちょう</t>
        </is>
      </c>
    </row>
    <row r="1874">
      <c r="A1874" t="inlineStr">
        <is>
          <t>5720024</t>
        </is>
      </c>
      <c r="B1874" t="inlineStr">
        <is>
          <t>大阪府寝屋川市石津南町</t>
        </is>
      </c>
      <c r="C1874" t="inlineStr">
        <is>
          <t>おおさかふねやがわしいしづみなみまち</t>
        </is>
      </c>
    </row>
    <row r="1875">
      <c r="A1875" t="inlineStr">
        <is>
          <t>5720025</t>
        </is>
      </c>
      <c r="B1875" t="inlineStr">
        <is>
          <t>大阪府寝屋川市石津元町</t>
        </is>
      </c>
      <c r="C1875" t="inlineStr">
        <is>
          <t>おおさかふねやがわしいしづもとまち</t>
        </is>
      </c>
    </row>
    <row r="1876">
      <c r="A1876" t="inlineStr">
        <is>
          <t>5720026</t>
        </is>
      </c>
      <c r="B1876" t="inlineStr">
        <is>
          <t>大阪府寝屋川市石津中町</t>
        </is>
      </c>
      <c r="C1876" t="inlineStr">
        <is>
          <t>おおさかふねやがわしいしづなかまち</t>
        </is>
      </c>
    </row>
    <row r="1877">
      <c r="A1877" t="inlineStr">
        <is>
          <t>5720027</t>
        </is>
      </c>
      <c r="B1877" t="inlineStr">
        <is>
          <t>大阪府寝屋川市石津東町</t>
        </is>
      </c>
      <c r="C1877" t="inlineStr">
        <is>
          <t>おおさかふねやがわしいしづひがしまち</t>
        </is>
      </c>
    </row>
    <row r="1878">
      <c r="A1878" t="inlineStr">
        <is>
          <t>5720028</t>
        </is>
      </c>
      <c r="B1878" t="inlineStr">
        <is>
          <t>大阪府寝屋川市日新町</t>
        </is>
      </c>
      <c r="C1878" t="inlineStr">
        <is>
          <t>おおさかふねやがわしにっしんちょう</t>
        </is>
      </c>
    </row>
    <row r="1879">
      <c r="A1879" t="inlineStr">
        <is>
          <t>5720029</t>
        </is>
      </c>
      <c r="B1879" t="inlineStr">
        <is>
          <t>大阪府寝屋川市寿町</t>
        </is>
      </c>
      <c r="C1879" t="inlineStr">
        <is>
          <t>おおさかふねやがわしことぶきちょう</t>
        </is>
      </c>
    </row>
    <row r="1880">
      <c r="A1880" t="inlineStr">
        <is>
          <t>5720030</t>
        </is>
      </c>
      <c r="B1880" t="inlineStr">
        <is>
          <t>大阪府寝屋川市池田本町</t>
        </is>
      </c>
      <c r="C1880" t="inlineStr">
        <is>
          <t>おおさかふねやがわしいけだほんまち</t>
        </is>
      </c>
    </row>
    <row r="1881">
      <c r="A1881" t="inlineStr">
        <is>
          <t>5720031</t>
        </is>
      </c>
      <c r="B1881" t="inlineStr">
        <is>
          <t>大阪府寝屋川市若葉町</t>
        </is>
      </c>
      <c r="C1881" t="inlineStr">
        <is>
          <t>おおさかふねやがわしわかばちょう</t>
        </is>
      </c>
    </row>
    <row r="1882">
      <c r="A1882" t="inlineStr">
        <is>
          <t>5720032</t>
        </is>
      </c>
      <c r="B1882" t="inlineStr">
        <is>
          <t>大阪府寝屋川市北大利町</t>
        </is>
      </c>
      <c r="C1882" t="inlineStr">
        <is>
          <t>おおさかふねやがわしきたおおとしちょう</t>
        </is>
      </c>
    </row>
    <row r="1883">
      <c r="A1883" t="inlineStr">
        <is>
          <t>5720033</t>
        </is>
      </c>
      <c r="B1883" t="inlineStr">
        <is>
          <t>大阪府寝屋川市池田東町</t>
        </is>
      </c>
      <c r="C1883" t="inlineStr">
        <is>
          <t>おおさかふねやがわしいけだひがしまち</t>
        </is>
      </c>
    </row>
    <row r="1884">
      <c r="A1884" t="inlineStr">
        <is>
          <t>5720034</t>
        </is>
      </c>
      <c r="B1884" t="inlineStr">
        <is>
          <t>大阪府寝屋川市池田南町</t>
        </is>
      </c>
      <c r="C1884" t="inlineStr">
        <is>
          <t>おおさかふねやがわしいけだみなみまち</t>
        </is>
      </c>
    </row>
    <row r="1885">
      <c r="A1885" t="inlineStr">
        <is>
          <t>5720035</t>
        </is>
      </c>
      <c r="B1885" t="inlineStr">
        <is>
          <t>大阪府寝屋川市池田旭町</t>
        </is>
      </c>
      <c r="C1885" t="inlineStr">
        <is>
          <t>おおさかふねやがわしいけだあさひまち</t>
        </is>
      </c>
    </row>
    <row r="1886">
      <c r="A1886" t="inlineStr">
        <is>
          <t>5720036</t>
        </is>
      </c>
      <c r="B1886" t="inlineStr">
        <is>
          <t>大阪府寝屋川市池田西町</t>
        </is>
      </c>
      <c r="C1886" t="inlineStr">
        <is>
          <t>おおさかふねやがわしいけだにしまち</t>
        </is>
      </c>
    </row>
    <row r="1887">
      <c r="A1887" t="inlineStr">
        <is>
          <t>5720037</t>
        </is>
      </c>
      <c r="B1887" t="inlineStr">
        <is>
          <t>大阪府寝屋川市葛原新町</t>
        </is>
      </c>
      <c r="C1887" t="inlineStr">
        <is>
          <t>おおさかふねやがわしくずはらしんまち</t>
        </is>
      </c>
    </row>
    <row r="1888">
      <c r="A1888" t="inlineStr">
        <is>
          <t>5720038</t>
        </is>
      </c>
      <c r="B1888" t="inlineStr">
        <is>
          <t>大阪府寝屋川市池田新町</t>
        </is>
      </c>
      <c r="C1888" t="inlineStr">
        <is>
          <t>おおさかふねやがわしいけだしんまち</t>
        </is>
      </c>
    </row>
    <row r="1889">
      <c r="A1889" t="inlineStr">
        <is>
          <t>5720039</t>
        </is>
      </c>
      <c r="B1889" t="inlineStr">
        <is>
          <t>大阪府寝屋川市池田</t>
        </is>
      </c>
      <c r="C1889" t="inlineStr">
        <is>
          <t>おおさかふねやがわしいけだ</t>
        </is>
      </c>
    </row>
    <row r="1890">
      <c r="A1890" t="inlineStr">
        <is>
          <t>5720041</t>
        </is>
      </c>
      <c r="B1890" t="inlineStr">
        <is>
          <t>大阪府寝屋川市桜木町</t>
        </is>
      </c>
      <c r="C1890" t="inlineStr">
        <is>
          <t>おおさかふねやがわしさくらぎちょう</t>
        </is>
      </c>
    </row>
    <row r="1891">
      <c r="A1891" t="inlineStr">
        <is>
          <t>5720042</t>
        </is>
      </c>
      <c r="B1891" t="inlineStr">
        <is>
          <t>大阪府寝屋川市東大利町</t>
        </is>
      </c>
      <c r="C1891" t="inlineStr">
        <is>
          <t>おおさかふねやがわしひがしおおとしちょう</t>
        </is>
      </c>
    </row>
    <row r="1892">
      <c r="A1892" t="inlineStr">
        <is>
          <t>5720043</t>
        </is>
      </c>
      <c r="B1892" t="inlineStr">
        <is>
          <t>大阪府寝屋川市錦町</t>
        </is>
      </c>
      <c r="C1892" t="inlineStr">
        <is>
          <t>おおさかふねやがわしにしきちょう</t>
        </is>
      </c>
    </row>
    <row r="1893">
      <c r="A1893" t="inlineStr">
        <is>
          <t>5720044</t>
        </is>
      </c>
      <c r="B1893" t="inlineStr">
        <is>
          <t>大阪府寝屋川市清水町</t>
        </is>
      </c>
      <c r="C1893" t="inlineStr">
        <is>
          <t>おおさかふねやがわししみずちょう</t>
        </is>
      </c>
    </row>
    <row r="1894">
      <c r="A1894" t="inlineStr">
        <is>
          <t>5720045</t>
        </is>
      </c>
      <c r="B1894" t="inlineStr">
        <is>
          <t>大阪府寝屋川市東神田町</t>
        </is>
      </c>
      <c r="C1894" t="inlineStr">
        <is>
          <t>おおさかふねやがわしひがしかみだちょう</t>
        </is>
      </c>
    </row>
    <row r="1895">
      <c r="A1895" t="inlineStr">
        <is>
          <t>5720046</t>
        </is>
      </c>
      <c r="B1895" t="inlineStr">
        <is>
          <t>大阪府寝屋川市成美町</t>
        </is>
      </c>
      <c r="C1895" t="inlineStr">
        <is>
          <t>おおさかふねやがわしせいびちょう</t>
        </is>
      </c>
    </row>
    <row r="1896">
      <c r="A1896" t="inlineStr">
        <is>
          <t>5720047</t>
        </is>
      </c>
      <c r="B1896" t="inlineStr">
        <is>
          <t>大阪府寝屋川市大利元町</t>
        </is>
      </c>
      <c r="C1896" t="inlineStr">
        <is>
          <t>おおさかふねやがわしおおとしもとまち</t>
        </is>
      </c>
    </row>
    <row r="1897">
      <c r="A1897" t="inlineStr">
        <is>
          <t>5720048</t>
        </is>
      </c>
      <c r="B1897" t="inlineStr">
        <is>
          <t>大阪府寝屋川市大利町</t>
        </is>
      </c>
      <c r="C1897" t="inlineStr">
        <is>
          <t>おおさかふねやがわしおおとしちょう</t>
        </is>
      </c>
    </row>
    <row r="1898">
      <c r="A1898" t="inlineStr">
        <is>
          <t>5720050</t>
        </is>
      </c>
      <c r="B1898" t="inlineStr">
        <is>
          <t>大阪府寝屋川市黒原城内町</t>
        </is>
      </c>
      <c r="C1898" t="inlineStr">
        <is>
          <t>おおさかふねやがわしくろはらじょうないちょう</t>
        </is>
      </c>
    </row>
    <row r="1899">
      <c r="A1899" t="inlineStr">
        <is>
          <t>5720051</t>
        </is>
      </c>
      <c r="B1899" t="inlineStr">
        <is>
          <t>大阪府寝屋川市高柳</t>
        </is>
      </c>
      <c r="C1899" t="inlineStr">
        <is>
          <t>おおさかふねやがわしたかやなぎ</t>
        </is>
      </c>
    </row>
    <row r="1900">
      <c r="A1900" t="inlineStr">
        <is>
          <t>5720052</t>
        </is>
      </c>
      <c r="B1900" t="inlineStr">
        <is>
          <t>大阪府寝屋川市上神田</t>
        </is>
      </c>
      <c r="C1900" t="inlineStr">
        <is>
          <t>おおさかふねやがわしかみかみだ</t>
        </is>
      </c>
    </row>
    <row r="1901">
      <c r="A1901" t="inlineStr">
        <is>
          <t>5720053</t>
        </is>
      </c>
      <c r="B1901" t="inlineStr">
        <is>
          <t>大阪府寝屋川市中神田町</t>
        </is>
      </c>
      <c r="C1901" t="inlineStr">
        <is>
          <t>おおさかふねやがわしなかかみだちょう</t>
        </is>
      </c>
    </row>
    <row r="1902">
      <c r="A1902" t="inlineStr">
        <is>
          <t>5720054</t>
        </is>
      </c>
      <c r="B1902" t="inlineStr">
        <is>
          <t>大阪府寝屋川市下神田町</t>
        </is>
      </c>
      <c r="C1902" t="inlineStr">
        <is>
          <t>おおさかふねやがわししもかみだちょう</t>
        </is>
      </c>
    </row>
    <row r="1903">
      <c r="A1903" t="inlineStr">
        <is>
          <t>5720055</t>
        </is>
      </c>
      <c r="B1903" t="inlineStr">
        <is>
          <t>大阪府寝屋川市御幸東町</t>
        </is>
      </c>
      <c r="C1903" t="inlineStr">
        <is>
          <t>おおさかふねやがわしみゆきひがしまち</t>
        </is>
      </c>
    </row>
    <row r="1904">
      <c r="A1904" t="inlineStr">
        <is>
          <t>5720056</t>
        </is>
      </c>
      <c r="B1904" t="inlineStr">
        <is>
          <t>大阪府寝屋川市御幸西町</t>
        </is>
      </c>
      <c r="C1904" t="inlineStr">
        <is>
          <t>おおさかふねやがわしみゆきにしまち</t>
        </is>
      </c>
    </row>
    <row r="1905">
      <c r="A1905" t="inlineStr">
        <is>
          <t>5720057</t>
        </is>
      </c>
      <c r="B1905" t="inlineStr">
        <is>
          <t>大阪府寝屋川市黒原旭町</t>
        </is>
      </c>
      <c r="C1905" t="inlineStr">
        <is>
          <t>おおさかふねやがわしくろはらあさひまち</t>
        </is>
      </c>
    </row>
    <row r="1906">
      <c r="A1906" t="inlineStr">
        <is>
          <t>5720058</t>
        </is>
      </c>
      <c r="B1906" t="inlineStr">
        <is>
          <t>大阪府寝屋川市黒原橘町</t>
        </is>
      </c>
      <c r="C1906" t="inlineStr">
        <is>
          <t>おおさかふねやがわしくろはらたちばなちょう</t>
        </is>
      </c>
    </row>
    <row r="1907">
      <c r="A1907" t="inlineStr">
        <is>
          <t>5720059</t>
        </is>
      </c>
      <c r="B1907" t="inlineStr">
        <is>
          <t>大阪府寝屋川市黒原新町</t>
        </is>
      </c>
      <c r="C1907" t="inlineStr">
        <is>
          <t>おおさかふねやがわしくろはらしんまち</t>
        </is>
      </c>
    </row>
    <row r="1908">
      <c r="A1908" t="inlineStr">
        <is>
          <t>5720061</t>
        </is>
      </c>
      <c r="B1908" t="inlineStr">
        <is>
          <t>大阪府寝屋川市長栄寺町</t>
        </is>
      </c>
      <c r="C1908" t="inlineStr">
        <is>
          <t>おおさかふねやがわしちょうえいじちょう</t>
        </is>
      </c>
    </row>
    <row r="1909">
      <c r="A1909" t="inlineStr">
        <is>
          <t>5720062</t>
        </is>
      </c>
      <c r="B1909" t="inlineStr">
        <is>
          <t>大阪府寝屋川市高柳栄町</t>
        </is>
      </c>
      <c r="C1909" t="inlineStr">
        <is>
          <t>おおさかふねやがわしたかやなぎさかえまち</t>
        </is>
      </c>
    </row>
    <row r="1910">
      <c r="A1910" t="inlineStr">
        <is>
          <t>5720063</t>
        </is>
      </c>
      <c r="B1910" t="inlineStr">
        <is>
          <t>大阪府寝屋川市春日町</t>
        </is>
      </c>
      <c r="C1910" t="inlineStr">
        <is>
          <t>おおさかふねやがわしかすがちょう</t>
        </is>
      </c>
    </row>
    <row r="1911">
      <c r="A1911" t="inlineStr">
        <is>
          <t>5720064</t>
        </is>
      </c>
      <c r="B1911" t="inlineStr">
        <is>
          <t>大阪府寝屋川市対馬江東町</t>
        </is>
      </c>
      <c r="C1911" t="inlineStr">
        <is>
          <t>おおさかふねやがわしつしまえひがしまち</t>
        </is>
      </c>
    </row>
    <row r="1912">
      <c r="A1912" t="inlineStr">
        <is>
          <t>5720065</t>
        </is>
      </c>
      <c r="B1912" t="inlineStr">
        <is>
          <t>大阪府寝屋川市対馬江西町</t>
        </is>
      </c>
      <c r="C1912" t="inlineStr">
        <is>
          <t>おおさかふねやがわしつしまえにしまち</t>
        </is>
      </c>
    </row>
    <row r="1913">
      <c r="A1913" t="inlineStr">
        <is>
          <t>5720066</t>
        </is>
      </c>
      <c r="B1913" t="inlineStr">
        <is>
          <t>大阪府寝屋川市仁和寺町</t>
        </is>
      </c>
      <c r="C1913" t="inlineStr">
        <is>
          <t>おおさかふねやがわしにわじちょう</t>
        </is>
      </c>
    </row>
    <row r="1914">
      <c r="A1914" t="inlineStr">
        <is>
          <t>5720067</t>
        </is>
      </c>
      <c r="B1914" t="inlineStr">
        <is>
          <t>大阪府寝屋川市宝町</t>
        </is>
      </c>
      <c r="C1914" t="inlineStr">
        <is>
          <t>おおさかふねやがわしたからまち</t>
        </is>
      </c>
    </row>
    <row r="1915">
      <c r="A1915" t="inlineStr">
        <is>
          <t>5720071</t>
        </is>
      </c>
      <c r="B1915" t="inlineStr">
        <is>
          <t>大阪府寝屋川市豊里町</t>
        </is>
      </c>
      <c r="C1915" t="inlineStr">
        <is>
          <t>おおさかふねやがわしとよざとちょう</t>
        </is>
      </c>
    </row>
    <row r="1916">
      <c r="A1916" t="inlineStr">
        <is>
          <t>5720072</t>
        </is>
      </c>
      <c r="B1916" t="inlineStr">
        <is>
          <t>大阪府寝屋川市太間東町</t>
        </is>
      </c>
      <c r="C1916" t="inlineStr">
        <is>
          <t>おおさかふねやがわしたいまひがしまち</t>
        </is>
      </c>
    </row>
    <row r="1917">
      <c r="A1917" t="inlineStr">
        <is>
          <t>5720073</t>
        </is>
      </c>
      <c r="B1917" t="inlineStr">
        <is>
          <t>大阪府寝屋川市池田北町</t>
        </is>
      </c>
      <c r="C1917" t="inlineStr">
        <is>
          <t>おおさかふねやがわしいけだきたまち</t>
        </is>
      </c>
    </row>
    <row r="1918">
      <c r="A1918" t="inlineStr">
        <is>
          <t>5720074</t>
        </is>
      </c>
      <c r="B1918" t="inlineStr">
        <is>
          <t>大阪府寝屋川市池田中町</t>
        </is>
      </c>
      <c r="C1918" t="inlineStr">
        <is>
          <t>おおさかふねやがわしいけだなかまち</t>
        </is>
      </c>
    </row>
    <row r="1919">
      <c r="A1919" t="inlineStr">
        <is>
          <t>5720075</t>
        </is>
      </c>
      <c r="B1919" t="inlineStr">
        <is>
          <t>大阪府寝屋川市葛原</t>
        </is>
      </c>
      <c r="C1919" t="inlineStr">
        <is>
          <t>おおさかふねやがわしくずはら</t>
        </is>
      </c>
    </row>
    <row r="1920">
      <c r="A1920" t="inlineStr">
        <is>
          <t>5720076</t>
        </is>
      </c>
      <c r="B1920" t="inlineStr">
        <is>
          <t>大阪府寝屋川市仁和寺本町</t>
        </is>
      </c>
      <c r="C1920" t="inlineStr">
        <is>
          <t>おおさかふねやがわしにわじほんまち</t>
        </is>
      </c>
    </row>
    <row r="1921">
      <c r="A1921" t="inlineStr">
        <is>
          <t>5720077</t>
        </is>
      </c>
      <c r="B1921" t="inlineStr">
        <is>
          <t>大阪府寝屋川市点野</t>
        </is>
      </c>
      <c r="C1921" t="inlineStr">
        <is>
          <t>おおさかふねやがわししめの</t>
        </is>
      </c>
    </row>
    <row r="1922">
      <c r="A1922" t="inlineStr">
        <is>
          <t>5720078</t>
        </is>
      </c>
      <c r="B1922" t="inlineStr">
        <is>
          <t>大阪府寝屋川市太間町</t>
        </is>
      </c>
      <c r="C1922" t="inlineStr">
        <is>
          <t>おおさかふねやがわしたいまちょう</t>
        </is>
      </c>
    </row>
    <row r="1923">
      <c r="A1923" t="inlineStr">
        <is>
          <t>5720080</t>
        </is>
      </c>
      <c r="B1923" t="inlineStr">
        <is>
          <t>大阪府寝屋川市香里北之町</t>
        </is>
      </c>
      <c r="C1923" t="inlineStr">
        <is>
          <t>おおさかふねやがわしこおりきたのちょう</t>
        </is>
      </c>
    </row>
    <row r="1924">
      <c r="A1924" t="inlineStr">
        <is>
          <t>5720081</t>
        </is>
      </c>
      <c r="B1924" t="inlineStr">
        <is>
          <t>大阪府寝屋川市東香里園町</t>
        </is>
      </c>
      <c r="C1924" t="inlineStr">
        <is>
          <t>おおさかふねやがわしひがしこおりえんちょう</t>
        </is>
      </c>
    </row>
    <row r="1925">
      <c r="A1925" t="inlineStr">
        <is>
          <t>5720082</t>
        </is>
      </c>
      <c r="B1925" t="inlineStr">
        <is>
          <t>大阪府寝屋川市香里本通町</t>
        </is>
      </c>
      <c r="C1925" t="inlineStr">
        <is>
          <t>おおさかふねやがわしこおりほんどおりちょう</t>
        </is>
      </c>
    </row>
    <row r="1926">
      <c r="A1926" t="inlineStr">
        <is>
          <t>5720083</t>
        </is>
      </c>
      <c r="B1926" t="inlineStr">
        <is>
          <t>大阪府寝屋川市郡元町</t>
        </is>
      </c>
      <c r="C1926" t="inlineStr">
        <is>
          <t>おおさかふねやがわしこおりもとまち</t>
        </is>
      </c>
    </row>
    <row r="1927">
      <c r="A1927" t="inlineStr">
        <is>
          <t>5720084</t>
        </is>
      </c>
      <c r="B1927" t="inlineStr">
        <is>
          <t>大阪府寝屋川市香里南之町</t>
        </is>
      </c>
      <c r="C1927" t="inlineStr">
        <is>
          <t>おおさかふねやがわしこおりみなみのちょう</t>
        </is>
      </c>
    </row>
    <row r="1928">
      <c r="A1928" t="inlineStr">
        <is>
          <t>5720085</t>
        </is>
      </c>
      <c r="B1928" t="inlineStr">
        <is>
          <t>大阪府寝屋川市香里新町</t>
        </is>
      </c>
      <c r="C1928" t="inlineStr">
        <is>
          <t>おおさかふねやがわしこおりしんまち</t>
        </is>
      </c>
    </row>
    <row r="1929">
      <c r="A1929" t="inlineStr">
        <is>
          <t>5720086</t>
        </is>
      </c>
      <c r="B1929" t="inlineStr">
        <is>
          <t>大阪府寝屋川市松屋町</t>
        </is>
      </c>
      <c r="C1929" t="inlineStr">
        <is>
          <t>おおさかふねやがわしまつやちょう</t>
        </is>
      </c>
    </row>
    <row r="1930">
      <c r="A1930" t="inlineStr">
        <is>
          <t>5720087</t>
        </is>
      </c>
      <c r="B1930" t="inlineStr">
        <is>
          <t>大阪府寝屋川市木屋町</t>
        </is>
      </c>
      <c r="C1930" t="inlineStr">
        <is>
          <t>おおさかふねやがわしこやちょう</t>
        </is>
      </c>
    </row>
    <row r="1931">
      <c r="A1931" t="inlineStr">
        <is>
          <t>5720088</t>
        </is>
      </c>
      <c r="B1931" t="inlineStr">
        <is>
          <t>大阪府寝屋川市木屋元町</t>
        </is>
      </c>
      <c r="C1931" t="inlineStr">
        <is>
          <t>おおさかふねやがわしこやもとまち</t>
        </is>
      </c>
    </row>
    <row r="1932">
      <c r="A1932" t="inlineStr">
        <is>
          <t>5720089</t>
        </is>
      </c>
      <c r="B1932" t="inlineStr">
        <is>
          <t>大阪府寝屋川市香里西之町</t>
        </is>
      </c>
      <c r="C1932" t="inlineStr">
        <is>
          <t>おおさかふねやがわしこおりにしのちょう</t>
        </is>
      </c>
    </row>
    <row r="1933">
      <c r="A1933" t="inlineStr">
        <is>
          <t>5720801</t>
        </is>
      </c>
      <c r="B1933" t="inlineStr">
        <is>
          <t>大阪府寝屋川市寝屋</t>
        </is>
      </c>
      <c r="C1933" t="inlineStr">
        <is>
          <t>おおさかふねやがわしねや</t>
        </is>
      </c>
    </row>
    <row r="1934">
      <c r="A1934" t="inlineStr">
        <is>
          <t>5720803</t>
        </is>
      </c>
      <c r="B1934" t="inlineStr">
        <is>
          <t>大阪府寝屋川市梅が丘</t>
        </is>
      </c>
      <c r="C1934" t="inlineStr">
        <is>
          <t>おおさかふねやがわしうめがおか</t>
        </is>
      </c>
    </row>
    <row r="1935">
      <c r="A1935" t="inlineStr">
        <is>
          <t>5720806</t>
        </is>
      </c>
      <c r="B1935" t="inlineStr">
        <is>
          <t>大阪府寝屋川市高宮</t>
        </is>
      </c>
      <c r="C1935" t="inlineStr">
        <is>
          <t>おおさかふねやがわしたかみや</t>
        </is>
      </c>
    </row>
    <row r="1936">
      <c r="A1936" t="inlineStr">
        <is>
          <t>5720810</t>
        </is>
      </c>
      <c r="B1936" t="inlineStr">
        <is>
          <t>大阪府寝屋川市堀溝北町</t>
        </is>
      </c>
      <c r="C1936" t="inlineStr">
        <is>
          <t>おおさかふねやがわしほりみぞきたまち</t>
        </is>
      </c>
    </row>
    <row r="1937">
      <c r="A1937" t="inlineStr">
        <is>
          <t>5720811</t>
        </is>
      </c>
      <c r="B1937" t="inlineStr">
        <is>
          <t>大阪府寝屋川市楠根南町</t>
        </is>
      </c>
      <c r="C1937" t="inlineStr">
        <is>
          <t>おおさかふねやがわしくすねみなみまち</t>
        </is>
      </c>
    </row>
    <row r="1938">
      <c r="A1938" t="inlineStr">
        <is>
          <t>5720812</t>
        </is>
      </c>
      <c r="B1938" t="inlineStr">
        <is>
          <t>大阪府寝屋川市新家</t>
        </is>
      </c>
      <c r="C1938" t="inlineStr">
        <is>
          <t>おおさかふねやがわししんけ</t>
        </is>
      </c>
    </row>
    <row r="1939">
      <c r="A1939" t="inlineStr">
        <is>
          <t>5720813</t>
        </is>
      </c>
      <c r="B1939" t="inlineStr">
        <is>
          <t>大阪府寝屋川市讃良東町</t>
        </is>
      </c>
      <c r="C1939" t="inlineStr">
        <is>
          <t>おおさかふねやがわしさんらひがしまち</t>
        </is>
      </c>
    </row>
    <row r="1940">
      <c r="A1940" t="inlineStr">
        <is>
          <t>5720814</t>
        </is>
      </c>
      <c r="B1940" t="inlineStr">
        <is>
          <t>大阪府寝屋川市堀溝</t>
        </is>
      </c>
      <c r="C1940" t="inlineStr">
        <is>
          <t>おおさかふねやがわしほりみぞ</t>
        </is>
      </c>
    </row>
    <row r="1941">
      <c r="A1941" t="inlineStr">
        <is>
          <t>5720815</t>
        </is>
      </c>
      <c r="B1941" t="inlineStr">
        <is>
          <t>大阪府寝屋川市河北東町</t>
        </is>
      </c>
      <c r="C1941" t="inlineStr">
        <is>
          <t>おおさかふねやがわしかわきたひがしまち</t>
        </is>
      </c>
    </row>
    <row r="1942">
      <c r="A1942" t="inlineStr">
        <is>
          <t>5720816</t>
        </is>
      </c>
      <c r="B1942" t="inlineStr">
        <is>
          <t>大阪府寝屋川市河北中町</t>
        </is>
      </c>
      <c r="C1942" t="inlineStr">
        <is>
          <t>おおさかふねやがわしかわきたなかまち</t>
        </is>
      </c>
    </row>
    <row r="1943">
      <c r="A1943" t="inlineStr">
        <is>
          <t>5720817</t>
        </is>
      </c>
      <c r="B1943" t="inlineStr">
        <is>
          <t>大阪府寝屋川市河北西町</t>
        </is>
      </c>
      <c r="C1943" t="inlineStr">
        <is>
          <t>おおさかふねやがわしかわきたにしまち</t>
        </is>
      </c>
    </row>
    <row r="1944">
      <c r="A1944" t="inlineStr">
        <is>
          <t>5720818</t>
        </is>
      </c>
      <c r="B1944" t="inlineStr">
        <is>
          <t>大阪府寝屋川市讃良西町</t>
        </is>
      </c>
      <c r="C1944" t="inlineStr">
        <is>
          <t>おおさかふねやがわしさんらにしまち</t>
        </is>
      </c>
    </row>
    <row r="1945">
      <c r="A1945" t="inlineStr">
        <is>
          <t>5720819</t>
        </is>
      </c>
      <c r="B1945" t="inlineStr">
        <is>
          <t>大阪府寝屋川市大成町</t>
        </is>
      </c>
      <c r="C1945" t="inlineStr">
        <is>
          <t>おおさかふねやがわしたいせいちょう</t>
        </is>
      </c>
    </row>
    <row r="1946">
      <c r="A1946" t="inlineStr">
        <is>
          <t>5720820</t>
        </is>
      </c>
      <c r="B1946" t="inlineStr">
        <is>
          <t>大阪府寝屋川市中木田町</t>
        </is>
      </c>
      <c r="C1946" t="inlineStr">
        <is>
          <t>おおさかふねやがわしなかきだちょう</t>
        </is>
      </c>
    </row>
    <row r="1947">
      <c r="A1947" t="inlineStr">
        <is>
          <t>5720821</t>
        </is>
      </c>
      <c r="B1947" t="inlineStr">
        <is>
          <t>大阪府寝屋川市出雲町</t>
        </is>
      </c>
      <c r="C1947" t="inlineStr">
        <is>
          <t>おおさかふねやがわしいずもちょう</t>
        </is>
      </c>
    </row>
    <row r="1948">
      <c r="A1948" t="inlineStr">
        <is>
          <t>5720822</t>
        </is>
      </c>
      <c r="B1948" t="inlineStr">
        <is>
          <t>大阪府寝屋川市木田元宮</t>
        </is>
      </c>
      <c r="C1948" t="inlineStr">
        <is>
          <t>おおさかふねやがわしきだもとみや</t>
        </is>
      </c>
    </row>
    <row r="1949">
      <c r="A1949" t="inlineStr">
        <is>
          <t>5720823</t>
        </is>
      </c>
      <c r="B1949" t="inlineStr">
        <is>
          <t>大阪府寝屋川市下木田町</t>
        </is>
      </c>
      <c r="C1949" t="inlineStr">
        <is>
          <t>おおさかふねやがわししもきだちょう</t>
        </is>
      </c>
    </row>
    <row r="1950">
      <c r="A1950" t="inlineStr">
        <is>
          <t>5720824</t>
        </is>
      </c>
      <c r="B1950" t="inlineStr">
        <is>
          <t>大阪府寝屋川市萱島東</t>
        </is>
      </c>
      <c r="C1950" t="inlineStr">
        <is>
          <t>おおさかふねやがわしかやしまひがし</t>
        </is>
      </c>
    </row>
    <row r="1951">
      <c r="A1951" t="inlineStr">
        <is>
          <t>5720825</t>
        </is>
      </c>
      <c r="B1951" t="inlineStr">
        <is>
          <t>大阪府寝屋川市萱島南町</t>
        </is>
      </c>
      <c r="C1951" t="inlineStr">
        <is>
          <t>おおさかふねやがわしかやしまみなみまち</t>
        </is>
      </c>
    </row>
    <row r="1952">
      <c r="A1952" t="inlineStr">
        <is>
          <t>5720826</t>
        </is>
      </c>
      <c r="B1952" t="inlineStr">
        <is>
          <t>大阪府寝屋川市南水苑町</t>
        </is>
      </c>
      <c r="C1952" t="inlineStr">
        <is>
          <t>おおさかふねやがわしなんすいえんちょう</t>
        </is>
      </c>
    </row>
    <row r="1953">
      <c r="A1953" t="inlineStr">
        <is>
          <t>5720827</t>
        </is>
      </c>
      <c r="B1953" t="inlineStr">
        <is>
          <t>大阪府寝屋川市萱島本町</t>
        </is>
      </c>
      <c r="C1953" t="inlineStr">
        <is>
          <t>おおさかふねやがわしかやしまほんまち</t>
        </is>
      </c>
    </row>
    <row r="1954">
      <c r="A1954" t="inlineStr">
        <is>
          <t>5720828</t>
        </is>
      </c>
      <c r="B1954" t="inlineStr">
        <is>
          <t>大阪府寝屋川市萱島桜園町</t>
        </is>
      </c>
      <c r="C1954" t="inlineStr">
        <is>
          <t>おおさかふねやがわしかやしまさくらえんちょう</t>
        </is>
      </c>
    </row>
    <row r="1955">
      <c r="A1955" t="inlineStr">
        <is>
          <t>5720829</t>
        </is>
      </c>
      <c r="B1955" t="inlineStr">
        <is>
          <t>大阪府寝屋川市萱島信和町</t>
        </is>
      </c>
      <c r="C1955" t="inlineStr">
        <is>
          <t>おおさかふねやがわしかやしましんわちょう</t>
        </is>
      </c>
    </row>
    <row r="1956">
      <c r="A1956" t="inlineStr">
        <is>
          <t>5720831</t>
        </is>
      </c>
      <c r="B1956" t="inlineStr">
        <is>
          <t>大阪府寝屋川市豊野町</t>
        </is>
      </c>
      <c r="C1956" t="inlineStr">
        <is>
          <t>おおさかふねやがわしとよのちょう</t>
        </is>
      </c>
    </row>
    <row r="1957">
      <c r="A1957" t="inlineStr">
        <is>
          <t>5720832</t>
        </is>
      </c>
      <c r="B1957" t="inlineStr">
        <is>
          <t>大阪府寝屋川市本町</t>
        </is>
      </c>
      <c r="C1957" t="inlineStr">
        <is>
          <t>おおさかふねやがわしほんまち</t>
        </is>
      </c>
    </row>
    <row r="1958">
      <c r="A1958" t="inlineStr">
        <is>
          <t>5720833</t>
        </is>
      </c>
      <c r="B1958" t="inlineStr">
        <is>
          <t>大阪府寝屋川市初町</t>
        </is>
      </c>
      <c r="C1958" t="inlineStr">
        <is>
          <t>おおさかふねやがわしはつちょう</t>
        </is>
      </c>
    </row>
    <row r="1959">
      <c r="A1959" t="inlineStr">
        <is>
          <t>5720834</t>
        </is>
      </c>
      <c r="B1959" t="inlineStr">
        <is>
          <t>大阪府寝屋川市昭栄町</t>
        </is>
      </c>
      <c r="C1959" t="inlineStr">
        <is>
          <t>おおさかふねやがわししょうえいちょう</t>
        </is>
      </c>
    </row>
    <row r="1960">
      <c r="A1960" t="inlineStr">
        <is>
          <t>5720835</t>
        </is>
      </c>
      <c r="B1960" t="inlineStr">
        <is>
          <t>大阪府寝屋川市日之出町</t>
        </is>
      </c>
      <c r="C1960" t="inlineStr">
        <is>
          <t>おおさかふねやがわしひのでちょう</t>
        </is>
      </c>
    </row>
    <row r="1961">
      <c r="A1961" t="inlineStr">
        <is>
          <t>5720836</t>
        </is>
      </c>
      <c r="B1961" t="inlineStr">
        <is>
          <t>大阪府寝屋川市木田町</t>
        </is>
      </c>
      <c r="C1961" t="inlineStr">
        <is>
          <t>おおさかふねやがわしきだちょう</t>
        </is>
      </c>
    </row>
    <row r="1962">
      <c r="A1962" t="inlineStr">
        <is>
          <t>5720837</t>
        </is>
      </c>
      <c r="B1962" t="inlineStr">
        <is>
          <t>大阪府寝屋川市早子町</t>
        </is>
      </c>
      <c r="C1962" t="inlineStr">
        <is>
          <t>おおさかふねやがわしはやこちょう</t>
        </is>
      </c>
    </row>
    <row r="1963">
      <c r="A1963" t="inlineStr">
        <is>
          <t>5720838</t>
        </is>
      </c>
      <c r="B1963" t="inlineStr">
        <is>
          <t>大阪府寝屋川市八坂町</t>
        </is>
      </c>
      <c r="C1963" t="inlineStr">
        <is>
          <t>おおさかふねやがわしやさかちょう</t>
        </is>
      </c>
    </row>
    <row r="1964">
      <c r="A1964" t="inlineStr">
        <is>
          <t>5720839</t>
        </is>
      </c>
      <c r="B1964" t="inlineStr">
        <is>
          <t>大阪府寝屋川市平池町</t>
        </is>
      </c>
      <c r="C1964" t="inlineStr">
        <is>
          <t>おおさかふねやがわしひらいけちょう</t>
        </is>
      </c>
    </row>
    <row r="1965">
      <c r="A1965" t="inlineStr">
        <is>
          <t>5720840</t>
        </is>
      </c>
      <c r="B1965" t="inlineStr">
        <is>
          <t>大阪府寝屋川市太秦桜が丘</t>
        </is>
      </c>
      <c r="C1965" t="inlineStr">
        <is>
          <t>おおさかふねやがわしうずまささくらがおか</t>
        </is>
      </c>
    </row>
    <row r="1966">
      <c r="A1966" t="inlineStr">
        <is>
          <t>5720841</t>
        </is>
      </c>
      <c r="B1966" t="inlineStr">
        <is>
          <t>大阪府寝屋川市太秦東が丘</t>
        </is>
      </c>
      <c r="C1966" t="inlineStr">
        <is>
          <t>おおさかふねやがわしうずまさひがしがおか</t>
        </is>
      </c>
    </row>
    <row r="1967">
      <c r="A1967" t="inlineStr">
        <is>
          <t>5720842</t>
        </is>
      </c>
      <c r="B1967" t="inlineStr">
        <is>
          <t>大阪府寝屋川市太秦高塚町</t>
        </is>
      </c>
      <c r="C1967" t="inlineStr">
        <is>
          <t>おおさかふねやがわしうずまさたかつかちょう</t>
        </is>
      </c>
    </row>
    <row r="1968">
      <c r="A1968" t="inlineStr">
        <is>
          <t>5720843</t>
        </is>
      </c>
      <c r="B1968" t="inlineStr">
        <is>
          <t>大阪府寝屋川市太秦中町</t>
        </is>
      </c>
      <c r="C1968" t="inlineStr">
        <is>
          <t>おおさかふねやがわしうずまさなかまち</t>
        </is>
      </c>
    </row>
    <row r="1969">
      <c r="A1969" t="inlineStr">
        <is>
          <t>5720844</t>
        </is>
      </c>
      <c r="B1969" t="inlineStr">
        <is>
          <t>大阪府寝屋川市太秦緑が丘</t>
        </is>
      </c>
      <c r="C1969" t="inlineStr">
        <is>
          <t>おおさかふねやがわしうずまさみどりがおか</t>
        </is>
      </c>
    </row>
    <row r="1970">
      <c r="A1970" t="inlineStr">
        <is>
          <t>5720845</t>
        </is>
      </c>
      <c r="B1970" t="inlineStr">
        <is>
          <t>大阪府寝屋川市楠根北町</t>
        </is>
      </c>
      <c r="C1970" t="inlineStr">
        <is>
          <t>おおさかふねやがわしくすねきたまち</t>
        </is>
      </c>
    </row>
    <row r="1971">
      <c r="A1971" t="inlineStr">
        <is>
          <t>5720846</t>
        </is>
      </c>
      <c r="B1971" t="inlineStr">
        <is>
          <t>大阪府寝屋川市高宮栄町</t>
        </is>
      </c>
      <c r="C1971" t="inlineStr">
        <is>
          <t>おおさかふねやがわしたかみやさかえまち</t>
        </is>
      </c>
    </row>
    <row r="1972">
      <c r="A1972" t="inlineStr">
        <is>
          <t>5720847</t>
        </is>
      </c>
      <c r="B1972" t="inlineStr">
        <is>
          <t>大阪府寝屋川市高宮新町</t>
        </is>
      </c>
      <c r="C1972" t="inlineStr">
        <is>
          <t>おおさかふねやがわしたかみやしんまち</t>
        </is>
      </c>
    </row>
    <row r="1973">
      <c r="A1973" t="inlineStr">
        <is>
          <t>5720848</t>
        </is>
      </c>
      <c r="B1973" t="inlineStr">
        <is>
          <t>大阪府寝屋川市秦町</t>
        </is>
      </c>
      <c r="C1973" t="inlineStr">
        <is>
          <t>おおさかふねやがわしはだちょう</t>
        </is>
      </c>
    </row>
    <row r="1974">
      <c r="A1974" t="inlineStr">
        <is>
          <t>5720849</t>
        </is>
      </c>
      <c r="B1974" t="inlineStr">
        <is>
          <t>大阪府寝屋川市太秦元町</t>
        </is>
      </c>
      <c r="C1974" t="inlineStr">
        <is>
          <t>おおさかふねやがわしうずまさもとまち</t>
        </is>
      </c>
    </row>
    <row r="1975">
      <c r="A1975" t="inlineStr">
        <is>
          <t>5720850</t>
        </is>
      </c>
      <c r="B1975" t="inlineStr">
        <is>
          <t>大阪府寝屋川市打上高塚町</t>
        </is>
      </c>
      <c r="C1975" t="inlineStr">
        <is>
          <t>おおさかふねやがわしうちあげたかつかちょう</t>
        </is>
      </c>
    </row>
    <row r="1976">
      <c r="A1976" t="inlineStr">
        <is>
          <t>5720851</t>
        </is>
      </c>
      <c r="B1976" t="inlineStr">
        <is>
          <t>大阪府寝屋川市寝屋北町</t>
        </is>
      </c>
      <c r="C1976" t="inlineStr">
        <is>
          <t>おおさかふねやがわしねやきたまち</t>
        </is>
      </c>
    </row>
    <row r="1977">
      <c r="A1977" t="inlineStr">
        <is>
          <t>5720852</t>
        </is>
      </c>
      <c r="B1977" t="inlineStr">
        <is>
          <t>大阪府寝屋川市寝屋新町</t>
        </is>
      </c>
      <c r="C1977" t="inlineStr">
        <is>
          <t>おおさかふねやがわしねやしんまち</t>
        </is>
      </c>
    </row>
    <row r="1978">
      <c r="A1978" t="inlineStr">
        <is>
          <t>5720853</t>
        </is>
      </c>
      <c r="B1978" t="inlineStr">
        <is>
          <t>大阪府寝屋川市大谷町</t>
        </is>
      </c>
      <c r="C1978" t="inlineStr">
        <is>
          <t>おおさかふねやがわしおおたにちょう</t>
        </is>
      </c>
    </row>
    <row r="1979">
      <c r="A1979" t="inlineStr">
        <is>
          <t>5720854</t>
        </is>
      </c>
      <c r="B1979" t="inlineStr">
        <is>
          <t>大阪府寝屋川市寝屋川公園</t>
        </is>
      </c>
      <c r="C1979" t="inlineStr">
        <is>
          <t>おおさかふねやがわしねやがわこうえん</t>
        </is>
      </c>
    </row>
    <row r="1980">
      <c r="A1980" t="inlineStr">
        <is>
          <t>5720855</t>
        </is>
      </c>
      <c r="B1980" t="inlineStr">
        <is>
          <t>大阪府寝屋川市寝屋南</t>
        </is>
      </c>
      <c r="C1980" t="inlineStr">
        <is>
          <t>おおさかふねやがわしねやみなみ</t>
        </is>
      </c>
    </row>
    <row r="1981">
      <c r="A1981" t="inlineStr">
        <is>
          <t>5720856</t>
        </is>
      </c>
      <c r="B1981" t="inlineStr">
        <is>
          <t>大阪府寝屋川市宇谷町</t>
        </is>
      </c>
      <c r="C1981" t="inlineStr">
        <is>
          <t>おおさかふねやがわしうたにちょう</t>
        </is>
      </c>
    </row>
    <row r="1982">
      <c r="A1982" t="inlineStr">
        <is>
          <t>5720857</t>
        </is>
      </c>
      <c r="B1982" t="inlineStr">
        <is>
          <t>大阪府寝屋川市打上中町</t>
        </is>
      </c>
      <c r="C1982" t="inlineStr">
        <is>
          <t>おおさかふねやがわしうちあげなかまち</t>
        </is>
      </c>
    </row>
    <row r="1983">
      <c r="A1983" t="inlineStr">
        <is>
          <t>5720858</t>
        </is>
      </c>
      <c r="B1983" t="inlineStr">
        <is>
          <t>大阪府寝屋川市打上元町</t>
        </is>
      </c>
      <c r="C1983" t="inlineStr">
        <is>
          <t>おおさかふねやがわしうちあげもとまち</t>
        </is>
      </c>
    </row>
    <row r="1984">
      <c r="A1984" t="inlineStr">
        <is>
          <t>5720859</t>
        </is>
      </c>
      <c r="B1984" t="inlineStr">
        <is>
          <t>大阪府寝屋川市打上新町</t>
        </is>
      </c>
      <c r="C1984" t="inlineStr">
        <is>
          <t>おおさかふねやがわしうちあげしんまち</t>
        </is>
      </c>
    </row>
    <row r="1985">
      <c r="A1985" t="inlineStr">
        <is>
          <t>5720861</t>
        </is>
      </c>
      <c r="B1985" t="inlineStr">
        <is>
          <t>大阪府寝屋川市打上南町</t>
        </is>
      </c>
      <c r="C1985" t="inlineStr">
        <is>
          <t>おおさかふねやがわしうちあげみなみまち</t>
        </is>
      </c>
    </row>
    <row r="1986">
      <c r="A1986" t="inlineStr">
        <is>
          <t>5720862</t>
        </is>
      </c>
      <c r="B1986" t="inlineStr">
        <is>
          <t>大阪府寝屋川市打上宮前町</t>
        </is>
      </c>
      <c r="C1986" t="inlineStr">
        <is>
          <t>おおさかふねやがわしうちあげみやまえちょう</t>
        </is>
      </c>
    </row>
    <row r="1987">
      <c r="A1987" t="inlineStr">
        <is>
          <t>5720863</t>
        </is>
      </c>
      <c r="B1987" t="inlineStr">
        <is>
          <t>大阪府寝屋川市明和</t>
        </is>
      </c>
      <c r="C1987" t="inlineStr">
        <is>
          <t>おおさかふねやがわしめいわ</t>
        </is>
      </c>
    </row>
    <row r="1988">
      <c r="A1988" t="inlineStr">
        <is>
          <t>5720864</t>
        </is>
      </c>
      <c r="B1988" t="inlineStr">
        <is>
          <t>大阪府寝屋川市高倉</t>
        </is>
      </c>
      <c r="C1988" t="inlineStr">
        <is>
          <t>おおさかふねやがわしたかくら</t>
        </is>
      </c>
    </row>
    <row r="1989">
      <c r="A1989" t="inlineStr">
        <is>
          <t>5720865</t>
        </is>
      </c>
      <c r="B1989" t="inlineStr">
        <is>
          <t>大阪府寝屋川市小路北町</t>
        </is>
      </c>
      <c r="C1989" t="inlineStr">
        <is>
          <t>おおさかふねやがわししょうじきたまち</t>
        </is>
      </c>
    </row>
    <row r="1990">
      <c r="A1990" t="inlineStr">
        <is>
          <t>5720866</t>
        </is>
      </c>
      <c r="B1990" t="inlineStr">
        <is>
          <t>大阪府寝屋川市小路南町</t>
        </is>
      </c>
      <c r="C1990" t="inlineStr">
        <is>
          <t>おおさかふねやがわししょうじみなみまち</t>
        </is>
      </c>
    </row>
    <row r="1991">
      <c r="A1991" t="inlineStr">
        <is>
          <t>5720867</t>
        </is>
      </c>
      <c r="B1991" t="inlineStr">
        <is>
          <t>大阪府寝屋川市高宮あさひ丘</t>
        </is>
      </c>
      <c r="C1991" t="inlineStr">
        <is>
          <t>おおさかふねやがわしたかみやあさひおか</t>
        </is>
      </c>
    </row>
    <row r="1992">
      <c r="A1992" t="inlineStr">
        <is>
          <t>5730000</t>
        </is>
      </c>
      <c r="B1992" t="inlineStr">
        <is>
          <t>大阪府枚方市</t>
        </is>
      </c>
      <c r="C1992" t="inlineStr">
        <is>
          <t>おおさかふひらかたし</t>
        </is>
      </c>
    </row>
    <row r="1993">
      <c r="A1993" t="inlineStr">
        <is>
          <t>5730001</t>
        </is>
      </c>
      <c r="B1993" t="inlineStr">
        <is>
          <t>大阪府枚方市田口山</t>
        </is>
      </c>
      <c r="C1993" t="inlineStr">
        <is>
          <t>おおさかふひらかたしたぐちやま</t>
        </is>
      </c>
    </row>
    <row r="1994">
      <c r="A1994" t="inlineStr">
        <is>
          <t>5730002</t>
        </is>
      </c>
      <c r="B1994" t="inlineStr">
        <is>
          <t>大阪府枚方市出屋敷元町</t>
        </is>
      </c>
      <c r="C1994" t="inlineStr">
        <is>
          <t>おおさかふひらかたしでやしきもとまち</t>
        </is>
      </c>
    </row>
    <row r="1995">
      <c r="A1995" t="inlineStr">
        <is>
          <t>5730003</t>
        </is>
      </c>
      <c r="B1995" t="inlineStr">
        <is>
          <t>大阪府枚方市出屋敷西町</t>
        </is>
      </c>
      <c r="C1995" t="inlineStr">
        <is>
          <t>おおさかふひらかたしでやしきにしまち</t>
        </is>
      </c>
    </row>
    <row r="1996">
      <c r="A1996" t="inlineStr">
        <is>
          <t>5730004</t>
        </is>
      </c>
      <c r="B1996" t="inlineStr">
        <is>
          <t>大阪府枚方市中宮大池</t>
        </is>
      </c>
      <c r="C1996" t="inlineStr">
        <is>
          <t>おおさかふひらかたしなかみやおおいけ</t>
        </is>
      </c>
    </row>
    <row r="1997">
      <c r="A1997" t="inlineStr">
        <is>
          <t>5730005</t>
        </is>
      </c>
      <c r="B1997" t="inlineStr">
        <is>
          <t>大阪府枚方市池之宮</t>
        </is>
      </c>
      <c r="C1997" t="inlineStr">
        <is>
          <t>おおさかふひらかたしいけのみや</t>
        </is>
      </c>
    </row>
    <row r="1998">
      <c r="A1998" t="inlineStr">
        <is>
          <t>5730006</t>
        </is>
      </c>
      <c r="B1998" t="inlineStr">
        <is>
          <t>大阪府枚方市堂山東町</t>
        </is>
      </c>
      <c r="C1998" t="inlineStr">
        <is>
          <t>おおさかふひらかたしどうやまひがしまち</t>
        </is>
      </c>
    </row>
    <row r="1999">
      <c r="A1999" t="inlineStr">
        <is>
          <t>5730007</t>
        </is>
      </c>
      <c r="B1999" t="inlineStr">
        <is>
          <t>大阪府枚方市堂山</t>
        </is>
      </c>
      <c r="C1999" t="inlineStr">
        <is>
          <t>おおさかふひらかたしどうやま</t>
        </is>
      </c>
    </row>
    <row r="2000">
      <c r="A2000" t="inlineStr">
        <is>
          <t>5730011</t>
        </is>
      </c>
      <c r="B2000" t="inlineStr">
        <is>
          <t>大阪府枚方市中宮山戸町</t>
        </is>
      </c>
      <c r="C2000" t="inlineStr">
        <is>
          <t>おおさかふひらかたしなかみややまとちょう</t>
        </is>
      </c>
    </row>
    <row r="2001">
      <c r="A2001" t="inlineStr">
        <is>
          <t>5730012</t>
        </is>
      </c>
      <c r="B2001" t="inlineStr">
        <is>
          <t>大阪府枚方市松丘町</t>
        </is>
      </c>
      <c r="C2001" t="inlineStr">
        <is>
          <t>おおさかふひらかたしまつがおかちょう</t>
        </is>
      </c>
    </row>
    <row r="2002">
      <c r="A2002" t="inlineStr">
        <is>
          <t>5730013</t>
        </is>
      </c>
      <c r="B2002" t="inlineStr">
        <is>
          <t>大阪府枚方市星丘</t>
        </is>
      </c>
      <c r="C2002" t="inlineStr">
        <is>
          <t>おおさかふひらかたしほしがおか</t>
        </is>
      </c>
    </row>
    <row r="2003">
      <c r="A2003" t="inlineStr">
        <is>
          <t>5730014</t>
        </is>
      </c>
      <c r="B2003" t="inlineStr">
        <is>
          <t>大阪府枚方市村野高見台</t>
        </is>
      </c>
      <c r="C2003" t="inlineStr">
        <is>
          <t>おおさかふひらかたしむらのたかみだい</t>
        </is>
      </c>
    </row>
    <row r="2004">
      <c r="A2004" t="inlineStr">
        <is>
          <t>5730015</t>
        </is>
      </c>
      <c r="B2004" t="inlineStr">
        <is>
          <t>大阪府枚方市村野東町</t>
        </is>
      </c>
      <c r="C2004" t="inlineStr">
        <is>
          <t>おおさかふひらかたしむらのひがしまち</t>
        </is>
      </c>
    </row>
    <row r="2005">
      <c r="A2005" t="inlineStr">
        <is>
          <t>5730016</t>
        </is>
      </c>
      <c r="B2005" t="inlineStr">
        <is>
          <t>大阪府枚方市村野本町</t>
        </is>
      </c>
      <c r="C2005" t="inlineStr">
        <is>
          <t>おおさかふひらかたしむらのほんまち</t>
        </is>
      </c>
    </row>
    <row r="2006">
      <c r="A2006" t="inlineStr">
        <is>
          <t>5730017</t>
        </is>
      </c>
      <c r="B2006" t="inlineStr">
        <is>
          <t>大阪府枚方市印田町</t>
        </is>
      </c>
      <c r="C2006" t="inlineStr">
        <is>
          <t>おおさかふひらかたしいんだちょう</t>
        </is>
      </c>
    </row>
    <row r="2007">
      <c r="A2007" t="inlineStr">
        <is>
          <t>5730018</t>
        </is>
      </c>
      <c r="B2007" t="inlineStr">
        <is>
          <t>大阪府枚方市桜丘町</t>
        </is>
      </c>
      <c r="C2007" t="inlineStr">
        <is>
          <t>おおさかふひらかたしさくらがおかちょう</t>
        </is>
      </c>
    </row>
    <row r="2008">
      <c r="A2008" t="inlineStr">
        <is>
          <t>5730021</t>
        </is>
      </c>
      <c r="B2008" t="inlineStr">
        <is>
          <t>大阪府枚方市中宮西之町</t>
        </is>
      </c>
      <c r="C2008" t="inlineStr">
        <is>
          <t>おおさかふひらかたしなかみやにしのちょう</t>
        </is>
      </c>
    </row>
    <row r="2009">
      <c r="A2009" t="inlineStr">
        <is>
          <t>5730022</t>
        </is>
      </c>
      <c r="B2009" t="inlineStr">
        <is>
          <t>大阪府枚方市宮之阪</t>
        </is>
      </c>
      <c r="C2009" t="inlineStr">
        <is>
          <t>おおさかふひらかたしみやのさか</t>
        </is>
      </c>
    </row>
    <row r="2010">
      <c r="A2010" t="inlineStr">
        <is>
          <t>5730023</t>
        </is>
      </c>
      <c r="B2010" t="inlineStr">
        <is>
          <t>大阪府枚方市東田宮</t>
        </is>
      </c>
      <c r="C2010" t="inlineStr">
        <is>
          <t>おおさかふひらかたしひがしたみや</t>
        </is>
      </c>
    </row>
    <row r="2011">
      <c r="A2011" t="inlineStr">
        <is>
          <t>5730024</t>
        </is>
      </c>
      <c r="B2011" t="inlineStr">
        <is>
          <t>大阪府枚方市田宮本町</t>
        </is>
      </c>
      <c r="C2011" t="inlineStr">
        <is>
          <t>おおさかふひらかたしたみやほんまち</t>
        </is>
      </c>
    </row>
    <row r="2012">
      <c r="A2012" t="inlineStr">
        <is>
          <t>5730025</t>
        </is>
      </c>
      <c r="B2012" t="inlineStr">
        <is>
          <t>大阪府枚方市西田宮町</t>
        </is>
      </c>
      <c r="C2012" t="inlineStr">
        <is>
          <t>おおさかふひらかたしにしたみやちょう</t>
        </is>
      </c>
    </row>
    <row r="2013">
      <c r="A2013" t="inlineStr">
        <is>
          <t>5730026</t>
        </is>
      </c>
      <c r="B2013" t="inlineStr">
        <is>
          <t>大阪府枚方市朝日丘町</t>
        </is>
      </c>
      <c r="C2013" t="inlineStr">
        <is>
          <t>おおさかふひらかたしあさひがおかちょう</t>
        </is>
      </c>
    </row>
    <row r="2014">
      <c r="A2014" t="inlineStr">
        <is>
          <t>5730027</t>
        </is>
      </c>
      <c r="B2014" t="inlineStr">
        <is>
          <t>大阪府枚方市大垣内町</t>
        </is>
      </c>
      <c r="C2014" t="inlineStr">
        <is>
          <t>おおさかふひらかたしおおがいとちょう</t>
        </is>
      </c>
    </row>
    <row r="2015">
      <c r="A2015" t="inlineStr">
        <is>
          <t>5730028</t>
        </is>
      </c>
      <c r="B2015" t="inlineStr">
        <is>
          <t>大阪府枚方市川原町</t>
        </is>
      </c>
      <c r="C2015" t="inlineStr">
        <is>
          <t>おおさかふひらかたしかわはらちょう</t>
        </is>
      </c>
    </row>
    <row r="2016">
      <c r="A2016" t="inlineStr">
        <is>
          <t>5730031</t>
        </is>
      </c>
      <c r="B2016" t="inlineStr">
        <is>
          <t>大阪府枚方市岡本町</t>
        </is>
      </c>
      <c r="C2016" t="inlineStr">
        <is>
          <t>おおさかふひらかたしおかほんまち</t>
        </is>
      </c>
    </row>
    <row r="2017">
      <c r="A2017" t="inlineStr">
        <is>
          <t>5730032</t>
        </is>
      </c>
      <c r="B2017" t="inlineStr">
        <is>
          <t>大阪府枚方市岡東町</t>
        </is>
      </c>
      <c r="C2017" t="inlineStr">
        <is>
          <t>おおさかふひらかたしおかひがしちょう</t>
        </is>
      </c>
    </row>
    <row r="2018">
      <c r="A2018" t="inlineStr">
        <is>
          <t>5730033</t>
        </is>
      </c>
      <c r="B2018" t="inlineStr">
        <is>
          <t>大阪府枚方市岡南町</t>
        </is>
      </c>
      <c r="C2018" t="inlineStr">
        <is>
          <t>おおさかふひらかたしおかみなみちょう</t>
        </is>
      </c>
    </row>
    <row r="2019">
      <c r="A2019" t="inlineStr">
        <is>
          <t>5730034</t>
        </is>
      </c>
      <c r="B2019" t="inlineStr">
        <is>
          <t>大阪府枚方市岡山手町</t>
        </is>
      </c>
      <c r="C2019" t="inlineStr">
        <is>
          <t>おおさかふひらかたしおかやまてちょう</t>
        </is>
      </c>
    </row>
    <row r="2020">
      <c r="A2020" t="inlineStr">
        <is>
          <t>5730035</t>
        </is>
      </c>
      <c r="B2020" t="inlineStr">
        <is>
          <t>大阪府枚方市高塚町</t>
        </is>
      </c>
      <c r="C2020" t="inlineStr">
        <is>
          <t>おおさかふひらかたしたかつかちょう</t>
        </is>
      </c>
    </row>
    <row r="2021">
      <c r="A2021" t="inlineStr">
        <is>
          <t>5730036</t>
        </is>
      </c>
      <c r="B2021" t="inlineStr">
        <is>
          <t>大阪府枚方市伊加賀北町</t>
        </is>
      </c>
      <c r="C2021" t="inlineStr">
        <is>
          <t>おおさかふひらかたしいかがきたまち</t>
        </is>
      </c>
    </row>
    <row r="2022">
      <c r="A2022" t="inlineStr">
        <is>
          <t>5730037</t>
        </is>
      </c>
      <c r="B2022" t="inlineStr">
        <is>
          <t>大阪府枚方市枚方上之町</t>
        </is>
      </c>
      <c r="C2022" t="inlineStr">
        <is>
          <t>おおさかふひらかたしひらかたかみのちょう</t>
        </is>
      </c>
    </row>
    <row r="2023">
      <c r="A2023" t="inlineStr">
        <is>
          <t>5730041</t>
        </is>
      </c>
      <c r="B2023" t="inlineStr">
        <is>
          <t>大阪府枚方市山之上東町</t>
        </is>
      </c>
      <c r="C2023" t="inlineStr">
        <is>
          <t>おおさかふひらかたしやまのうえひがしまち</t>
        </is>
      </c>
    </row>
    <row r="2024">
      <c r="A2024" t="inlineStr">
        <is>
          <t>5730042</t>
        </is>
      </c>
      <c r="B2024" t="inlineStr">
        <is>
          <t>大阪府枚方市村野西町</t>
        </is>
      </c>
      <c r="C2024" t="inlineStr">
        <is>
          <t>おおさかふひらかたしむらのにしまち</t>
        </is>
      </c>
    </row>
    <row r="2025">
      <c r="A2025" t="inlineStr">
        <is>
          <t>5730043</t>
        </is>
      </c>
      <c r="B2025" t="inlineStr">
        <is>
          <t>大阪府枚方市村野南町</t>
        </is>
      </c>
      <c r="C2025" t="inlineStr">
        <is>
          <t>おおさかふひらかたしむらのみなみまち</t>
        </is>
      </c>
    </row>
    <row r="2026">
      <c r="A2026" t="inlineStr">
        <is>
          <t>5730044</t>
        </is>
      </c>
      <c r="B2026" t="inlineStr">
        <is>
          <t>大阪府枚方市東藤田町</t>
        </is>
      </c>
      <c r="C2026" t="inlineStr">
        <is>
          <t>おおさかふひらかたしひがしとうだちょう</t>
        </is>
      </c>
    </row>
    <row r="2027">
      <c r="A2027" t="inlineStr">
        <is>
          <t>5730045</t>
        </is>
      </c>
      <c r="B2027" t="inlineStr">
        <is>
          <t>大阪府枚方市藤田町</t>
        </is>
      </c>
      <c r="C2027" t="inlineStr">
        <is>
          <t>おおさかふひらかたしとうだちょう</t>
        </is>
      </c>
    </row>
    <row r="2028">
      <c r="A2028" t="inlineStr">
        <is>
          <t>5730046</t>
        </is>
      </c>
      <c r="B2028" t="inlineStr">
        <is>
          <t>大阪府枚方市宮之下町</t>
        </is>
      </c>
      <c r="C2028" t="inlineStr">
        <is>
          <t>おおさかふひらかたしみやのしたちょう</t>
        </is>
      </c>
    </row>
    <row r="2029">
      <c r="A2029" t="inlineStr">
        <is>
          <t>5730047</t>
        </is>
      </c>
      <c r="B2029" t="inlineStr">
        <is>
          <t>大阪府枚方市山之上</t>
        </is>
      </c>
      <c r="C2029" t="inlineStr">
        <is>
          <t>おおさかふひらかたしやまのうえ</t>
        </is>
      </c>
    </row>
    <row r="2030">
      <c r="A2030" t="inlineStr">
        <is>
          <t>5730048</t>
        </is>
      </c>
      <c r="B2030" t="inlineStr">
        <is>
          <t>大阪府枚方市山之上西町</t>
        </is>
      </c>
      <c r="C2030" t="inlineStr">
        <is>
          <t>おおさかふひらかたしやまのうえにしまち</t>
        </is>
      </c>
    </row>
    <row r="2031">
      <c r="A2031" t="inlineStr">
        <is>
          <t>5730049</t>
        </is>
      </c>
      <c r="B2031" t="inlineStr">
        <is>
          <t>大阪府枚方市山之上北町</t>
        </is>
      </c>
      <c r="C2031" t="inlineStr">
        <is>
          <t>おおさかふひらかたしやまのうえきたまち</t>
        </is>
      </c>
    </row>
    <row r="2032">
      <c r="A2032" t="inlineStr">
        <is>
          <t>5730051</t>
        </is>
      </c>
      <c r="B2032" t="inlineStr">
        <is>
          <t>大阪府枚方市三矢町</t>
        </is>
      </c>
      <c r="C2032" t="inlineStr">
        <is>
          <t>おおさかふひらかたしみつやちょう</t>
        </is>
      </c>
    </row>
    <row r="2033">
      <c r="A2033" t="inlineStr">
        <is>
          <t>5730052</t>
        </is>
      </c>
      <c r="B2033" t="inlineStr">
        <is>
          <t>大阪府枚方市枚方元町</t>
        </is>
      </c>
      <c r="C2033" t="inlineStr">
        <is>
          <t>おおさかふひらかたしひらかたもとまち</t>
        </is>
      </c>
    </row>
    <row r="2034">
      <c r="A2034" t="inlineStr">
        <is>
          <t>5730053</t>
        </is>
      </c>
      <c r="B2034" t="inlineStr">
        <is>
          <t>大阪府枚方市伊加賀南町</t>
        </is>
      </c>
      <c r="C2034" t="inlineStr">
        <is>
          <t>おおさかふひらかたしいかがみなみまち</t>
        </is>
      </c>
    </row>
    <row r="2035">
      <c r="A2035" t="inlineStr">
        <is>
          <t>5730054</t>
        </is>
      </c>
      <c r="B2035" t="inlineStr">
        <is>
          <t>大阪府枚方市枚方公園町</t>
        </is>
      </c>
      <c r="C2035" t="inlineStr">
        <is>
          <t>おおさかふひらかたしひらかたこうえんちょう</t>
        </is>
      </c>
    </row>
    <row r="2036">
      <c r="A2036" t="inlineStr">
        <is>
          <t>5730055</t>
        </is>
      </c>
      <c r="B2036" t="inlineStr">
        <is>
          <t>大阪府枚方市伊加賀本町</t>
        </is>
      </c>
      <c r="C2036" t="inlineStr">
        <is>
          <t>おおさかふひらかたしいかがほんまち</t>
        </is>
      </c>
    </row>
    <row r="2037">
      <c r="A2037" t="inlineStr">
        <is>
          <t>5730056</t>
        </is>
      </c>
      <c r="B2037" t="inlineStr">
        <is>
          <t>大阪府枚方市桜町</t>
        </is>
      </c>
      <c r="C2037" t="inlineStr">
        <is>
          <t>おおさかふひらかたしさくらまち</t>
        </is>
      </c>
    </row>
    <row r="2038">
      <c r="A2038" t="inlineStr">
        <is>
          <t>5730057</t>
        </is>
      </c>
      <c r="B2038" t="inlineStr">
        <is>
          <t>大阪府枚方市堤町</t>
        </is>
      </c>
      <c r="C2038" t="inlineStr">
        <is>
          <t>おおさかふひらかたしつつみちょう</t>
        </is>
      </c>
    </row>
    <row r="2039">
      <c r="A2039" t="inlineStr">
        <is>
          <t>5730058</t>
        </is>
      </c>
      <c r="B2039" t="inlineStr">
        <is>
          <t>大阪府枚方市伊加賀東町</t>
        </is>
      </c>
      <c r="C2039" t="inlineStr">
        <is>
          <t>おおさかふひらかたしいかがひがしまち</t>
        </is>
      </c>
    </row>
    <row r="2040">
      <c r="A2040" t="inlineStr">
        <is>
          <t>5730061</t>
        </is>
      </c>
      <c r="B2040" t="inlineStr">
        <is>
          <t>大阪府枚方市伊加賀寿町</t>
        </is>
      </c>
      <c r="C2040" t="inlineStr">
        <is>
          <t>おおさかふひらかたしいかがことぶきちょう</t>
        </is>
      </c>
    </row>
    <row r="2041">
      <c r="A2041" t="inlineStr">
        <is>
          <t>5730062</t>
        </is>
      </c>
      <c r="B2041" t="inlineStr">
        <is>
          <t>大阪府枚方市伊加賀栄町</t>
        </is>
      </c>
      <c r="C2041" t="inlineStr">
        <is>
          <t>おおさかふひらかたしいかがさかえまち</t>
        </is>
      </c>
    </row>
    <row r="2042">
      <c r="A2042" t="inlineStr">
        <is>
          <t>5730063</t>
        </is>
      </c>
      <c r="B2042" t="inlineStr">
        <is>
          <t>大阪府枚方市走谷</t>
        </is>
      </c>
      <c r="C2042" t="inlineStr">
        <is>
          <t>おおさかふひらかたしはしりだに</t>
        </is>
      </c>
    </row>
    <row r="2043">
      <c r="A2043" t="inlineStr">
        <is>
          <t>5730064</t>
        </is>
      </c>
      <c r="B2043" t="inlineStr">
        <is>
          <t>大阪府枚方市北中振</t>
        </is>
      </c>
      <c r="C2043" t="inlineStr">
        <is>
          <t>おおさかふひらかたしきたなかぶり</t>
        </is>
      </c>
    </row>
    <row r="2044">
      <c r="A2044" t="inlineStr">
        <is>
          <t>5730065</t>
        </is>
      </c>
      <c r="B2044" t="inlineStr">
        <is>
          <t>大阪府枚方市出口</t>
        </is>
      </c>
      <c r="C2044" t="inlineStr">
        <is>
          <t>おおさかふひらかたしでぐち</t>
        </is>
      </c>
    </row>
    <row r="2045">
      <c r="A2045" t="inlineStr">
        <is>
          <t>5730066</t>
        </is>
      </c>
      <c r="B2045" t="inlineStr">
        <is>
          <t>大阪府枚方市伊加賀西町</t>
        </is>
      </c>
      <c r="C2045" t="inlineStr">
        <is>
          <t>おおさかふひらかたしいかがにしまち</t>
        </is>
      </c>
    </row>
    <row r="2046">
      <c r="A2046" t="inlineStr">
        <is>
          <t>5730067</t>
        </is>
      </c>
      <c r="B2046" t="inlineStr">
        <is>
          <t>大阪府枚方市伊加賀緑町</t>
        </is>
      </c>
      <c r="C2046" t="inlineStr">
        <is>
          <t>おおさかふひらかたしいかがみどりまち</t>
        </is>
      </c>
    </row>
    <row r="2047">
      <c r="A2047" t="inlineStr">
        <is>
          <t>5730071</t>
        </is>
      </c>
      <c r="B2047" t="inlineStr">
        <is>
          <t>大阪府枚方市茄子作</t>
        </is>
      </c>
      <c r="C2047" t="inlineStr">
        <is>
          <t>おおさかふひらかたしなすづくり</t>
        </is>
      </c>
    </row>
    <row r="2048">
      <c r="A2048" t="inlineStr">
        <is>
          <t>5730072</t>
        </is>
      </c>
      <c r="B2048" t="inlineStr">
        <is>
          <t>大阪府枚方市茄子作南町</t>
        </is>
      </c>
      <c r="C2048" t="inlineStr">
        <is>
          <t>おおさかふひらかたしなすづくりみなみまち</t>
        </is>
      </c>
    </row>
    <row r="2049">
      <c r="A2049" t="inlineStr">
        <is>
          <t>5730073</t>
        </is>
      </c>
      <c r="B2049" t="inlineStr">
        <is>
          <t>大阪府枚方市高田</t>
        </is>
      </c>
      <c r="C2049" t="inlineStr">
        <is>
          <t>おおさかふひらかたしこうだ</t>
        </is>
      </c>
    </row>
    <row r="2050">
      <c r="A2050" t="inlineStr">
        <is>
          <t>5730074</t>
        </is>
      </c>
      <c r="B2050" t="inlineStr">
        <is>
          <t>大阪府枚方市東香里南町</t>
        </is>
      </c>
      <c r="C2050" t="inlineStr">
        <is>
          <t>おおさかふひらかたしひがしこうりみなみまち</t>
        </is>
      </c>
    </row>
    <row r="2051">
      <c r="A2051" t="inlineStr">
        <is>
          <t>5730075</t>
        </is>
      </c>
      <c r="B2051" t="inlineStr">
        <is>
          <t>大阪府枚方市東香里</t>
        </is>
      </c>
      <c r="C2051" t="inlineStr">
        <is>
          <t>おおさかふひらかたしひがしこうり</t>
        </is>
      </c>
    </row>
    <row r="2052">
      <c r="A2052" t="inlineStr">
        <is>
          <t>5730076</t>
        </is>
      </c>
      <c r="B2052" t="inlineStr">
        <is>
          <t>大阪府枚方市東香里元町</t>
        </is>
      </c>
      <c r="C2052" t="inlineStr">
        <is>
          <t>おおさかふひらかたしひがしこうりもとまち</t>
        </is>
      </c>
    </row>
    <row r="2053">
      <c r="A2053" t="inlineStr">
        <is>
          <t>5730077</t>
        </is>
      </c>
      <c r="B2053" t="inlineStr">
        <is>
          <t>大阪府枚方市東香里新町</t>
        </is>
      </c>
      <c r="C2053" t="inlineStr">
        <is>
          <t>おおさかふひらかたしひがしこうりしんまち</t>
        </is>
      </c>
    </row>
    <row r="2054">
      <c r="A2054" t="inlineStr">
        <is>
          <t>5730081</t>
        </is>
      </c>
      <c r="B2054" t="inlineStr">
        <is>
          <t>大阪府枚方市釈尊寺町</t>
        </is>
      </c>
      <c r="C2054" t="inlineStr">
        <is>
          <t>おおさかふひらかたししゃくそんじちょう</t>
        </is>
      </c>
    </row>
    <row r="2055">
      <c r="A2055" t="inlineStr">
        <is>
          <t>5730082</t>
        </is>
      </c>
      <c r="B2055" t="inlineStr">
        <is>
          <t>大阪府枚方市茄子作東町</t>
        </is>
      </c>
      <c r="C2055" t="inlineStr">
        <is>
          <t>おおさかふひらかたしなすづくりひがしまち</t>
        </is>
      </c>
    </row>
    <row r="2056">
      <c r="A2056" t="inlineStr">
        <is>
          <t>5730083</t>
        </is>
      </c>
      <c r="B2056" t="inlineStr">
        <is>
          <t>大阪府枚方市茄子作北町</t>
        </is>
      </c>
      <c r="C2056" t="inlineStr">
        <is>
          <t>おおさかふひらかたしなすづくりきたまち</t>
        </is>
      </c>
    </row>
    <row r="2057">
      <c r="A2057" t="inlineStr">
        <is>
          <t>5730084</t>
        </is>
      </c>
      <c r="B2057" t="inlineStr">
        <is>
          <t>大阪府枚方市香里ケ丘</t>
        </is>
      </c>
      <c r="C2057" t="inlineStr">
        <is>
          <t>おおさかふひらかたしこうりがおか</t>
        </is>
      </c>
    </row>
    <row r="2058">
      <c r="A2058" t="inlineStr">
        <is>
          <t>5730085</t>
        </is>
      </c>
      <c r="B2058" t="inlineStr">
        <is>
          <t>大阪府枚方市香里園東之町</t>
        </is>
      </c>
      <c r="C2058" t="inlineStr">
        <is>
          <t>おおさかふひらかたしこうりえんひがしのちょう</t>
        </is>
      </c>
    </row>
    <row r="2059">
      <c r="A2059" t="inlineStr">
        <is>
          <t>5730086</t>
        </is>
      </c>
      <c r="B2059" t="inlineStr">
        <is>
          <t>大阪府枚方市香里園町</t>
        </is>
      </c>
      <c r="C2059" t="inlineStr">
        <is>
          <t>おおさかふひらかたしこうりえんちょう</t>
        </is>
      </c>
    </row>
    <row r="2060">
      <c r="A2060" t="inlineStr">
        <is>
          <t>5730087</t>
        </is>
      </c>
      <c r="B2060" t="inlineStr">
        <is>
          <t>大阪府枚方市香里園山之手町</t>
        </is>
      </c>
      <c r="C2060" t="inlineStr">
        <is>
          <t>おおさかふひらかたしこうりえんやまのてちょう</t>
        </is>
      </c>
    </row>
    <row r="2061">
      <c r="A2061" t="inlineStr">
        <is>
          <t>5730088</t>
        </is>
      </c>
      <c r="B2061" t="inlineStr">
        <is>
          <t>大阪府枚方市香里園桜木町</t>
        </is>
      </c>
      <c r="C2061" t="inlineStr">
        <is>
          <t>おおさかふひらかたしこうりえんさくらぎちょう</t>
        </is>
      </c>
    </row>
    <row r="2062">
      <c r="A2062" t="inlineStr">
        <is>
          <t>5730091</t>
        </is>
      </c>
      <c r="B2062" t="inlineStr">
        <is>
          <t>大阪府枚方市菊丘町</t>
        </is>
      </c>
      <c r="C2062" t="inlineStr">
        <is>
          <t>おおさかふひらかたしきくがおかちょう</t>
        </is>
      </c>
    </row>
    <row r="2063">
      <c r="A2063" t="inlineStr">
        <is>
          <t>5730092</t>
        </is>
      </c>
      <c r="B2063" t="inlineStr">
        <is>
          <t>大阪府枚方市菊丘南町</t>
        </is>
      </c>
      <c r="C2063" t="inlineStr">
        <is>
          <t>おおさかふひらかたしきくがおかみなみまち</t>
        </is>
      </c>
    </row>
    <row r="2064">
      <c r="A2064" t="inlineStr">
        <is>
          <t>5730093</t>
        </is>
      </c>
      <c r="B2064" t="inlineStr">
        <is>
          <t>大阪府枚方市東中振</t>
        </is>
      </c>
      <c r="C2064" t="inlineStr">
        <is>
          <t>おおさかふひらかたしひがしなかぶり</t>
        </is>
      </c>
    </row>
    <row r="2065">
      <c r="A2065" t="inlineStr">
        <is>
          <t>5730094</t>
        </is>
      </c>
      <c r="B2065" t="inlineStr">
        <is>
          <t>大阪府枚方市南中振</t>
        </is>
      </c>
      <c r="C2065" t="inlineStr">
        <is>
          <t>おおさかふひらかたしみなみなかぶり</t>
        </is>
      </c>
    </row>
    <row r="2066">
      <c r="A2066" t="inlineStr">
        <is>
          <t>5730095</t>
        </is>
      </c>
      <c r="B2066" t="inlineStr">
        <is>
          <t>大阪府枚方市翠香園町</t>
        </is>
      </c>
      <c r="C2066" t="inlineStr">
        <is>
          <t>おおさかふひらかたしすいこうえんちょう</t>
        </is>
      </c>
    </row>
    <row r="2067">
      <c r="A2067" t="inlineStr">
        <is>
          <t>5730101</t>
        </is>
      </c>
      <c r="B2067" t="inlineStr">
        <is>
          <t>大阪府枚方市長尾峠町</t>
        </is>
      </c>
      <c r="C2067" t="inlineStr">
        <is>
          <t>おおさかふひらかたしながおとうげちょう</t>
        </is>
      </c>
    </row>
    <row r="2068">
      <c r="A2068" t="inlineStr">
        <is>
          <t>5730102</t>
        </is>
      </c>
      <c r="B2068" t="inlineStr">
        <is>
          <t>大阪府枚方市長尾家具町</t>
        </is>
      </c>
      <c r="C2068" t="inlineStr">
        <is>
          <t>おおさかふひらかたしながおかぐまち</t>
        </is>
      </c>
    </row>
    <row r="2069">
      <c r="A2069" t="inlineStr">
        <is>
          <t>5730103</t>
        </is>
      </c>
      <c r="B2069" t="inlineStr">
        <is>
          <t>大阪府枚方市長尾荒阪</t>
        </is>
      </c>
      <c r="C2069" t="inlineStr">
        <is>
          <t>おおさかふひらかたしながおあらさか</t>
        </is>
      </c>
    </row>
    <row r="2070">
      <c r="A2070" t="inlineStr">
        <is>
          <t>5730104</t>
        </is>
      </c>
      <c r="B2070" t="inlineStr">
        <is>
          <t>大阪府枚方市長尾播磨谷</t>
        </is>
      </c>
      <c r="C2070" t="inlineStr">
        <is>
          <t>おおさかふひらかたしながおはりまだに</t>
        </is>
      </c>
    </row>
    <row r="2071">
      <c r="A2071" t="inlineStr">
        <is>
          <t>5730105</t>
        </is>
      </c>
      <c r="B2071" t="inlineStr">
        <is>
          <t>大阪府枚方市長尾東町</t>
        </is>
      </c>
      <c r="C2071" t="inlineStr">
        <is>
          <t>おおさかふひらかたしながおひがしまち</t>
        </is>
      </c>
    </row>
    <row r="2072">
      <c r="A2072" t="inlineStr">
        <is>
          <t>5730106</t>
        </is>
      </c>
      <c r="B2072" t="inlineStr">
        <is>
          <t>大阪府枚方市長尾台</t>
        </is>
      </c>
      <c r="C2072" t="inlineStr">
        <is>
          <t>おおさかふひらかたしながおだい</t>
        </is>
      </c>
    </row>
    <row r="2073">
      <c r="A2073" t="inlineStr">
        <is>
          <t>5730107</t>
        </is>
      </c>
      <c r="B2073" t="inlineStr">
        <is>
          <t>大阪府枚方市長尾宮前</t>
        </is>
      </c>
      <c r="C2073" t="inlineStr">
        <is>
          <t>おおさかふひらかたしながおみやまえ</t>
        </is>
      </c>
    </row>
    <row r="2074">
      <c r="A2074" t="inlineStr">
        <is>
          <t>5730111</t>
        </is>
      </c>
      <c r="B2074" t="inlineStr">
        <is>
          <t>大阪府枚方市杉北町</t>
        </is>
      </c>
      <c r="C2074" t="inlineStr">
        <is>
          <t>おおさかふひらかたしすぎきたまち</t>
        </is>
      </c>
    </row>
    <row r="2075">
      <c r="A2075" t="inlineStr">
        <is>
          <t>5730112</t>
        </is>
      </c>
      <c r="B2075" t="inlineStr">
        <is>
          <t>大阪府枚方市尊延寺</t>
        </is>
      </c>
      <c r="C2075" t="inlineStr">
        <is>
          <t>おおさかふひらかたしそんえんじ</t>
        </is>
      </c>
    </row>
    <row r="2076">
      <c r="A2076" t="inlineStr">
        <is>
          <t>5730113</t>
        </is>
      </c>
      <c r="B2076" t="inlineStr">
        <is>
          <t>大阪府枚方市宗谷</t>
        </is>
      </c>
      <c r="C2076" t="inlineStr">
        <is>
          <t>おおさかふひらかたしそうや</t>
        </is>
      </c>
    </row>
    <row r="2077">
      <c r="A2077" t="inlineStr">
        <is>
          <t>5730114</t>
        </is>
      </c>
      <c r="B2077" t="inlineStr">
        <is>
          <t>大阪府枚方市穂谷</t>
        </is>
      </c>
      <c r="C2077" t="inlineStr">
        <is>
          <t>おおさかふひらかたしほたに</t>
        </is>
      </c>
    </row>
    <row r="2078">
      <c r="A2078" t="inlineStr">
        <is>
          <t>5730115</t>
        </is>
      </c>
      <c r="B2078" t="inlineStr">
        <is>
          <t>大阪府枚方市氷室台</t>
        </is>
      </c>
      <c r="C2078" t="inlineStr">
        <is>
          <t>おおさかふひらかたしひむろだい</t>
        </is>
      </c>
    </row>
    <row r="2079">
      <c r="A2079" t="inlineStr">
        <is>
          <t>5730116</t>
        </is>
      </c>
      <c r="B2079" t="inlineStr">
        <is>
          <t>大阪府枚方市杉責谷</t>
        </is>
      </c>
      <c r="C2079" t="inlineStr">
        <is>
          <t>おおさかふひらかたしすぎせめだに</t>
        </is>
      </c>
    </row>
    <row r="2080">
      <c r="A2080" t="inlineStr">
        <is>
          <t>5730117</t>
        </is>
      </c>
      <c r="B2080" t="inlineStr">
        <is>
          <t>大阪府枚方市杉</t>
        </is>
      </c>
      <c r="C2080" t="inlineStr">
        <is>
          <t>おおさかふひらかたしすぎ</t>
        </is>
      </c>
    </row>
    <row r="2081">
      <c r="A2081" t="inlineStr">
        <is>
          <t>5730118</t>
        </is>
      </c>
      <c r="B2081" t="inlineStr">
        <is>
          <t>大阪府枚方市杉山手</t>
        </is>
      </c>
      <c r="C2081" t="inlineStr">
        <is>
          <t>おおさかふひらかたしすぎやまて</t>
        </is>
      </c>
    </row>
    <row r="2082">
      <c r="A2082" t="inlineStr">
        <is>
          <t>5730121</t>
        </is>
      </c>
      <c r="B2082" t="inlineStr">
        <is>
          <t>大阪府枚方市津田北町</t>
        </is>
      </c>
      <c r="C2082" t="inlineStr">
        <is>
          <t>おおさかふひらかたしつだきたまち</t>
        </is>
      </c>
    </row>
    <row r="2083">
      <c r="A2083" t="inlineStr">
        <is>
          <t>5730122</t>
        </is>
      </c>
      <c r="B2083" t="inlineStr">
        <is>
          <t>大阪府枚方市津田東町</t>
        </is>
      </c>
      <c r="C2083" t="inlineStr">
        <is>
          <t>おおさかふひらかたしつだひがしまち</t>
        </is>
      </c>
    </row>
    <row r="2084">
      <c r="A2084" t="inlineStr">
        <is>
          <t>5730123</t>
        </is>
      </c>
      <c r="B2084" t="inlineStr">
        <is>
          <t>大阪府枚方市津田</t>
        </is>
      </c>
      <c r="C2084" t="inlineStr">
        <is>
          <t>おおさかふひらかたしつだ</t>
        </is>
      </c>
    </row>
    <row r="2085">
      <c r="A2085" t="inlineStr">
        <is>
          <t>5730124</t>
        </is>
      </c>
      <c r="B2085" t="inlineStr">
        <is>
          <t>大阪府枚方市津田南町</t>
        </is>
      </c>
      <c r="C2085" t="inlineStr">
        <is>
          <t>おおさかふひらかたしつだみなみまち</t>
        </is>
      </c>
    </row>
    <row r="2086">
      <c r="A2086" t="inlineStr">
        <is>
          <t>5730125</t>
        </is>
      </c>
      <c r="B2086" t="inlineStr">
        <is>
          <t>大阪府枚方市津田駅前</t>
        </is>
      </c>
      <c r="C2086" t="inlineStr">
        <is>
          <t>おおさかふひらかたしつだえきまえ</t>
        </is>
      </c>
    </row>
    <row r="2087">
      <c r="A2087" t="inlineStr">
        <is>
          <t>5730126</t>
        </is>
      </c>
      <c r="B2087" t="inlineStr">
        <is>
          <t>大阪府枚方市津田西町</t>
        </is>
      </c>
      <c r="C2087" t="inlineStr">
        <is>
          <t>おおさかふひらかたしつだにしまち</t>
        </is>
      </c>
    </row>
    <row r="2088">
      <c r="A2088" t="inlineStr">
        <is>
          <t>5730127</t>
        </is>
      </c>
      <c r="B2088" t="inlineStr">
        <is>
          <t>大阪府枚方市津田元町</t>
        </is>
      </c>
      <c r="C2088" t="inlineStr">
        <is>
          <t>おおさかふひらかたしつだもとまち</t>
        </is>
      </c>
    </row>
    <row r="2089">
      <c r="A2089" t="inlineStr">
        <is>
          <t>5730128</t>
        </is>
      </c>
      <c r="B2089" t="inlineStr">
        <is>
          <t>大阪府枚方市津田山手</t>
        </is>
      </c>
      <c r="C2089" t="inlineStr">
        <is>
          <t>おおさかふひらかたしつだやまて</t>
        </is>
      </c>
    </row>
    <row r="2090">
      <c r="A2090" t="inlineStr">
        <is>
          <t>5730131</t>
        </is>
      </c>
      <c r="B2090" t="inlineStr">
        <is>
          <t>大阪府枚方市春日野</t>
        </is>
      </c>
      <c r="C2090" t="inlineStr">
        <is>
          <t>おおさかふひらかたしかすがの</t>
        </is>
      </c>
    </row>
    <row r="2091">
      <c r="A2091" t="inlineStr">
        <is>
          <t>5730132</t>
        </is>
      </c>
      <c r="B2091" t="inlineStr">
        <is>
          <t>大阪府枚方市野村元町</t>
        </is>
      </c>
      <c r="C2091" t="inlineStr">
        <is>
          <t>おおさかふひらかたしのむらもとまち</t>
        </is>
      </c>
    </row>
    <row r="2092">
      <c r="A2092" t="inlineStr">
        <is>
          <t>5730133</t>
        </is>
      </c>
      <c r="B2092" t="inlineStr">
        <is>
          <t>大阪府枚方市野村南町</t>
        </is>
      </c>
      <c r="C2092" t="inlineStr">
        <is>
          <t>おおさかふひらかたしのむらみなみまち</t>
        </is>
      </c>
    </row>
    <row r="2093">
      <c r="A2093" t="inlineStr">
        <is>
          <t>5730134</t>
        </is>
      </c>
      <c r="B2093" t="inlineStr">
        <is>
          <t>大阪府枚方市春日東町</t>
        </is>
      </c>
      <c r="C2093" t="inlineStr">
        <is>
          <t>おおさかふひらかたしかすがひがしまち</t>
        </is>
      </c>
    </row>
    <row r="2094">
      <c r="A2094" t="inlineStr">
        <is>
          <t>5730135</t>
        </is>
      </c>
      <c r="B2094" t="inlineStr">
        <is>
          <t>大阪府枚方市春日元町</t>
        </is>
      </c>
      <c r="C2094" t="inlineStr">
        <is>
          <t>おおさかふひらかたしかすがもとまち</t>
        </is>
      </c>
    </row>
    <row r="2095">
      <c r="A2095" t="inlineStr">
        <is>
          <t>5730136</t>
        </is>
      </c>
      <c r="B2095" t="inlineStr">
        <is>
          <t>大阪府枚方市春日西町</t>
        </is>
      </c>
      <c r="C2095" t="inlineStr">
        <is>
          <t>おおさかふひらかたしかすがにしまち</t>
        </is>
      </c>
    </row>
    <row r="2096">
      <c r="A2096" t="inlineStr">
        <is>
          <t>5730137</t>
        </is>
      </c>
      <c r="B2096" t="inlineStr">
        <is>
          <t>大阪府枚方市春日北町</t>
        </is>
      </c>
      <c r="C2096" t="inlineStr">
        <is>
          <t>おおさかふひらかたしかすがきたまち</t>
        </is>
      </c>
    </row>
    <row r="2097">
      <c r="A2097" t="inlineStr">
        <is>
          <t>5730141</t>
        </is>
      </c>
      <c r="B2097" t="inlineStr">
        <is>
          <t>大阪府枚方市大峰北町</t>
        </is>
      </c>
      <c r="C2097" t="inlineStr">
        <is>
          <t>おおさかふひらかたしおおみねきたまち</t>
        </is>
      </c>
    </row>
    <row r="2098">
      <c r="A2098" t="inlineStr">
        <is>
          <t>5730142</t>
        </is>
      </c>
      <c r="B2098" t="inlineStr">
        <is>
          <t>大阪府枚方市大峰東町</t>
        </is>
      </c>
      <c r="C2098" t="inlineStr">
        <is>
          <t>おおさかふひらかたしおおみねひがしまち</t>
        </is>
      </c>
    </row>
    <row r="2099">
      <c r="A2099" t="inlineStr">
        <is>
          <t>5730143</t>
        </is>
      </c>
      <c r="B2099" t="inlineStr">
        <is>
          <t>大阪府枚方市野村北町</t>
        </is>
      </c>
      <c r="C2099" t="inlineStr">
        <is>
          <t>おおさかふひらかたしのむらきたまち</t>
        </is>
      </c>
    </row>
    <row r="2100">
      <c r="A2100" t="inlineStr">
        <is>
          <t>5730144</t>
        </is>
      </c>
      <c r="B2100" t="inlineStr">
        <is>
          <t>大阪府枚方市野村中町</t>
        </is>
      </c>
      <c r="C2100" t="inlineStr">
        <is>
          <t>おおさかふひらかたしのむらなかまち</t>
        </is>
      </c>
    </row>
    <row r="2101">
      <c r="A2101" t="inlineStr">
        <is>
          <t>5730145</t>
        </is>
      </c>
      <c r="B2101" t="inlineStr">
        <is>
          <t>大阪府枚方市大峰南町</t>
        </is>
      </c>
      <c r="C2101" t="inlineStr">
        <is>
          <t>おおさかふひらかたしおおみねみなみまち</t>
        </is>
      </c>
    </row>
    <row r="2102">
      <c r="A2102" t="inlineStr">
        <is>
          <t>5730146</t>
        </is>
      </c>
      <c r="B2102" t="inlineStr">
        <is>
          <t>大阪府枚方市大峰元町</t>
        </is>
      </c>
      <c r="C2102" t="inlineStr">
        <is>
          <t>おおさかふひらかたしおおみねもとまち</t>
        </is>
      </c>
    </row>
    <row r="2103">
      <c r="A2103" t="inlineStr">
        <is>
          <t>5730151</t>
        </is>
      </c>
      <c r="B2103" t="inlineStr">
        <is>
          <t>大阪府枚方市藤阪北町</t>
        </is>
      </c>
      <c r="C2103" t="inlineStr">
        <is>
          <t>おおさかふひらかたしふじさかきたまち</t>
        </is>
      </c>
    </row>
    <row r="2104">
      <c r="A2104" t="inlineStr">
        <is>
          <t>5730152</t>
        </is>
      </c>
      <c r="B2104" t="inlineStr">
        <is>
          <t>大阪府枚方市藤阪中町</t>
        </is>
      </c>
      <c r="C2104" t="inlineStr">
        <is>
          <t>おおさかふひらかたしふじさかなかまち</t>
        </is>
      </c>
    </row>
    <row r="2105">
      <c r="A2105" t="inlineStr">
        <is>
          <t>5730153</t>
        </is>
      </c>
      <c r="B2105" t="inlineStr">
        <is>
          <t>大阪府枚方市藤阪東町</t>
        </is>
      </c>
      <c r="C2105" t="inlineStr">
        <is>
          <t>おおさかふひらかたしふじさかひがしまち</t>
        </is>
      </c>
    </row>
    <row r="2106">
      <c r="A2106" t="inlineStr">
        <is>
          <t>5730154</t>
        </is>
      </c>
      <c r="B2106" t="inlineStr">
        <is>
          <t>大阪府枚方市王仁公園</t>
        </is>
      </c>
      <c r="C2106" t="inlineStr">
        <is>
          <t>おおさかふひらかたしわにこうえん</t>
        </is>
      </c>
    </row>
    <row r="2107">
      <c r="A2107" t="inlineStr">
        <is>
          <t>5730155</t>
        </is>
      </c>
      <c r="B2107" t="inlineStr">
        <is>
          <t>大阪府枚方市藤阪天神町</t>
        </is>
      </c>
      <c r="C2107" t="inlineStr">
        <is>
          <t>おおさかふひらかたしふじさかてんじんちょう</t>
        </is>
      </c>
    </row>
    <row r="2108">
      <c r="A2108" t="inlineStr">
        <is>
          <t>5730156</t>
        </is>
      </c>
      <c r="B2108" t="inlineStr">
        <is>
          <t>大阪府枚方市藤阪南町</t>
        </is>
      </c>
      <c r="C2108" t="inlineStr">
        <is>
          <t>おおさかふひらかたしふじさかみなみまち</t>
        </is>
      </c>
    </row>
    <row r="2109">
      <c r="A2109" t="inlineStr">
        <is>
          <t>5730157</t>
        </is>
      </c>
      <c r="B2109" t="inlineStr">
        <is>
          <t>大阪府枚方市藤阪元町</t>
        </is>
      </c>
      <c r="C2109" t="inlineStr">
        <is>
          <t>おおさかふひらかたしふじさかもとまち</t>
        </is>
      </c>
    </row>
    <row r="2110">
      <c r="A2110" t="inlineStr">
        <is>
          <t>5730158</t>
        </is>
      </c>
      <c r="B2110" t="inlineStr">
        <is>
          <t>大阪府枚方市藤阪西町</t>
        </is>
      </c>
      <c r="C2110" t="inlineStr">
        <is>
          <t>おおさかふひらかたしふじさかにしまち</t>
        </is>
      </c>
    </row>
    <row r="2111">
      <c r="A2111" t="inlineStr">
        <is>
          <t>5730161</t>
        </is>
      </c>
      <c r="B2111" t="inlineStr">
        <is>
          <t>大阪府枚方市長尾北町</t>
        </is>
      </c>
      <c r="C2111" t="inlineStr">
        <is>
          <t>おおさかふひらかたしながおきたまち</t>
        </is>
      </c>
    </row>
    <row r="2112">
      <c r="A2112" t="inlineStr">
        <is>
          <t>5730162</t>
        </is>
      </c>
      <c r="B2112" t="inlineStr">
        <is>
          <t>大阪府枚方市長尾西町</t>
        </is>
      </c>
      <c r="C2112" t="inlineStr">
        <is>
          <t>おおさかふひらかたしながおにしまち</t>
        </is>
      </c>
    </row>
    <row r="2113">
      <c r="A2113" t="inlineStr">
        <is>
          <t>5730163</t>
        </is>
      </c>
      <c r="B2113" t="inlineStr">
        <is>
          <t>大阪府枚方市長尾元町</t>
        </is>
      </c>
      <c r="C2113" t="inlineStr">
        <is>
          <t>おおさかふひらかたしながおもとまち</t>
        </is>
      </c>
    </row>
    <row r="2114">
      <c r="A2114" t="inlineStr">
        <is>
          <t>5730164</t>
        </is>
      </c>
      <c r="B2114" t="inlineStr">
        <is>
          <t>大阪府枚方市長尾谷町</t>
        </is>
      </c>
      <c r="C2114" t="inlineStr">
        <is>
          <t>おおさかふひらかたしながおたにまち</t>
        </is>
      </c>
    </row>
    <row r="2115">
      <c r="A2115" t="inlineStr">
        <is>
          <t>5730165</t>
        </is>
      </c>
      <c r="B2115" t="inlineStr">
        <is>
          <t>大阪府枚方市山田池東町</t>
        </is>
      </c>
      <c r="C2115" t="inlineStr">
        <is>
          <t>おおさかふひらかたしやまだいけひがしまち</t>
        </is>
      </c>
    </row>
    <row r="2116">
      <c r="A2116" t="inlineStr">
        <is>
          <t>5730166</t>
        </is>
      </c>
      <c r="B2116" t="inlineStr">
        <is>
          <t>大阪府枚方市山田池北町</t>
        </is>
      </c>
      <c r="C2116" t="inlineStr">
        <is>
          <t>おおさかふひらかたしやまだいけきたまち</t>
        </is>
      </c>
    </row>
    <row r="2117">
      <c r="A2117" t="inlineStr">
        <is>
          <t>5730167</t>
        </is>
      </c>
      <c r="B2117" t="inlineStr">
        <is>
          <t>大阪府枚方市山田池公園</t>
        </is>
      </c>
      <c r="C2117" t="inlineStr">
        <is>
          <t>おおさかふひらかたしやまだいけこうえん</t>
        </is>
      </c>
    </row>
    <row r="2118">
      <c r="A2118" t="inlineStr">
        <is>
          <t>5730168</t>
        </is>
      </c>
      <c r="B2118" t="inlineStr">
        <is>
          <t>大阪府枚方市山田池南町</t>
        </is>
      </c>
      <c r="C2118" t="inlineStr">
        <is>
          <t>おおさかふひらかたしやまだいけみなみまち</t>
        </is>
      </c>
    </row>
    <row r="2119">
      <c r="A2119" t="inlineStr">
        <is>
          <t>5730171</t>
        </is>
      </c>
      <c r="B2119" t="inlineStr">
        <is>
          <t>大阪府枚方市北山</t>
        </is>
      </c>
      <c r="C2119" t="inlineStr">
        <is>
          <t>おおさかふひらかたしきたやま</t>
        </is>
      </c>
    </row>
    <row r="2120">
      <c r="A2120" t="inlineStr">
        <is>
          <t>5731101</t>
        </is>
      </c>
      <c r="B2120" t="inlineStr">
        <is>
          <t>大阪府枚方市楠葉中之芝</t>
        </is>
      </c>
      <c r="C2120" t="inlineStr">
        <is>
          <t>おおさかふひらかたしくずはなかのしば</t>
        </is>
      </c>
    </row>
    <row r="2121">
      <c r="A2121" t="inlineStr">
        <is>
          <t>5731102</t>
        </is>
      </c>
      <c r="B2121" t="inlineStr">
        <is>
          <t>大阪府枚方市北楠葉町</t>
        </is>
      </c>
      <c r="C2121" t="inlineStr">
        <is>
          <t>おおさかふひらかたしきたくずはちょう</t>
        </is>
      </c>
    </row>
    <row r="2122">
      <c r="A2122" t="inlineStr">
        <is>
          <t>5731103</t>
        </is>
      </c>
      <c r="B2122" t="inlineStr">
        <is>
          <t>大阪府枚方市楠葉野田</t>
        </is>
      </c>
      <c r="C2122" t="inlineStr">
        <is>
          <t>おおさかふひらかたしくずはのだ</t>
        </is>
      </c>
    </row>
    <row r="2123">
      <c r="A2123" t="inlineStr">
        <is>
          <t>5731104</t>
        </is>
      </c>
      <c r="B2123" t="inlineStr">
        <is>
          <t>大阪府枚方市楠葉丘</t>
        </is>
      </c>
      <c r="C2123" t="inlineStr">
        <is>
          <t>おおさかふひらかたしくずはおか</t>
        </is>
      </c>
    </row>
    <row r="2124">
      <c r="A2124" t="inlineStr">
        <is>
          <t>5731105</t>
        </is>
      </c>
      <c r="B2124" t="inlineStr">
        <is>
          <t>大阪府枚方市南楠葉</t>
        </is>
      </c>
      <c r="C2124" t="inlineStr">
        <is>
          <t>おおさかふひらかたしみなみくずは</t>
        </is>
      </c>
    </row>
    <row r="2125">
      <c r="A2125" t="inlineStr">
        <is>
          <t>5731106</t>
        </is>
      </c>
      <c r="B2125" t="inlineStr">
        <is>
          <t>大阪府枚方市町楠葉</t>
        </is>
      </c>
      <c r="C2125" t="inlineStr">
        <is>
          <t>おおさかふひらかたしまちくずは</t>
        </is>
      </c>
    </row>
    <row r="2126">
      <c r="A2126" t="inlineStr">
        <is>
          <t>5731107</t>
        </is>
      </c>
      <c r="B2126" t="inlineStr">
        <is>
          <t>大阪府枚方市楠葉中町</t>
        </is>
      </c>
      <c r="C2126" t="inlineStr">
        <is>
          <t>おおさかふひらかたしくずはなかまち</t>
        </is>
      </c>
    </row>
    <row r="2127">
      <c r="A2127" t="inlineStr">
        <is>
          <t>5731111</t>
        </is>
      </c>
      <c r="B2127" t="inlineStr">
        <is>
          <t>大阪府枚方市楠葉朝日</t>
        </is>
      </c>
      <c r="C2127" t="inlineStr">
        <is>
          <t>おおさかふひらかたしくずはあさひ</t>
        </is>
      </c>
    </row>
    <row r="2128">
      <c r="A2128" t="inlineStr">
        <is>
          <t>5731112</t>
        </is>
      </c>
      <c r="B2128" t="inlineStr">
        <is>
          <t>大阪府枚方市楠葉美咲</t>
        </is>
      </c>
      <c r="C2128" t="inlineStr">
        <is>
          <t>おおさかふひらかたしくずはみさき</t>
        </is>
      </c>
    </row>
    <row r="2129">
      <c r="A2129" t="inlineStr">
        <is>
          <t>5731113</t>
        </is>
      </c>
      <c r="B2129" t="inlineStr">
        <is>
          <t>大阪府枚方市楠葉面取町</t>
        </is>
      </c>
      <c r="C2129" t="inlineStr">
        <is>
          <t>おおさかふひらかたしくずはめんどりちょう</t>
        </is>
      </c>
    </row>
    <row r="2130">
      <c r="A2130" t="inlineStr">
        <is>
          <t>5731114</t>
        </is>
      </c>
      <c r="B2130" t="inlineStr">
        <is>
          <t>大阪府枚方市東山</t>
        </is>
      </c>
      <c r="C2130" t="inlineStr">
        <is>
          <t>おおさかふひらかたしひがしやま</t>
        </is>
      </c>
    </row>
    <row r="2131">
      <c r="A2131" t="inlineStr">
        <is>
          <t>5731115</t>
        </is>
      </c>
      <c r="B2131" t="inlineStr">
        <is>
          <t>大阪府枚方市東船橋</t>
        </is>
      </c>
      <c r="C2131" t="inlineStr">
        <is>
          <t>おおさかふひらかたしひがしふなはし</t>
        </is>
      </c>
    </row>
    <row r="2132">
      <c r="A2132" t="inlineStr">
        <is>
          <t>5731116</t>
        </is>
      </c>
      <c r="B2132" t="inlineStr">
        <is>
          <t>大阪府枚方市船橋本町</t>
        </is>
      </c>
      <c r="C2132" t="inlineStr">
        <is>
          <t>おおさかふひらかたしふなはしほんまち</t>
        </is>
      </c>
    </row>
    <row r="2133">
      <c r="A2133" t="inlineStr">
        <is>
          <t>5731117</t>
        </is>
      </c>
      <c r="B2133" t="inlineStr">
        <is>
          <t>大阪府枚方市北船橋町</t>
        </is>
      </c>
      <c r="C2133" t="inlineStr">
        <is>
          <t>おおさかふひらかたしきたふなはしちょう</t>
        </is>
      </c>
    </row>
    <row r="2134">
      <c r="A2134" t="inlineStr">
        <is>
          <t>5731118</t>
        </is>
      </c>
      <c r="B2134" t="inlineStr">
        <is>
          <t>大阪府枚方市楠葉並木</t>
        </is>
      </c>
      <c r="C2134" t="inlineStr">
        <is>
          <t>おおさかふひらかたしくずはなみき</t>
        </is>
      </c>
    </row>
    <row r="2135">
      <c r="A2135" t="inlineStr">
        <is>
          <t>5731121</t>
        </is>
      </c>
      <c r="B2135" t="inlineStr">
        <is>
          <t>大阪府枚方市楠葉花園町</t>
        </is>
      </c>
      <c r="C2135" t="inlineStr">
        <is>
          <t>おおさかふひらかたしくずははなぞのちょう</t>
        </is>
      </c>
    </row>
    <row r="2136">
      <c r="A2136" t="inlineStr">
        <is>
          <t>5731122</t>
        </is>
      </c>
      <c r="B2136" t="inlineStr">
        <is>
          <t>大阪府枚方市西船橋</t>
        </is>
      </c>
      <c r="C2136" t="inlineStr">
        <is>
          <t>おおさかふひらかたしにしふなはし</t>
        </is>
      </c>
    </row>
    <row r="2137">
      <c r="A2137" t="inlineStr">
        <is>
          <t>5731123</t>
        </is>
      </c>
      <c r="B2137" t="inlineStr">
        <is>
          <t>大阪府枚方市南船橋</t>
        </is>
      </c>
      <c r="C2137" t="inlineStr">
        <is>
          <t>おおさかふひらかたしみなみふなはし</t>
        </is>
      </c>
    </row>
    <row r="2138">
      <c r="A2138" t="inlineStr">
        <is>
          <t>5731124</t>
        </is>
      </c>
      <c r="B2138" t="inlineStr">
        <is>
          <t>大阪府枚方市養父東町</t>
        </is>
      </c>
      <c r="C2138" t="inlineStr">
        <is>
          <t>おおさかふひらかたしやぶひがしまち</t>
        </is>
      </c>
    </row>
    <row r="2139">
      <c r="A2139" t="inlineStr">
        <is>
          <t>5731125</t>
        </is>
      </c>
      <c r="B2139" t="inlineStr">
        <is>
          <t>大阪府枚方市養父元町</t>
        </is>
      </c>
      <c r="C2139" t="inlineStr">
        <is>
          <t>おおさかふひらかたしやぶもとまち</t>
        </is>
      </c>
    </row>
    <row r="2140">
      <c r="A2140" t="inlineStr">
        <is>
          <t>5731126</t>
        </is>
      </c>
      <c r="B2140" t="inlineStr">
        <is>
          <t>大阪府枚方市上島東町</t>
        </is>
      </c>
      <c r="C2140" t="inlineStr">
        <is>
          <t>おおさかふひらかたしかみじまひがしまち</t>
        </is>
      </c>
    </row>
    <row r="2141">
      <c r="A2141" t="inlineStr">
        <is>
          <t>5731127</t>
        </is>
      </c>
      <c r="B2141" t="inlineStr">
        <is>
          <t>大阪府枚方市上島町</t>
        </is>
      </c>
      <c r="C2141" t="inlineStr">
        <is>
          <t>おおさかふひらかたしかみじまちょう</t>
        </is>
      </c>
    </row>
    <row r="2142">
      <c r="A2142" t="inlineStr">
        <is>
          <t>5731128</t>
        </is>
      </c>
      <c r="B2142" t="inlineStr">
        <is>
          <t>大阪府枚方市樋之上町</t>
        </is>
      </c>
      <c r="C2142" t="inlineStr">
        <is>
          <t>おおさかふひらかたしひのうえちょう</t>
        </is>
      </c>
    </row>
    <row r="2143">
      <c r="A2143" t="inlineStr">
        <is>
          <t>5731131</t>
        </is>
      </c>
      <c r="B2143" t="inlineStr">
        <is>
          <t>大阪府枚方市高野道</t>
        </is>
      </c>
      <c r="C2143" t="inlineStr">
        <is>
          <t>おおさかふひらかたしこうやみち</t>
        </is>
      </c>
    </row>
    <row r="2144">
      <c r="A2144" t="inlineStr">
        <is>
          <t>5731132</t>
        </is>
      </c>
      <c r="B2144" t="inlineStr">
        <is>
          <t>大阪府枚方市招提田近</t>
        </is>
      </c>
      <c r="C2144" t="inlineStr">
        <is>
          <t>おおさかふひらかたししょうだいたぢか</t>
        </is>
      </c>
    </row>
    <row r="2145">
      <c r="A2145" t="inlineStr">
        <is>
          <t>5731133</t>
        </is>
      </c>
      <c r="B2145" t="inlineStr">
        <is>
          <t>大阪府枚方市招提元町</t>
        </is>
      </c>
      <c r="C2145" t="inlineStr">
        <is>
          <t>おおさかふひらかたししょうだいもとまち</t>
        </is>
      </c>
    </row>
    <row r="2146">
      <c r="A2146" t="inlineStr">
        <is>
          <t>5731134</t>
        </is>
      </c>
      <c r="B2146" t="inlineStr">
        <is>
          <t>大阪府枚方市養父丘</t>
        </is>
      </c>
      <c r="C2146" t="inlineStr">
        <is>
          <t>おおさかふひらかたしやぶがおか</t>
        </is>
      </c>
    </row>
    <row r="2147">
      <c r="A2147" t="inlineStr">
        <is>
          <t>5731135</t>
        </is>
      </c>
      <c r="B2147" t="inlineStr">
        <is>
          <t>大阪府枚方市招提平野町</t>
        </is>
      </c>
      <c r="C2147" t="inlineStr">
        <is>
          <t>おおさかふひらかたししょうだいひらのちょう</t>
        </is>
      </c>
    </row>
    <row r="2148">
      <c r="A2148" t="inlineStr">
        <is>
          <t>5731136</t>
        </is>
      </c>
      <c r="B2148" t="inlineStr">
        <is>
          <t>大阪府枚方市宇山東町</t>
        </is>
      </c>
      <c r="C2148" t="inlineStr">
        <is>
          <t>おおさかふひらかたしうやまひがしまち</t>
        </is>
      </c>
    </row>
    <row r="2149">
      <c r="A2149" t="inlineStr">
        <is>
          <t>5731137</t>
        </is>
      </c>
      <c r="B2149" t="inlineStr">
        <is>
          <t>大阪府枚方市西招提町</t>
        </is>
      </c>
      <c r="C2149" t="inlineStr">
        <is>
          <t>おおさかふひらかたしにししょうだいちょう</t>
        </is>
      </c>
    </row>
    <row r="2150">
      <c r="A2150" t="inlineStr">
        <is>
          <t>5731138</t>
        </is>
      </c>
      <c r="B2150" t="inlineStr">
        <is>
          <t>大阪府枚方市招提北町</t>
        </is>
      </c>
      <c r="C2150" t="inlineStr">
        <is>
          <t>おおさかふひらかたししょうだいきたまち</t>
        </is>
      </c>
    </row>
    <row r="2151">
      <c r="A2151" t="inlineStr">
        <is>
          <t>5731141</t>
        </is>
      </c>
      <c r="B2151" t="inlineStr">
        <is>
          <t>大阪府枚方市養父西町</t>
        </is>
      </c>
      <c r="C2151" t="inlineStr">
        <is>
          <t>おおさかふひらかたしやぶにしまち</t>
        </is>
      </c>
    </row>
    <row r="2152">
      <c r="A2152" t="inlineStr">
        <is>
          <t>5731142</t>
        </is>
      </c>
      <c r="B2152" t="inlineStr">
        <is>
          <t>大阪府枚方市牧野下島町</t>
        </is>
      </c>
      <c r="C2152" t="inlineStr">
        <is>
          <t>おおさかふひらかたしまきのしもじまちょう</t>
        </is>
      </c>
    </row>
    <row r="2153">
      <c r="A2153" t="inlineStr">
        <is>
          <t>5731143</t>
        </is>
      </c>
      <c r="B2153" t="inlineStr">
        <is>
          <t>大阪府枚方市宇山町</t>
        </is>
      </c>
      <c r="C2153" t="inlineStr">
        <is>
          <t>おおさかふひらかたしうやまちょう</t>
        </is>
      </c>
    </row>
    <row r="2154">
      <c r="A2154" t="inlineStr">
        <is>
          <t>5731144</t>
        </is>
      </c>
      <c r="B2154" t="inlineStr">
        <is>
          <t>大阪府枚方市牧野本町</t>
        </is>
      </c>
      <c r="C2154" t="inlineStr">
        <is>
          <t>おおさかふひらかたしまきのほんまち</t>
        </is>
      </c>
    </row>
    <row r="2155">
      <c r="A2155" t="inlineStr">
        <is>
          <t>5731145</t>
        </is>
      </c>
      <c r="B2155" t="inlineStr">
        <is>
          <t>大阪府枚方市黄金野</t>
        </is>
      </c>
      <c r="C2155" t="inlineStr">
        <is>
          <t>おおさかふひらかたしこがねの</t>
        </is>
      </c>
    </row>
    <row r="2156">
      <c r="A2156" t="inlineStr">
        <is>
          <t>5731146</t>
        </is>
      </c>
      <c r="B2156" t="inlineStr">
        <is>
          <t>大阪府枚方市牧野阪</t>
        </is>
      </c>
      <c r="C2156" t="inlineStr">
        <is>
          <t>おおさかふひらかたしまきのさか</t>
        </is>
      </c>
    </row>
    <row r="2157">
      <c r="A2157" t="inlineStr">
        <is>
          <t>5731147</t>
        </is>
      </c>
      <c r="B2157" t="inlineStr">
        <is>
          <t>大阪府枚方市渚内野</t>
        </is>
      </c>
      <c r="C2157" t="inlineStr">
        <is>
          <t>おおさかふひらかたしなぎさうちの</t>
        </is>
      </c>
    </row>
    <row r="2158">
      <c r="A2158" t="inlineStr">
        <is>
          <t>5731148</t>
        </is>
      </c>
      <c r="B2158" t="inlineStr">
        <is>
          <t>大阪府枚方市西牧野</t>
        </is>
      </c>
      <c r="C2158" t="inlineStr">
        <is>
          <t>おおさかふひらかたしにしまきの</t>
        </is>
      </c>
    </row>
    <row r="2159">
      <c r="A2159" t="inlineStr">
        <is>
          <t>5731149</t>
        </is>
      </c>
      <c r="B2159" t="inlineStr">
        <is>
          <t>大阪府枚方市牧野北町</t>
        </is>
      </c>
      <c r="C2159" t="inlineStr">
        <is>
          <t>おおさかふひらかたしまきのきたまち</t>
        </is>
      </c>
    </row>
    <row r="2160">
      <c r="A2160" t="inlineStr">
        <is>
          <t>5731151</t>
        </is>
      </c>
      <c r="B2160" t="inlineStr">
        <is>
          <t>大阪府枚方市東牧野町</t>
        </is>
      </c>
      <c r="C2160" t="inlineStr">
        <is>
          <t>おおさかふひらかたしひがしまきのちょう</t>
        </is>
      </c>
    </row>
    <row r="2161">
      <c r="A2161" t="inlineStr">
        <is>
          <t>5731152</t>
        </is>
      </c>
      <c r="B2161" t="inlineStr">
        <is>
          <t>大阪府枚方市招提中町</t>
        </is>
      </c>
      <c r="C2161" t="inlineStr">
        <is>
          <t>おおさかふひらかたししょうだいなかまち</t>
        </is>
      </c>
    </row>
    <row r="2162">
      <c r="A2162" t="inlineStr">
        <is>
          <t>5731153</t>
        </is>
      </c>
      <c r="B2162" t="inlineStr">
        <is>
          <t>大阪府枚方市招提大谷</t>
        </is>
      </c>
      <c r="C2162" t="inlineStr">
        <is>
          <t>おおさかふひらかたししょうだいおおたに</t>
        </is>
      </c>
    </row>
    <row r="2163">
      <c r="A2163" t="inlineStr">
        <is>
          <t>5731154</t>
        </is>
      </c>
      <c r="B2163" t="inlineStr">
        <is>
          <t>大阪府枚方市招提東町</t>
        </is>
      </c>
      <c r="C2163" t="inlineStr">
        <is>
          <t>おおさかふひらかたししょうだいひがしまち</t>
        </is>
      </c>
    </row>
    <row r="2164">
      <c r="A2164" t="inlineStr">
        <is>
          <t>5731155</t>
        </is>
      </c>
      <c r="B2164" t="inlineStr">
        <is>
          <t>大阪府枚方市招提南町</t>
        </is>
      </c>
      <c r="C2164" t="inlineStr">
        <is>
          <t>おおさかふひらかたししょうだいみなみまち</t>
        </is>
      </c>
    </row>
    <row r="2165">
      <c r="A2165" t="inlineStr">
        <is>
          <t>5731156</t>
        </is>
      </c>
      <c r="B2165" t="inlineStr">
        <is>
          <t>大阪府枚方市片鉾東町</t>
        </is>
      </c>
      <c r="C2165" t="inlineStr">
        <is>
          <t>おおさかふひらかたしかたほこひがしまち</t>
        </is>
      </c>
    </row>
    <row r="2166">
      <c r="A2166" t="inlineStr">
        <is>
          <t>5731157</t>
        </is>
      </c>
      <c r="B2166" t="inlineStr">
        <is>
          <t>大阪府枚方市片鉾本町</t>
        </is>
      </c>
      <c r="C2166" t="inlineStr">
        <is>
          <t>おおさかふひらかたしかたほこほんまち</t>
        </is>
      </c>
    </row>
    <row r="2167">
      <c r="A2167" t="inlineStr">
        <is>
          <t>5731158</t>
        </is>
      </c>
      <c r="B2167" t="inlineStr">
        <is>
          <t>大阪府枚方市北片鉾町</t>
        </is>
      </c>
      <c r="C2167" t="inlineStr">
        <is>
          <t>おおさかふひらかたしきたかたほこちょう</t>
        </is>
      </c>
    </row>
    <row r="2168">
      <c r="A2168" t="inlineStr">
        <is>
          <t>5731159</t>
        </is>
      </c>
      <c r="B2168" t="inlineStr">
        <is>
          <t>大阪府枚方市車塚</t>
        </is>
      </c>
      <c r="C2168" t="inlineStr">
        <is>
          <t>おおさかふひらかたしくるまづか</t>
        </is>
      </c>
    </row>
    <row r="2169">
      <c r="A2169" t="inlineStr">
        <is>
          <t>5731161</t>
        </is>
      </c>
      <c r="B2169" t="inlineStr">
        <is>
          <t>大阪府枚方市交北</t>
        </is>
      </c>
      <c r="C2169" t="inlineStr">
        <is>
          <t>おおさかふひらかたしこうほく</t>
        </is>
      </c>
    </row>
    <row r="2170">
      <c r="A2170" t="inlineStr">
        <is>
          <t>5731162</t>
        </is>
      </c>
      <c r="B2170" t="inlineStr">
        <is>
          <t>大阪府枚方市田口</t>
        </is>
      </c>
      <c r="C2170" t="inlineStr">
        <is>
          <t>おおさかふひらかたしたぐち</t>
        </is>
      </c>
    </row>
    <row r="2171">
      <c r="A2171" t="inlineStr">
        <is>
          <t>5731163</t>
        </is>
      </c>
      <c r="B2171" t="inlineStr">
        <is>
          <t>大阪府枚方市甲斐田新町</t>
        </is>
      </c>
      <c r="C2171" t="inlineStr">
        <is>
          <t>おおさかふひらかたしかいだしんまち</t>
        </is>
      </c>
    </row>
    <row r="2172">
      <c r="A2172" t="inlineStr">
        <is>
          <t>5731164</t>
        </is>
      </c>
      <c r="B2172" t="inlineStr">
        <is>
          <t>大阪府枚方市須山町</t>
        </is>
      </c>
      <c r="C2172" t="inlineStr">
        <is>
          <t>おおさかふひらかたしすやまちょう</t>
        </is>
      </c>
    </row>
    <row r="2173">
      <c r="A2173" t="inlineStr">
        <is>
          <t>5731165</t>
        </is>
      </c>
      <c r="B2173" t="inlineStr">
        <is>
          <t>大阪府枚方市都丘町</t>
        </is>
      </c>
      <c r="C2173" t="inlineStr">
        <is>
          <t>おおさかふひらかたしみやこがおかちょう</t>
        </is>
      </c>
    </row>
    <row r="2174">
      <c r="A2174" t="inlineStr">
        <is>
          <t>5731166</t>
        </is>
      </c>
      <c r="B2174" t="inlineStr">
        <is>
          <t>大阪府枚方市新之栄町</t>
        </is>
      </c>
      <c r="C2174" t="inlineStr">
        <is>
          <t>おおさかふひらかたししんのえちょう</t>
        </is>
      </c>
    </row>
    <row r="2175">
      <c r="A2175" t="inlineStr">
        <is>
          <t>5731167</t>
        </is>
      </c>
      <c r="B2175" t="inlineStr">
        <is>
          <t>大阪府枚方市甲斐田町</t>
        </is>
      </c>
      <c r="C2175" t="inlineStr">
        <is>
          <t>おおさかふひらかたしかいだちょう</t>
        </is>
      </c>
    </row>
    <row r="2176">
      <c r="A2176" t="inlineStr">
        <is>
          <t>5731168</t>
        </is>
      </c>
      <c r="B2176" t="inlineStr">
        <is>
          <t>大阪府枚方市甲斐田東町</t>
        </is>
      </c>
      <c r="C2176" t="inlineStr">
        <is>
          <t>おおさかふひらかたしかいだひがしまち</t>
        </is>
      </c>
    </row>
    <row r="2177">
      <c r="A2177" t="inlineStr">
        <is>
          <t>5731171</t>
        </is>
      </c>
      <c r="B2177" t="inlineStr">
        <is>
          <t>大阪府枚方市三栗</t>
        </is>
      </c>
      <c r="C2177" t="inlineStr">
        <is>
          <t>おおさかふひらかたしめぐり</t>
        </is>
      </c>
    </row>
    <row r="2178">
      <c r="A2178" t="inlineStr">
        <is>
          <t>5731172</t>
        </is>
      </c>
      <c r="B2178" t="inlineStr">
        <is>
          <t>大阪府枚方市渚栄町</t>
        </is>
      </c>
      <c r="C2178" t="inlineStr">
        <is>
          <t>おおさかふひらかたしなぎささかえまち</t>
        </is>
      </c>
    </row>
    <row r="2179">
      <c r="A2179" t="inlineStr">
        <is>
          <t>5731173</t>
        </is>
      </c>
      <c r="B2179" t="inlineStr">
        <is>
          <t>大阪府枚方市小倉町</t>
        </is>
      </c>
      <c r="C2179" t="inlineStr">
        <is>
          <t>おおさかふひらかたしおぐらちょう</t>
        </is>
      </c>
    </row>
    <row r="2180">
      <c r="A2180" t="inlineStr">
        <is>
          <t>5731174</t>
        </is>
      </c>
      <c r="B2180" t="inlineStr">
        <is>
          <t>大阪府枚方市小倉東町</t>
        </is>
      </c>
      <c r="C2180" t="inlineStr">
        <is>
          <t>おおさかふひらかたしおぐらひがしまち</t>
        </is>
      </c>
    </row>
    <row r="2181">
      <c r="A2181" t="inlineStr">
        <is>
          <t>5731175</t>
        </is>
      </c>
      <c r="B2181" t="inlineStr">
        <is>
          <t>大阪府枚方市上野</t>
        </is>
      </c>
      <c r="C2181" t="inlineStr">
        <is>
          <t>おおさかふひらかたしうえの</t>
        </is>
      </c>
    </row>
    <row r="2182">
      <c r="A2182" t="inlineStr">
        <is>
          <t>5731176</t>
        </is>
      </c>
      <c r="B2182" t="inlineStr">
        <is>
          <t>大阪府枚方市渚東町</t>
        </is>
      </c>
      <c r="C2182" t="inlineStr">
        <is>
          <t>おおさかふひらかたしなぎさひがしまち</t>
        </is>
      </c>
    </row>
    <row r="2183">
      <c r="A2183" t="inlineStr">
        <is>
          <t>5731177</t>
        </is>
      </c>
      <c r="B2183" t="inlineStr">
        <is>
          <t>大阪府枚方市渚元町</t>
        </is>
      </c>
      <c r="C2183" t="inlineStr">
        <is>
          <t>おおさかふひらかたしなぎさもとまち</t>
        </is>
      </c>
    </row>
    <row r="2184">
      <c r="A2184" t="inlineStr">
        <is>
          <t>5731178</t>
        </is>
      </c>
      <c r="B2184" t="inlineStr">
        <is>
          <t>大阪府枚方市渚西</t>
        </is>
      </c>
      <c r="C2184" t="inlineStr">
        <is>
          <t>おおさかふひらかたしなぎさにし</t>
        </is>
      </c>
    </row>
    <row r="2185">
      <c r="A2185" t="inlineStr">
        <is>
          <t>5731181</t>
        </is>
      </c>
      <c r="B2185" t="inlineStr">
        <is>
          <t>大阪府枚方市渚本町</t>
        </is>
      </c>
      <c r="C2185" t="inlineStr">
        <is>
          <t>おおさかふひらかたしなぎさほんまち</t>
        </is>
      </c>
    </row>
    <row r="2186">
      <c r="A2186" t="inlineStr">
        <is>
          <t>5731182</t>
        </is>
      </c>
      <c r="B2186" t="inlineStr">
        <is>
          <t>大阪府枚方市御殿山町</t>
        </is>
      </c>
      <c r="C2186" t="inlineStr">
        <is>
          <t>おおさかふひらかたしごてんやまちょう</t>
        </is>
      </c>
    </row>
    <row r="2187">
      <c r="A2187" t="inlineStr">
        <is>
          <t>5731183</t>
        </is>
      </c>
      <c r="B2187" t="inlineStr">
        <is>
          <t>大阪府枚方市渚南町</t>
        </is>
      </c>
      <c r="C2187" t="inlineStr">
        <is>
          <t>おおさかふひらかたしなぎさみなみまち</t>
        </is>
      </c>
    </row>
    <row r="2188">
      <c r="A2188" t="inlineStr">
        <is>
          <t>5731184</t>
        </is>
      </c>
      <c r="B2188" t="inlineStr">
        <is>
          <t>大阪府枚方市磯島茶屋町</t>
        </is>
      </c>
      <c r="C2188" t="inlineStr">
        <is>
          <t>おおさかふひらかたしいそしまちゃやまち</t>
        </is>
      </c>
    </row>
    <row r="2189">
      <c r="A2189" t="inlineStr">
        <is>
          <t>5731185</t>
        </is>
      </c>
      <c r="B2189" t="inlineStr">
        <is>
          <t>大阪府枚方市天之川町</t>
        </is>
      </c>
      <c r="C2189" t="inlineStr">
        <is>
          <t>おおさかふひらかたしあまのがわちょう</t>
        </is>
      </c>
    </row>
    <row r="2190">
      <c r="A2190" t="inlineStr">
        <is>
          <t>5731186</t>
        </is>
      </c>
      <c r="B2190" t="inlineStr">
        <is>
          <t>大阪府枚方市磯島南町</t>
        </is>
      </c>
      <c r="C2190" t="inlineStr">
        <is>
          <t>おおさかふひらかたしいそしまみなみまち</t>
        </is>
      </c>
    </row>
    <row r="2191">
      <c r="A2191" t="inlineStr">
        <is>
          <t>5731187</t>
        </is>
      </c>
      <c r="B2191" t="inlineStr">
        <is>
          <t>大阪府枚方市磯島元町</t>
        </is>
      </c>
      <c r="C2191" t="inlineStr">
        <is>
          <t>おおさかふひらかたしいそしまもとまち</t>
        </is>
      </c>
    </row>
    <row r="2192">
      <c r="A2192" t="inlineStr">
        <is>
          <t>5731188</t>
        </is>
      </c>
      <c r="B2192" t="inlineStr">
        <is>
          <t>大阪府枚方市磯島北町</t>
        </is>
      </c>
      <c r="C2192" t="inlineStr">
        <is>
          <t>おおさかふひらかたしいそしまきたまち</t>
        </is>
      </c>
    </row>
    <row r="2193">
      <c r="A2193" t="inlineStr">
        <is>
          <t>5731191</t>
        </is>
      </c>
      <c r="B2193" t="inlineStr">
        <is>
          <t>大阪府枚方市新町</t>
        </is>
      </c>
      <c r="C2193" t="inlineStr">
        <is>
          <t>おおさかふひらかたししんまち</t>
        </is>
      </c>
    </row>
    <row r="2194">
      <c r="A2194" t="inlineStr">
        <is>
          <t>5731192</t>
        </is>
      </c>
      <c r="B2194" t="inlineStr">
        <is>
          <t>大阪府枚方市西禁野</t>
        </is>
      </c>
      <c r="C2194" t="inlineStr">
        <is>
          <t>おおさかふひらかたしにしきんや</t>
        </is>
      </c>
    </row>
    <row r="2195">
      <c r="A2195" t="inlineStr">
        <is>
          <t>5731193</t>
        </is>
      </c>
      <c r="B2195" t="inlineStr">
        <is>
          <t>大阪府枚方市御殿山南町</t>
        </is>
      </c>
      <c r="C2195" t="inlineStr">
        <is>
          <t>おおさかふひらかたしごてんやまみなみまち</t>
        </is>
      </c>
    </row>
    <row r="2196">
      <c r="A2196" t="inlineStr">
        <is>
          <t>5731194</t>
        </is>
      </c>
      <c r="B2196" t="inlineStr">
        <is>
          <t>大阪府枚方市中宮北町</t>
        </is>
      </c>
      <c r="C2196" t="inlineStr">
        <is>
          <t>おおさかふひらかたしなかみやきたまち</t>
        </is>
      </c>
    </row>
    <row r="2197">
      <c r="A2197" t="inlineStr">
        <is>
          <t>5731195</t>
        </is>
      </c>
      <c r="B2197" t="inlineStr">
        <is>
          <t>大阪府枚方市中宮東之町</t>
        </is>
      </c>
      <c r="C2197" t="inlineStr">
        <is>
          <t>おおさかふひらかたしなかみやひがしのちょう</t>
        </is>
      </c>
    </row>
    <row r="2198">
      <c r="A2198" t="inlineStr">
        <is>
          <t>5731196</t>
        </is>
      </c>
      <c r="B2198" t="inlineStr">
        <is>
          <t>大阪府枚方市中宮本町</t>
        </is>
      </c>
      <c r="C2198" t="inlineStr">
        <is>
          <t>おおさかふひらかたしなかみやほんまち</t>
        </is>
      </c>
    </row>
    <row r="2199">
      <c r="A2199" t="inlineStr">
        <is>
          <t>5731197</t>
        </is>
      </c>
      <c r="B2199" t="inlineStr">
        <is>
          <t>大阪府枚方市禁野本町</t>
        </is>
      </c>
      <c r="C2199" t="inlineStr">
        <is>
          <t>おおさかふひらかたしきんやほんまち</t>
        </is>
      </c>
    </row>
    <row r="2200">
      <c r="A2200" t="inlineStr">
        <is>
          <t>5740000</t>
        </is>
      </c>
      <c r="B2200" t="inlineStr">
        <is>
          <t>大阪府大東市</t>
        </is>
      </c>
      <c r="C2200" t="inlineStr">
        <is>
          <t>おおさかふだいとうし</t>
        </is>
      </c>
    </row>
    <row r="2201">
      <c r="A2201" t="inlineStr">
        <is>
          <t>5740001</t>
        </is>
      </c>
      <c r="B2201" t="inlineStr">
        <is>
          <t>大阪府大東市学園町</t>
        </is>
      </c>
      <c r="C2201" t="inlineStr">
        <is>
          <t>おおさかふだいとうしがくえんちょう</t>
        </is>
      </c>
    </row>
    <row r="2202">
      <c r="A2202" t="inlineStr">
        <is>
          <t>5740002</t>
        </is>
      </c>
      <c r="B2202" t="inlineStr">
        <is>
          <t>大阪府大東市錦町</t>
        </is>
      </c>
      <c r="C2202" t="inlineStr">
        <is>
          <t>おおさかふだいとうしにしきちょう</t>
        </is>
      </c>
    </row>
    <row r="2203">
      <c r="A2203" t="inlineStr">
        <is>
          <t>5740003</t>
        </is>
      </c>
      <c r="B2203" t="inlineStr">
        <is>
          <t>大阪府大東市明美の里町</t>
        </is>
      </c>
      <c r="C2203" t="inlineStr">
        <is>
          <t>おおさかふだいとうしあけみのさとちょう</t>
        </is>
      </c>
    </row>
    <row r="2204">
      <c r="A2204" t="inlineStr">
        <is>
          <t>5740004</t>
        </is>
      </c>
      <c r="B2204" t="inlineStr">
        <is>
          <t>大阪府大東市南楠の里町</t>
        </is>
      </c>
      <c r="C2204" t="inlineStr">
        <is>
          <t>おおさかふだいとうしみなみくすのさとちょう</t>
        </is>
      </c>
    </row>
    <row r="2205">
      <c r="A2205" t="inlineStr">
        <is>
          <t>5740005</t>
        </is>
      </c>
      <c r="B2205" t="inlineStr">
        <is>
          <t>大阪府大東市西楠の里町</t>
        </is>
      </c>
      <c r="C2205" t="inlineStr">
        <is>
          <t>おおさかふだいとうしにしくすのさとちょう</t>
        </is>
      </c>
    </row>
    <row r="2206">
      <c r="A2206" t="inlineStr">
        <is>
          <t>5740006</t>
        </is>
      </c>
      <c r="B2206" t="inlineStr">
        <is>
          <t>大阪府大東市中楠の里町</t>
        </is>
      </c>
      <c r="C2206" t="inlineStr">
        <is>
          <t>おおさかふだいとうしなかくすのさとちょう</t>
        </is>
      </c>
    </row>
    <row r="2207">
      <c r="A2207" t="inlineStr">
        <is>
          <t>5740007</t>
        </is>
      </c>
      <c r="B2207" t="inlineStr">
        <is>
          <t>大阪府大東市北楠の里町</t>
        </is>
      </c>
      <c r="C2207" t="inlineStr">
        <is>
          <t>おおさかふだいとうしきたくすのさとちょう</t>
        </is>
      </c>
    </row>
    <row r="2208">
      <c r="A2208" t="inlineStr">
        <is>
          <t>5740008</t>
        </is>
      </c>
      <c r="B2208" t="inlineStr">
        <is>
          <t>大阪府大東市北新町</t>
        </is>
      </c>
      <c r="C2208" t="inlineStr">
        <is>
          <t>おおさかふだいとうしきたしんまち</t>
        </is>
      </c>
    </row>
    <row r="2209">
      <c r="A2209" t="inlineStr">
        <is>
          <t>5740011</t>
        </is>
      </c>
      <c r="B2209" t="inlineStr">
        <is>
          <t>大阪府大東市北条</t>
        </is>
      </c>
      <c r="C2209" t="inlineStr">
        <is>
          <t>おおさかふだいとうしほうじょう</t>
        </is>
      </c>
    </row>
    <row r="2210">
      <c r="A2210" t="inlineStr">
        <is>
          <t>5740012</t>
        </is>
      </c>
      <c r="B2210" t="inlineStr">
        <is>
          <t>大阪府大東市龍間</t>
        </is>
      </c>
      <c r="C2210" t="inlineStr">
        <is>
          <t>おおさかふだいとうしたつま</t>
        </is>
      </c>
    </row>
    <row r="2211">
      <c r="A2211" t="inlineStr">
        <is>
          <t>5740013</t>
        </is>
      </c>
      <c r="B2211" t="inlineStr">
        <is>
          <t>大阪府大東市中垣内</t>
        </is>
      </c>
      <c r="C2211" t="inlineStr">
        <is>
          <t>おおさかふだいとうしなかがいと</t>
        </is>
      </c>
    </row>
    <row r="2212">
      <c r="A2212" t="inlineStr">
        <is>
          <t>5740014</t>
        </is>
      </c>
      <c r="B2212" t="inlineStr">
        <is>
          <t>大阪府大東市寺川</t>
        </is>
      </c>
      <c r="C2212" t="inlineStr">
        <is>
          <t>おおさかふだいとうしてらがわ</t>
        </is>
      </c>
    </row>
    <row r="2213">
      <c r="A2213" t="inlineStr">
        <is>
          <t>5740015</t>
        </is>
      </c>
      <c r="B2213" t="inlineStr">
        <is>
          <t>大阪府大東市野崎</t>
        </is>
      </c>
      <c r="C2213" t="inlineStr">
        <is>
          <t>おおさかふだいとうしのざき</t>
        </is>
      </c>
    </row>
    <row r="2214">
      <c r="A2214" t="inlineStr">
        <is>
          <t>5740016</t>
        </is>
      </c>
      <c r="B2214" t="inlineStr">
        <is>
          <t>大阪府大東市南津の辺町</t>
        </is>
      </c>
      <c r="C2214" t="inlineStr">
        <is>
          <t>おおさかふだいとうしみなみつのべちょう</t>
        </is>
      </c>
    </row>
    <row r="2215">
      <c r="A2215" t="inlineStr">
        <is>
          <t>5740017</t>
        </is>
      </c>
      <c r="B2215" t="inlineStr">
        <is>
          <t>大阪府大東市津の辺町</t>
        </is>
      </c>
      <c r="C2215" t="inlineStr">
        <is>
          <t>おおさかふだいとうしつのべちょう</t>
        </is>
      </c>
    </row>
    <row r="2216">
      <c r="A2216" t="inlineStr">
        <is>
          <t>5740021</t>
        </is>
      </c>
      <c r="B2216" t="inlineStr">
        <is>
          <t>大阪府大東市平野屋新町</t>
        </is>
      </c>
      <c r="C2216" t="inlineStr">
        <is>
          <t>おおさかふだいとうしひらのやしんまち</t>
        </is>
      </c>
    </row>
    <row r="2217">
      <c r="A2217" t="inlineStr">
        <is>
          <t>5740022</t>
        </is>
      </c>
      <c r="B2217" t="inlineStr">
        <is>
          <t>大阪府大東市平野屋</t>
        </is>
      </c>
      <c r="C2217" t="inlineStr">
        <is>
          <t>おおさかふだいとうしひらのや</t>
        </is>
      </c>
    </row>
    <row r="2218">
      <c r="A2218" t="inlineStr">
        <is>
          <t>5740023</t>
        </is>
      </c>
      <c r="B2218" t="inlineStr">
        <is>
          <t>大阪府大東市南新田</t>
        </is>
      </c>
      <c r="C2218" t="inlineStr">
        <is>
          <t>おおさかふだいとうしみなみしんでん</t>
        </is>
      </c>
    </row>
    <row r="2219">
      <c r="A2219" t="inlineStr">
        <is>
          <t>5740024</t>
        </is>
      </c>
      <c r="B2219" t="inlineStr">
        <is>
          <t>大阪府大東市泉町</t>
        </is>
      </c>
      <c r="C2219" t="inlineStr">
        <is>
          <t>おおさかふだいとうしいずみまち</t>
        </is>
      </c>
    </row>
    <row r="2220">
      <c r="A2220" t="inlineStr">
        <is>
          <t>5740025</t>
        </is>
      </c>
      <c r="B2220" t="inlineStr">
        <is>
          <t>大阪府大東市御供田</t>
        </is>
      </c>
      <c r="C2220" t="inlineStr">
        <is>
          <t>おおさかふだいとうしごくでん</t>
        </is>
      </c>
    </row>
    <row r="2221">
      <c r="A2221" t="inlineStr">
        <is>
          <t>5740026</t>
        </is>
      </c>
      <c r="B2221" t="inlineStr">
        <is>
          <t>大阪府大東市住道</t>
        </is>
      </c>
      <c r="C2221" t="inlineStr">
        <is>
          <t>おおさかふだいとうしすみのどう</t>
        </is>
      </c>
    </row>
    <row r="2222">
      <c r="A2222" t="inlineStr">
        <is>
          <t>5740027</t>
        </is>
      </c>
      <c r="B2222" t="inlineStr">
        <is>
          <t>大阪府大東市三住町</t>
        </is>
      </c>
      <c r="C2222" t="inlineStr">
        <is>
          <t>おおさかふだいとうしみすみちょう</t>
        </is>
      </c>
    </row>
    <row r="2223">
      <c r="A2223" t="inlineStr">
        <is>
          <t>5740028</t>
        </is>
      </c>
      <c r="B2223" t="inlineStr">
        <is>
          <t>大阪府大東市幸町</t>
        </is>
      </c>
      <c r="C2223" t="inlineStr">
        <is>
          <t>おおさかふだいとうしさいわいちょう</t>
        </is>
      </c>
    </row>
    <row r="2224">
      <c r="A2224" t="inlineStr">
        <is>
          <t>5740031</t>
        </is>
      </c>
      <c r="B2224" t="inlineStr">
        <is>
          <t>大阪府大東市川中新町</t>
        </is>
      </c>
      <c r="C2224" t="inlineStr">
        <is>
          <t>おおさかふだいとうしかわなかしんまち</t>
        </is>
      </c>
    </row>
    <row r="2225">
      <c r="A2225" t="inlineStr">
        <is>
          <t>5740032</t>
        </is>
      </c>
      <c r="B2225" t="inlineStr">
        <is>
          <t>大阪府大東市栄和町</t>
        </is>
      </c>
      <c r="C2225" t="inlineStr">
        <is>
          <t>おおさかふだいとうしえいわちょう</t>
        </is>
      </c>
    </row>
    <row r="2226">
      <c r="A2226" t="inlineStr">
        <is>
          <t>5740033</t>
        </is>
      </c>
      <c r="B2226" t="inlineStr">
        <is>
          <t>大阪府大東市扇町</t>
        </is>
      </c>
      <c r="C2226" t="inlineStr">
        <is>
          <t>おおさかふだいとうしおうぎまち</t>
        </is>
      </c>
    </row>
    <row r="2227">
      <c r="A2227" t="inlineStr">
        <is>
          <t>5740034</t>
        </is>
      </c>
      <c r="B2227" t="inlineStr">
        <is>
          <t>大阪府大東市朋来</t>
        </is>
      </c>
      <c r="C2227" t="inlineStr">
        <is>
          <t>おおさかふだいとうしほうらい</t>
        </is>
      </c>
    </row>
    <row r="2228">
      <c r="A2228" t="inlineStr">
        <is>
          <t>5740035</t>
        </is>
      </c>
      <c r="B2228" t="inlineStr">
        <is>
          <t>大阪府大東市三洋町</t>
        </is>
      </c>
      <c r="C2228" t="inlineStr">
        <is>
          <t>おおさかふだいとうしさんようちょう</t>
        </is>
      </c>
    </row>
    <row r="2229">
      <c r="A2229" t="inlineStr">
        <is>
          <t>5740036</t>
        </is>
      </c>
      <c r="B2229" t="inlineStr">
        <is>
          <t>大阪府大東市末広町</t>
        </is>
      </c>
      <c r="C2229" t="inlineStr">
        <is>
          <t>おおさかふだいとうしすえひろちょう</t>
        </is>
      </c>
    </row>
    <row r="2230">
      <c r="A2230" t="inlineStr">
        <is>
          <t>5740037</t>
        </is>
      </c>
      <c r="B2230" t="inlineStr">
        <is>
          <t>大阪府大東市新町</t>
        </is>
      </c>
      <c r="C2230" t="inlineStr">
        <is>
          <t>おおさかふだいとうししんまち</t>
        </is>
      </c>
    </row>
    <row r="2231">
      <c r="A2231" t="inlineStr">
        <is>
          <t>5740041</t>
        </is>
      </c>
      <c r="B2231" t="inlineStr">
        <is>
          <t>大阪府大東市浜町</t>
        </is>
      </c>
      <c r="C2231" t="inlineStr">
        <is>
          <t>おおさかふだいとうしはままち</t>
        </is>
      </c>
    </row>
    <row r="2232">
      <c r="A2232" t="inlineStr">
        <is>
          <t>5740042</t>
        </is>
      </c>
      <c r="B2232" t="inlineStr">
        <is>
          <t>大阪府大東市大野</t>
        </is>
      </c>
      <c r="C2232" t="inlineStr">
        <is>
          <t>おおさかふだいとうしおおの</t>
        </is>
      </c>
    </row>
    <row r="2233">
      <c r="A2233" t="inlineStr">
        <is>
          <t>5740043</t>
        </is>
      </c>
      <c r="B2233" t="inlineStr">
        <is>
          <t>大阪府大東市灰塚</t>
        </is>
      </c>
      <c r="C2233" t="inlineStr">
        <is>
          <t>おおさかふだいとうしはいづか</t>
        </is>
      </c>
    </row>
    <row r="2234">
      <c r="A2234" t="inlineStr">
        <is>
          <t>5740044</t>
        </is>
      </c>
      <c r="B2234" t="inlineStr">
        <is>
          <t>大阪府大東市諸福</t>
        </is>
      </c>
      <c r="C2234" t="inlineStr">
        <is>
          <t>おおさかふだいとうしもろふく</t>
        </is>
      </c>
    </row>
    <row r="2235">
      <c r="A2235" t="inlineStr">
        <is>
          <t>5740045</t>
        </is>
      </c>
      <c r="B2235" t="inlineStr">
        <is>
          <t>大阪府大東市太子田</t>
        </is>
      </c>
      <c r="C2235" t="inlineStr">
        <is>
          <t>おおさかふだいとうしたしでん</t>
        </is>
      </c>
    </row>
    <row r="2236">
      <c r="A2236" t="inlineStr">
        <is>
          <t>5740046</t>
        </is>
      </c>
      <c r="B2236" t="inlineStr">
        <is>
          <t>大阪府大東市赤井</t>
        </is>
      </c>
      <c r="C2236" t="inlineStr">
        <is>
          <t>おおさかふだいとうしあかい</t>
        </is>
      </c>
    </row>
    <row r="2237">
      <c r="A2237" t="inlineStr">
        <is>
          <t>5740051</t>
        </is>
      </c>
      <c r="B2237" t="inlineStr">
        <is>
          <t>大阪府大東市新田境町</t>
        </is>
      </c>
      <c r="C2237" t="inlineStr">
        <is>
          <t>おおさかふだいとうししんでんさかいまち</t>
        </is>
      </c>
    </row>
    <row r="2238">
      <c r="A2238" t="inlineStr">
        <is>
          <t>5740052</t>
        </is>
      </c>
      <c r="B2238" t="inlineStr">
        <is>
          <t>大阪府大東市新田北町</t>
        </is>
      </c>
      <c r="C2238" t="inlineStr">
        <is>
          <t>おおさかふだいとうししんでんきたまち</t>
        </is>
      </c>
    </row>
    <row r="2239">
      <c r="A2239" t="inlineStr">
        <is>
          <t>5740053</t>
        </is>
      </c>
      <c r="B2239" t="inlineStr">
        <is>
          <t>大阪府大東市新田旭町</t>
        </is>
      </c>
      <c r="C2239" t="inlineStr">
        <is>
          <t>おおさかふだいとうししんでんあさひまち</t>
        </is>
      </c>
    </row>
    <row r="2240">
      <c r="A2240" t="inlineStr">
        <is>
          <t>5740054</t>
        </is>
      </c>
      <c r="B2240" t="inlineStr">
        <is>
          <t>大阪府大東市新田東本町</t>
        </is>
      </c>
      <c r="C2240" t="inlineStr">
        <is>
          <t>おおさかふだいとうししんでんひがしほんまち</t>
        </is>
      </c>
    </row>
    <row r="2241">
      <c r="A2241" t="inlineStr">
        <is>
          <t>5740055</t>
        </is>
      </c>
      <c r="B2241" t="inlineStr">
        <is>
          <t>大阪府大東市新田本町</t>
        </is>
      </c>
      <c r="C2241" t="inlineStr">
        <is>
          <t>おおさかふだいとうししんでんほんまち</t>
        </is>
      </c>
    </row>
    <row r="2242">
      <c r="A2242" t="inlineStr">
        <is>
          <t>5740056</t>
        </is>
      </c>
      <c r="B2242" t="inlineStr">
        <is>
          <t>大阪府大東市新田中町</t>
        </is>
      </c>
      <c r="C2242" t="inlineStr">
        <is>
          <t>おおさかふだいとうししんでんなかまち</t>
        </is>
      </c>
    </row>
    <row r="2243">
      <c r="A2243" t="inlineStr">
        <is>
          <t>5740057</t>
        </is>
      </c>
      <c r="B2243" t="inlineStr">
        <is>
          <t>大阪府大東市新田西町</t>
        </is>
      </c>
      <c r="C2243" t="inlineStr">
        <is>
          <t>おおさかふだいとうししんでんにしまち</t>
        </is>
      </c>
    </row>
    <row r="2244">
      <c r="A2244" t="inlineStr">
        <is>
          <t>5740061</t>
        </is>
      </c>
      <c r="B2244" t="inlineStr">
        <is>
          <t>大阪府大東市大東町</t>
        </is>
      </c>
      <c r="C2244" t="inlineStr">
        <is>
          <t>おおさかふだいとうしだいとうちょう</t>
        </is>
      </c>
    </row>
    <row r="2245">
      <c r="A2245" t="inlineStr">
        <is>
          <t>5740062</t>
        </is>
      </c>
      <c r="B2245" t="inlineStr">
        <is>
          <t>大阪府大東市氷野</t>
        </is>
      </c>
      <c r="C2245" t="inlineStr">
        <is>
          <t>おおさかふだいとうしひの</t>
        </is>
      </c>
    </row>
    <row r="2246">
      <c r="A2246" t="inlineStr">
        <is>
          <t>5740063</t>
        </is>
      </c>
      <c r="B2246" t="inlineStr">
        <is>
          <t>大阪府大東市南郷町</t>
        </is>
      </c>
      <c r="C2246" t="inlineStr">
        <is>
          <t>おおさかふだいとうしなんごうちょう</t>
        </is>
      </c>
    </row>
    <row r="2247">
      <c r="A2247" t="inlineStr">
        <is>
          <t>5740064</t>
        </is>
      </c>
      <c r="B2247" t="inlineStr">
        <is>
          <t>大阪府大東市御領</t>
        </is>
      </c>
      <c r="C2247" t="inlineStr">
        <is>
          <t>おおさかふだいとうしごりょう</t>
        </is>
      </c>
    </row>
    <row r="2248">
      <c r="A2248" t="inlineStr">
        <is>
          <t>5740071</t>
        </is>
      </c>
      <c r="B2248" t="inlineStr">
        <is>
          <t>大阪府大東市深野北</t>
        </is>
      </c>
      <c r="C2248" t="inlineStr">
        <is>
          <t>おおさかふだいとうしふこのきた</t>
        </is>
      </c>
    </row>
    <row r="2249">
      <c r="A2249" t="inlineStr">
        <is>
          <t>5740072</t>
        </is>
      </c>
      <c r="B2249" t="inlineStr">
        <is>
          <t>大阪府大東市深野</t>
        </is>
      </c>
      <c r="C2249" t="inlineStr">
        <is>
          <t>おおさかふだいとうしふこの</t>
        </is>
      </c>
    </row>
    <row r="2250">
      <c r="A2250" t="inlineStr">
        <is>
          <t>5740073</t>
        </is>
      </c>
      <c r="B2250" t="inlineStr">
        <is>
          <t>大阪府大東市緑が丘</t>
        </is>
      </c>
      <c r="C2250" t="inlineStr">
        <is>
          <t>おおさかふだいとうしみどりがおか</t>
        </is>
      </c>
    </row>
    <row r="2251">
      <c r="A2251" t="inlineStr">
        <is>
          <t>5740074</t>
        </is>
      </c>
      <c r="B2251" t="inlineStr">
        <is>
          <t>大阪府大東市谷川</t>
        </is>
      </c>
      <c r="C2251" t="inlineStr">
        <is>
          <t>おおさかふだいとうしたにがわ</t>
        </is>
      </c>
    </row>
    <row r="2252">
      <c r="A2252" t="inlineStr">
        <is>
          <t>5740075</t>
        </is>
      </c>
      <c r="B2252" t="inlineStr">
        <is>
          <t>大阪府大東市深野南町</t>
        </is>
      </c>
      <c r="C2252" t="inlineStr">
        <is>
          <t>おおさかふだいとうしふこのみなみちょう</t>
        </is>
      </c>
    </row>
    <row r="2253">
      <c r="A2253" t="inlineStr">
        <is>
          <t>5740076</t>
        </is>
      </c>
      <c r="B2253" t="inlineStr">
        <is>
          <t>大阪府大東市曙町</t>
        </is>
      </c>
      <c r="C2253" t="inlineStr">
        <is>
          <t>おおさかふだいとうしあけぼのちょう</t>
        </is>
      </c>
    </row>
    <row r="2254">
      <c r="A2254" t="inlineStr">
        <is>
          <t>5740077</t>
        </is>
      </c>
      <c r="B2254" t="inlineStr">
        <is>
          <t>大阪府大東市三箇</t>
        </is>
      </c>
      <c r="C2254" t="inlineStr">
        <is>
          <t>おおさかふだいとうしさんが</t>
        </is>
      </c>
    </row>
    <row r="2255">
      <c r="A2255" t="inlineStr">
        <is>
          <t>5750000</t>
        </is>
      </c>
      <c r="B2255" t="inlineStr">
        <is>
          <t>大阪府四條畷市</t>
        </is>
      </c>
      <c r="C2255" t="inlineStr">
        <is>
          <t>おおさかふしじょうなわてし</t>
        </is>
      </c>
    </row>
    <row r="2256">
      <c r="A2256" t="inlineStr">
        <is>
          <t>5750001</t>
        </is>
      </c>
      <c r="B2256" t="inlineStr">
        <is>
          <t>大阪府四條畷市砂</t>
        </is>
      </c>
      <c r="C2256" t="inlineStr">
        <is>
          <t>おおさかふしじょうなわてしすな</t>
        </is>
      </c>
    </row>
    <row r="2257">
      <c r="A2257" t="inlineStr">
        <is>
          <t>5750002</t>
        </is>
      </c>
      <c r="B2257" t="inlineStr">
        <is>
          <t>大阪府四條畷市岡山</t>
        </is>
      </c>
      <c r="C2257" t="inlineStr">
        <is>
          <t>おおさかふしじょうなわてしおかやま</t>
        </is>
      </c>
    </row>
    <row r="2258">
      <c r="A2258" t="inlineStr">
        <is>
          <t>5750003</t>
        </is>
      </c>
      <c r="B2258" t="inlineStr">
        <is>
          <t>大阪府四條畷市岡山東</t>
        </is>
      </c>
      <c r="C2258" t="inlineStr">
        <is>
          <t>おおさかふしじょうなわてしおかやまひがし</t>
        </is>
      </c>
    </row>
    <row r="2259">
      <c r="A2259" t="inlineStr">
        <is>
          <t>5750004</t>
        </is>
      </c>
      <c r="B2259" t="inlineStr">
        <is>
          <t>大阪府四條畷市岡山</t>
        </is>
      </c>
      <c r="C2259" t="inlineStr">
        <is>
          <t>おおさかふしじょうなわてしおかやま</t>
        </is>
      </c>
    </row>
    <row r="2260">
      <c r="A2260" t="inlineStr">
        <is>
          <t>5750011</t>
        </is>
      </c>
      <c r="B2260" t="inlineStr">
        <is>
          <t>大阪府四條畷市逢阪</t>
        </is>
      </c>
      <c r="C2260" t="inlineStr">
        <is>
          <t>おおさかふしじょうなわてしおうさか</t>
        </is>
      </c>
    </row>
    <row r="2261">
      <c r="A2261" t="inlineStr">
        <is>
          <t>5750012</t>
        </is>
      </c>
      <c r="B2261" t="inlineStr">
        <is>
          <t>大阪府四條畷市下田原</t>
        </is>
      </c>
      <c r="C2261" t="inlineStr">
        <is>
          <t>おおさかふしじょうなわてししもたわら</t>
        </is>
      </c>
    </row>
    <row r="2262">
      <c r="A2262" t="inlineStr">
        <is>
          <t>5750013</t>
        </is>
      </c>
      <c r="B2262" t="inlineStr">
        <is>
          <t>大阪府四條畷市田原台</t>
        </is>
      </c>
      <c r="C2262" t="inlineStr">
        <is>
          <t>おおさかふしじょうなわてしたわらだい</t>
        </is>
      </c>
    </row>
    <row r="2263">
      <c r="A2263" t="inlineStr">
        <is>
          <t>5750014</t>
        </is>
      </c>
      <c r="B2263" t="inlineStr">
        <is>
          <t>大阪府四條畷市上田原</t>
        </is>
      </c>
      <c r="C2263" t="inlineStr">
        <is>
          <t>おおさかふしじょうなわてしかみたわら</t>
        </is>
      </c>
    </row>
    <row r="2264">
      <c r="A2264" t="inlineStr">
        <is>
          <t>5750015</t>
        </is>
      </c>
      <c r="B2264" t="inlineStr">
        <is>
          <t>大阪府四條畷市さつきケ丘</t>
        </is>
      </c>
      <c r="C2264" t="inlineStr">
        <is>
          <t>おおさかふしじょうなわてしさつきがおか</t>
        </is>
      </c>
    </row>
    <row r="2265">
      <c r="A2265" t="inlineStr">
        <is>
          <t>5750016</t>
        </is>
      </c>
      <c r="B2265" t="inlineStr">
        <is>
          <t>大阪府四條畷市緑風台</t>
        </is>
      </c>
      <c r="C2265" t="inlineStr">
        <is>
          <t>おおさかふしじょうなわてしりょくふうだい</t>
        </is>
      </c>
    </row>
    <row r="2266">
      <c r="A2266" t="inlineStr">
        <is>
          <t>5750021</t>
        </is>
      </c>
      <c r="B2266" t="inlineStr">
        <is>
          <t>大阪府四條畷市南野</t>
        </is>
      </c>
      <c r="C2266" t="inlineStr">
        <is>
          <t>おおさかふしじょうなわてしみなみの</t>
        </is>
      </c>
    </row>
    <row r="2267">
      <c r="A2267" t="inlineStr">
        <is>
          <t>5750022</t>
        </is>
      </c>
      <c r="B2267" t="inlineStr">
        <is>
          <t>大阪府四條畷市南野</t>
        </is>
      </c>
      <c r="C2267" t="inlineStr">
        <is>
          <t>おおさかふしじょうなわてしみなみの</t>
        </is>
      </c>
    </row>
    <row r="2268">
      <c r="A2268" t="inlineStr">
        <is>
          <t>5750023</t>
        </is>
      </c>
      <c r="B2268" t="inlineStr">
        <is>
          <t>大阪府四條畷市楠公</t>
        </is>
      </c>
      <c r="C2268" t="inlineStr">
        <is>
          <t>おおさかふしじょうなわてしなんこう</t>
        </is>
      </c>
    </row>
    <row r="2269">
      <c r="A2269" t="inlineStr">
        <is>
          <t>5750024</t>
        </is>
      </c>
      <c r="B2269" t="inlineStr">
        <is>
          <t>大阪府四條畷市塚脇町</t>
        </is>
      </c>
      <c r="C2269" t="inlineStr">
        <is>
          <t>おおさかふしじょうなわてしつかわきちょう</t>
        </is>
      </c>
    </row>
    <row r="2270">
      <c r="A2270" t="inlineStr">
        <is>
          <t>5750032</t>
        </is>
      </c>
      <c r="B2270" t="inlineStr">
        <is>
          <t>大阪府四條畷市米崎町</t>
        </is>
      </c>
      <c r="C2270" t="inlineStr">
        <is>
          <t>おおさかふしじょうなわてしこめざきちょう</t>
        </is>
      </c>
    </row>
    <row r="2271">
      <c r="A2271" t="inlineStr">
        <is>
          <t>5750033</t>
        </is>
      </c>
      <c r="B2271" t="inlineStr">
        <is>
          <t>大阪府四條畷市美田町</t>
        </is>
      </c>
      <c r="C2271" t="inlineStr">
        <is>
          <t>おおさかふしじょうなわてしみたちょう</t>
        </is>
      </c>
    </row>
    <row r="2272">
      <c r="A2272" t="inlineStr">
        <is>
          <t>5750034</t>
        </is>
      </c>
      <c r="B2272" t="inlineStr">
        <is>
          <t>大阪府四條畷市江瀬美町</t>
        </is>
      </c>
      <c r="C2272" t="inlineStr">
        <is>
          <t>おおさかふしじょうなわてしえせびちょう</t>
        </is>
      </c>
    </row>
    <row r="2273">
      <c r="A2273" t="inlineStr">
        <is>
          <t>5750035</t>
        </is>
      </c>
      <c r="B2273" t="inlineStr">
        <is>
          <t>大阪府四條畷市雁屋北町</t>
        </is>
      </c>
      <c r="C2273" t="inlineStr">
        <is>
          <t>おおさかふしじょうなわてしかりやきたまち</t>
        </is>
      </c>
    </row>
    <row r="2274">
      <c r="A2274" t="inlineStr">
        <is>
          <t>5750036</t>
        </is>
      </c>
      <c r="B2274" t="inlineStr">
        <is>
          <t>大阪府四條畷市雁屋南町</t>
        </is>
      </c>
      <c r="C2274" t="inlineStr">
        <is>
          <t>おおさかふしじょうなわてしかりやみなみまち</t>
        </is>
      </c>
    </row>
    <row r="2275">
      <c r="A2275" t="inlineStr">
        <is>
          <t>5750041</t>
        </is>
      </c>
      <c r="B2275" t="inlineStr">
        <is>
          <t>大阪府四條畷市蔀屋新町</t>
        </is>
      </c>
      <c r="C2275" t="inlineStr">
        <is>
          <t>おおさかふしじょうなわてししとみやしんまち</t>
        </is>
      </c>
    </row>
    <row r="2276">
      <c r="A2276" t="inlineStr">
        <is>
          <t>5750042</t>
        </is>
      </c>
      <c r="B2276" t="inlineStr">
        <is>
          <t>大阪府四條畷市蔀屋本町</t>
        </is>
      </c>
      <c r="C2276" t="inlineStr">
        <is>
          <t>おおさかふしじょうなわてししとみやほんまち</t>
        </is>
      </c>
    </row>
    <row r="2277">
      <c r="A2277" t="inlineStr">
        <is>
          <t>5750043</t>
        </is>
      </c>
      <c r="B2277" t="inlineStr">
        <is>
          <t>大阪府四條畷市北出町</t>
        </is>
      </c>
      <c r="C2277" t="inlineStr">
        <is>
          <t>おおさかふしじょうなわてしきたでちょう</t>
        </is>
      </c>
    </row>
    <row r="2278">
      <c r="A2278" t="inlineStr">
        <is>
          <t>5750044</t>
        </is>
      </c>
      <c r="B2278" t="inlineStr">
        <is>
          <t>大阪府四條畷市二丁通町</t>
        </is>
      </c>
      <c r="C2278" t="inlineStr">
        <is>
          <t>おおさかふしじょうなわてしにちょうどおりちょう</t>
        </is>
      </c>
    </row>
    <row r="2279">
      <c r="A2279" t="inlineStr">
        <is>
          <t>5750045</t>
        </is>
      </c>
      <c r="B2279" t="inlineStr">
        <is>
          <t>大阪府四條畷市雁屋西町</t>
        </is>
      </c>
      <c r="C2279" t="inlineStr">
        <is>
          <t>おおさかふしじょうなわてしかりやにしまち</t>
        </is>
      </c>
    </row>
    <row r="2280">
      <c r="A2280" t="inlineStr">
        <is>
          <t>5750051</t>
        </is>
      </c>
      <c r="B2280" t="inlineStr">
        <is>
          <t>大阪府四條畷市中野本町</t>
        </is>
      </c>
      <c r="C2280" t="inlineStr">
        <is>
          <t>おおさかふしじょうなわてしなかのほんまち</t>
        </is>
      </c>
    </row>
    <row r="2281">
      <c r="A2281" t="inlineStr">
        <is>
          <t>5750052</t>
        </is>
      </c>
      <c r="B2281" t="inlineStr">
        <is>
          <t>大阪府四條畷市中野</t>
        </is>
      </c>
      <c r="C2281" t="inlineStr">
        <is>
          <t>おおさかふしじょうなわてしなかの</t>
        </is>
      </c>
    </row>
    <row r="2282">
      <c r="A2282" t="inlineStr">
        <is>
          <t>5750053</t>
        </is>
      </c>
      <c r="B2282" t="inlineStr">
        <is>
          <t>大阪府四條畷市中野</t>
        </is>
      </c>
      <c r="C2282" t="inlineStr">
        <is>
          <t>おおさかふしじょうなわてしなかの</t>
        </is>
      </c>
    </row>
    <row r="2283">
      <c r="A2283" t="inlineStr">
        <is>
          <t>5750054</t>
        </is>
      </c>
      <c r="B2283" t="inlineStr">
        <is>
          <t>大阪府四條畷市中野新町</t>
        </is>
      </c>
      <c r="C2283" t="inlineStr">
        <is>
          <t>おおさかふしじょうなわてしなかのしんまち</t>
        </is>
      </c>
    </row>
    <row r="2284">
      <c r="A2284" t="inlineStr">
        <is>
          <t>5750055</t>
        </is>
      </c>
      <c r="B2284" t="inlineStr">
        <is>
          <t>大阪府四條畷市西中野</t>
        </is>
      </c>
      <c r="C2284" t="inlineStr">
        <is>
          <t>おおさかふしじょうなわてしにしなかの</t>
        </is>
      </c>
    </row>
    <row r="2285">
      <c r="A2285" t="inlineStr">
        <is>
          <t>5750061</t>
        </is>
      </c>
      <c r="B2285" t="inlineStr">
        <is>
          <t>大阪府四條畷市清滝中町</t>
        </is>
      </c>
      <c r="C2285" t="inlineStr">
        <is>
          <t>おおさかふしじょうなわてしきよたきなかまち</t>
        </is>
      </c>
    </row>
    <row r="2286">
      <c r="A2286" t="inlineStr">
        <is>
          <t>5750062</t>
        </is>
      </c>
      <c r="B2286" t="inlineStr">
        <is>
          <t>大阪府四條畷市清滝新町</t>
        </is>
      </c>
      <c r="C2286" t="inlineStr">
        <is>
          <t>おおさかふしじょうなわてしきよたきしんまち</t>
        </is>
      </c>
    </row>
    <row r="2287">
      <c r="A2287" t="inlineStr">
        <is>
          <t>5750063</t>
        </is>
      </c>
      <c r="B2287" t="inlineStr">
        <is>
          <t>大阪府四條畷市清瀧</t>
        </is>
      </c>
      <c r="C2287" t="inlineStr">
        <is>
          <t>おおさかふしじょうなわてしきよたき</t>
        </is>
      </c>
    </row>
    <row r="2288">
      <c r="A2288" t="inlineStr">
        <is>
          <t>5760000</t>
        </is>
      </c>
      <c r="B2288" t="inlineStr">
        <is>
          <t>大阪府交野市</t>
        </is>
      </c>
      <c r="C2288" t="inlineStr">
        <is>
          <t>おおさかふかたのし</t>
        </is>
      </c>
    </row>
    <row r="2289">
      <c r="A2289" t="inlineStr">
        <is>
          <t>5760001</t>
        </is>
      </c>
      <c r="B2289" t="inlineStr">
        <is>
          <t>大阪府交野市倉治</t>
        </is>
      </c>
      <c r="C2289" t="inlineStr">
        <is>
          <t>おおさかふかたのしくらじ</t>
        </is>
      </c>
    </row>
    <row r="2290">
      <c r="A2290" t="inlineStr">
        <is>
          <t>5760002</t>
        </is>
      </c>
      <c r="B2290" t="inlineStr">
        <is>
          <t>大阪府交野市私部</t>
        </is>
      </c>
      <c r="C2290" t="inlineStr">
        <is>
          <t>おおさかふかたのしきさべ</t>
        </is>
      </c>
    </row>
    <row r="2291">
      <c r="A2291" t="inlineStr">
        <is>
          <t>5760003</t>
        </is>
      </c>
      <c r="B2291" t="inlineStr">
        <is>
          <t>大阪府交野市傍示</t>
        </is>
      </c>
      <c r="C2291" t="inlineStr">
        <is>
          <t>おおさかふかたのしほうじ</t>
        </is>
      </c>
    </row>
    <row r="2292">
      <c r="A2292" t="inlineStr">
        <is>
          <t>5760004</t>
        </is>
      </c>
      <c r="B2292" t="inlineStr">
        <is>
          <t>大阪府交野市私市</t>
        </is>
      </c>
      <c r="C2292" t="inlineStr">
        <is>
          <t>おおさかふかたのしきさいち</t>
        </is>
      </c>
    </row>
    <row r="2293">
      <c r="A2293" t="inlineStr">
        <is>
          <t>5760005</t>
        </is>
      </c>
      <c r="B2293" t="inlineStr">
        <is>
          <t>大阪府交野市森</t>
        </is>
      </c>
      <c r="C2293" t="inlineStr">
        <is>
          <t>おおさかふかたのしもり</t>
        </is>
      </c>
    </row>
    <row r="2294">
      <c r="A2294" t="inlineStr">
        <is>
          <t>5760006</t>
        </is>
      </c>
      <c r="B2294" t="inlineStr">
        <is>
          <t>大阪府交野市寺</t>
        </is>
      </c>
      <c r="C2294" t="inlineStr">
        <is>
          <t>おおさかふかたのしてら</t>
        </is>
      </c>
    </row>
    <row r="2295">
      <c r="A2295" t="inlineStr">
        <is>
          <t>5760011</t>
        </is>
      </c>
      <c r="B2295" t="inlineStr">
        <is>
          <t>大阪府交野市星田</t>
        </is>
      </c>
      <c r="C2295" t="inlineStr">
        <is>
          <t>おおさかふかたのしほしだ</t>
        </is>
      </c>
    </row>
    <row r="2296">
      <c r="A2296" t="inlineStr">
        <is>
          <t>5760012</t>
        </is>
      </c>
      <c r="B2296" t="inlineStr">
        <is>
          <t>大阪府交野市妙見東</t>
        </is>
      </c>
      <c r="C2296" t="inlineStr">
        <is>
          <t>おおさかふかたのしみょうけんひがし</t>
        </is>
      </c>
    </row>
    <row r="2297">
      <c r="A2297" t="inlineStr">
        <is>
          <t>5760013</t>
        </is>
      </c>
      <c r="B2297" t="inlineStr">
        <is>
          <t>大阪府交野市南星台</t>
        </is>
      </c>
      <c r="C2297" t="inlineStr">
        <is>
          <t>おおさかふかたのしなんせいだい</t>
        </is>
      </c>
    </row>
    <row r="2298">
      <c r="A2298" t="inlineStr">
        <is>
          <t>5760014</t>
        </is>
      </c>
      <c r="B2298" t="inlineStr">
        <is>
          <t>大阪府交野市星田山手</t>
        </is>
      </c>
      <c r="C2298" t="inlineStr">
        <is>
          <t>おおさかふかたのしほしだやまて</t>
        </is>
      </c>
    </row>
    <row r="2299">
      <c r="A2299" t="inlineStr">
        <is>
          <t>5760015</t>
        </is>
      </c>
      <c r="B2299" t="inlineStr">
        <is>
          <t>大阪府交野市星田西</t>
        </is>
      </c>
      <c r="C2299" t="inlineStr">
        <is>
          <t>おおさかふかたのしほしだにし</t>
        </is>
      </c>
    </row>
    <row r="2300">
      <c r="A2300" t="inlineStr">
        <is>
          <t>5760016</t>
        </is>
      </c>
      <c r="B2300" t="inlineStr">
        <is>
          <t>大阪府交野市星田</t>
        </is>
      </c>
      <c r="C2300" t="inlineStr">
        <is>
          <t>おおさかふかたのしほしだ</t>
        </is>
      </c>
    </row>
    <row r="2301">
      <c r="A2301" t="inlineStr">
        <is>
          <t>5760017</t>
        </is>
      </c>
      <c r="B2301" t="inlineStr">
        <is>
          <t>大阪府交野市星田北</t>
        </is>
      </c>
      <c r="C2301" t="inlineStr">
        <is>
          <t>おおさかふかたのしほしだきた</t>
        </is>
      </c>
    </row>
    <row r="2302">
      <c r="A2302" t="inlineStr">
        <is>
          <t>5760021</t>
        </is>
      </c>
      <c r="B2302" t="inlineStr">
        <is>
          <t>大阪府交野市妙見坂</t>
        </is>
      </c>
      <c r="C2302" t="inlineStr">
        <is>
          <t>おおさかふかたのしみょうけんざか</t>
        </is>
      </c>
    </row>
    <row r="2303">
      <c r="A2303" t="inlineStr">
        <is>
          <t>5760022</t>
        </is>
      </c>
      <c r="B2303" t="inlineStr">
        <is>
          <t>大阪府交野市藤が尾</t>
        </is>
      </c>
      <c r="C2303" t="inlineStr">
        <is>
          <t>おおさかふかたのしふじがお</t>
        </is>
      </c>
    </row>
    <row r="2304">
      <c r="A2304" t="inlineStr">
        <is>
          <t>5760031</t>
        </is>
      </c>
      <c r="B2304" t="inlineStr">
        <is>
          <t>大阪府交野市森南</t>
        </is>
      </c>
      <c r="C2304" t="inlineStr">
        <is>
          <t>おおさかふかたのしもりみなみ</t>
        </is>
      </c>
    </row>
    <row r="2305">
      <c r="A2305" t="inlineStr">
        <is>
          <t>5760032</t>
        </is>
      </c>
      <c r="B2305" t="inlineStr">
        <is>
          <t>大阪府交野市私市山手</t>
        </is>
      </c>
      <c r="C2305" t="inlineStr">
        <is>
          <t>おおさかふかたのしきさいちやまて</t>
        </is>
      </c>
    </row>
    <row r="2306">
      <c r="A2306" t="inlineStr">
        <is>
          <t>5760033</t>
        </is>
      </c>
      <c r="B2306" t="inlineStr">
        <is>
          <t>大阪府交野市私市</t>
        </is>
      </c>
      <c r="C2306" t="inlineStr">
        <is>
          <t>おおさかふかたのしきさいち</t>
        </is>
      </c>
    </row>
    <row r="2307">
      <c r="A2307" t="inlineStr">
        <is>
          <t>5760034</t>
        </is>
      </c>
      <c r="B2307" t="inlineStr">
        <is>
          <t>大阪府交野市天野が原町</t>
        </is>
      </c>
      <c r="C2307" t="inlineStr">
        <is>
          <t>おおさかふかたのしあまのがはらちょう</t>
        </is>
      </c>
    </row>
    <row r="2308">
      <c r="A2308" t="inlineStr">
        <is>
          <t>5760035</t>
        </is>
      </c>
      <c r="B2308" t="inlineStr">
        <is>
          <t>大阪府交野市私部南</t>
        </is>
      </c>
      <c r="C2308" t="inlineStr">
        <is>
          <t>おおさかふかたのしきさべみなみ</t>
        </is>
      </c>
    </row>
    <row r="2309">
      <c r="A2309" t="inlineStr">
        <is>
          <t>5760036</t>
        </is>
      </c>
      <c r="B2309" t="inlineStr">
        <is>
          <t>大阪府交野市森北</t>
        </is>
      </c>
      <c r="C2309" t="inlineStr">
        <is>
          <t>おおさかふかたのしもりきた</t>
        </is>
      </c>
    </row>
    <row r="2310">
      <c r="A2310" t="inlineStr">
        <is>
          <t>5760041</t>
        </is>
      </c>
      <c r="B2310" t="inlineStr">
        <is>
          <t>大阪府交野市私部西</t>
        </is>
      </c>
      <c r="C2310" t="inlineStr">
        <is>
          <t>おおさかふかたのしきさべにし</t>
        </is>
      </c>
    </row>
    <row r="2311">
      <c r="A2311" t="inlineStr">
        <is>
          <t>5760042</t>
        </is>
      </c>
      <c r="B2311" t="inlineStr">
        <is>
          <t>大阪府交野市梅が枝</t>
        </is>
      </c>
      <c r="C2311" t="inlineStr">
        <is>
          <t>おおさかふかたのしうめがえ</t>
        </is>
      </c>
    </row>
    <row r="2312">
      <c r="A2312" t="inlineStr">
        <is>
          <t>5760043</t>
        </is>
      </c>
      <c r="B2312" t="inlineStr">
        <is>
          <t>大阪府交野市松塚</t>
        </is>
      </c>
      <c r="C2312" t="inlineStr">
        <is>
          <t>おおさかふかたのしまつづか</t>
        </is>
      </c>
    </row>
    <row r="2313">
      <c r="A2313" t="inlineStr">
        <is>
          <t>5760051</t>
        </is>
      </c>
      <c r="B2313" t="inlineStr">
        <is>
          <t>大阪府交野市倉治</t>
        </is>
      </c>
      <c r="C2313" t="inlineStr">
        <is>
          <t>おおさかふかたのしくらじ</t>
        </is>
      </c>
    </row>
    <row r="2314">
      <c r="A2314" t="inlineStr">
        <is>
          <t>5760052</t>
        </is>
      </c>
      <c r="B2314" t="inlineStr">
        <is>
          <t>大阪府交野市私部</t>
        </is>
      </c>
      <c r="C2314" t="inlineStr">
        <is>
          <t>おおさかふかたのしきさべ</t>
        </is>
      </c>
    </row>
    <row r="2315">
      <c r="A2315" t="inlineStr">
        <is>
          <t>5760053</t>
        </is>
      </c>
      <c r="B2315" t="inlineStr">
        <is>
          <t>大阪府交野市郡津</t>
        </is>
      </c>
      <c r="C2315" t="inlineStr">
        <is>
          <t>おおさかふかたのしこうづ</t>
        </is>
      </c>
    </row>
    <row r="2316">
      <c r="A2316" t="inlineStr">
        <is>
          <t>5760054</t>
        </is>
      </c>
      <c r="B2316" t="inlineStr">
        <is>
          <t>大阪府交野市幾野</t>
        </is>
      </c>
      <c r="C2316" t="inlineStr">
        <is>
          <t>おおさかふかたのしいくの</t>
        </is>
      </c>
    </row>
    <row r="2317">
      <c r="A2317" t="inlineStr">
        <is>
          <t>5760061</t>
        </is>
      </c>
      <c r="B2317" t="inlineStr">
        <is>
          <t>大阪府交野市東倉治</t>
        </is>
      </c>
      <c r="C2317" t="inlineStr">
        <is>
          <t>おおさかふかたのしひがしくらじ</t>
        </is>
      </c>
    </row>
    <row r="2318">
      <c r="A2318" t="inlineStr">
        <is>
          <t>5760062</t>
        </is>
      </c>
      <c r="B2318" t="inlineStr">
        <is>
          <t>大阪府交野市神宮寺</t>
        </is>
      </c>
      <c r="C2318" t="inlineStr">
        <is>
          <t>おおさかふかたのしじんぐうじ</t>
        </is>
      </c>
    </row>
    <row r="2319">
      <c r="A2319" t="inlineStr">
        <is>
          <t>5760063</t>
        </is>
      </c>
      <c r="B2319" t="inlineStr">
        <is>
          <t>大阪府交野市寺</t>
        </is>
      </c>
      <c r="C2319" t="inlineStr">
        <is>
          <t>おおさかふかたのしてら</t>
        </is>
      </c>
    </row>
    <row r="2320">
      <c r="A2320" t="inlineStr">
        <is>
          <t>5760064</t>
        </is>
      </c>
      <c r="B2320" t="inlineStr">
        <is>
          <t>大阪府交野市寺南野</t>
        </is>
      </c>
      <c r="C2320" t="inlineStr">
        <is>
          <t>おおさかふかたのしてらみなみの</t>
        </is>
      </c>
    </row>
    <row r="2321">
      <c r="A2321" t="inlineStr">
        <is>
          <t>5760065</t>
        </is>
      </c>
      <c r="B2321" t="inlineStr">
        <is>
          <t>大阪府交野市向井田</t>
        </is>
      </c>
      <c r="C2321" t="inlineStr">
        <is>
          <t>おおさかふかたのしむかいだ</t>
        </is>
      </c>
    </row>
    <row r="2322">
      <c r="A2322" t="inlineStr">
        <is>
          <t>5760066</t>
        </is>
      </c>
      <c r="B2322" t="inlineStr">
        <is>
          <t>大阪府交野市青山</t>
        </is>
      </c>
      <c r="C2322" t="inlineStr">
        <is>
          <t>おおさかふかたのしあおやま</t>
        </is>
      </c>
    </row>
    <row r="2323">
      <c r="A2323" t="inlineStr">
        <is>
          <t>5770000</t>
        </is>
      </c>
      <c r="B2323" t="inlineStr">
        <is>
          <t>大阪府東大阪市</t>
        </is>
      </c>
      <c r="C2323" t="inlineStr">
        <is>
          <t>おおさかふひがしおおさかし</t>
        </is>
      </c>
    </row>
    <row r="2324">
      <c r="A2324" t="inlineStr">
        <is>
          <t>5770001</t>
        </is>
      </c>
      <c r="B2324" t="inlineStr">
        <is>
          <t>大阪府東大阪市徳庵本町</t>
        </is>
      </c>
      <c r="C2324" t="inlineStr">
        <is>
          <t>おおさかふひがしおおさかしとくあんほんまち</t>
        </is>
      </c>
    </row>
    <row r="2325">
      <c r="A2325" t="inlineStr">
        <is>
          <t>5770002</t>
        </is>
      </c>
      <c r="B2325" t="inlineStr">
        <is>
          <t>大阪府東大阪市稲田上町</t>
        </is>
      </c>
      <c r="C2325" t="inlineStr">
        <is>
          <t>おおさかふひがしおおさかしいなだうえまち</t>
        </is>
      </c>
    </row>
    <row r="2326">
      <c r="A2326" t="inlineStr">
        <is>
          <t>5770003</t>
        </is>
      </c>
      <c r="B2326" t="inlineStr">
        <is>
          <t>大阪府東大阪市稲田三島町</t>
        </is>
      </c>
      <c r="C2326" t="inlineStr">
        <is>
          <t>おおさかふひがしおおさかしいなだみしまちょう</t>
        </is>
      </c>
    </row>
    <row r="2327">
      <c r="A2327" t="inlineStr">
        <is>
          <t>5770004</t>
        </is>
      </c>
      <c r="B2327" t="inlineStr">
        <is>
          <t>大阪府東大阪市稲田新町</t>
        </is>
      </c>
      <c r="C2327" t="inlineStr">
        <is>
          <t>おおさかふひがしおおさかしいなだしんまち</t>
        </is>
      </c>
    </row>
    <row r="2328">
      <c r="A2328" t="inlineStr">
        <is>
          <t>5770005</t>
        </is>
      </c>
      <c r="B2328" t="inlineStr">
        <is>
          <t>大阪府東大阪市七軒家</t>
        </is>
      </c>
      <c r="C2328" t="inlineStr">
        <is>
          <t>おおさかふひがしおおさかししちけんや</t>
        </is>
      </c>
    </row>
    <row r="2329">
      <c r="A2329" t="inlineStr">
        <is>
          <t>5770006</t>
        </is>
      </c>
      <c r="B2329" t="inlineStr">
        <is>
          <t>大阪府東大阪市楠根</t>
        </is>
      </c>
      <c r="C2329" t="inlineStr">
        <is>
          <t>おおさかふひがしおおさかしくすね</t>
        </is>
      </c>
    </row>
    <row r="2330">
      <c r="A2330" t="inlineStr">
        <is>
          <t>5770007</t>
        </is>
      </c>
      <c r="B2330" t="inlineStr">
        <is>
          <t>大阪府東大阪市稲田本町</t>
        </is>
      </c>
      <c r="C2330" t="inlineStr">
        <is>
          <t>おおさかふひがしおおさかしいなだほんまち</t>
        </is>
      </c>
    </row>
    <row r="2331">
      <c r="A2331" t="inlineStr">
        <is>
          <t>5770011</t>
        </is>
      </c>
      <c r="B2331" t="inlineStr">
        <is>
          <t>大阪府東大阪市荒本北</t>
        </is>
      </c>
      <c r="C2331" t="inlineStr">
        <is>
          <t>おおさかふひがしおおさかしあらもときた</t>
        </is>
      </c>
    </row>
    <row r="2332">
      <c r="A2332" t="inlineStr">
        <is>
          <t>5770012</t>
        </is>
      </c>
      <c r="B2332" t="inlineStr">
        <is>
          <t>大阪府東大阪市長田東</t>
        </is>
      </c>
      <c r="C2332" t="inlineStr">
        <is>
          <t>おおさかふひがしおおさかしながたひがし</t>
        </is>
      </c>
    </row>
    <row r="2333">
      <c r="A2333" t="inlineStr">
        <is>
          <t>5770013</t>
        </is>
      </c>
      <c r="B2333" t="inlineStr">
        <is>
          <t>大阪府東大阪市長田中</t>
        </is>
      </c>
      <c r="C2333" t="inlineStr">
        <is>
          <t>おおさかふひがしおおさかしながたなか</t>
        </is>
      </c>
    </row>
    <row r="2334">
      <c r="A2334" t="inlineStr">
        <is>
          <t>5770014</t>
        </is>
      </c>
      <c r="B2334" t="inlineStr">
        <is>
          <t>大阪府東大阪市長田内介</t>
        </is>
      </c>
      <c r="C2334" t="inlineStr">
        <is>
          <t>おおさかふひがしおおさかしながたないすけ</t>
        </is>
      </c>
    </row>
    <row r="2335">
      <c r="A2335" t="inlineStr">
        <is>
          <t>5770015</t>
        </is>
      </c>
      <c r="B2335" t="inlineStr">
        <is>
          <t>大阪府東大阪市長田</t>
        </is>
      </c>
      <c r="C2335" t="inlineStr">
        <is>
          <t>おおさかふひがしおおさかしながた</t>
        </is>
      </c>
    </row>
    <row r="2336">
      <c r="A2336" t="inlineStr">
        <is>
          <t>5770016</t>
        </is>
      </c>
      <c r="B2336" t="inlineStr">
        <is>
          <t>大阪府東大阪市長田西</t>
        </is>
      </c>
      <c r="C2336" t="inlineStr">
        <is>
          <t>おおさかふひがしおおさかしながたにし</t>
        </is>
      </c>
    </row>
    <row r="2337">
      <c r="A2337" t="inlineStr">
        <is>
          <t>5770017</t>
        </is>
      </c>
      <c r="B2337" t="inlineStr">
        <is>
          <t>大阪府東大阪市藤戸新田</t>
        </is>
      </c>
      <c r="C2337" t="inlineStr">
        <is>
          <t>おおさかふひがしおおさかしふじとしんでん</t>
        </is>
      </c>
    </row>
    <row r="2338">
      <c r="A2338" t="inlineStr">
        <is>
          <t>5770022</t>
        </is>
      </c>
      <c r="B2338" t="inlineStr">
        <is>
          <t>大阪府東大阪市荒本新町</t>
        </is>
      </c>
      <c r="C2338" t="inlineStr">
        <is>
          <t>おおさかふひがしおおさかしあらもとしんまち</t>
        </is>
      </c>
    </row>
    <row r="2339">
      <c r="A2339" t="inlineStr">
        <is>
          <t>5770023</t>
        </is>
      </c>
      <c r="B2339" t="inlineStr">
        <is>
          <t>大阪府東大阪市荒本</t>
        </is>
      </c>
      <c r="C2339" t="inlineStr">
        <is>
          <t>おおさかふひがしおおさかしあらもと</t>
        </is>
      </c>
    </row>
    <row r="2340">
      <c r="A2340" t="inlineStr">
        <is>
          <t>5770024</t>
        </is>
      </c>
      <c r="B2340" t="inlineStr">
        <is>
          <t>大阪府東大阪市荒本西</t>
        </is>
      </c>
      <c r="C2340" t="inlineStr">
        <is>
          <t>おおさかふひがしおおさかしあらもとにし</t>
        </is>
      </c>
    </row>
    <row r="2341">
      <c r="A2341" t="inlineStr">
        <is>
          <t>5770025</t>
        </is>
      </c>
      <c r="B2341" t="inlineStr">
        <is>
          <t>大阪府東大阪市新家</t>
        </is>
      </c>
      <c r="C2341" t="inlineStr">
        <is>
          <t>おおさかふひがしおおさかししんけ</t>
        </is>
      </c>
    </row>
    <row r="2342">
      <c r="A2342" t="inlineStr">
        <is>
          <t>5770026</t>
        </is>
      </c>
      <c r="B2342" t="inlineStr">
        <is>
          <t>大阪府東大阪市新家東町</t>
        </is>
      </c>
      <c r="C2342" t="inlineStr">
        <is>
          <t>おおさかふひがしおおさかししんけひがしまち</t>
        </is>
      </c>
    </row>
    <row r="2343">
      <c r="A2343" t="inlineStr">
        <is>
          <t>5770027</t>
        </is>
      </c>
      <c r="B2343" t="inlineStr">
        <is>
          <t>大阪府東大阪市新家中町</t>
        </is>
      </c>
      <c r="C2343" t="inlineStr">
        <is>
          <t>おおさかふひがしおおさかししんけなかまち</t>
        </is>
      </c>
    </row>
    <row r="2344">
      <c r="A2344" t="inlineStr">
        <is>
          <t>5770028</t>
        </is>
      </c>
      <c r="B2344" t="inlineStr">
        <is>
          <t>大阪府東大阪市新家西町</t>
        </is>
      </c>
      <c r="C2344" t="inlineStr">
        <is>
          <t>おおさかふひがしおおさかししんけにしまち</t>
        </is>
      </c>
    </row>
    <row r="2345">
      <c r="A2345" t="inlineStr">
        <is>
          <t>5770032</t>
        </is>
      </c>
      <c r="B2345" t="inlineStr">
        <is>
          <t>大阪府東大阪市御厨</t>
        </is>
      </c>
      <c r="C2345" t="inlineStr">
        <is>
          <t>おおさかふひがしおおさかしみくりや</t>
        </is>
      </c>
    </row>
    <row r="2346">
      <c r="A2346" t="inlineStr">
        <is>
          <t>5770033</t>
        </is>
      </c>
      <c r="B2346" t="inlineStr">
        <is>
          <t>大阪府東大阪市御厨東</t>
        </is>
      </c>
      <c r="C2346" t="inlineStr">
        <is>
          <t>おおさかふひがしおおさかしみくりやひがし</t>
        </is>
      </c>
    </row>
    <row r="2347">
      <c r="A2347" t="inlineStr">
        <is>
          <t>5770034</t>
        </is>
      </c>
      <c r="B2347" t="inlineStr">
        <is>
          <t>大阪府東大阪市御厨南</t>
        </is>
      </c>
      <c r="C2347" t="inlineStr">
        <is>
          <t>おおさかふひがしおおさかしみくりやみなみ</t>
        </is>
      </c>
    </row>
    <row r="2348">
      <c r="A2348" t="inlineStr">
        <is>
          <t>5770035</t>
        </is>
      </c>
      <c r="B2348" t="inlineStr">
        <is>
          <t>大阪府東大阪市御厨中</t>
        </is>
      </c>
      <c r="C2348" t="inlineStr">
        <is>
          <t>おおさかふひがしおおさかしみくりやなか</t>
        </is>
      </c>
    </row>
    <row r="2349">
      <c r="A2349" t="inlineStr">
        <is>
          <t>5770036</t>
        </is>
      </c>
      <c r="B2349" t="inlineStr">
        <is>
          <t>大阪府東大阪市御厨栄町</t>
        </is>
      </c>
      <c r="C2349" t="inlineStr">
        <is>
          <t>おおさかふひがしおおさかしみくりやさかえまち</t>
        </is>
      </c>
    </row>
    <row r="2350">
      <c r="A2350" t="inlineStr">
        <is>
          <t>5770037</t>
        </is>
      </c>
      <c r="B2350" t="inlineStr">
        <is>
          <t>大阪府東大阪市御厨西ノ町</t>
        </is>
      </c>
      <c r="C2350" t="inlineStr">
        <is>
          <t>おおさかふひがしおおさかしみくりやにしのちょう</t>
        </is>
      </c>
    </row>
    <row r="2351">
      <c r="A2351" t="inlineStr">
        <is>
          <t>5770042</t>
        </is>
      </c>
      <c r="B2351" t="inlineStr">
        <is>
          <t>大阪府東大阪市西堤</t>
        </is>
      </c>
      <c r="C2351" t="inlineStr">
        <is>
          <t>おおさかふひがしおおさかしにしづつみ</t>
        </is>
      </c>
    </row>
    <row r="2352">
      <c r="A2352" t="inlineStr">
        <is>
          <t>5770044</t>
        </is>
      </c>
      <c r="B2352" t="inlineStr">
        <is>
          <t>大阪府東大阪市西堤学園町</t>
        </is>
      </c>
      <c r="C2352" t="inlineStr">
        <is>
          <t>おおさかふひがしおおさかしにしづつみがくえんちょう</t>
        </is>
      </c>
    </row>
    <row r="2353">
      <c r="A2353" t="inlineStr">
        <is>
          <t>5770045</t>
        </is>
      </c>
      <c r="B2353" t="inlineStr">
        <is>
          <t>大阪府東大阪市西堤本通東</t>
        </is>
      </c>
      <c r="C2353" t="inlineStr">
        <is>
          <t>おおさかふひがしおおさかしにしづつみほんどおりひがし</t>
        </is>
      </c>
    </row>
    <row r="2354">
      <c r="A2354" t="inlineStr">
        <is>
          <t>5770046</t>
        </is>
      </c>
      <c r="B2354" t="inlineStr">
        <is>
          <t>大阪府東大阪市西堤本通西</t>
        </is>
      </c>
      <c r="C2354" t="inlineStr">
        <is>
          <t>おおさかふひがしおおさかしにしづつみほんどおりにし</t>
        </is>
      </c>
    </row>
    <row r="2355">
      <c r="A2355" t="inlineStr">
        <is>
          <t>5770047</t>
        </is>
      </c>
      <c r="B2355" t="inlineStr">
        <is>
          <t>大阪府東大阪市西堤楠町</t>
        </is>
      </c>
      <c r="C2355" t="inlineStr">
        <is>
          <t>おおさかふひがしおおさかしにしづつみくすのきちょう</t>
        </is>
      </c>
    </row>
    <row r="2356">
      <c r="A2356" t="inlineStr">
        <is>
          <t>5770048</t>
        </is>
      </c>
      <c r="B2356" t="inlineStr">
        <is>
          <t>大阪府東大阪市西堤西</t>
        </is>
      </c>
      <c r="C2356" t="inlineStr">
        <is>
          <t>おおさかふひがしおおさかしにしつつみにし</t>
        </is>
      </c>
    </row>
    <row r="2357">
      <c r="A2357" t="inlineStr">
        <is>
          <t>5770052</t>
        </is>
      </c>
      <c r="B2357" t="inlineStr">
        <is>
          <t>大阪府東大阪市新喜多</t>
        </is>
      </c>
      <c r="C2357" t="inlineStr">
        <is>
          <t>おおさかふひがしおおさかししぎた</t>
        </is>
      </c>
    </row>
    <row r="2358">
      <c r="A2358" t="inlineStr">
        <is>
          <t>5770053</t>
        </is>
      </c>
      <c r="B2358" t="inlineStr">
        <is>
          <t>大阪府東大阪市高井田</t>
        </is>
      </c>
      <c r="C2358" t="inlineStr">
        <is>
          <t>おおさかふひがしおおさかしたかいだ</t>
        </is>
      </c>
    </row>
    <row r="2359">
      <c r="A2359" t="inlineStr">
        <is>
          <t>5770054</t>
        </is>
      </c>
      <c r="B2359" t="inlineStr">
        <is>
          <t>大阪府東大阪市高井田元町</t>
        </is>
      </c>
      <c r="C2359" t="inlineStr">
        <is>
          <t>おおさかふひがしおおさかしたかいだもとまち</t>
        </is>
      </c>
    </row>
    <row r="2360">
      <c r="A2360" t="inlineStr">
        <is>
          <t>5770055</t>
        </is>
      </c>
      <c r="B2360" t="inlineStr">
        <is>
          <t>大阪府東大阪市長栄寺</t>
        </is>
      </c>
      <c r="C2360" t="inlineStr">
        <is>
          <t>おおさかふひがしおおさかしちょうえいじ</t>
        </is>
      </c>
    </row>
    <row r="2361">
      <c r="A2361" t="inlineStr">
        <is>
          <t>5770056</t>
        </is>
      </c>
      <c r="B2361" t="inlineStr">
        <is>
          <t>大阪府東大阪市長堂</t>
        </is>
      </c>
      <c r="C2361" t="inlineStr">
        <is>
          <t>おおさかふひがしおおさかしちょうどう</t>
        </is>
      </c>
    </row>
    <row r="2362">
      <c r="A2362" t="inlineStr">
        <is>
          <t>5770057</t>
        </is>
      </c>
      <c r="B2362" t="inlineStr">
        <is>
          <t>大阪府東大阪市足代新町</t>
        </is>
      </c>
      <c r="C2362" t="inlineStr">
        <is>
          <t>おおさかふひがしおおさかしあじろしんまち</t>
        </is>
      </c>
    </row>
    <row r="2363">
      <c r="A2363" t="inlineStr">
        <is>
          <t>5770058</t>
        </is>
      </c>
      <c r="B2363" t="inlineStr">
        <is>
          <t>大阪府東大阪市足代北</t>
        </is>
      </c>
      <c r="C2363" t="inlineStr">
        <is>
          <t>おおさかふひがしおおさかしあじろきた</t>
        </is>
      </c>
    </row>
    <row r="2364">
      <c r="A2364" t="inlineStr">
        <is>
          <t>5770061</t>
        </is>
      </c>
      <c r="B2364" t="inlineStr">
        <is>
          <t>大阪府東大阪市森河内西</t>
        </is>
      </c>
      <c r="C2364" t="inlineStr">
        <is>
          <t>おおさかふひがしおおさかしもりかわちにし</t>
        </is>
      </c>
    </row>
    <row r="2365">
      <c r="A2365" t="inlineStr">
        <is>
          <t>5770062</t>
        </is>
      </c>
      <c r="B2365" t="inlineStr">
        <is>
          <t>大阪府東大阪市森河内東</t>
        </is>
      </c>
      <c r="C2365" t="inlineStr">
        <is>
          <t>おおさかふひがしおおさかしもりかわちひがし</t>
        </is>
      </c>
    </row>
    <row r="2366">
      <c r="A2366" t="inlineStr">
        <is>
          <t>5770063</t>
        </is>
      </c>
      <c r="B2366" t="inlineStr">
        <is>
          <t>大阪府東大阪市川俣</t>
        </is>
      </c>
      <c r="C2366" t="inlineStr">
        <is>
          <t>おおさかふひがしおおさかしかわまた</t>
        </is>
      </c>
    </row>
    <row r="2367">
      <c r="A2367" t="inlineStr">
        <is>
          <t>5770064</t>
        </is>
      </c>
      <c r="B2367" t="inlineStr">
        <is>
          <t>大阪府東大阪市川俣本町</t>
        </is>
      </c>
      <c r="C2367" t="inlineStr">
        <is>
          <t>おおさかふひがしおおさかしかわまたほんまち</t>
        </is>
      </c>
    </row>
    <row r="2368">
      <c r="A2368" t="inlineStr">
        <is>
          <t>5770065</t>
        </is>
      </c>
      <c r="B2368" t="inlineStr">
        <is>
          <t>大阪府東大阪市高井田中</t>
        </is>
      </c>
      <c r="C2368" t="inlineStr">
        <is>
          <t>おおさかふひがしおおさかしたかいだなか</t>
        </is>
      </c>
    </row>
    <row r="2369">
      <c r="A2369" t="inlineStr">
        <is>
          <t>5770066</t>
        </is>
      </c>
      <c r="B2369" t="inlineStr">
        <is>
          <t>大阪府東大阪市高井田本通</t>
        </is>
      </c>
      <c r="C2369" t="inlineStr">
        <is>
          <t>おおさかふひがしおおさかしたかいだほんどおり</t>
        </is>
      </c>
    </row>
    <row r="2370">
      <c r="A2370" t="inlineStr">
        <is>
          <t>5770067</t>
        </is>
      </c>
      <c r="B2370" t="inlineStr">
        <is>
          <t>大阪府東大阪市高井田西</t>
        </is>
      </c>
      <c r="C2370" t="inlineStr">
        <is>
          <t>おおさかふひがしおおさかしたかいだにし</t>
        </is>
      </c>
    </row>
    <row r="2371">
      <c r="A2371" t="inlineStr">
        <is>
          <t>5770801</t>
        </is>
      </c>
      <c r="B2371" t="inlineStr">
        <is>
          <t>大阪府東大阪市小阪</t>
        </is>
      </c>
      <c r="C2371" t="inlineStr">
        <is>
          <t>おおさかふひがしおおさかしこさか</t>
        </is>
      </c>
    </row>
    <row r="2372">
      <c r="A2372" t="inlineStr">
        <is>
          <t>5770802</t>
        </is>
      </c>
      <c r="B2372" t="inlineStr">
        <is>
          <t>大阪府東大阪市小阪本町</t>
        </is>
      </c>
      <c r="C2372" t="inlineStr">
        <is>
          <t>おおさかふひがしおおさかしこさかほんまち</t>
        </is>
      </c>
    </row>
    <row r="2373">
      <c r="A2373" t="inlineStr">
        <is>
          <t>5770803</t>
        </is>
      </c>
      <c r="B2373" t="inlineStr">
        <is>
          <t>大阪府東大阪市下小阪</t>
        </is>
      </c>
      <c r="C2373" t="inlineStr">
        <is>
          <t>おおさかふひがしおおさかししもこさか</t>
        </is>
      </c>
    </row>
    <row r="2374">
      <c r="A2374" t="inlineStr">
        <is>
          <t>5770804</t>
        </is>
      </c>
      <c r="B2374" t="inlineStr">
        <is>
          <t>大阪府東大阪市中小阪</t>
        </is>
      </c>
      <c r="C2374" t="inlineStr">
        <is>
          <t>おおさかふひがしおおさかしなかこさか</t>
        </is>
      </c>
    </row>
    <row r="2375">
      <c r="A2375" t="inlineStr">
        <is>
          <t>5770805</t>
        </is>
      </c>
      <c r="B2375" t="inlineStr">
        <is>
          <t>大阪府東大阪市宝持</t>
        </is>
      </c>
      <c r="C2375" t="inlineStr">
        <is>
          <t>おおさかふひがしおおさかしほうじ</t>
        </is>
      </c>
    </row>
    <row r="2376">
      <c r="A2376" t="inlineStr">
        <is>
          <t>5770806</t>
        </is>
      </c>
      <c r="B2376" t="inlineStr">
        <is>
          <t>大阪府東大阪市上小阪</t>
        </is>
      </c>
      <c r="C2376" t="inlineStr">
        <is>
          <t>おおさかふひがしおおさかしかみこさか</t>
        </is>
      </c>
    </row>
    <row r="2377">
      <c r="A2377" t="inlineStr">
        <is>
          <t>5770807</t>
        </is>
      </c>
      <c r="B2377" t="inlineStr">
        <is>
          <t>大阪府東大阪市菱屋西</t>
        </is>
      </c>
      <c r="C2377" t="inlineStr">
        <is>
          <t>おおさかふひがしおおさかしひしやにし</t>
        </is>
      </c>
    </row>
    <row r="2378">
      <c r="A2378" t="inlineStr">
        <is>
          <t>5770808</t>
        </is>
      </c>
      <c r="B2378" t="inlineStr">
        <is>
          <t>大阪府東大阪市横沼町</t>
        </is>
      </c>
      <c r="C2378" t="inlineStr">
        <is>
          <t>おおさかふひがしおおさかしよこぬまちょう</t>
        </is>
      </c>
    </row>
    <row r="2379">
      <c r="A2379" t="inlineStr">
        <is>
          <t>5770809</t>
        </is>
      </c>
      <c r="B2379" t="inlineStr">
        <is>
          <t>大阪府東大阪市永和</t>
        </is>
      </c>
      <c r="C2379" t="inlineStr">
        <is>
          <t>おおさかふひがしおおさかしえいわ</t>
        </is>
      </c>
    </row>
    <row r="2380">
      <c r="A2380" t="inlineStr">
        <is>
          <t>5770811</t>
        </is>
      </c>
      <c r="B2380" t="inlineStr">
        <is>
          <t>大阪府東大阪市西上小阪</t>
        </is>
      </c>
      <c r="C2380" t="inlineStr">
        <is>
          <t>おおさかふひがしおおさかしにしかみこさか</t>
        </is>
      </c>
    </row>
    <row r="2381">
      <c r="A2381" t="inlineStr">
        <is>
          <t>5770812</t>
        </is>
      </c>
      <c r="B2381" t="inlineStr">
        <is>
          <t>大阪府東大阪市東上小阪</t>
        </is>
      </c>
      <c r="C2381" t="inlineStr">
        <is>
          <t>おおさかふひがしおおさかしひがしかみこさか</t>
        </is>
      </c>
    </row>
    <row r="2382">
      <c r="A2382" t="inlineStr">
        <is>
          <t>5770813</t>
        </is>
      </c>
      <c r="B2382" t="inlineStr">
        <is>
          <t>大阪府東大阪市新上小阪</t>
        </is>
      </c>
      <c r="C2382" t="inlineStr">
        <is>
          <t>おおさかふひがしおおさかししんかみこさか</t>
        </is>
      </c>
    </row>
    <row r="2383">
      <c r="A2383" t="inlineStr">
        <is>
          <t>5770814</t>
        </is>
      </c>
      <c r="B2383" t="inlineStr">
        <is>
          <t>大阪府東大阪市南上小阪</t>
        </is>
      </c>
      <c r="C2383" t="inlineStr">
        <is>
          <t>おおさかふひがしおおさかしみなみかみこさか</t>
        </is>
      </c>
    </row>
    <row r="2384">
      <c r="A2384" t="inlineStr">
        <is>
          <t>5770815</t>
        </is>
      </c>
      <c r="B2384" t="inlineStr">
        <is>
          <t>大阪府東大阪市金物町</t>
        </is>
      </c>
      <c r="C2384" t="inlineStr">
        <is>
          <t>おおさかふひがしおおさかしかなものちょう</t>
        </is>
      </c>
    </row>
    <row r="2385">
      <c r="A2385" t="inlineStr">
        <is>
          <t>5770816</t>
        </is>
      </c>
      <c r="B2385" t="inlineStr">
        <is>
          <t>大阪府東大阪市友井</t>
        </is>
      </c>
      <c r="C2385" t="inlineStr">
        <is>
          <t>おおさかふひがしおおさかしともい</t>
        </is>
      </c>
    </row>
    <row r="2386">
      <c r="A2386" t="inlineStr">
        <is>
          <t>5770817</t>
        </is>
      </c>
      <c r="B2386" t="inlineStr">
        <is>
          <t>大阪府東大阪市近江堂</t>
        </is>
      </c>
      <c r="C2386" t="inlineStr">
        <is>
          <t>おおさかふひがしおおさかしおうみどう</t>
        </is>
      </c>
    </row>
    <row r="2387">
      <c r="A2387" t="inlineStr">
        <is>
          <t>5770818</t>
        </is>
      </c>
      <c r="B2387" t="inlineStr">
        <is>
          <t>大阪府東大阪市小若江</t>
        </is>
      </c>
      <c r="C2387" t="inlineStr">
        <is>
          <t>おおさかふひがしおおさかしこわかえ</t>
        </is>
      </c>
    </row>
    <row r="2388">
      <c r="A2388" t="inlineStr">
        <is>
          <t>5770821</t>
        </is>
      </c>
      <c r="B2388" t="inlineStr">
        <is>
          <t>大阪府東大阪市吉松</t>
        </is>
      </c>
      <c r="C2388" t="inlineStr">
        <is>
          <t>おおさかふひがしおおさかしよしまつ</t>
        </is>
      </c>
    </row>
    <row r="2389">
      <c r="A2389" t="inlineStr">
        <is>
          <t>5770822</t>
        </is>
      </c>
      <c r="B2389" t="inlineStr">
        <is>
          <t>大阪府東大阪市源氏ケ丘</t>
        </is>
      </c>
      <c r="C2389" t="inlineStr">
        <is>
          <t>おおさかふひがしおおさかしげんじがおか</t>
        </is>
      </c>
    </row>
    <row r="2390">
      <c r="A2390" t="inlineStr">
        <is>
          <t>5770823</t>
        </is>
      </c>
      <c r="B2390" t="inlineStr">
        <is>
          <t>大阪府東大阪市金岡</t>
        </is>
      </c>
      <c r="C2390" t="inlineStr">
        <is>
          <t>おおさかふひがしおおさかしかなおか</t>
        </is>
      </c>
    </row>
    <row r="2391">
      <c r="A2391" t="inlineStr">
        <is>
          <t>5770824</t>
        </is>
      </c>
      <c r="B2391" t="inlineStr">
        <is>
          <t>大阪府東大阪市大蓮東</t>
        </is>
      </c>
      <c r="C2391" t="inlineStr">
        <is>
          <t>おおさかふひがしおおさかしおおはすひがし</t>
        </is>
      </c>
    </row>
    <row r="2392">
      <c r="A2392" t="inlineStr">
        <is>
          <t>5770825</t>
        </is>
      </c>
      <c r="B2392" t="inlineStr">
        <is>
          <t>大阪府東大阪市大蓮南</t>
        </is>
      </c>
      <c r="C2392" t="inlineStr">
        <is>
          <t>おおさかふひがしおおさかしおおはすみなみ</t>
        </is>
      </c>
    </row>
    <row r="2393">
      <c r="A2393" t="inlineStr">
        <is>
          <t>5770826</t>
        </is>
      </c>
      <c r="B2393" t="inlineStr">
        <is>
          <t>大阪府東大阪市大蓮北</t>
        </is>
      </c>
      <c r="C2393" t="inlineStr">
        <is>
          <t>おおさかふひがしおおさかしおおはすきた</t>
        </is>
      </c>
    </row>
    <row r="2394">
      <c r="A2394" t="inlineStr">
        <is>
          <t>5770827</t>
        </is>
      </c>
      <c r="B2394" t="inlineStr">
        <is>
          <t>大阪府東大阪市衣摺</t>
        </is>
      </c>
      <c r="C2394" t="inlineStr">
        <is>
          <t>おおさかふひがしおおさかしきずり</t>
        </is>
      </c>
    </row>
    <row r="2395">
      <c r="A2395" t="inlineStr">
        <is>
          <t>5770831</t>
        </is>
      </c>
      <c r="B2395" t="inlineStr">
        <is>
          <t>大阪府東大阪市俊徳町</t>
        </is>
      </c>
      <c r="C2395" t="inlineStr">
        <is>
          <t>おおさかふひがしおおさかししゅんとくちょう</t>
        </is>
      </c>
    </row>
    <row r="2396">
      <c r="A2396" t="inlineStr">
        <is>
          <t>5770832</t>
        </is>
      </c>
      <c r="B2396" t="inlineStr">
        <is>
          <t>大阪府東大阪市長瀬町</t>
        </is>
      </c>
      <c r="C2396" t="inlineStr">
        <is>
          <t>おおさかふひがしおおさかしながせちょう</t>
        </is>
      </c>
    </row>
    <row r="2397">
      <c r="A2397" t="inlineStr">
        <is>
          <t>5770833</t>
        </is>
      </c>
      <c r="B2397" t="inlineStr">
        <is>
          <t>大阪府東大阪市柏田東町</t>
        </is>
      </c>
      <c r="C2397" t="inlineStr">
        <is>
          <t>おおさかふひがしおおさかしかしたひがしまち</t>
        </is>
      </c>
    </row>
    <row r="2398">
      <c r="A2398" t="inlineStr">
        <is>
          <t>5770834</t>
        </is>
      </c>
      <c r="B2398" t="inlineStr">
        <is>
          <t>大阪府東大阪市柏田本町</t>
        </is>
      </c>
      <c r="C2398" t="inlineStr">
        <is>
          <t>おおさかふひがしおおさかしかしたほんまち</t>
        </is>
      </c>
    </row>
    <row r="2399">
      <c r="A2399" t="inlineStr">
        <is>
          <t>5770835</t>
        </is>
      </c>
      <c r="B2399" t="inlineStr">
        <is>
          <t>大阪府東大阪市柏田西</t>
        </is>
      </c>
      <c r="C2399" t="inlineStr">
        <is>
          <t>おおさかふひがしおおさかしかしたにし</t>
        </is>
      </c>
    </row>
    <row r="2400">
      <c r="A2400" t="inlineStr">
        <is>
          <t>5770836</t>
        </is>
      </c>
      <c r="B2400" t="inlineStr">
        <is>
          <t>大阪府東大阪市渋川町</t>
        </is>
      </c>
      <c r="C2400" t="inlineStr">
        <is>
          <t>おおさかふひがしおおさかししぶかわちょう</t>
        </is>
      </c>
    </row>
    <row r="2401">
      <c r="A2401" t="inlineStr">
        <is>
          <t>5770837</t>
        </is>
      </c>
      <c r="B2401" t="inlineStr">
        <is>
          <t>大阪府東大阪市寿町</t>
        </is>
      </c>
      <c r="C2401" t="inlineStr">
        <is>
          <t>おおさかふひがしおおさかしことぶきちょう</t>
        </is>
      </c>
    </row>
    <row r="2402">
      <c r="A2402" t="inlineStr">
        <is>
          <t>5770841</t>
        </is>
      </c>
      <c r="B2402" t="inlineStr">
        <is>
          <t>大阪府東大阪市足代</t>
        </is>
      </c>
      <c r="C2402" t="inlineStr">
        <is>
          <t>おおさかふひがしおおさかしあじろ</t>
        </is>
      </c>
    </row>
    <row r="2403">
      <c r="A2403" t="inlineStr">
        <is>
          <t>5770842</t>
        </is>
      </c>
      <c r="B2403" t="inlineStr">
        <is>
          <t>大阪府東大阪市足代南</t>
        </is>
      </c>
      <c r="C2403" t="inlineStr">
        <is>
          <t>おおさかふひがしおおさかしあじろみなみ</t>
        </is>
      </c>
    </row>
    <row r="2404">
      <c r="A2404" t="inlineStr">
        <is>
          <t>5770843</t>
        </is>
      </c>
      <c r="B2404" t="inlineStr">
        <is>
          <t>大阪府東大阪市荒川</t>
        </is>
      </c>
      <c r="C2404" t="inlineStr">
        <is>
          <t>おおさかふひがしおおさかしあらかわ</t>
        </is>
      </c>
    </row>
    <row r="2405">
      <c r="A2405" t="inlineStr">
        <is>
          <t>5770844</t>
        </is>
      </c>
      <c r="B2405" t="inlineStr">
        <is>
          <t>大阪府東大阪市太平寺</t>
        </is>
      </c>
      <c r="C2405" t="inlineStr">
        <is>
          <t>おおさかふひがしおおさかしたいへいじ</t>
        </is>
      </c>
    </row>
    <row r="2406">
      <c r="A2406" t="inlineStr">
        <is>
          <t>5770845</t>
        </is>
      </c>
      <c r="B2406" t="inlineStr">
        <is>
          <t>大阪府東大阪市寺前町</t>
        </is>
      </c>
      <c r="C2406" t="inlineStr">
        <is>
          <t>おおさかふひがしおおさかしてらまえちょう</t>
        </is>
      </c>
    </row>
    <row r="2407">
      <c r="A2407" t="inlineStr">
        <is>
          <t>5770846</t>
        </is>
      </c>
      <c r="B2407" t="inlineStr">
        <is>
          <t>大阪府東大阪市岸田堂北町</t>
        </is>
      </c>
      <c r="C2407" t="inlineStr">
        <is>
          <t>おおさかふひがしおおさかしきしだどうきたまち</t>
        </is>
      </c>
    </row>
    <row r="2408">
      <c r="A2408" t="inlineStr">
        <is>
          <t>5770847</t>
        </is>
      </c>
      <c r="B2408" t="inlineStr">
        <is>
          <t>大阪府東大阪市岸田堂南町</t>
        </is>
      </c>
      <c r="C2408" t="inlineStr">
        <is>
          <t>おおさかふひがしおおさかしきしだどうみなみまち</t>
        </is>
      </c>
    </row>
    <row r="2409">
      <c r="A2409" t="inlineStr">
        <is>
          <t>5770848</t>
        </is>
      </c>
      <c r="B2409" t="inlineStr">
        <is>
          <t>大阪府東大阪市岸田堂西</t>
        </is>
      </c>
      <c r="C2409" t="inlineStr">
        <is>
          <t>おおさかふひがしおおさかしきしだどうにし</t>
        </is>
      </c>
    </row>
    <row r="2410">
      <c r="A2410" t="inlineStr">
        <is>
          <t>5770849</t>
        </is>
      </c>
      <c r="B2410" t="inlineStr">
        <is>
          <t>大阪府東大阪市三ノ瀬</t>
        </is>
      </c>
      <c r="C2410" t="inlineStr">
        <is>
          <t>おおさかふひがしおおさかしさんのせ</t>
        </is>
      </c>
    </row>
    <row r="2411">
      <c r="A2411" t="inlineStr">
        <is>
          <t>5780901</t>
        </is>
      </c>
      <c r="B2411" t="inlineStr">
        <is>
          <t>大阪府東大阪市加納</t>
        </is>
      </c>
      <c r="C2411" t="inlineStr">
        <is>
          <t>おおさかふひがしおおさかしかのう</t>
        </is>
      </c>
    </row>
    <row r="2412">
      <c r="A2412" t="inlineStr">
        <is>
          <t>5780902</t>
        </is>
      </c>
      <c r="B2412" t="inlineStr">
        <is>
          <t>大阪府東大阪市川中</t>
        </is>
      </c>
      <c r="C2412" t="inlineStr">
        <is>
          <t>おおさかふひがしおおさかしかわなか</t>
        </is>
      </c>
    </row>
    <row r="2413">
      <c r="A2413" t="inlineStr">
        <is>
          <t>5780903</t>
        </is>
      </c>
      <c r="B2413" t="inlineStr">
        <is>
          <t>大阪府東大阪市今米</t>
        </is>
      </c>
      <c r="C2413" t="inlineStr">
        <is>
          <t>おおさかふひがしおおさかしいまごめ</t>
        </is>
      </c>
    </row>
    <row r="2414">
      <c r="A2414" t="inlineStr">
        <is>
          <t>5780904</t>
        </is>
      </c>
      <c r="B2414" t="inlineStr">
        <is>
          <t>大阪府東大阪市吉原</t>
        </is>
      </c>
      <c r="C2414" t="inlineStr">
        <is>
          <t>おおさかふひがしおおさかしよしはら</t>
        </is>
      </c>
    </row>
    <row r="2415">
      <c r="A2415" t="inlineStr">
        <is>
          <t>5780905</t>
        </is>
      </c>
      <c r="B2415" t="inlineStr">
        <is>
          <t>大阪府東大阪市川田</t>
        </is>
      </c>
      <c r="C2415" t="inlineStr">
        <is>
          <t>おおさかふひがしおおさかしかわだ</t>
        </is>
      </c>
    </row>
    <row r="2416">
      <c r="A2416" t="inlineStr">
        <is>
          <t>5780911</t>
        </is>
      </c>
      <c r="B2416" t="inlineStr">
        <is>
          <t>大阪府東大阪市中新開</t>
        </is>
      </c>
      <c r="C2416" t="inlineStr">
        <is>
          <t>おおさかふひがしおおさかしなかしんかい</t>
        </is>
      </c>
    </row>
    <row r="2417">
      <c r="A2417" t="inlineStr">
        <is>
          <t>5780912</t>
        </is>
      </c>
      <c r="B2417" t="inlineStr">
        <is>
          <t>大阪府東大阪市角田</t>
        </is>
      </c>
      <c r="C2417" t="inlineStr">
        <is>
          <t>おおさかふひがしおおさかしすみだ</t>
        </is>
      </c>
    </row>
    <row r="2418">
      <c r="A2418" t="inlineStr">
        <is>
          <t>5780913</t>
        </is>
      </c>
      <c r="B2418" t="inlineStr">
        <is>
          <t>大阪府東大阪市中野</t>
        </is>
      </c>
      <c r="C2418" t="inlineStr">
        <is>
          <t>おおさかふひがしおおさかしなかの</t>
        </is>
      </c>
    </row>
    <row r="2419">
      <c r="A2419" t="inlineStr">
        <is>
          <t>5780914</t>
        </is>
      </c>
      <c r="B2419" t="inlineStr">
        <is>
          <t>大阪府東大阪市箕輪</t>
        </is>
      </c>
      <c r="C2419" t="inlineStr">
        <is>
          <t>おおさかふひがしおおさかしみのわ</t>
        </is>
      </c>
    </row>
    <row r="2420">
      <c r="A2420" t="inlineStr">
        <is>
          <t>5780915</t>
        </is>
      </c>
      <c r="B2420" t="inlineStr">
        <is>
          <t>大阪府東大阪市古箕輪</t>
        </is>
      </c>
      <c r="C2420" t="inlineStr">
        <is>
          <t>おおさかふひがしおおさかしこみのわ</t>
        </is>
      </c>
    </row>
    <row r="2421">
      <c r="A2421" t="inlineStr">
        <is>
          <t>5780921</t>
        </is>
      </c>
      <c r="B2421" t="inlineStr">
        <is>
          <t>大阪府東大阪市水走</t>
        </is>
      </c>
      <c r="C2421" t="inlineStr">
        <is>
          <t>おおさかふひがしおおさかしみずはい</t>
        </is>
      </c>
    </row>
    <row r="2422">
      <c r="A2422" t="inlineStr">
        <is>
          <t>5780922</t>
        </is>
      </c>
      <c r="B2422" t="inlineStr">
        <is>
          <t>大阪府東大阪市松原</t>
        </is>
      </c>
      <c r="C2422" t="inlineStr">
        <is>
          <t>おおさかふひがしおおさかしまつばら</t>
        </is>
      </c>
    </row>
    <row r="2423">
      <c r="A2423" t="inlineStr">
        <is>
          <t>5780923</t>
        </is>
      </c>
      <c r="B2423" t="inlineStr">
        <is>
          <t>大阪府東大阪市松原南</t>
        </is>
      </c>
      <c r="C2423" t="inlineStr">
        <is>
          <t>おおさかふひがしおおさかしまつばらみなみ</t>
        </is>
      </c>
    </row>
    <row r="2424">
      <c r="A2424" t="inlineStr">
        <is>
          <t>5780924</t>
        </is>
      </c>
      <c r="B2424" t="inlineStr">
        <is>
          <t>大阪府東大阪市吉田</t>
        </is>
      </c>
      <c r="C2424" t="inlineStr">
        <is>
          <t>おおさかふひがしおおさかしよした</t>
        </is>
      </c>
    </row>
    <row r="2425">
      <c r="A2425" t="inlineStr">
        <is>
          <t>5780925</t>
        </is>
      </c>
      <c r="B2425" t="inlineStr">
        <is>
          <t>大阪府東大阪市稲葉</t>
        </is>
      </c>
      <c r="C2425" t="inlineStr">
        <is>
          <t>おおさかふひがしおおさかしいなば</t>
        </is>
      </c>
    </row>
    <row r="2426">
      <c r="A2426" t="inlineStr">
        <is>
          <t>5780931</t>
        </is>
      </c>
      <c r="B2426" t="inlineStr">
        <is>
          <t>大阪府東大阪市花園東町</t>
        </is>
      </c>
      <c r="C2426" t="inlineStr">
        <is>
          <t>おおさかふひがしおおさかしはなぞのひがしまち</t>
        </is>
      </c>
    </row>
    <row r="2427">
      <c r="A2427" t="inlineStr">
        <is>
          <t>5780932</t>
        </is>
      </c>
      <c r="B2427" t="inlineStr">
        <is>
          <t>大阪府東大阪市玉串町東</t>
        </is>
      </c>
      <c r="C2427" t="inlineStr">
        <is>
          <t>おおさかふひがしおおさかしたまくしちょうひがし</t>
        </is>
      </c>
    </row>
    <row r="2428">
      <c r="A2428" t="inlineStr">
        <is>
          <t>5780933</t>
        </is>
      </c>
      <c r="B2428" t="inlineStr">
        <is>
          <t>大阪府東大阪市玉串元町</t>
        </is>
      </c>
      <c r="C2428" t="inlineStr">
        <is>
          <t>おおさかふひがしおおさかしたまくしもとまち</t>
        </is>
      </c>
    </row>
    <row r="2429">
      <c r="A2429" t="inlineStr">
        <is>
          <t>5780934</t>
        </is>
      </c>
      <c r="B2429" t="inlineStr">
        <is>
          <t>大阪府東大阪市玉串町西</t>
        </is>
      </c>
      <c r="C2429" t="inlineStr">
        <is>
          <t>おおさかふひがしおおさかしたまくしちょうにし</t>
        </is>
      </c>
    </row>
    <row r="2430">
      <c r="A2430" t="inlineStr">
        <is>
          <t>5780935</t>
        </is>
      </c>
      <c r="B2430" t="inlineStr">
        <is>
          <t>大阪府東大阪市若江東町</t>
        </is>
      </c>
      <c r="C2430" t="inlineStr">
        <is>
          <t>おおさかふひがしおおさかしわかえひがしまち</t>
        </is>
      </c>
    </row>
    <row r="2431">
      <c r="A2431" t="inlineStr">
        <is>
          <t>5780936</t>
        </is>
      </c>
      <c r="B2431" t="inlineStr">
        <is>
          <t>大阪府東大阪市花園西町</t>
        </is>
      </c>
      <c r="C2431" t="inlineStr">
        <is>
          <t>おおさかふひがしおおさかしはなぞのにしまち</t>
        </is>
      </c>
    </row>
    <row r="2432">
      <c r="A2432" t="inlineStr">
        <is>
          <t>5780937</t>
        </is>
      </c>
      <c r="B2432" t="inlineStr">
        <is>
          <t>大阪府東大阪市花園本町</t>
        </is>
      </c>
      <c r="C2432" t="inlineStr">
        <is>
          <t>おおさかふひがしおおさかしはなぞのほんまち</t>
        </is>
      </c>
    </row>
    <row r="2433">
      <c r="A2433" t="inlineStr">
        <is>
          <t>5780941</t>
        </is>
      </c>
      <c r="B2433" t="inlineStr">
        <is>
          <t>大阪府東大阪市岩田町</t>
        </is>
      </c>
      <c r="C2433" t="inlineStr">
        <is>
          <t>おおさかふひがしおおさかしいわたちょう</t>
        </is>
      </c>
    </row>
    <row r="2434">
      <c r="A2434" t="inlineStr">
        <is>
          <t>5780942</t>
        </is>
      </c>
      <c r="B2434" t="inlineStr">
        <is>
          <t>大阪府東大阪市若江本町</t>
        </is>
      </c>
      <c r="C2434" t="inlineStr">
        <is>
          <t>おおさかふひがしおおさかしわかえほんまち</t>
        </is>
      </c>
    </row>
    <row r="2435">
      <c r="A2435" t="inlineStr">
        <is>
          <t>5780943</t>
        </is>
      </c>
      <c r="B2435" t="inlineStr">
        <is>
          <t>大阪府東大阪市若江南町</t>
        </is>
      </c>
      <c r="C2435" t="inlineStr">
        <is>
          <t>おおさかふひがしおおさかしわかえみなみまち</t>
        </is>
      </c>
    </row>
    <row r="2436">
      <c r="A2436" t="inlineStr">
        <is>
          <t>5780944</t>
        </is>
      </c>
      <c r="B2436" t="inlineStr">
        <is>
          <t>大阪府東大阪市若江西新町</t>
        </is>
      </c>
      <c r="C2436" t="inlineStr">
        <is>
          <t>おおさかふひがしおおさかしわかえにししんまち</t>
        </is>
      </c>
    </row>
    <row r="2437">
      <c r="A2437" t="inlineStr">
        <is>
          <t>5780945</t>
        </is>
      </c>
      <c r="B2437" t="inlineStr">
        <is>
          <t>大阪府東大阪市若江北町</t>
        </is>
      </c>
      <c r="C2437" t="inlineStr">
        <is>
          <t>おおさかふひがしおおさかしわかえきたまち</t>
        </is>
      </c>
    </row>
    <row r="2438">
      <c r="A2438" t="inlineStr">
        <is>
          <t>5780946</t>
        </is>
      </c>
      <c r="B2438" t="inlineStr">
        <is>
          <t>大阪府東大阪市瓜生堂</t>
        </is>
      </c>
      <c r="C2438" t="inlineStr">
        <is>
          <t>おおさかふひがしおおさかしうりゅうどう</t>
        </is>
      </c>
    </row>
    <row r="2439">
      <c r="A2439" t="inlineStr">
        <is>
          <t>5780947</t>
        </is>
      </c>
      <c r="B2439" t="inlineStr">
        <is>
          <t>大阪府東大阪市西岩田</t>
        </is>
      </c>
      <c r="C2439" t="inlineStr">
        <is>
          <t>おおさかふひがしおおさかしにしいわた</t>
        </is>
      </c>
    </row>
    <row r="2440">
      <c r="A2440" t="inlineStr">
        <is>
          <t>5780948</t>
        </is>
      </c>
      <c r="B2440" t="inlineStr">
        <is>
          <t>大阪府東大阪市菱屋東</t>
        </is>
      </c>
      <c r="C2440" t="inlineStr">
        <is>
          <t>おおさかふひがしおおさかしひしやひがし</t>
        </is>
      </c>
    </row>
    <row r="2441">
      <c r="A2441" t="inlineStr">
        <is>
          <t>5780951</t>
        </is>
      </c>
      <c r="B2441" t="inlineStr">
        <is>
          <t>大阪府東大阪市新庄東</t>
        </is>
      </c>
      <c r="C2441" t="inlineStr">
        <is>
          <t>おおさかふひがしおおさかししんじょうひがし</t>
        </is>
      </c>
    </row>
    <row r="2442">
      <c r="A2442" t="inlineStr">
        <is>
          <t>5780952</t>
        </is>
      </c>
      <c r="B2442" t="inlineStr">
        <is>
          <t>大阪府東大阪市本庄東</t>
        </is>
      </c>
      <c r="C2442" t="inlineStr">
        <is>
          <t>おおさかふひがしおおさかしほんじょうひがし</t>
        </is>
      </c>
    </row>
    <row r="2443">
      <c r="A2443" t="inlineStr">
        <is>
          <t>5780953</t>
        </is>
      </c>
      <c r="B2443" t="inlineStr">
        <is>
          <t>大阪府東大阪市本庄</t>
        </is>
      </c>
      <c r="C2443" t="inlineStr">
        <is>
          <t>おおさかふひがしおおさかしほんじょう</t>
        </is>
      </c>
    </row>
    <row r="2444">
      <c r="A2444" t="inlineStr">
        <is>
          <t>5780954</t>
        </is>
      </c>
      <c r="B2444" t="inlineStr">
        <is>
          <t>大阪府東大阪市横枕</t>
        </is>
      </c>
      <c r="C2444" t="inlineStr">
        <is>
          <t>おおさかふひがしおおさかしよこまくら</t>
        </is>
      </c>
    </row>
    <row r="2445">
      <c r="A2445" t="inlineStr">
        <is>
          <t>5780955</t>
        </is>
      </c>
      <c r="B2445" t="inlineStr">
        <is>
          <t>大阪府東大阪市横枕南</t>
        </is>
      </c>
      <c r="C2445" t="inlineStr">
        <is>
          <t>おおさかふひがしおおさかしよこまくらみなみ</t>
        </is>
      </c>
    </row>
    <row r="2446">
      <c r="A2446" t="inlineStr">
        <is>
          <t>5780956</t>
        </is>
      </c>
      <c r="B2446" t="inlineStr">
        <is>
          <t>大阪府東大阪市横枕西</t>
        </is>
      </c>
      <c r="C2446" t="inlineStr">
        <is>
          <t>おおさかふひがしおおさかしよこまくらにし</t>
        </is>
      </c>
    </row>
    <row r="2447">
      <c r="A2447" t="inlineStr">
        <is>
          <t>5780957</t>
        </is>
      </c>
      <c r="B2447" t="inlineStr">
        <is>
          <t>大阪府東大阪市本庄中</t>
        </is>
      </c>
      <c r="C2447" t="inlineStr">
        <is>
          <t>おおさかふひがしおおさかしほんじょうなか</t>
        </is>
      </c>
    </row>
    <row r="2448">
      <c r="A2448" t="inlineStr">
        <is>
          <t>5780958</t>
        </is>
      </c>
      <c r="B2448" t="inlineStr">
        <is>
          <t>大阪府東大阪市新庄南</t>
        </is>
      </c>
      <c r="C2448" t="inlineStr">
        <is>
          <t>おおさかふひがしおおさかししんじょうみなみ</t>
        </is>
      </c>
    </row>
    <row r="2449">
      <c r="A2449" t="inlineStr">
        <is>
          <t>5780961</t>
        </is>
      </c>
      <c r="B2449" t="inlineStr">
        <is>
          <t>大阪府東大阪市南鴻池町</t>
        </is>
      </c>
      <c r="C2449" t="inlineStr">
        <is>
          <t>おおさかふひがしおおさかしみなみこうのいけちょう</t>
        </is>
      </c>
    </row>
    <row r="2450">
      <c r="A2450" t="inlineStr">
        <is>
          <t>5780963</t>
        </is>
      </c>
      <c r="B2450" t="inlineStr">
        <is>
          <t>大阪府東大阪市新庄</t>
        </is>
      </c>
      <c r="C2450" t="inlineStr">
        <is>
          <t>おおさかふひがしおおさかししんじょう</t>
        </is>
      </c>
    </row>
    <row r="2451">
      <c r="A2451" t="inlineStr">
        <is>
          <t>5780964</t>
        </is>
      </c>
      <c r="B2451" t="inlineStr">
        <is>
          <t>大阪府東大阪市新庄西</t>
        </is>
      </c>
      <c r="C2451" t="inlineStr">
        <is>
          <t>おおさかふひがしおおさかししんじょうにし</t>
        </is>
      </c>
    </row>
    <row r="2452">
      <c r="A2452" t="inlineStr">
        <is>
          <t>5780965</t>
        </is>
      </c>
      <c r="B2452" t="inlineStr">
        <is>
          <t>大阪府東大阪市本庄西</t>
        </is>
      </c>
      <c r="C2452" t="inlineStr">
        <is>
          <t>おおさかふひがしおおさかしほんじょうにし</t>
        </is>
      </c>
    </row>
    <row r="2453">
      <c r="A2453" t="inlineStr">
        <is>
          <t>5780966</t>
        </is>
      </c>
      <c r="B2453" t="inlineStr">
        <is>
          <t>大阪府東大阪市三島</t>
        </is>
      </c>
      <c r="C2453" t="inlineStr">
        <is>
          <t>おおさかふひがしおおさかしみしま</t>
        </is>
      </c>
    </row>
    <row r="2454">
      <c r="A2454" t="inlineStr">
        <is>
          <t>5780967</t>
        </is>
      </c>
      <c r="B2454" t="inlineStr">
        <is>
          <t>大阪府東大阪市新鴻池町</t>
        </is>
      </c>
      <c r="C2454" t="inlineStr">
        <is>
          <t>おおさかふひがしおおさかししんこうのいけちょう</t>
        </is>
      </c>
    </row>
    <row r="2455">
      <c r="A2455" t="inlineStr">
        <is>
          <t>5780971</t>
        </is>
      </c>
      <c r="B2455" t="inlineStr">
        <is>
          <t>大阪府東大阪市鴻池本町</t>
        </is>
      </c>
      <c r="C2455" t="inlineStr">
        <is>
          <t>おおさかふひがしおおさかしこうのいけほんまち</t>
        </is>
      </c>
    </row>
    <row r="2456">
      <c r="A2456" t="inlineStr">
        <is>
          <t>5780972</t>
        </is>
      </c>
      <c r="B2456" t="inlineStr">
        <is>
          <t>大阪府東大阪市鴻池町</t>
        </is>
      </c>
      <c r="C2456" t="inlineStr">
        <is>
          <t>おおさかふひがしおおさかしこうのいけちょう</t>
        </is>
      </c>
    </row>
    <row r="2457">
      <c r="A2457" t="inlineStr">
        <is>
          <t>5780973</t>
        </is>
      </c>
      <c r="B2457" t="inlineStr">
        <is>
          <t>大阪府東大阪市東鴻池町</t>
        </is>
      </c>
      <c r="C2457" t="inlineStr">
        <is>
          <t>おおさかふひがしおおさかしひがしこうのいけちょう</t>
        </is>
      </c>
    </row>
    <row r="2458">
      <c r="A2458" t="inlineStr">
        <is>
          <t>5780974</t>
        </is>
      </c>
      <c r="B2458" t="inlineStr">
        <is>
          <t>大阪府東大阪市鴻池元町</t>
        </is>
      </c>
      <c r="C2458" t="inlineStr">
        <is>
          <t>おおさかふひがしおおさかしこうのいけもとまち</t>
        </is>
      </c>
    </row>
    <row r="2459">
      <c r="A2459" t="inlineStr">
        <is>
          <t>5780975</t>
        </is>
      </c>
      <c r="B2459" t="inlineStr">
        <is>
          <t>大阪府東大阪市中鴻池町</t>
        </is>
      </c>
      <c r="C2459" t="inlineStr">
        <is>
          <t>おおさかふひがしおおさかしなかこうのいけちょう</t>
        </is>
      </c>
    </row>
    <row r="2460">
      <c r="A2460" t="inlineStr">
        <is>
          <t>5780976</t>
        </is>
      </c>
      <c r="B2460" t="inlineStr">
        <is>
          <t>大阪府東大阪市西鴻池町</t>
        </is>
      </c>
      <c r="C2460" t="inlineStr">
        <is>
          <t>おおさかふひがしおおさかしにしこうのいけちょう</t>
        </is>
      </c>
    </row>
    <row r="2461">
      <c r="A2461" t="inlineStr">
        <is>
          <t>5780977</t>
        </is>
      </c>
      <c r="B2461" t="inlineStr">
        <is>
          <t>大阪府東大阪市鴻池徳庵町</t>
        </is>
      </c>
      <c r="C2461" t="inlineStr">
        <is>
          <t>おおさかふひがしおおさかしこうのいけとくあんちょう</t>
        </is>
      </c>
    </row>
    <row r="2462">
      <c r="A2462" t="inlineStr">
        <is>
          <t>5780978</t>
        </is>
      </c>
      <c r="B2462" t="inlineStr">
        <is>
          <t>大阪府東大阪市北鴻池町</t>
        </is>
      </c>
      <c r="C2462" t="inlineStr">
        <is>
          <t>おおさかふひがしおおさかしきたこうのいけちょう</t>
        </is>
      </c>
    </row>
    <row r="2463">
      <c r="A2463" t="inlineStr">
        <is>
          <t>5780981</t>
        </is>
      </c>
      <c r="B2463" t="inlineStr">
        <is>
          <t>大阪府東大阪市島之内</t>
        </is>
      </c>
      <c r="C2463" t="inlineStr">
        <is>
          <t>おおさかふひがしおおさかししまのうち</t>
        </is>
      </c>
    </row>
    <row r="2464">
      <c r="A2464" t="inlineStr">
        <is>
          <t>5780982</t>
        </is>
      </c>
      <c r="B2464" t="inlineStr">
        <is>
          <t>大阪府東大阪市吉田本町</t>
        </is>
      </c>
      <c r="C2464" t="inlineStr">
        <is>
          <t>おおさかふひがしおおさかしよしたほんまち</t>
        </is>
      </c>
    </row>
    <row r="2465">
      <c r="A2465" t="inlineStr">
        <is>
          <t>5780983</t>
        </is>
      </c>
      <c r="B2465" t="inlineStr">
        <is>
          <t>大阪府東大阪市吉田下島</t>
        </is>
      </c>
      <c r="C2465" t="inlineStr">
        <is>
          <t>おおさかふひがしおおさかしよしたしもじま</t>
        </is>
      </c>
    </row>
    <row r="2466">
      <c r="A2466" t="inlineStr">
        <is>
          <t>5780984</t>
        </is>
      </c>
      <c r="B2466" t="inlineStr">
        <is>
          <t>大阪府東大阪市菱江</t>
        </is>
      </c>
      <c r="C2466" t="inlineStr">
        <is>
          <t>おおさかふひがしおおさかしひしえ</t>
        </is>
      </c>
    </row>
    <row r="2467">
      <c r="A2467" t="inlineStr">
        <is>
          <t>5780985</t>
        </is>
      </c>
      <c r="B2467" t="inlineStr">
        <is>
          <t>大阪府東大阪市中野南</t>
        </is>
      </c>
      <c r="C2467" t="inlineStr">
        <is>
          <t>おおさかふひがしおおさかしなかのみなみ</t>
        </is>
      </c>
    </row>
    <row r="2468">
      <c r="A2468" t="inlineStr">
        <is>
          <t>5798001</t>
        </is>
      </c>
      <c r="B2468" t="inlineStr">
        <is>
          <t>大阪府東大阪市善根寺町</t>
        </is>
      </c>
      <c r="C2468" t="inlineStr">
        <is>
          <t>おおさかふひがしおおさかしぜんこんじちょう</t>
        </is>
      </c>
    </row>
    <row r="2469">
      <c r="A2469" t="inlineStr">
        <is>
          <t>5798002</t>
        </is>
      </c>
      <c r="B2469" t="inlineStr">
        <is>
          <t>大阪府東大阪市池之端町</t>
        </is>
      </c>
      <c r="C2469" t="inlineStr">
        <is>
          <t>おおさかふひがしおおさかしいけのはたちょう</t>
        </is>
      </c>
    </row>
    <row r="2470">
      <c r="A2470" t="inlineStr">
        <is>
          <t>5798003</t>
        </is>
      </c>
      <c r="B2470" t="inlineStr">
        <is>
          <t>大阪府東大阪市日下町</t>
        </is>
      </c>
      <c r="C2470" t="inlineStr">
        <is>
          <t>おおさかふひがしおおさかしくさかちょう</t>
        </is>
      </c>
    </row>
    <row r="2471">
      <c r="A2471" t="inlineStr">
        <is>
          <t>5798004</t>
        </is>
      </c>
      <c r="B2471" t="inlineStr">
        <is>
          <t>大阪府東大阪市布市町</t>
        </is>
      </c>
      <c r="C2471" t="inlineStr">
        <is>
          <t>おおさかふひがしおおさかしぬのいちちょう</t>
        </is>
      </c>
    </row>
    <row r="2472">
      <c r="A2472" t="inlineStr">
        <is>
          <t>5798005</t>
        </is>
      </c>
      <c r="B2472" t="inlineStr">
        <is>
          <t>大阪府東大阪市元町</t>
        </is>
      </c>
      <c r="C2472" t="inlineStr">
        <is>
          <t>おおさかふひがしおおさかしもとまち</t>
        </is>
      </c>
    </row>
    <row r="2473">
      <c r="A2473" t="inlineStr">
        <is>
          <t>5798011</t>
        </is>
      </c>
      <c r="B2473" t="inlineStr">
        <is>
          <t>大阪府東大阪市東石切町</t>
        </is>
      </c>
      <c r="C2473" t="inlineStr">
        <is>
          <t>おおさかふひがしおおさかしひがしいしきりちょう</t>
        </is>
      </c>
    </row>
    <row r="2474">
      <c r="A2474" t="inlineStr">
        <is>
          <t>5798012</t>
        </is>
      </c>
      <c r="B2474" t="inlineStr">
        <is>
          <t>大阪府東大阪市上石切町</t>
        </is>
      </c>
      <c r="C2474" t="inlineStr">
        <is>
          <t>おおさかふひがしおおさかしかみいしきりちょう</t>
        </is>
      </c>
    </row>
    <row r="2475">
      <c r="A2475" t="inlineStr">
        <is>
          <t>5798013</t>
        </is>
      </c>
      <c r="B2475" t="inlineStr">
        <is>
          <t>大阪府東大阪市西石切町</t>
        </is>
      </c>
      <c r="C2475" t="inlineStr">
        <is>
          <t>おおさかふひがしおおさかしにしいしきりちょう</t>
        </is>
      </c>
    </row>
    <row r="2476">
      <c r="A2476" t="inlineStr">
        <is>
          <t>5798014</t>
        </is>
      </c>
      <c r="B2476" t="inlineStr">
        <is>
          <t>大阪府東大阪市中石切町</t>
        </is>
      </c>
      <c r="C2476" t="inlineStr">
        <is>
          <t>おおさかふひがしおおさかしなかいしきりちょう</t>
        </is>
      </c>
    </row>
    <row r="2477">
      <c r="A2477" t="inlineStr">
        <is>
          <t>5798015</t>
        </is>
      </c>
      <c r="B2477" t="inlineStr">
        <is>
          <t>大阪府東大阪市北石切町</t>
        </is>
      </c>
      <c r="C2477" t="inlineStr">
        <is>
          <t>おおさかふひがしおおさかしきたいしきりちょう</t>
        </is>
      </c>
    </row>
    <row r="2478">
      <c r="A2478" t="inlineStr">
        <is>
          <t>5798021</t>
        </is>
      </c>
      <c r="B2478" t="inlineStr">
        <is>
          <t>大阪府東大阪市額田町</t>
        </is>
      </c>
      <c r="C2478" t="inlineStr">
        <is>
          <t>おおさかふひがしおおさかしぬかたちょう</t>
        </is>
      </c>
    </row>
    <row r="2479">
      <c r="A2479" t="inlineStr">
        <is>
          <t>5798022</t>
        </is>
      </c>
      <c r="B2479" t="inlineStr">
        <is>
          <t>大阪府東大阪市山手町</t>
        </is>
      </c>
      <c r="C2479" t="inlineStr">
        <is>
          <t>おおさかふひがしおおさかしやまてちょう</t>
        </is>
      </c>
    </row>
    <row r="2480">
      <c r="A2480" t="inlineStr">
        <is>
          <t>5798023</t>
        </is>
      </c>
      <c r="B2480" t="inlineStr">
        <is>
          <t>大阪府東大阪市立花町</t>
        </is>
      </c>
      <c r="C2480" t="inlineStr">
        <is>
          <t>おおさかふひがしおおさかしたちばなちょう</t>
        </is>
      </c>
    </row>
    <row r="2481">
      <c r="A2481" t="inlineStr">
        <is>
          <t>5798024</t>
        </is>
      </c>
      <c r="B2481" t="inlineStr">
        <is>
          <t>大阪府東大阪市南荘町</t>
        </is>
      </c>
      <c r="C2481" t="inlineStr">
        <is>
          <t>おおさかふひがしおおさかしなんそうちょう</t>
        </is>
      </c>
    </row>
    <row r="2482">
      <c r="A2482" t="inlineStr">
        <is>
          <t>5798025</t>
        </is>
      </c>
      <c r="B2482" t="inlineStr">
        <is>
          <t>大阪府東大阪市宝町</t>
        </is>
      </c>
      <c r="C2482" t="inlineStr">
        <is>
          <t>おおさかふひがしおおさかしたからまち</t>
        </is>
      </c>
    </row>
    <row r="2483">
      <c r="A2483" t="inlineStr">
        <is>
          <t>5798026</t>
        </is>
      </c>
      <c r="B2483" t="inlineStr">
        <is>
          <t>大阪府東大阪市弥生町</t>
        </is>
      </c>
      <c r="C2483" t="inlineStr">
        <is>
          <t>おおさかふひがしおおさかしやよいちょう</t>
        </is>
      </c>
    </row>
    <row r="2484">
      <c r="A2484" t="inlineStr">
        <is>
          <t>5798027</t>
        </is>
      </c>
      <c r="B2484" t="inlineStr">
        <is>
          <t>大阪府東大阪市東山町</t>
        </is>
      </c>
      <c r="C2484" t="inlineStr">
        <is>
          <t>おおさかふひがしおおさかしひがしやまちょう</t>
        </is>
      </c>
    </row>
    <row r="2485">
      <c r="A2485" t="inlineStr">
        <is>
          <t>5798031</t>
        </is>
      </c>
      <c r="B2485" t="inlineStr">
        <is>
          <t>大阪府東大阪市豊浦町</t>
        </is>
      </c>
      <c r="C2485" t="inlineStr">
        <is>
          <t>おおさかふひがしおおさかしとようらちょう</t>
        </is>
      </c>
    </row>
    <row r="2486">
      <c r="A2486" t="inlineStr">
        <is>
          <t>5798032</t>
        </is>
      </c>
      <c r="B2486" t="inlineStr">
        <is>
          <t>大阪府東大阪市東豊浦町</t>
        </is>
      </c>
      <c r="C2486" t="inlineStr">
        <is>
          <t>おおさかふひがしおおさかしひがしとようらちょう</t>
        </is>
      </c>
    </row>
    <row r="2487">
      <c r="A2487" t="inlineStr">
        <is>
          <t>5798033</t>
        </is>
      </c>
      <c r="B2487" t="inlineStr">
        <is>
          <t>大阪府東大阪市出雲井町</t>
        </is>
      </c>
      <c r="C2487" t="inlineStr">
        <is>
          <t>おおさかふひがしおおさかしいずもいちょう</t>
        </is>
      </c>
    </row>
    <row r="2488">
      <c r="A2488" t="inlineStr">
        <is>
          <t>5798034</t>
        </is>
      </c>
      <c r="B2488" t="inlineStr">
        <is>
          <t>大阪府東大阪市出雲井本町</t>
        </is>
      </c>
      <c r="C2488" t="inlineStr">
        <is>
          <t>おおさかふひがしおおさかしいずもいほんまち</t>
        </is>
      </c>
    </row>
    <row r="2489">
      <c r="A2489" t="inlineStr">
        <is>
          <t>5798035</t>
        </is>
      </c>
      <c r="B2489" t="inlineStr">
        <is>
          <t>大阪府東大阪市鳥居町</t>
        </is>
      </c>
      <c r="C2489" t="inlineStr">
        <is>
          <t>おおさかふひがしおおさかしとりいちょう</t>
        </is>
      </c>
    </row>
    <row r="2490">
      <c r="A2490" t="inlineStr">
        <is>
          <t>5798036</t>
        </is>
      </c>
      <c r="B2490" t="inlineStr">
        <is>
          <t>大阪府東大阪市鷹殿町</t>
        </is>
      </c>
      <c r="C2490" t="inlineStr">
        <is>
          <t>おおさかふひがしおおさかしたかどのちょう</t>
        </is>
      </c>
    </row>
    <row r="2491">
      <c r="A2491" t="inlineStr">
        <is>
          <t>5798037</t>
        </is>
      </c>
      <c r="B2491" t="inlineStr">
        <is>
          <t>大阪府東大阪市新町</t>
        </is>
      </c>
      <c r="C2491" t="inlineStr">
        <is>
          <t>おおさかふひがしおおさかししんまち</t>
        </is>
      </c>
    </row>
    <row r="2492">
      <c r="A2492" t="inlineStr">
        <is>
          <t>5798038</t>
        </is>
      </c>
      <c r="B2492" t="inlineStr">
        <is>
          <t>大阪府東大阪市箱殿町</t>
        </is>
      </c>
      <c r="C2492" t="inlineStr">
        <is>
          <t>おおさかふひがしおおさかしはこどのちょう</t>
        </is>
      </c>
    </row>
    <row r="2493">
      <c r="A2493" t="inlineStr">
        <is>
          <t>5798041</t>
        </is>
      </c>
      <c r="B2493" t="inlineStr">
        <is>
          <t>大阪府東大阪市喜里川町</t>
        </is>
      </c>
      <c r="C2493" t="inlineStr">
        <is>
          <t>おおさかふひがしおおさかしきりかわちょう</t>
        </is>
      </c>
    </row>
    <row r="2494">
      <c r="A2494" t="inlineStr">
        <is>
          <t>5798042</t>
        </is>
      </c>
      <c r="B2494" t="inlineStr">
        <is>
          <t>大阪府東大阪市五条町</t>
        </is>
      </c>
      <c r="C2494" t="inlineStr">
        <is>
          <t>おおさかふひがしおおさかしごじょうちょう</t>
        </is>
      </c>
    </row>
    <row r="2495">
      <c r="A2495" t="inlineStr">
        <is>
          <t>5798043</t>
        </is>
      </c>
      <c r="B2495" t="inlineStr">
        <is>
          <t>大阪府東大阪市客坊町</t>
        </is>
      </c>
      <c r="C2495" t="inlineStr">
        <is>
          <t>おおさかふひがしおおさかしきゃくぼうちょう</t>
        </is>
      </c>
    </row>
    <row r="2496">
      <c r="A2496" t="inlineStr">
        <is>
          <t>5798044</t>
        </is>
      </c>
      <c r="B2496" t="inlineStr">
        <is>
          <t>大阪府東大阪市河内町</t>
        </is>
      </c>
      <c r="C2496" t="inlineStr">
        <is>
          <t>おおさかふひがしおおさかしかわちちょう</t>
        </is>
      </c>
    </row>
    <row r="2497">
      <c r="A2497" t="inlineStr">
        <is>
          <t>5798045</t>
        </is>
      </c>
      <c r="B2497" t="inlineStr">
        <is>
          <t>大阪府東大阪市本町</t>
        </is>
      </c>
      <c r="C2497" t="inlineStr">
        <is>
          <t>おおさかふひがしおおさかしほんまち</t>
        </is>
      </c>
    </row>
    <row r="2498">
      <c r="A2498" t="inlineStr">
        <is>
          <t>5798046</t>
        </is>
      </c>
      <c r="B2498" t="inlineStr">
        <is>
          <t>大阪府東大阪市昭和町</t>
        </is>
      </c>
      <c r="C2498" t="inlineStr">
        <is>
          <t>おおさかふひがしおおさかししょうわちょう</t>
        </is>
      </c>
    </row>
    <row r="2499">
      <c r="A2499" t="inlineStr">
        <is>
          <t>5798047</t>
        </is>
      </c>
      <c r="B2499" t="inlineStr">
        <is>
          <t>大阪府東大阪市桜町</t>
        </is>
      </c>
      <c r="C2499" t="inlineStr">
        <is>
          <t>おおさかふひがしおおさかしさくらまち</t>
        </is>
      </c>
    </row>
    <row r="2500">
      <c r="A2500" t="inlineStr">
        <is>
          <t>5798048</t>
        </is>
      </c>
      <c r="B2500" t="inlineStr">
        <is>
          <t>大阪府東大阪市旭町</t>
        </is>
      </c>
      <c r="C2500" t="inlineStr">
        <is>
          <t>おおさかふひがしおおさかしあさひまち</t>
        </is>
      </c>
    </row>
    <row r="2501">
      <c r="A2501" t="inlineStr">
        <is>
          <t>5798051</t>
        </is>
      </c>
      <c r="B2501" t="inlineStr">
        <is>
          <t>大阪府東大阪市瓢箪山町</t>
        </is>
      </c>
      <c r="C2501" t="inlineStr">
        <is>
          <t>おおさかふひがしおおさかしひょうたんやまちょう</t>
        </is>
      </c>
    </row>
    <row r="2502">
      <c r="A2502" t="inlineStr">
        <is>
          <t>5798052</t>
        </is>
      </c>
      <c r="B2502" t="inlineStr">
        <is>
          <t>大阪府東大阪市上四条町</t>
        </is>
      </c>
      <c r="C2502" t="inlineStr">
        <is>
          <t>おおさかふひがしおおさかしかみしじょうちょう</t>
        </is>
      </c>
    </row>
    <row r="2503">
      <c r="A2503" t="inlineStr">
        <is>
          <t>5798053</t>
        </is>
      </c>
      <c r="B2503" t="inlineStr">
        <is>
          <t>大阪府東大阪市四条町</t>
        </is>
      </c>
      <c r="C2503" t="inlineStr">
        <is>
          <t>おおさかふひがしおおさかししじょうちょう</t>
        </is>
      </c>
    </row>
    <row r="2504">
      <c r="A2504" t="inlineStr">
        <is>
          <t>5798054</t>
        </is>
      </c>
      <c r="B2504" t="inlineStr">
        <is>
          <t>大阪府東大阪市南四条町</t>
        </is>
      </c>
      <c r="C2504" t="inlineStr">
        <is>
          <t>おおさかふひがしおおさかしみなみしじょうちょう</t>
        </is>
      </c>
    </row>
    <row r="2505">
      <c r="A2505" t="inlineStr">
        <is>
          <t>5798055</t>
        </is>
      </c>
      <c r="B2505" t="inlineStr">
        <is>
          <t>大阪府東大阪市末広町</t>
        </is>
      </c>
      <c r="C2505" t="inlineStr">
        <is>
          <t>おおさかふひがしおおさかしすえひろちょう</t>
        </is>
      </c>
    </row>
    <row r="2506">
      <c r="A2506" t="inlineStr">
        <is>
          <t>5798056</t>
        </is>
      </c>
      <c r="B2506" t="inlineStr">
        <is>
          <t>大阪府東大阪市若草町</t>
        </is>
      </c>
      <c r="C2506" t="inlineStr">
        <is>
          <t>おおさかふひがしおおさかしわかくさちょう</t>
        </is>
      </c>
    </row>
    <row r="2507">
      <c r="A2507" t="inlineStr">
        <is>
          <t>5798057</t>
        </is>
      </c>
      <c r="B2507" t="inlineStr">
        <is>
          <t>大阪府東大阪市御幸町</t>
        </is>
      </c>
      <c r="C2507" t="inlineStr">
        <is>
          <t>おおさかふひがしおおさかしみゆきちょう</t>
        </is>
      </c>
    </row>
    <row r="2508">
      <c r="A2508" t="inlineStr">
        <is>
          <t>5798058</t>
        </is>
      </c>
      <c r="B2508" t="inlineStr">
        <is>
          <t>大阪府東大阪市神田町</t>
        </is>
      </c>
      <c r="C2508" t="inlineStr">
        <is>
          <t>おおさかふひがしおおさかしかんだちょう</t>
        </is>
      </c>
    </row>
    <row r="2509">
      <c r="A2509" t="inlineStr">
        <is>
          <t>5798061</t>
        </is>
      </c>
      <c r="B2509" t="inlineStr">
        <is>
          <t>大阪府東大阪市六万寺町</t>
        </is>
      </c>
      <c r="C2509" t="inlineStr">
        <is>
          <t>おおさかふひがしおおさかしろくまんじちょう</t>
        </is>
      </c>
    </row>
    <row r="2510">
      <c r="A2510" t="inlineStr">
        <is>
          <t>5798062</t>
        </is>
      </c>
      <c r="B2510" t="inlineStr">
        <is>
          <t>大阪府東大阪市上六万寺町</t>
        </is>
      </c>
      <c r="C2510" t="inlineStr">
        <is>
          <t>おおさかふひがしおおさかしかみろくまんじちょう</t>
        </is>
      </c>
    </row>
    <row r="2511">
      <c r="A2511" t="inlineStr">
        <is>
          <t>5798063</t>
        </is>
      </c>
      <c r="B2511" t="inlineStr">
        <is>
          <t>大阪府東大阪市横小路町</t>
        </is>
      </c>
      <c r="C2511" t="inlineStr">
        <is>
          <t>おおさかふひがしおおさかしよこしょうじちょう</t>
        </is>
      </c>
    </row>
    <row r="2512">
      <c r="A2512" t="inlineStr">
        <is>
          <t>5798064</t>
        </is>
      </c>
      <c r="B2512" t="inlineStr">
        <is>
          <t>大阪府東大阪市池島町</t>
        </is>
      </c>
      <c r="C2512" t="inlineStr">
        <is>
          <t>おおさかふひがしおおさかしいけしまちょう</t>
        </is>
      </c>
    </row>
    <row r="2513">
      <c r="A2513" t="inlineStr">
        <is>
          <t>5798065</t>
        </is>
      </c>
      <c r="B2513" t="inlineStr">
        <is>
          <t>大阪府東大阪市新池島町</t>
        </is>
      </c>
      <c r="C2513" t="inlineStr">
        <is>
          <t>おおさかふひがしおおさかししんいけしまちょう</t>
        </is>
      </c>
    </row>
    <row r="2514">
      <c r="A2514" t="inlineStr">
        <is>
          <t>5798066</t>
        </is>
      </c>
      <c r="B2514" t="inlineStr">
        <is>
          <t>大阪府東大阪市下六万寺町</t>
        </is>
      </c>
      <c r="C2514" t="inlineStr">
        <is>
          <t>おおさかふひがしおおさかししもろくまんじちょう</t>
        </is>
      </c>
    </row>
    <row r="2515">
      <c r="A2515" t="inlineStr">
        <is>
          <t>5800000</t>
        </is>
      </c>
      <c r="B2515" t="inlineStr">
        <is>
          <t>大阪府松原市</t>
        </is>
      </c>
      <c r="C2515" t="inlineStr">
        <is>
          <t>おおさかふまつばらし</t>
        </is>
      </c>
    </row>
    <row r="2516">
      <c r="A2516" t="inlineStr">
        <is>
          <t>5800001</t>
        </is>
      </c>
      <c r="B2516" t="inlineStr">
        <is>
          <t>大阪府松原市若林</t>
        </is>
      </c>
      <c r="C2516" t="inlineStr">
        <is>
          <t>おおさかふまつばらしわかばやし</t>
        </is>
      </c>
    </row>
    <row r="2517">
      <c r="A2517" t="inlineStr">
        <is>
          <t>5800002</t>
        </is>
      </c>
      <c r="B2517" t="inlineStr">
        <is>
          <t>大阪府松原市小川</t>
        </is>
      </c>
      <c r="C2517" t="inlineStr">
        <is>
          <t>おおさかふまつばらしおがわ</t>
        </is>
      </c>
    </row>
    <row r="2518">
      <c r="A2518" t="inlineStr">
        <is>
          <t>5800003</t>
        </is>
      </c>
      <c r="B2518" t="inlineStr">
        <is>
          <t>大阪府松原市一津屋</t>
        </is>
      </c>
      <c r="C2518" t="inlineStr">
        <is>
          <t>おおさかふまつばらしひとつや</t>
        </is>
      </c>
    </row>
    <row r="2519">
      <c r="A2519" t="inlineStr">
        <is>
          <t>5800004</t>
        </is>
      </c>
      <c r="B2519" t="inlineStr">
        <is>
          <t>大阪府松原市西野々</t>
        </is>
      </c>
      <c r="C2519" t="inlineStr">
        <is>
          <t>おおさかふまつばらしにしのの</t>
        </is>
      </c>
    </row>
    <row r="2520">
      <c r="A2520" t="inlineStr">
        <is>
          <t>5800005</t>
        </is>
      </c>
      <c r="B2520" t="inlineStr">
        <is>
          <t>大阪府松原市別所</t>
        </is>
      </c>
      <c r="C2520" t="inlineStr">
        <is>
          <t>おおさかふまつばらしべっしょ</t>
        </is>
      </c>
    </row>
    <row r="2521">
      <c r="A2521" t="inlineStr">
        <is>
          <t>5800006</t>
        </is>
      </c>
      <c r="B2521" t="inlineStr">
        <is>
          <t>大阪府松原市大堀</t>
        </is>
      </c>
      <c r="C2521" t="inlineStr">
        <is>
          <t>おおさかふまつばらしおおぼり</t>
        </is>
      </c>
    </row>
    <row r="2522">
      <c r="A2522" t="inlineStr">
        <is>
          <t>5800011</t>
        </is>
      </c>
      <c r="B2522" t="inlineStr">
        <is>
          <t>大阪府松原市西大塚</t>
        </is>
      </c>
      <c r="C2522" t="inlineStr">
        <is>
          <t>おおさかふまつばらしにしおおつか</t>
        </is>
      </c>
    </row>
    <row r="2523">
      <c r="A2523" t="inlineStr">
        <is>
          <t>5800012</t>
        </is>
      </c>
      <c r="B2523" t="inlineStr">
        <is>
          <t>大阪府松原市立部</t>
        </is>
      </c>
      <c r="C2523" t="inlineStr">
        <is>
          <t>おおさかふまつばらしたつべ</t>
        </is>
      </c>
    </row>
    <row r="2524">
      <c r="A2524" t="inlineStr">
        <is>
          <t>5800013</t>
        </is>
      </c>
      <c r="B2524" t="inlineStr">
        <is>
          <t>大阪府松原市丹南</t>
        </is>
      </c>
      <c r="C2524" t="inlineStr">
        <is>
          <t>おおさかふまつばらしたんなん</t>
        </is>
      </c>
    </row>
    <row r="2525">
      <c r="A2525" t="inlineStr">
        <is>
          <t>5800014</t>
        </is>
      </c>
      <c r="B2525" t="inlineStr">
        <is>
          <t>大阪府松原市岡</t>
        </is>
      </c>
      <c r="C2525" t="inlineStr">
        <is>
          <t>おおさかふまつばらしおか</t>
        </is>
      </c>
    </row>
    <row r="2526">
      <c r="A2526" t="inlineStr">
        <is>
          <t>5800015</t>
        </is>
      </c>
      <c r="B2526" t="inlineStr">
        <is>
          <t>大阪府松原市新堂</t>
        </is>
      </c>
      <c r="C2526" t="inlineStr">
        <is>
          <t>おおさかふまつばらししんどう</t>
        </is>
      </c>
    </row>
    <row r="2527">
      <c r="A2527" t="inlineStr">
        <is>
          <t>5800016</t>
        </is>
      </c>
      <c r="B2527" t="inlineStr">
        <is>
          <t>大阪府松原市上田</t>
        </is>
      </c>
      <c r="C2527" t="inlineStr">
        <is>
          <t>おおさかふまつばらしうえだ</t>
        </is>
      </c>
    </row>
    <row r="2528">
      <c r="A2528" t="inlineStr">
        <is>
          <t>5800017</t>
        </is>
      </c>
      <c r="B2528" t="inlineStr">
        <is>
          <t>大阪府松原市柴垣</t>
        </is>
      </c>
      <c r="C2528" t="inlineStr">
        <is>
          <t>おおさかふまつばらししばがき</t>
        </is>
      </c>
    </row>
    <row r="2529">
      <c r="A2529" t="inlineStr">
        <is>
          <t>5800021</t>
        </is>
      </c>
      <c r="B2529" t="inlineStr">
        <is>
          <t>大阪府松原市高見の里</t>
        </is>
      </c>
      <c r="C2529" t="inlineStr">
        <is>
          <t>おおさかふまつばらしたかみのさと</t>
        </is>
      </c>
    </row>
    <row r="2530">
      <c r="A2530" t="inlineStr">
        <is>
          <t>5800022</t>
        </is>
      </c>
      <c r="B2530" t="inlineStr">
        <is>
          <t>大阪府松原市河合</t>
        </is>
      </c>
      <c r="C2530" t="inlineStr">
        <is>
          <t>おおさかふまつばらしかわい</t>
        </is>
      </c>
    </row>
    <row r="2531">
      <c r="A2531" t="inlineStr">
        <is>
          <t>5800023</t>
        </is>
      </c>
      <c r="B2531" t="inlineStr">
        <is>
          <t>大阪府松原市南新町</t>
        </is>
      </c>
      <c r="C2531" t="inlineStr">
        <is>
          <t>おおさかふまつばらしみなみしんまち</t>
        </is>
      </c>
    </row>
    <row r="2532">
      <c r="A2532" t="inlineStr">
        <is>
          <t>5800024</t>
        </is>
      </c>
      <c r="B2532" t="inlineStr">
        <is>
          <t>大阪府松原市東新町</t>
        </is>
      </c>
      <c r="C2532" t="inlineStr">
        <is>
          <t>おおさかふまつばらしひがししんまち</t>
        </is>
      </c>
    </row>
    <row r="2533">
      <c r="A2533" t="inlineStr">
        <is>
          <t>5800025</t>
        </is>
      </c>
      <c r="B2533" t="inlineStr">
        <is>
          <t>大阪府松原市北新町</t>
        </is>
      </c>
      <c r="C2533" t="inlineStr">
        <is>
          <t>おおさかふまつばらしきたしんまち</t>
        </is>
      </c>
    </row>
    <row r="2534">
      <c r="A2534" t="inlineStr">
        <is>
          <t>5800026</t>
        </is>
      </c>
      <c r="B2534" t="inlineStr">
        <is>
          <t>大阪府松原市天美我堂</t>
        </is>
      </c>
      <c r="C2534" t="inlineStr">
        <is>
          <t>おおさかふまつばらしあまみがどう</t>
        </is>
      </c>
    </row>
    <row r="2535">
      <c r="A2535" t="inlineStr">
        <is>
          <t>5800031</t>
        </is>
      </c>
      <c r="B2535" t="inlineStr">
        <is>
          <t>大阪府松原市天美北</t>
        </is>
      </c>
      <c r="C2535" t="inlineStr">
        <is>
          <t>おおさかふまつばらしあまみきた</t>
        </is>
      </c>
    </row>
    <row r="2536">
      <c r="A2536" t="inlineStr">
        <is>
          <t>5800032</t>
        </is>
      </c>
      <c r="B2536" t="inlineStr">
        <is>
          <t>大阪府松原市天美東</t>
        </is>
      </c>
      <c r="C2536" t="inlineStr">
        <is>
          <t>おおさかふまつばらしあまみひがし</t>
        </is>
      </c>
    </row>
    <row r="2537">
      <c r="A2537" t="inlineStr">
        <is>
          <t>5800033</t>
        </is>
      </c>
      <c r="B2537" t="inlineStr">
        <is>
          <t>大阪府松原市天美南</t>
        </is>
      </c>
      <c r="C2537" t="inlineStr">
        <is>
          <t>おおさかふまつばらしあまみみなみ</t>
        </is>
      </c>
    </row>
    <row r="2538">
      <c r="A2538" t="inlineStr">
        <is>
          <t>5800034</t>
        </is>
      </c>
      <c r="B2538" t="inlineStr">
        <is>
          <t>大阪府松原市天美西</t>
        </is>
      </c>
      <c r="C2538" t="inlineStr">
        <is>
          <t>おおさかふまつばらしあまみにし</t>
        </is>
      </c>
    </row>
    <row r="2539">
      <c r="A2539" t="inlineStr">
        <is>
          <t>5800041</t>
        </is>
      </c>
      <c r="B2539" t="inlineStr">
        <is>
          <t>大阪府松原市三宅東</t>
        </is>
      </c>
      <c r="C2539" t="inlineStr">
        <is>
          <t>おおさかふまつばらしみやけひがし</t>
        </is>
      </c>
    </row>
    <row r="2540">
      <c r="A2540" t="inlineStr">
        <is>
          <t>5800042</t>
        </is>
      </c>
      <c r="B2540" t="inlineStr">
        <is>
          <t>大阪府松原市松ケ丘</t>
        </is>
      </c>
      <c r="C2540" t="inlineStr">
        <is>
          <t>おおさかふまつばらしまつがおか</t>
        </is>
      </c>
    </row>
    <row r="2541">
      <c r="A2541" t="inlineStr">
        <is>
          <t>5800043</t>
        </is>
      </c>
      <c r="B2541" t="inlineStr">
        <is>
          <t>大阪府松原市阿保</t>
        </is>
      </c>
      <c r="C2541" t="inlineStr">
        <is>
          <t>おおさかふまつばらしあお</t>
        </is>
      </c>
    </row>
    <row r="2542">
      <c r="A2542" t="inlineStr">
        <is>
          <t>5800044</t>
        </is>
      </c>
      <c r="B2542" t="inlineStr">
        <is>
          <t>大阪府松原市田井城</t>
        </is>
      </c>
      <c r="C2542" t="inlineStr">
        <is>
          <t>おおさかふまつばらしたいじょう</t>
        </is>
      </c>
    </row>
    <row r="2543">
      <c r="A2543" t="inlineStr">
        <is>
          <t>5800045</t>
        </is>
      </c>
      <c r="B2543" t="inlineStr">
        <is>
          <t>大阪府松原市三宅西</t>
        </is>
      </c>
      <c r="C2543" t="inlineStr">
        <is>
          <t>おおさかふまつばらしみやけにし</t>
        </is>
      </c>
    </row>
    <row r="2544">
      <c r="A2544" t="inlineStr">
        <is>
          <t>5800046</t>
        </is>
      </c>
      <c r="B2544" t="inlineStr">
        <is>
          <t>大阪府松原市三宅中</t>
        </is>
      </c>
      <c r="C2544" t="inlineStr">
        <is>
          <t>おおさかふまつばらしみやけなか</t>
        </is>
      </c>
    </row>
    <row r="2545">
      <c r="A2545" t="inlineStr">
        <is>
          <t>5810000</t>
        </is>
      </c>
      <c r="B2545" t="inlineStr">
        <is>
          <t>大阪府八尾市</t>
        </is>
      </c>
      <c r="C2545" t="inlineStr">
        <is>
          <t>おおさかふやおし</t>
        </is>
      </c>
    </row>
    <row r="2546">
      <c r="A2546" t="inlineStr">
        <is>
          <t>5810001</t>
        </is>
      </c>
      <c r="B2546" t="inlineStr">
        <is>
          <t>大阪府八尾市末広町</t>
        </is>
      </c>
      <c r="C2546" t="inlineStr">
        <is>
          <t>おおさかふやおしすえひろちょう</t>
        </is>
      </c>
    </row>
    <row r="2547">
      <c r="A2547" t="inlineStr">
        <is>
          <t>5810002</t>
        </is>
      </c>
      <c r="B2547" t="inlineStr">
        <is>
          <t>大阪府八尾市東久宝寺</t>
        </is>
      </c>
      <c r="C2547" t="inlineStr">
        <is>
          <t>おおさかふやおしひがしきゅうほうじ</t>
        </is>
      </c>
    </row>
    <row r="2548">
      <c r="A2548" t="inlineStr">
        <is>
          <t>5810003</t>
        </is>
      </c>
      <c r="B2548" t="inlineStr">
        <is>
          <t>大阪府八尾市本町</t>
        </is>
      </c>
      <c r="C2548" t="inlineStr">
        <is>
          <t>おおさかふやおしほんまち</t>
        </is>
      </c>
    </row>
    <row r="2549">
      <c r="A2549" t="inlineStr">
        <is>
          <t>5810004</t>
        </is>
      </c>
      <c r="B2549" t="inlineStr">
        <is>
          <t>大阪府八尾市東本町</t>
        </is>
      </c>
      <c r="C2549" t="inlineStr">
        <is>
          <t>おおさかふやおしひがしほんまち</t>
        </is>
      </c>
    </row>
    <row r="2550">
      <c r="A2550" t="inlineStr">
        <is>
          <t>5810005</t>
        </is>
      </c>
      <c r="B2550" t="inlineStr">
        <is>
          <t>大阪府八尾市荘内町</t>
        </is>
      </c>
      <c r="C2550" t="inlineStr">
        <is>
          <t>おおさかふやおしそうないちょう</t>
        </is>
      </c>
    </row>
    <row r="2551">
      <c r="A2551" t="inlineStr">
        <is>
          <t>5810006</t>
        </is>
      </c>
      <c r="B2551" t="inlineStr">
        <is>
          <t>大阪府八尾市清水町</t>
        </is>
      </c>
      <c r="C2551" t="inlineStr">
        <is>
          <t>おおさかふやおししみずちょう</t>
        </is>
      </c>
    </row>
    <row r="2552">
      <c r="A2552" t="inlineStr">
        <is>
          <t>5810007</t>
        </is>
      </c>
      <c r="B2552" t="inlineStr">
        <is>
          <t>大阪府八尾市光南町</t>
        </is>
      </c>
      <c r="C2552" t="inlineStr">
        <is>
          <t>おおさかふやおしこうなんちょう</t>
        </is>
      </c>
    </row>
    <row r="2553">
      <c r="A2553" t="inlineStr">
        <is>
          <t>5810010</t>
        </is>
      </c>
      <c r="B2553" t="inlineStr">
        <is>
          <t>大阪府八尾市都塚北</t>
        </is>
      </c>
      <c r="C2553" t="inlineStr">
        <is>
          <t>おおさかふやおしみやこづかきた</t>
        </is>
      </c>
    </row>
    <row r="2554">
      <c r="A2554" t="inlineStr">
        <is>
          <t>5810011</t>
        </is>
      </c>
      <c r="B2554" t="inlineStr">
        <is>
          <t>大阪府八尾市若草町</t>
        </is>
      </c>
      <c r="C2554" t="inlineStr">
        <is>
          <t>おおさかふやおしわかくさちょう</t>
        </is>
      </c>
    </row>
    <row r="2555">
      <c r="A2555" t="inlineStr">
        <is>
          <t>5810012</t>
        </is>
      </c>
      <c r="B2555" t="inlineStr">
        <is>
          <t>大阪府八尾市小阪合町</t>
        </is>
      </c>
      <c r="C2555" t="inlineStr">
        <is>
          <t>おおさかふやおしこざかあいちょう</t>
        </is>
      </c>
    </row>
    <row r="2556">
      <c r="A2556" t="inlineStr">
        <is>
          <t>5810013</t>
        </is>
      </c>
      <c r="B2556" t="inlineStr">
        <is>
          <t>大阪府八尾市山本町南</t>
        </is>
      </c>
      <c r="C2556" t="inlineStr">
        <is>
          <t>おおさかふやおしやまもとちょうみなみ</t>
        </is>
      </c>
    </row>
    <row r="2557">
      <c r="A2557" t="inlineStr">
        <is>
          <t>5810014</t>
        </is>
      </c>
      <c r="B2557" t="inlineStr">
        <is>
          <t>大阪府八尾市中田</t>
        </is>
      </c>
      <c r="C2557" t="inlineStr">
        <is>
          <t>おおさかふやおしなかた</t>
        </is>
      </c>
    </row>
    <row r="2558">
      <c r="A2558" t="inlineStr">
        <is>
          <t>5810015</t>
        </is>
      </c>
      <c r="B2558" t="inlineStr">
        <is>
          <t>大阪府八尾市刑部</t>
        </is>
      </c>
      <c r="C2558" t="inlineStr">
        <is>
          <t>おおさかふやおしおさかべ</t>
        </is>
      </c>
    </row>
    <row r="2559">
      <c r="A2559" t="inlineStr">
        <is>
          <t>5810016</t>
        </is>
      </c>
      <c r="B2559" t="inlineStr">
        <is>
          <t>大阪府八尾市八尾木北</t>
        </is>
      </c>
      <c r="C2559" t="inlineStr">
        <is>
          <t>おおさかふやおしやおぎきた</t>
        </is>
      </c>
    </row>
    <row r="2560">
      <c r="A2560" t="inlineStr">
        <is>
          <t>5810017</t>
        </is>
      </c>
      <c r="B2560" t="inlineStr">
        <is>
          <t>大阪府八尾市高美町</t>
        </is>
      </c>
      <c r="C2560" t="inlineStr">
        <is>
          <t>おおさかふやおしたかみちょう</t>
        </is>
      </c>
    </row>
    <row r="2561">
      <c r="A2561" t="inlineStr">
        <is>
          <t>5810018</t>
        </is>
      </c>
      <c r="B2561" t="inlineStr">
        <is>
          <t>大阪府八尾市青山町</t>
        </is>
      </c>
      <c r="C2561" t="inlineStr">
        <is>
          <t>おおさかふやおしあおやまちょう</t>
        </is>
      </c>
    </row>
    <row r="2562">
      <c r="A2562" t="inlineStr">
        <is>
          <t>5810019</t>
        </is>
      </c>
      <c r="B2562" t="inlineStr">
        <is>
          <t>大阪府八尾市南小阪合町</t>
        </is>
      </c>
      <c r="C2562" t="inlineStr">
        <is>
          <t>おおさかふやおしみなみこざかあいちょう</t>
        </is>
      </c>
    </row>
    <row r="2563">
      <c r="A2563" t="inlineStr">
        <is>
          <t>5810020</t>
        </is>
      </c>
      <c r="B2563" t="inlineStr">
        <is>
          <t>大阪府八尾市曙川東</t>
        </is>
      </c>
      <c r="C2563" t="inlineStr">
        <is>
          <t>おおさかふやおしあけがわひがし</t>
        </is>
      </c>
    </row>
    <row r="2564">
      <c r="A2564" t="inlineStr">
        <is>
          <t>5810021</t>
        </is>
      </c>
      <c r="B2564" t="inlineStr">
        <is>
          <t>大阪府八尾市山本高安町</t>
        </is>
      </c>
      <c r="C2564" t="inlineStr">
        <is>
          <t>おおさかふやおしやまもとたかやすちょう</t>
        </is>
      </c>
    </row>
    <row r="2565">
      <c r="A2565" t="inlineStr">
        <is>
          <t>5810022</t>
        </is>
      </c>
      <c r="B2565" t="inlineStr">
        <is>
          <t>大阪府八尾市柏村町</t>
        </is>
      </c>
      <c r="C2565" t="inlineStr">
        <is>
          <t>おおさかふやおしかしむらちょう</t>
        </is>
      </c>
    </row>
    <row r="2566">
      <c r="A2566" t="inlineStr">
        <is>
          <t>5810023</t>
        </is>
      </c>
      <c r="B2566" t="inlineStr">
        <is>
          <t>大阪府八尾市都塚</t>
        </is>
      </c>
      <c r="C2566" t="inlineStr">
        <is>
          <t>おおさかふやおしみやこづか</t>
        </is>
      </c>
    </row>
    <row r="2567">
      <c r="A2567" t="inlineStr">
        <is>
          <t>5810024</t>
        </is>
      </c>
      <c r="B2567" t="inlineStr">
        <is>
          <t>大阪府八尾市二俣</t>
        </is>
      </c>
      <c r="C2567" t="inlineStr">
        <is>
          <t>おおさかふやおしふたまた</t>
        </is>
      </c>
    </row>
    <row r="2568">
      <c r="A2568" t="inlineStr">
        <is>
          <t>5810025</t>
        </is>
      </c>
      <c r="B2568" t="inlineStr">
        <is>
          <t>大阪府八尾市天王寺屋</t>
        </is>
      </c>
      <c r="C2568" t="inlineStr">
        <is>
          <t>おおさかふやおしてんのうじや</t>
        </is>
      </c>
    </row>
    <row r="2569">
      <c r="A2569" t="inlineStr">
        <is>
          <t>5810026</t>
        </is>
      </c>
      <c r="B2569" t="inlineStr">
        <is>
          <t>大阪府八尾市曙町</t>
        </is>
      </c>
      <c r="C2569" t="inlineStr">
        <is>
          <t>おおさかふやおしあけぼのちょう</t>
        </is>
      </c>
    </row>
    <row r="2570">
      <c r="A2570" t="inlineStr">
        <is>
          <t>5810027</t>
        </is>
      </c>
      <c r="B2570" t="inlineStr">
        <is>
          <t>大阪府八尾市八尾木</t>
        </is>
      </c>
      <c r="C2570" t="inlineStr">
        <is>
          <t>おおさかふやおしやおぎ</t>
        </is>
      </c>
    </row>
    <row r="2571">
      <c r="A2571" t="inlineStr">
        <is>
          <t>5810028</t>
        </is>
      </c>
      <c r="B2571" t="inlineStr">
        <is>
          <t>大阪府八尾市八尾木東</t>
        </is>
      </c>
      <c r="C2571" t="inlineStr">
        <is>
          <t>おおさかふやおしやおぎひがし</t>
        </is>
      </c>
    </row>
    <row r="2572">
      <c r="A2572" t="inlineStr">
        <is>
          <t>5810029</t>
        </is>
      </c>
      <c r="B2572" t="inlineStr">
        <is>
          <t>大阪府八尾市東弓削</t>
        </is>
      </c>
      <c r="C2572" t="inlineStr">
        <is>
          <t>おおさかふやおしひがしゆうげ</t>
        </is>
      </c>
    </row>
    <row r="2573">
      <c r="A2573" t="inlineStr">
        <is>
          <t>5810030</t>
        </is>
      </c>
      <c r="B2573" t="inlineStr">
        <is>
          <t>大阪府八尾市都塚南</t>
        </is>
      </c>
      <c r="C2573" t="inlineStr">
        <is>
          <t>おおさかふやおしみやこづかみなみ</t>
        </is>
      </c>
    </row>
    <row r="2574">
      <c r="A2574" t="inlineStr">
        <is>
          <t>5810031</t>
        </is>
      </c>
      <c r="B2574" t="inlineStr">
        <is>
          <t>大阪府八尾市志紀町</t>
        </is>
      </c>
      <c r="C2574" t="inlineStr">
        <is>
          <t>おおさかふやおししきちょう</t>
        </is>
      </c>
    </row>
    <row r="2575">
      <c r="A2575" t="inlineStr">
        <is>
          <t>5810032</t>
        </is>
      </c>
      <c r="B2575" t="inlineStr">
        <is>
          <t>大阪府八尾市弓削町</t>
        </is>
      </c>
      <c r="C2575" t="inlineStr">
        <is>
          <t>おおさかふやおしゆうげちょう</t>
        </is>
      </c>
    </row>
    <row r="2576">
      <c r="A2576" t="inlineStr">
        <is>
          <t>5810033</t>
        </is>
      </c>
      <c r="B2576" t="inlineStr">
        <is>
          <t>大阪府八尾市志紀町南</t>
        </is>
      </c>
      <c r="C2576" t="inlineStr">
        <is>
          <t>おおさかふやおししきちょうみなみ</t>
        </is>
      </c>
    </row>
    <row r="2577">
      <c r="A2577" t="inlineStr">
        <is>
          <t>5810034</t>
        </is>
      </c>
      <c r="B2577" t="inlineStr">
        <is>
          <t>大阪府八尾市弓削町南</t>
        </is>
      </c>
      <c r="C2577" t="inlineStr">
        <is>
          <t>おおさかふやおしゆうげちょうみなみ</t>
        </is>
      </c>
    </row>
    <row r="2578">
      <c r="A2578" t="inlineStr">
        <is>
          <t>5810035</t>
        </is>
      </c>
      <c r="B2578" t="inlineStr">
        <is>
          <t>大阪府八尾市西弓削</t>
        </is>
      </c>
      <c r="C2578" t="inlineStr">
        <is>
          <t>おおさかふやおしにしゆうげ</t>
        </is>
      </c>
    </row>
    <row r="2579">
      <c r="A2579" t="inlineStr">
        <is>
          <t>5810036</t>
        </is>
      </c>
      <c r="B2579" t="inlineStr">
        <is>
          <t>大阪府八尾市沼</t>
        </is>
      </c>
      <c r="C2579" t="inlineStr">
        <is>
          <t>おおさかふやおしぬま</t>
        </is>
      </c>
    </row>
    <row r="2580">
      <c r="A2580" t="inlineStr">
        <is>
          <t>5810037</t>
        </is>
      </c>
      <c r="B2580" t="inlineStr">
        <is>
          <t>大阪府八尾市太田</t>
        </is>
      </c>
      <c r="C2580" t="inlineStr">
        <is>
          <t>おおさかふやおしおおた</t>
        </is>
      </c>
    </row>
    <row r="2581">
      <c r="A2581" t="inlineStr">
        <is>
          <t>5810038</t>
        </is>
      </c>
      <c r="B2581" t="inlineStr">
        <is>
          <t>大阪府八尾市若林町</t>
        </is>
      </c>
      <c r="C2581" t="inlineStr">
        <is>
          <t>おおさかふやおしわかばやしちょう</t>
        </is>
      </c>
    </row>
    <row r="2582">
      <c r="A2582" t="inlineStr">
        <is>
          <t>5810039</t>
        </is>
      </c>
      <c r="B2582" t="inlineStr">
        <is>
          <t>大阪府八尾市太田新町</t>
        </is>
      </c>
      <c r="C2582" t="inlineStr">
        <is>
          <t>おおさかふやおしおおたしんまち</t>
        </is>
      </c>
    </row>
    <row r="2583">
      <c r="A2583" t="inlineStr">
        <is>
          <t>5810041</t>
        </is>
      </c>
      <c r="B2583" t="inlineStr">
        <is>
          <t>大阪府八尾市北木の本</t>
        </is>
      </c>
      <c r="C2583" t="inlineStr">
        <is>
          <t>おおさかふやおしきたきのもと</t>
        </is>
      </c>
    </row>
    <row r="2584">
      <c r="A2584" t="inlineStr">
        <is>
          <t>5810042</t>
        </is>
      </c>
      <c r="B2584" t="inlineStr">
        <is>
          <t>大阪府八尾市南木の本</t>
        </is>
      </c>
      <c r="C2584" t="inlineStr">
        <is>
          <t>おおさかふやおしみなみきのもと</t>
        </is>
      </c>
    </row>
    <row r="2585">
      <c r="A2585" t="inlineStr">
        <is>
          <t>5810043</t>
        </is>
      </c>
      <c r="B2585" t="inlineStr">
        <is>
          <t>大阪府八尾市空港</t>
        </is>
      </c>
      <c r="C2585" t="inlineStr">
        <is>
          <t>おおさかふやおしくうこう</t>
        </is>
      </c>
    </row>
    <row r="2586">
      <c r="A2586" t="inlineStr">
        <is>
          <t>5810044</t>
        </is>
      </c>
      <c r="B2586" t="inlineStr">
        <is>
          <t>大阪府八尾市木の本</t>
        </is>
      </c>
      <c r="C2586" t="inlineStr">
        <is>
          <t>おおさかふやおしきのもと</t>
        </is>
      </c>
    </row>
    <row r="2587">
      <c r="A2587" t="inlineStr">
        <is>
          <t>5810045</t>
        </is>
      </c>
      <c r="B2587" t="inlineStr">
        <is>
          <t>大阪府八尾市西木の本</t>
        </is>
      </c>
      <c r="C2587" t="inlineStr">
        <is>
          <t>おおさかふやおしにしきのもと</t>
        </is>
      </c>
    </row>
    <row r="2588">
      <c r="A2588" t="inlineStr">
        <is>
          <t>5810051</t>
        </is>
      </c>
      <c r="B2588" t="inlineStr">
        <is>
          <t>大阪府八尾市竹渕西</t>
        </is>
      </c>
      <c r="C2588" t="inlineStr">
        <is>
          <t>おおさかふやおしたけふちにし</t>
        </is>
      </c>
    </row>
    <row r="2589">
      <c r="A2589" t="inlineStr">
        <is>
          <t>5810052</t>
        </is>
      </c>
      <c r="B2589" t="inlineStr">
        <is>
          <t>大阪府八尾市竹渕</t>
        </is>
      </c>
      <c r="C2589" t="inlineStr">
        <is>
          <t>おおさかふやおしたけふち</t>
        </is>
      </c>
    </row>
    <row r="2590">
      <c r="A2590" t="inlineStr">
        <is>
          <t>5810053</t>
        </is>
      </c>
      <c r="B2590" t="inlineStr">
        <is>
          <t>大阪府八尾市竹渕東</t>
        </is>
      </c>
      <c r="C2590" t="inlineStr">
        <is>
          <t>おおさかふやおしたけふちひがし</t>
        </is>
      </c>
    </row>
    <row r="2591">
      <c r="A2591" t="inlineStr">
        <is>
          <t>5810054</t>
        </is>
      </c>
      <c r="B2591" t="inlineStr">
        <is>
          <t>大阪府八尾市南亀井町</t>
        </is>
      </c>
      <c r="C2591" t="inlineStr">
        <is>
          <t>おおさかふやおしみなみかめいちょう</t>
        </is>
      </c>
    </row>
    <row r="2592">
      <c r="A2592" t="inlineStr">
        <is>
          <t>5810055</t>
        </is>
      </c>
      <c r="B2592" t="inlineStr">
        <is>
          <t>大阪府八尾市跡部南の町</t>
        </is>
      </c>
      <c r="C2592" t="inlineStr">
        <is>
          <t>おおさかふやおしあとべみなみのちょう</t>
        </is>
      </c>
    </row>
    <row r="2593">
      <c r="A2593" t="inlineStr">
        <is>
          <t>5810056</t>
        </is>
      </c>
      <c r="B2593" t="inlineStr">
        <is>
          <t>大阪府八尾市南太子堂</t>
        </is>
      </c>
      <c r="C2593" t="inlineStr">
        <is>
          <t>おおさかふやおしみなみたいしどう</t>
        </is>
      </c>
    </row>
    <row r="2594">
      <c r="A2594" t="inlineStr">
        <is>
          <t>5810061</t>
        </is>
      </c>
      <c r="B2594" t="inlineStr">
        <is>
          <t>大阪府八尾市春日町</t>
        </is>
      </c>
      <c r="C2594" t="inlineStr">
        <is>
          <t>おおさかふやおしかすがちょう</t>
        </is>
      </c>
    </row>
    <row r="2595">
      <c r="A2595" t="inlineStr">
        <is>
          <t>5810062</t>
        </is>
      </c>
      <c r="B2595" t="inlineStr">
        <is>
          <t>大阪府八尾市東太子</t>
        </is>
      </c>
      <c r="C2595" t="inlineStr">
        <is>
          <t>おおさかふやおしひがしたいし</t>
        </is>
      </c>
    </row>
    <row r="2596">
      <c r="A2596" t="inlineStr">
        <is>
          <t>5810063</t>
        </is>
      </c>
      <c r="B2596" t="inlineStr">
        <is>
          <t>大阪府八尾市太子堂</t>
        </is>
      </c>
      <c r="C2596" t="inlineStr">
        <is>
          <t>おおさかふやおしたいしどう</t>
        </is>
      </c>
    </row>
    <row r="2597">
      <c r="A2597" t="inlineStr">
        <is>
          <t>5810064</t>
        </is>
      </c>
      <c r="B2597" t="inlineStr">
        <is>
          <t>大阪府八尾市跡部本町</t>
        </is>
      </c>
      <c r="C2597" t="inlineStr">
        <is>
          <t>おおさかふやおしあとべほんまち</t>
        </is>
      </c>
    </row>
    <row r="2598">
      <c r="A2598" t="inlineStr">
        <is>
          <t>5810065</t>
        </is>
      </c>
      <c r="B2598" t="inlineStr">
        <is>
          <t>大阪府八尾市亀井町</t>
        </is>
      </c>
      <c r="C2598" t="inlineStr">
        <is>
          <t>おおさかふやおしかめいちょう</t>
        </is>
      </c>
    </row>
    <row r="2599">
      <c r="A2599" t="inlineStr">
        <is>
          <t>5810066</t>
        </is>
      </c>
      <c r="B2599" t="inlineStr">
        <is>
          <t>大阪府八尾市北亀井町</t>
        </is>
      </c>
      <c r="C2599" t="inlineStr">
        <is>
          <t>おおさかふやおしきたかめいちょう</t>
        </is>
      </c>
    </row>
    <row r="2600">
      <c r="A2600" t="inlineStr">
        <is>
          <t>5810067</t>
        </is>
      </c>
      <c r="B2600" t="inlineStr">
        <is>
          <t>大阪府八尾市神武町</t>
        </is>
      </c>
      <c r="C2600" t="inlineStr">
        <is>
          <t>おおさかふやおしじんむちょう</t>
        </is>
      </c>
    </row>
    <row r="2601">
      <c r="A2601" t="inlineStr">
        <is>
          <t>5810068</t>
        </is>
      </c>
      <c r="B2601" t="inlineStr">
        <is>
          <t>大阪府八尾市跡部北の町</t>
        </is>
      </c>
      <c r="C2601" t="inlineStr">
        <is>
          <t>おおさかふやおしあとべきたのちょう</t>
        </is>
      </c>
    </row>
    <row r="2602">
      <c r="A2602" t="inlineStr">
        <is>
          <t>5810069</t>
        </is>
      </c>
      <c r="B2602" t="inlineStr">
        <is>
          <t>大阪府八尾市龍華町</t>
        </is>
      </c>
      <c r="C2602" t="inlineStr">
        <is>
          <t>おおさかふやおしりゅうげちょう</t>
        </is>
      </c>
    </row>
    <row r="2603">
      <c r="A2603" t="inlineStr">
        <is>
          <t>5810071</t>
        </is>
      </c>
      <c r="B2603" t="inlineStr">
        <is>
          <t>大阪府八尾市北久宝寺</t>
        </is>
      </c>
      <c r="C2603" t="inlineStr">
        <is>
          <t>おおさかふやおしきたきゅうほうじ</t>
        </is>
      </c>
    </row>
    <row r="2604">
      <c r="A2604" t="inlineStr">
        <is>
          <t>5810072</t>
        </is>
      </c>
      <c r="B2604" t="inlineStr">
        <is>
          <t>大阪府八尾市久宝寺</t>
        </is>
      </c>
      <c r="C2604" t="inlineStr">
        <is>
          <t>おおさかふやおしきゅうほうじ</t>
        </is>
      </c>
    </row>
    <row r="2605">
      <c r="A2605" t="inlineStr">
        <is>
          <t>5810073</t>
        </is>
      </c>
      <c r="B2605" t="inlineStr">
        <is>
          <t>大阪府八尾市高町</t>
        </is>
      </c>
      <c r="C2605" t="inlineStr">
        <is>
          <t>おおさかふやおしたかまち</t>
        </is>
      </c>
    </row>
    <row r="2606">
      <c r="A2606" t="inlineStr">
        <is>
          <t>5810074</t>
        </is>
      </c>
      <c r="B2606" t="inlineStr">
        <is>
          <t>大阪府八尾市栄町</t>
        </is>
      </c>
      <c r="C2606" t="inlineStr">
        <is>
          <t>おおさかふやおしさかえまち</t>
        </is>
      </c>
    </row>
    <row r="2607">
      <c r="A2607" t="inlineStr">
        <is>
          <t>5810075</t>
        </is>
      </c>
      <c r="B2607" t="inlineStr">
        <is>
          <t>大阪府八尾市渋川町</t>
        </is>
      </c>
      <c r="C2607" t="inlineStr">
        <is>
          <t>おおさかふやおししぶかわちょう</t>
        </is>
      </c>
    </row>
    <row r="2608">
      <c r="A2608" t="inlineStr">
        <is>
          <t>5810076</t>
        </is>
      </c>
      <c r="B2608" t="inlineStr">
        <is>
          <t>大阪府八尾市南久宝寺</t>
        </is>
      </c>
      <c r="C2608" t="inlineStr">
        <is>
          <t>おおさかふやおしみなみきゅうほうじ</t>
        </is>
      </c>
    </row>
    <row r="2609">
      <c r="A2609" t="inlineStr">
        <is>
          <t>5810077</t>
        </is>
      </c>
      <c r="B2609" t="inlineStr">
        <is>
          <t>大阪府八尾市西久宝寺</t>
        </is>
      </c>
      <c r="C2609" t="inlineStr">
        <is>
          <t>おおさかふやおしにしきゅうほうじ</t>
        </is>
      </c>
    </row>
    <row r="2610">
      <c r="A2610" t="inlineStr">
        <is>
          <t>5810081</t>
        </is>
      </c>
      <c r="B2610" t="inlineStr">
        <is>
          <t>大阪府八尾市南本町</t>
        </is>
      </c>
      <c r="C2610" t="inlineStr">
        <is>
          <t>おおさかふやおしみなみほんまち</t>
        </is>
      </c>
    </row>
    <row r="2611">
      <c r="A2611" t="inlineStr">
        <is>
          <t>5810082</t>
        </is>
      </c>
      <c r="B2611" t="inlineStr">
        <is>
          <t>大阪府八尾市相生町</t>
        </is>
      </c>
      <c r="C2611" t="inlineStr">
        <is>
          <t>おおさかふやおしあいおいちょう</t>
        </is>
      </c>
    </row>
    <row r="2612">
      <c r="A2612" t="inlineStr">
        <is>
          <t>5810083</t>
        </is>
      </c>
      <c r="B2612" t="inlineStr">
        <is>
          <t>大阪府八尾市永畑町</t>
        </is>
      </c>
      <c r="C2612" t="inlineStr">
        <is>
          <t>おおさかふやおしながはたちょう</t>
        </is>
      </c>
    </row>
    <row r="2613">
      <c r="A2613" t="inlineStr">
        <is>
          <t>5810084</t>
        </is>
      </c>
      <c r="B2613" t="inlineStr">
        <is>
          <t>大阪府八尾市植松町</t>
        </is>
      </c>
      <c r="C2613" t="inlineStr">
        <is>
          <t>おおさかふやおしうえまつちょう</t>
        </is>
      </c>
    </row>
    <row r="2614">
      <c r="A2614" t="inlineStr">
        <is>
          <t>5810085</t>
        </is>
      </c>
      <c r="B2614" t="inlineStr">
        <is>
          <t>大阪府八尾市安中町</t>
        </is>
      </c>
      <c r="C2614" t="inlineStr">
        <is>
          <t>おおさかふやおしやすなかちょう</t>
        </is>
      </c>
    </row>
    <row r="2615">
      <c r="A2615" t="inlineStr">
        <is>
          <t>5810086</t>
        </is>
      </c>
      <c r="B2615" t="inlineStr">
        <is>
          <t>大阪府八尾市陽光園</t>
        </is>
      </c>
      <c r="C2615" t="inlineStr">
        <is>
          <t>おおさかふやおしようこうえん</t>
        </is>
      </c>
    </row>
    <row r="2616">
      <c r="A2616" t="inlineStr">
        <is>
          <t>5810087</t>
        </is>
      </c>
      <c r="B2616" t="inlineStr">
        <is>
          <t>大阪府八尾市明美町</t>
        </is>
      </c>
      <c r="C2616" t="inlineStr">
        <is>
          <t>おおさかふやおしあけみちょう</t>
        </is>
      </c>
    </row>
    <row r="2617">
      <c r="A2617" t="inlineStr">
        <is>
          <t>5810088</t>
        </is>
      </c>
      <c r="B2617" t="inlineStr">
        <is>
          <t>大阪府八尾市松山町</t>
        </is>
      </c>
      <c r="C2617" t="inlineStr">
        <is>
          <t>おおさかふやおしまつやまちょう</t>
        </is>
      </c>
    </row>
    <row r="2618">
      <c r="A2618" t="inlineStr">
        <is>
          <t>5810091</t>
        </is>
      </c>
      <c r="B2618" t="inlineStr">
        <is>
          <t>大阪府八尾市南植松町</t>
        </is>
      </c>
      <c r="C2618" t="inlineStr">
        <is>
          <t>おおさかふやおしみなみうえまつちょう</t>
        </is>
      </c>
    </row>
    <row r="2619">
      <c r="A2619" t="inlineStr">
        <is>
          <t>5810092</t>
        </is>
      </c>
      <c r="B2619" t="inlineStr">
        <is>
          <t>大阪府八尾市老原</t>
        </is>
      </c>
      <c r="C2619" t="inlineStr">
        <is>
          <t>おおさかふやおしおいはら</t>
        </is>
      </c>
    </row>
    <row r="2620">
      <c r="A2620" t="inlineStr">
        <is>
          <t>5810093</t>
        </is>
      </c>
      <c r="B2620" t="inlineStr">
        <is>
          <t>大阪府八尾市東老原</t>
        </is>
      </c>
      <c r="C2620" t="inlineStr">
        <is>
          <t>おおさかふやおしひがしおいはら</t>
        </is>
      </c>
    </row>
    <row r="2621">
      <c r="A2621" t="inlineStr">
        <is>
          <t>5810094</t>
        </is>
      </c>
      <c r="B2621" t="inlineStr">
        <is>
          <t>大阪府八尾市志紀町西</t>
        </is>
      </c>
      <c r="C2621" t="inlineStr">
        <is>
          <t>おおさかふやおししきちょうにし</t>
        </is>
      </c>
    </row>
    <row r="2622">
      <c r="A2622" t="inlineStr">
        <is>
          <t>5810095</t>
        </is>
      </c>
      <c r="B2622" t="inlineStr">
        <is>
          <t>大阪府八尾市田井中</t>
        </is>
      </c>
      <c r="C2622" t="inlineStr">
        <is>
          <t>おおさかふやおしたいなか</t>
        </is>
      </c>
    </row>
    <row r="2623">
      <c r="A2623" t="inlineStr">
        <is>
          <t>5810801</t>
        </is>
      </c>
      <c r="B2623" t="inlineStr">
        <is>
          <t>大阪府八尾市山城町</t>
        </is>
      </c>
      <c r="C2623" t="inlineStr">
        <is>
          <t>おおさかふやおしやましろちょう</t>
        </is>
      </c>
    </row>
    <row r="2624">
      <c r="A2624" t="inlineStr">
        <is>
          <t>5810802</t>
        </is>
      </c>
      <c r="B2624" t="inlineStr">
        <is>
          <t>大阪府八尾市北本町</t>
        </is>
      </c>
      <c r="C2624" t="inlineStr">
        <is>
          <t>おおさかふやおしきたほんまち</t>
        </is>
      </c>
    </row>
    <row r="2625">
      <c r="A2625" t="inlineStr">
        <is>
          <t>5810803</t>
        </is>
      </c>
      <c r="B2625" t="inlineStr">
        <is>
          <t>大阪府八尾市光町</t>
        </is>
      </c>
      <c r="C2625" t="inlineStr">
        <is>
          <t>おおさかふやおしひかりちょう</t>
        </is>
      </c>
    </row>
    <row r="2626">
      <c r="A2626" t="inlineStr">
        <is>
          <t>5810811</t>
        </is>
      </c>
      <c r="B2626" t="inlineStr">
        <is>
          <t>大阪府八尾市新家町</t>
        </is>
      </c>
      <c r="C2626" t="inlineStr">
        <is>
          <t>おおさかふやおししんけちょう</t>
        </is>
      </c>
    </row>
    <row r="2627">
      <c r="A2627" t="inlineStr">
        <is>
          <t>5810812</t>
        </is>
      </c>
      <c r="B2627" t="inlineStr">
        <is>
          <t>大阪府八尾市山賀町</t>
        </is>
      </c>
      <c r="C2627" t="inlineStr">
        <is>
          <t>おおさかふやおしやまがちょう</t>
        </is>
      </c>
    </row>
    <row r="2628">
      <c r="A2628" t="inlineStr">
        <is>
          <t>5810813</t>
        </is>
      </c>
      <c r="B2628" t="inlineStr">
        <is>
          <t>大阪府八尾市泉町</t>
        </is>
      </c>
      <c r="C2628" t="inlineStr">
        <is>
          <t>おおさかふやおしいずみちょう</t>
        </is>
      </c>
    </row>
    <row r="2629">
      <c r="A2629" t="inlineStr">
        <is>
          <t>5810814</t>
        </is>
      </c>
      <c r="B2629" t="inlineStr">
        <is>
          <t>大阪府八尾市楠根町</t>
        </is>
      </c>
      <c r="C2629" t="inlineStr">
        <is>
          <t>おおさかふやおしくすねちょう</t>
        </is>
      </c>
    </row>
    <row r="2630">
      <c r="A2630" t="inlineStr">
        <is>
          <t>5810815</t>
        </is>
      </c>
      <c r="B2630" t="inlineStr">
        <is>
          <t>大阪府八尾市宮町</t>
        </is>
      </c>
      <c r="C2630" t="inlineStr">
        <is>
          <t>おおさかふやおしみやまち</t>
        </is>
      </c>
    </row>
    <row r="2631">
      <c r="A2631" t="inlineStr">
        <is>
          <t>5810816</t>
        </is>
      </c>
      <c r="B2631" t="inlineStr">
        <is>
          <t>大阪府八尾市佐堂町</t>
        </is>
      </c>
      <c r="C2631" t="inlineStr">
        <is>
          <t>おおさかふやおしさどうちょう</t>
        </is>
      </c>
    </row>
    <row r="2632">
      <c r="A2632" t="inlineStr">
        <is>
          <t>5810817</t>
        </is>
      </c>
      <c r="B2632" t="inlineStr">
        <is>
          <t>大阪府八尾市久宝園</t>
        </is>
      </c>
      <c r="C2632" t="inlineStr">
        <is>
          <t>おおさかふやおしきゅうほうえん</t>
        </is>
      </c>
    </row>
    <row r="2633">
      <c r="A2633" t="inlineStr">
        <is>
          <t>5810818</t>
        </is>
      </c>
      <c r="B2633" t="inlineStr">
        <is>
          <t>大阪府八尾市美園町</t>
        </is>
      </c>
      <c r="C2633" t="inlineStr">
        <is>
          <t>おおさかふやおしみそのちょう</t>
        </is>
      </c>
    </row>
    <row r="2634">
      <c r="A2634" t="inlineStr">
        <is>
          <t>5810821</t>
        </is>
      </c>
      <c r="B2634" t="inlineStr">
        <is>
          <t>大阪府八尾市幸町</t>
        </is>
      </c>
      <c r="C2634" t="inlineStr">
        <is>
          <t>おおさかふやおしさいわいちょう</t>
        </is>
      </c>
    </row>
    <row r="2635">
      <c r="A2635" t="inlineStr">
        <is>
          <t>5810822</t>
        </is>
      </c>
      <c r="B2635" t="inlineStr">
        <is>
          <t>大阪府八尾市高砂町</t>
        </is>
      </c>
      <c r="C2635" t="inlineStr">
        <is>
          <t>おおさかふやおしたかさごちょう</t>
        </is>
      </c>
    </row>
    <row r="2636">
      <c r="A2636" t="inlineStr">
        <is>
          <t>5810823</t>
        </is>
      </c>
      <c r="B2636" t="inlineStr">
        <is>
          <t>大阪府八尾市桂町</t>
        </is>
      </c>
      <c r="C2636" t="inlineStr">
        <is>
          <t>おおさかふやおしかつらちょう</t>
        </is>
      </c>
    </row>
    <row r="2637">
      <c r="A2637" t="inlineStr">
        <is>
          <t>5810831</t>
        </is>
      </c>
      <c r="B2637" t="inlineStr">
        <is>
          <t>大阪府八尾市山本町北</t>
        </is>
      </c>
      <c r="C2637" t="inlineStr">
        <is>
          <t>おおさかふやおしやまもとちょうきた</t>
        </is>
      </c>
    </row>
    <row r="2638">
      <c r="A2638" t="inlineStr">
        <is>
          <t>5810832</t>
        </is>
      </c>
      <c r="B2638" t="inlineStr">
        <is>
          <t>大阪府八尾市堤町</t>
        </is>
      </c>
      <c r="C2638" t="inlineStr">
        <is>
          <t>おおさかふやおしつつみちょう</t>
        </is>
      </c>
    </row>
    <row r="2639">
      <c r="A2639" t="inlineStr">
        <is>
          <t>5810833</t>
        </is>
      </c>
      <c r="B2639" t="inlineStr">
        <is>
          <t>大阪府八尾市旭ケ丘</t>
        </is>
      </c>
      <c r="C2639" t="inlineStr">
        <is>
          <t>おおさかふやおしあさひがおか</t>
        </is>
      </c>
    </row>
    <row r="2640">
      <c r="A2640" t="inlineStr">
        <is>
          <t>5810834</t>
        </is>
      </c>
      <c r="B2640" t="inlineStr">
        <is>
          <t>大阪府八尾市萱振町</t>
        </is>
      </c>
      <c r="C2640" t="inlineStr">
        <is>
          <t>おおさかふやおしかやふりちょう</t>
        </is>
      </c>
    </row>
    <row r="2641">
      <c r="A2641" t="inlineStr">
        <is>
          <t>5810835</t>
        </is>
      </c>
      <c r="B2641" t="inlineStr">
        <is>
          <t>大阪府八尾市小畑町</t>
        </is>
      </c>
      <c r="C2641" t="inlineStr">
        <is>
          <t>おおさかふやおしこはたちょう</t>
        </is>
      </c>
    </row>
    <row r="2642">
      <c r="A2642" t="inlineStr">
        <is>
          <t>5810836</t>
        </is>
      </c>
      <c r="B2642" t="inlineStr">
        <is>
          <t>大阪府八尾市長池町</t>
        </is>
      </c>
      <c r="C2642" t="inlineStr">
        <is>
          <t>おおさかふやおしながいけちょう</t>
        </is>
      </c>
    </row>
    <row r="2643">
      <c r="A2643" t="inlineStr">
        <is>
          <t>5810837</t>
        </is>
      </c>
      <c r="B2643" t="inlineStr">
        <is>
          <t>大阪府八尾市緑ケ丘</t>
        </is>
      </c>
      <c r="C2643" t="inlineStr">
        <is>
          <t>おおさかふやおしみどりがおか</t>
        </is>
      </c>
    </row>
    <row r="2644">
      <c r="A2644" t="inlineStr">
        <is>
          <t>5810841</t>
        </is>
      </c>
      <c r="B2644" t="inlineStr">
        <is>
          <t>大阪府八尾市福万寺町北</t>
        </is>
      </c>
      <c r="C2644" t="inlineStr">
        <is>
          <t>おおさかふやおしふくまんじちょうきた</t>
        </is>
      </c>
    </row>
    <row r="2645">
      <c r="A2645" t="inlineStr">
        <is>
          <t>5810842</t>
        </is>
      </c>
      <c r="B2645" t="inlineStr">
        <is>
          <t>大阪府八尾市福万寺町</t>
        </is>
      </c>
      <c r="C2645" t="inlineStr">
        <is>
          <t>おおさかふやおしふくまんじちょう</t>
        </is>
      </c>
    </row>
    <row r="2646">
      <c r="A2646" t="inlineStr">
        <is>
          <t>5810843</t>
        </is>
      </c>
      <c r="B2646" t="inlineStr">
        <is>
          <t>大阪府八尾市福万寺町南</t>
        </is>
      </c>
      <c r="C2646" t="inlineStr">
        <is>
          <t>おおさかふやおしふくまんじちょうみなみ</t>
        </is>
      </c>
    </row>
    <row r="2647">
      <c r="A2647" t="inlineStr">
        <is>
          <t>5810844</t>
        </is>
      </c>
      <c r="B2647" t="inlineStr">
        <is>
          <t>大阪府八尾市福栄町</t>
        </is>
      </c>
      <c r="C2647" t="inlineStr">
        <is>
          <t>おおさかふやおしふくえいちょう</t>
        </is>
      </c>
    </row>
    <row r="2648">
      <c r="A2648" t="inlineStr">
        <is>
          <t>5810845</t>
        </is>
      </c>
      <c r="B2648" t="inlineStr">
        <is>
          <t>大阪府八尾市上之島町北</t>
        </is>
      </c>
      <c r="C2648" t="inlineStr">
        <is>
          <t>おおさかふやおしかみのしまちょうきた</t>
        </is>
      </c>
    </row>
    <row r="2649">
      <c r="A2649" t="inlineStr">
        <is>
          <t>5810846</t>
        </is>
      </c>
      <c r="B2649" t="inlineStr">
        <is>
          <t>大阪府八尾市上之島町南</t>
        </is>
      </c>
      <c r="C2649" t="inlineStr">
        <is>
          <t>おおさかふやおしかみのしまちょうみなみ</t>
        </is>
      </c>
    </row>
    <row r="2650">
      <c r="A2650" t="inlineStr">
        <is>
          <t>5810847</t>
        </is>
      </c>
      <c r="B2650" t="inlineStr">
        <is>
          <t>大阪府八尾市東山本町</t>
        </is>
      </c>
      <c r="C2650" t="inlineStr">
        <is>
          <t>おおさかふやおしひがしやまもとちょう</t>
        </is>
      </c>
    </row>
    <row r="2651">
      <c r="A2651" t="inlineStr">
        <is>
          <t>5810851</t>
        </is>
      </c>
      <c r="B2651" t="inlineStr">
        <is>
          <t>大阪府八尾市上尾町</t>
        </is>
      </c>
      <c r="C2651" t="inlineStr">
        <is>
          <t>おおさかふやおしかみおちょう</t>
        </is>
      </c>
    </row>
    <row r="2652">
      <c r="A2652" t="inlineStr">
        <is>
          <t>5810852</t>
        </is>
      </c>
      <c r="B2652" t="inlineStr">
        <is>
          <t>大阪府八尾市西高安町</t>
        </is>
      </c>
      <c r="C2652" t="inlineStr">
        <is>
          <t>おおさかふやおしにしたかやすちょう</t>
        </is>
      </c>
    </row>
    <row r="2653">
      <c r="A2653" t="inlineStr">
        <is>
          <t>5810853</t>
        </is>
      </c>
      <c r="B2653" t="inlineStr">
        <is>
          <t>大阪府八尾市楽音寺</t>
        </is>
      </c>
      <c r="C2653" t="inlineStr">
        <is>
          <t>おおさかふやおしがくおんじ</t>
        </is>
      </c>
    </row>
    <row r="2654">
      <c r="A2654" t="inlineStr">
        <is>
          <t>5810854</t>
        </is>
      </c>
      <c r="B2654" t="inlineStr">
        <is>
          <t>大阪府八尾市大竹</t>
        </is>
      </c>
      <c r="C2654" t="inlineStr">
        <is>
          <t>おおさかふやおしおおたけ</t>
        </is>
      </c>
    </row>
    <row r="2655">
      <c r="A2655" t="inlineStr">
        <is>
          <t>5810855</t>
        </is>
      </c>
      <c r="B2655" t="inlineStr">
        <is>
          <t>大阪府八尾市神立</t>
        </is>
      </c>
      <c r="C2655" t="inlineStr">
        <is>
          <t>おおさかふやおしこうだち</t>
        </is>
      </c>
    </row>
    <row r="2656">
      <c r="A2656" t="inlineStr">
        <is>
          <t>5810856</t>
        </is>
      </c>
      <c r="B2656" t="inlineStr">
        <is>
          <t>大阪府八尾市水越</t>
        </is>
      </c>
      <c r="C2656" t="inlineStr">
        <is>
          <t>おおさかふやおしみずこし</t>
        </is>
      </c>
    </row>
    <row r="2657">
      <c r="A2657" t="inlineStr">
        <is>
          <t>5810861</t>
        </is>
      </c>
      <c r="B2657" t="inlineStr">
        <is>
          <t>大阪府八尾市東町</t>
        </is>
      </c>
      <c r="C2657" t="inlineStr">
        <is>
          <t>おおさかふやおしひがしまち</t>
        </is>
      </c>
    </row>
    <row r="2658">
      <c r="A2658" t="inlineStr">
        <is>
          <t>5810862</t>
        </is>
      </c>
      <c r="B2658" t="inlineStr">
        <is>
          <t>大阪府八尾市千塚</t>
        </is>
      </c>
      <c r="C2658" t="inlineStr">
        <is>
          <t>おおさかふやおしちづか</t>
        </is>
      </c>
    </row>
    <row r="2659">
      <c r="A2659" t="inlineStr">
        <is>
          <t>5810863</t>
        </is>
      </c>
      <c r="B2659" t="inlineStr">
        <is>
          <t>大阪府八尾市大窪</t>
        </is>
      </c>
      <c r="C2659" t="inlineStr">
        <is>
          <t>おおさかふやおしおおくぼ</t>
        </is>
      </c>
    </row>
    <row r="2660">
      <c r="A2660" t="inlineStr">
        <is>
          <t>5810864</t>
        </is>
      </c>
      <c r="B2660" t="inlineStr">
        <is>
          <t>大阪府八尾市山畑</t>
        </is>
      </c>
      <c r="C2660" t="inlineStr">
        <is>
          <t>おおさかふやおしやまたけ</t>
        </is>
      </c>
    </row>
    <row r="2661">
      <c r="A2661" t="inlineStr">
        <is>
          <t>5810865</t>
        </is>
      </c>
      <c r="B2661" t="inlineStr">
        <is>
          <t>大阪府八尾市服部川</t>
        </is>
      </c>
      <c r="C2661" t="inlineStr">
        <is>
          <t>おおさかふやおしはっとりがわ</t>
        </is>
      </c>
    </row>
    <row r="2662">
      <c r="A2662" t="inlineStr">
        <is>
          <t>5810866</t>
        </is>
      </c>
      <c r="B2662" t="inlineStr">
        <is>
          <t>大阪府八尾市東山本新町</t>
        </is>
      </c>
      <c r="C2662" t="inlineStr">
        <is>
          <t>おおさかふやおしひがしやまもとしんまち</t>
        </is>
      </c>
    </row>
    <row r="2663">
      <c r="A2663" t="inlineStr">
        <is>
          <t>5810867</t>
        </is>
      </c>
      <c r="B2663" t="inlineStr">
        <is>
          <t>大阪府八尾市山本町</t>
        </is>
      </c>
      <c r="C2663" t="inlineStr">
        <is>
          <t>おおさかふやおしやまもとちょう</t>
        </is>
      </c>
    </row>
    <row r="2664">
      <c r="A2664" t="inlineStr">
        <is>
          <t>5810868</t>
        </is>
      </c>
      <c r="B2664" t="inlineStr">
        <is>
          <t>大阪府八尾市西山本町</t>
        </is>
      </c>
      <c r="C2664" t="inlineStr">
        <is>
          <t>おおさかふやおしにしやまもとちょう</t>
        </is>
      </c>
    </row>
    <row r="2665">
      <c r="A2665" t="inlineStr">
        <is>
          <t>5810869</t>
        </is>
      </c>
      <c r="B2665" t="inlineStr">
        <is>
          <t>大阪府八尾市桜ケ丘</t>
        </is>
      </c>
      <c r="C2665" t="inlineStr">
        <is>
          <t>おおさかふやおしさくらがおか</t>
        </is>
      </c>
    </row>
    <row r="2666">
      <c r="A2666" t="inlineStr">
        <is>
          <t>5810871</t>
        </is>
      </c>
      <c r="B2666" t="inlineStr">
        <is>
          <t>大阪府八尾市高安町北</t>
        </is>
      </c>
      <c r="C2666" t="inlineStr">
        <is>
          <t>おおさかふやおしたかやすちょうきた</t>
        </is>
      </c>
    </row>
    <row r="2667">
      <c r="A2667" t="inlineStr">
        <is>
          <t>5810872</t>
        </is>
      </c>
      <c r="B2667" t="inlineStr">
        <is>
          <t>大阪府八尾市郡川</t>
        </is>
      </c>
      <c r="C2667" t="inlineStr">
        <is>
          <t>おおさかふやおしこおりがわ</t>
        </is>
      </c>
    </row>
    <row r="2668">
      <c r="A2668" t="inlineStr">
        <is>
          <t>5810873</t>
        </is>
      </c>
      <c r="B2668" t="inlineStr">
        <is>
          <t>大阪府八尾市黒谷</t>
        </is>
      </c>
      <c r="C2668" t="inlineStr">
        <is>
          <t>おおさかふやおしくろだに</t>
        </is>
      </c>
    </row>
    <row r="2669">
      <c r="A2669" t="inlineStr">
        <is>
          <t>5810874</t>
        </is>
      </c>
      <c r="B2669" t="inlineStr">
        <is>
          <t>大阪府八尾市教興寺</t>
        </is>
      </c>
      <c r="C2669" t="inlineStr">
        <is>
          <t>おおさかふやおしきょうこうじ</t>
        </is>
      </c>
    </row>
    <row r="2670">
      <c r="A2670" t="inlineStr">
        <is>
          <t>5810875</t>
        </is>
      </c>
      <c r="B2670" t="inlineStr">
        <is>
          <t>大阪府八尾市高安町南</t>
        </is>
      </c>
      <c r="C2670" t="inlineStr">
        <is>
          <t>おおさかふやおしたかやすちょうみなみ</t>
        </is>
      </c>
    </row>
    <row r="2671">
      <c r="A2671" t="inlineStr">
        <is>
          <t>5810881</t>
        </is>
      </c>
      <c r="B2671" t="inlineStr">
        <is>
          <t>大阪府八尾市垣内</t>
        </is>
      </c>
      <c r="C2671" t="inlineStr">
        <is>
          <t>おおさかふやおしかいち</t>
        </is>
      </c>
    </row>
    <row r="2672">
      <c r="A2672" t="inlineStr">
        <is>
          <t>5810882</t>
        </is>
      </c>
      <c r="B2672" t="inlineStr">
        <is>
          <t>大阪府八尾市恩智北町</t>
        </is>
      </c>
      <c r="C2672" t="inlineStr">
        <is>
          <t>おおさかふやおしおんぢきたまち</t>
        </is>
      </c>
    </row>
    <row r="2673">
      <c r="A2673" t="inlineStr">
        <is>
          <t>5810883</t>
        </is>
      </c>
      <c r="B2673" t="inlineStr">
        <is>
          <t>大阪府八尾市恩智中町</t>
        </is>
      </c>
      <c r="C2673" t="inlineStr">
        <is>
          <t>おおさかふやおしおんぢなかまち</t>
        </is>
      </c>
    </row>
    <row r="2674">
      <c r="A2674" t="inlineStr">
        <is>
          <t>5810884</t>
        </is>
      </c>
      <c r="B2674" t="inlineStr">
        <is>
          <t>大阪府八尾市恩智南町</t>
        </is>
      </c>
      <c r="C2674" t="inlineStr">
        <is>
          <t>おおさかふやおしおんぢみなみまち</t>
        </is>
      </c>
    </row>
    <row r="2675">
      <c r="A2675" t="inlineStr">
        <is>
          <t>5810885</t>
        </is>
      </c>
      <c r="B2675" t="inlineStr">
        <is>
          <t>大阪府八尾市神宮寺</t>
        </is>
      </c>
      <c r="C2675" t="inlineStr">
        <is>
          <t>おおさかふやおしじんぐうじ</t>
        </is>
      </c>
    </row>
    <row r="2676">
      <c r="A2676" t="inlineStr">
        <is>
          <t>5820000</t>
        </is>
      </c>
      <c r="B2676" t="inlineStr">
        <is>
          <t>大阪府柏原市</t>
        </is>
      </c>
      <c r="C2676" t="inlineStr">
        <is>
          <t>おおさかふかしわらし</t>
        </is>
      </c>
    </row>
    <row r="2677">
      <c r="A2677" t="inlineStr">
        <is>
          <t>5820001</t>
        </is>
      </c>
      <c r="B2677" t="inlineStr">
        <is>
          <t>大阪府柏原市本郷</t>
        </is>
      </c>
      <c r="C2677" t="inlineStr">
        <is>
          <t>おおさかふかしわらしほんごう</t>
        </is>
      </c>
    </row>
    <row r="2678">
      <c r="A2678" t="inlineStr">
        <is>
          <t>5820002</t>
        </is>
      </c>
      <c r="B2678" t="inlineStr">
        <is>
          <t>大阪府柏原市今町</t>
        </is>
      </c>
      <c r="C2678" t="inlineStr">
        <is>
          <t>おおさかふかしわらしいままち</t>
        </is>
      </c>
    </row>
    <row r="2679">
      <c r="A2679" t="inlineStr">
        <is>
          <t>5820003</t>
        </is>
      </c>
      <c r="B2679" t="inlineStr">
        <is>
          <t>大阪府柏原市堂島町</t>
        </is>
      </c>
      <c r="C2679" t="inlineStr">
        <is>
          <t>おおさかふかしわらしどうじまちょう</t>
        </is>
      </c>
    </row>
    <row r="2680">
      <c r="A2680" t="inlineStr">
        <is>
          <t>5820004</t>
        </is>
      </c>
      <c r="B2680" t="inlineStr">
        <is>
          <t>大阪府柏原市河原町</t>
        </is>
      </c>
      <c r="C2680" t="inlineStr">
        <is>
          <t>おおさかふかしわらしかわはらちょう</t>
        </is>
      </c>
    </row>
    <row r="2681">
      <c r="A2681" t="inlineStr">
        <is>
          <t>5820005</t>
        </is>
      </c>
      <c r="B2681" t="inlineStr">
        <is>
          <t>大阪府柏原市法善寺</t>
        </is>
      </c>
      <c r="C2681" t="inlineStr">
        <is>
          <t>おおさかふかしわらしほうぜんじ</t>
        </is>
      </c>
    </row>
    <row r="2682">
      <c r="A2682" t="inlineStr">
        <is>
          <t>5820006</t>
        </is>
      </c>
      <c r="B2682" t="inlineStr">
        <is>
          <t>大阪府柏原市清州</t>
        </is>
      </c>
      <c r="C2682" t="inlineStr">
        <is>
          <t>おおさかふかしわらしきよす</t>
        </is>
      </c>
    </row>
    <row r="2683">
      <c r="A2683" t="inlineStr">
        <is>
          <t>5820007</t>
        </is>
      </c>
      <c r="B2683" t="inlineStr">
        <is>
          <t>大阪府柏原市上市</t>
        </is>
      </c>
      <c r="C2683" t="inlineStr">
        <is>
          <t>おおさかふかしわらしかみいち</t>
        </is>
      </c>
    </row>
    <row r="2684">
      <c r="A2684" t="inlineStr">
        <is>
          <t>5820008</t>
        </is>
      </c>
      <c r="B2684" t="inlineStr">
        <is>
          <t>大阪府柏原市古町</t>
        </is>
      </c>
      <c r="C2684" t="inlineStr">
        <is>
          <t>おおさかふかしわらしふるまち</t>
        </is>
      </c>
    </row>
    <row r="2685">
      <c r="A2685" t="inlineStr">
        <is>
          <t>5820009</t>
        </is>
      </c>
      <c r="B2685" t="inlineStr">
        <is>
          <t>大阪府柏原市大正</t>
        </is>
      </c>
      <c r="C2685" t="inlineStr">
        <is>
          <t>おおさかふかしわらしたいしょう</t>
        </is>
      </c>
    </row>
    <row r="2686">
      <c r="A2686" t="inlineStr">
        <is>
          <t>5820010</t>
        </is>
      </c>
      <c r="B2686" t="inlineStr">
        <is>
          <t>大阪府柏原市山ノ井町</t>
        </is>
      </c>
      <c r="C2686" t="inlineStr">
        <is>
          <t>おおさかふかしわらしやまのいちょう</t>
        </is>
      </c>
    </row>
    <row r="2687">
      <c r="A2687" t="inlineStr">
        <is>
          <t>5820011</t>
        </is>
      </c>
      <c r="B2687" t="inlineStr">
        <is>
          <t>大阪府柏原市本堂</t>
        </is>
      </c>
      <c r="C2687" t="inlineStr">
        <is>
          <t>おおさかふかしわらしほんどう</t>
        </is>
      </c>
    </row>
    <row r="2688">
      <c r="A2688" t="inlineStr">
        <is>
          <t>5820012</t>
        </is>
      </c>
      <c r="B2688" t="inlineStr">
        <is>
          <t>大阪府柏原市雁多尾畑</t>
        </is>
      </c>
      <c r="C2688" t="inlineStr">
        <is>
          <t>おおさかふかしわらしかりんどおばた</t>
        </is>
      </c>
    </row>
    <row r="2689">
      <c r="A2689" t="inlineStr">
        <is>
          <t>5820013</t>
        </is>
      </c>
      <c r="B2689" t="inlineStr">
        <is>
          <t>大阪府柏原市峠</t>
        </is>
      </c>
      <c r="C2689" t="inlineStr">
        <is>
          <t>おおさかふかしわらしとうげ</t>
        </is>
      </c>
    </row>
    <row r="2690">
      <c r="A2690" t="inlineStr">
        <is>
          <t>5820014</t>
        </is>
      </c>
      <c r="B2690" t="inlineStr">
        <is>
          <t>大阪府柏原市青谷</t>
        </is>
      </c>
      <c r="C2690" t="inlineStr">
        <is>
          <t>おおさかふかしわらしあおたに</t>
        </is>
      </c>
    </row>
    <row r="2691">
      <c r="A2691" t="inlineStr">
        <is>
          <t>5820015</t>
        </is>
      </c>
      <c r="B2691" t="inlineStr">
        <is>
          <t>大阪府柏原市高井田</t>
        </is>
      </c>
      <c r="C2691" t="inlineStr">
        <is>
          <t>おおさかふかしわらしたかいだ</t>
        </is>
      </c>
    </row>
    <row r="2692">
      <c r="A2692" t="inlineStr">
        <is>
          <t>5820016</t>
        </is>
      </c>
      <c r="B2692" t="inlineStr">
        <is>
          <t>大阪府柏原市安堂町</t>
        </is>
      </c>
      <c r="C2692" t="inlineStr">
        <is>
          <t>おおさかふかしわらしあんどうちょう</t>
        </is>
      </c>
    </row>
    <row r="2693">
      <c r="A2693" t="inlineStr">
        <is>
          <t>5820017</t>
        </is>
      </c>
      <c r="B2693" t="inlineStr">
        <is>
          <t>大阪府柏原市太平寺</t>
        </is>
      </c>
      <c r="C2693" t="inlineStr">
        <is>
          <t>おおさかふかしわらしたいへいじ</t>
        </is>
      </c>
    </row>
    <row r="2694">
      <c r="A2694" t="inlineStr">
        <is>
          <t>5820018</t>
        </is>
      </c>
      <c r="B2694" t="inlineStr">
        <is>
          <t>大阪府柏原市大県</t>
        </is>
      </c>
      <c r="C2694" t="inlineStr">
        <is>
          <t>おおさかふかしわらしおおがた</t>
        </is>
      </c>
    </row>
    <row r="2695">
      <c r="A2695" t="inlineStr">
        <is>
          <t>5820019</t>
        </is>
      </c>
      <c r="B2695" t="inlineStr">
        <is>
          <t>大阪府柏原市平野</t>
        </is>
      </c>
      <c r="C2695" t="inlineStr">
        <is>
          <t>おおさかふかしわらしひらの</t>
        </is>
      </c>
    </row>
    <row r="2696">
      <c r="A2696" t="inlineStr">
        <is>
          <t>5820020</t>
        </is>
      </c>
      <c r="B2696" t="inlineStr">
        <is>
          <t>大阪府柏原市片山町</t>
        </is>
      </c>
      <c r="C2696" t="inlineStr">
        <is>
          <t>おおさかふかしわらしかたやまちょう</t>
        </is>
      </c>
    </row>
    <row r="2697">
      <c r="A2697" t="inlineStr">
        <is>
          <t>5820021</t>
        </is>
      </c>
      <c r="B2697" t="inlineStr">
        <is>
          <t>大阪府柏原市国分本町</t>
        </is>
      </c>
      <c r="C2697" t="inlineStr">
        <is>
          <t>おおさかふかしわらしこくぶほんまち</t>
        </is>
      </c>
    </row>
    <row r="2698">
      <c r="A2698" t="inlineStr">
        <is>
          <t>5820022</t>
        </is>
      </c>
      <c r="B2698" t="inlineStr">
        <is>
          <t>大阪府柏原市国分市場</t>
        </is>
      </c>
      <c r="C2698" t="inlineStr">
        <is>
          <t>おおさかふかしわらしこくぶいちば</t>
        </is>
      </c>
    </row>
    <row r="2699">
      <c r="A2699" t="inlineStr">
        <is>
          <t>5820023</t>
        </is>
      </c>
      <c r="B2699" t="inlineStr">
        <is>
          <t>大阪府柏原市国分東条町</t>
        </is>
      </c>
      <c r="C2699" t="inlineStr">
        <is>
          <t>おおさかふかしわらしこくぶひがんじょうちょう</t>
        </is>
      </c>
    </row>
    <row r="2700">
      <c r="A2700" t="inlineStr">
        <is>
          <t>5820024</t>
        </is>
      </c>
      <c r="B2700" t="inlineStr">
        <is>
          <t>大阪府柏原市田辺</t>
        </is>
      </c>
      <c r="C2700" t="inlineStr">
        <is>
          <t>おおさかふかしわらしたなべ</t>
        </is>
      </c>
    </row>
    <row r="2701">
      <c r="A2701" t="inlineStr">
        <is>
          <t>5820025</t>
        </is>
      </c>
      <c r="B2701" t="inlineStr">
        <is>
          <t>大阪府柏原市国分西</t>
        </is>
      </c>
      <c r="C2701" t="inlineStr">
        <is>
          <t>おおさかふかしわらしこくぶにし</t>
        </is>
      </c>
    </row>
    <row r="2702">
      <c r="A2702" t="inlineStr">
        <is>
          <t>5820026</t>
        </is>
      </c>
      <c r="B2702" t="inlineStr">
        <is>
          <t>大阪府柏原市旭ケ丘</t>
        </is>
      </c>
      <c r="C2702" t="inlineStr">
        <is>
          <t>おおさかふかしわらしあさひがおか</t>
        </is>
      </c>
    </row>
    <row r="2703">
      <c r="A2703" t="inlineStr">
        <is>
          <t>5820027</t>
        </is>
      </c>
      <c r="B2703" t="inlineStr">
        <is>
          <t>大阪府柏原市円明町</t>
        </is>
      </c>
      <c r="C2703" t="inlineStr">
        <is>
          <t>おおさかふかしわらしえんみょうちょう</t>
        </is>
      </c>
    </row>
    <row r="2704">
      <c r="A2704" t="inlineStr">
        <is>
          <t>5820028</t>
        </is>
      </c>
      <c r="B2704" t="inlineStr">
        <is>
          <t>大阪府柏原市玉手町</t>
        </is>
      </c>
      <c r="C2704" t="inlineStr">
        <is>
          <t>おおさかふかしわらしたまてちょう</t>
        </is>
      </c>
    </row>
    <row r="2705">
      <c r="A2705" t="inlineStr">
        <is>
          <t>5820029</t>
        </is>
      </c>
      <c r="B2705" t="inlineStr">
        <is>
          <t>大阪府柏原市石川町</t>
        </is>
      </c>
      <c r="C2705" t="inlineStr">
        <is>
          <t>おおさかふかしわらしいしかわちょう</t>
        </is>
      </c>
    </row>
    <row r="2706">
      <c r="A2706" t="inlineStr">
        <is>
          <t>5830000</t>
        </is>
      </c>
      <c r="B2706" t="inlineStr">
        <is>
          <t>大阪府羽曳野市</t>
        </is>
      </c>
      <c r="C2706" t="inlineStr">
        <is>
          <t>おおさかふはびきのし</t>
        </is>
      </c>
    </row>
    <row r="2707">
      <c r="A2707" t="inlineStr">
        <is>
          <t>5830001</t>
        </is>
      </c>
      <c r="B2707" t="inlineStr">
        <is>
          <t>大阪府藤井寺市川北</t>
        </is>
      </c>
      <c r="C2707" t="inlineStr">
        <is>
          <t>おおさかふふじいでらしかわきた</t>
        </is>
      </c>
    </row>
    <row r="2708">
      <c r="A2708" t="inlineStr">
        <is>
          <t>5830002</t>
        </is>
      </c>
      <c r="B2708" t="inlineStr">
        <is>
          <t>大阪府藤井寺市北條町</t>
        </is>
      </c>
      <c r="C2708" t="inlineStr">
        <is>
          <t>おおさかふふじいでらしほうじょうちょう</t>
        </is>
      </c>
    </row>
    <row r="2709">
      <c r="A2709" t="inlineStr">
        <is>
          <t>5830003</t>
        </is>
      </c>
      <c r="B2709" t="inlineStr">
        <is>
          <t>大阪府藤井寺市船橋町</t>
        </is>
      </c>
      <c r="C2709" t="inlineStr">
        <is>
          <t>おおさかふふじいでらしふなはしちょう</t>
        </is>
      </c>
    </row>
    <row r="2710">
      <c r="A2710" t="inlineStr">
        <is>
          <t>5830004</t>
        </is>
      </c>
      <c r="B2710" t="inlineStr">
        <is>
          <t>大阪府藤井寺市梅が園町</t>
        </is>
      </c>
      <c r="C2710" t="inlineStr">
        <is>
          <t>おおさかふふじいでらしうめがえんちょう</t>
        </is>
      </c>
    </row>
    <row r="2711">
      <c r="A2711" t="inlineStr">
        <is>
          <t>5830005</t>
        </is>
      </c>
      <c r="B2711" t="inlineStr">
        <is>
          <t>大阪府藤井寺市惣社</t>
        </is>
      </c>
      <c r="C2711" t="inlineStr">
        <is>
          <t>おおさかふふじいでらしそうしゃ</t>
        </is>
      </c>
    </row>
    <row r="2712">
      <c r="A2712" t="inlineStr">
        <is>
          <t>5830006</t>
        </is>
      </c>
      <c r="B2712" t="inlineStr">
        <is>
          <t>大阪府藤井寺市国府</t>
        </is>
      </c>
      <c r="C2712" t="inlineStr">
        <is>
          <t>おおさかふふじいでらしこう</t>
        </is>
      </c>
    </row>
    <row r="2713">
      <c r="A2713" t="inlineStr">
        <is>
          <t>5830007</t>
        </is>
      </c>
      <c r="B2713" t="inlineStr">
        <is>
          <t>大阪府藤井寺市林</t>
        </is>
      </c>
      <c r="C2713" t="inlineStr">
        <is>
          <t>おおさかふふじいでらしはやし</t>
        </is>
      </c>
    </row>
    <row r="2714">
      <c r="A2714" t="inlineStr">
        <is>
          <t>5830008</t>
        </is>
      </c>
      <c r="B2714" t="inlineStr">
        <is>
          <t>大阪府藤井寺市大井</t>
        </is>
      </c>
      <c r="C2714" t="inlineStr">
        <is>
          <t>おおさかふふじいでらしおおい</t>
        </is>
      </c>
    </row>
    <row r="2715">
      <c r="A2715" t="inlineStr">
        <is>
          <t>5830009</t>
        </is>
      </c>
      <c r="B2715" t="inlineStr">
        <is>
          <t>大阪府藤井寺市西大井</t>
        </is>
      </c>
      <c r="C2715" t="inlineStr">
        <is>
          <t>おおさかふふじいでらしにしおおい</t>
        </is>
      </c>
    </row>
    <row r="2716">
      <c r="A2716" t="inlineStr">
        <is>
          <t>5830011</t>
        </is>
      </c>
      <c r="B2716" t="inlineStr">
        <is>
          <t>大阪府藤井寺市沢田</t>
        </is>
      </c>
      <c r="C2716" t="inlineStr">
        <is>
          <t>おおさかふふじいでらしさわだ</t>
        </is>
      </c>
    </row>
    <row r="2717">
      <c r="A2717" t="inlineStr">
        <is>
          <t>5830012</t>
        </is>
      </c>
      <c r="B2717" t="inlineStr">
        <is>
          <t>大阪府藤井寺市道明寺</t>
        </is>
      </c>
      <c r="C2717" t="inlineStr">
        <is>
          <t>おおさかふふじいでらしどうみょうじ</t>
        </is>
      </c>
    </row>
    <row r="2718">
      <c r="A2718" t="inlineStr">
        <is>
          <t>5830013</t>
        </is>
      </c>
      <c r="B2718" t="inlineStr">
        <is>
          <t>大阪府藤井寺市古室</t>
        </is>
      </c>
      <c r="C2718" t="inlineStr">
        <is>
          <t>おおさかふふじいでらしこむろ</t>
        </is>
      </c>
    </row>
    <row r="2719">
      <c r="A2719" t="inlineStr">
        <is>
          <t>5830014</t>
        </is>
      </c>
      <c r="B2719" t="inlineStr">
        <is>
          <t>大阪府藤井寺市野中</t>
        </is>
      </c>
      <c r="C2719" t="inlineStr">
        <is>
          <t>おおさかふふじいでらしのなか</t>
        </is>
      </c>
    </row>
    <row r="2720">
      <c r="A2720" t="inlineStr">
        <is>
          <t>5830015</t>
        </is>
      </c>
      <c r="B2720" t="inlineStr">
        <is>
          <t>大阪府藤井寺市青山</t>
        </is>
      </c>
      <c r="C2720" t="inlineStr">
        <is>
          <t>おおさかふふじいでらしあおやま</t>
        </is>
      </c>
    </row>
    <row r="2721">
      <c r="A2721" t="inlineStr">
        <is>
          <t>5830016</t>
        </is>
      </c>
      <c r="B2721" t="inlineStr">
        <is>
          <t>大阪府藤井寺市陵南町</t>
        </is>
      </c>
      <c r="C2721" t="inlineStr">
        <is>
          <t>おおさかふふじいでらしりょうなんちょう</t>
        </is>
      </c>
    </row>
    <row r="2722">
      <c r="A2722" t="inlineStr">
        <is>
          <t>5830017</t>
        </is>
      </c>
      <c r="B2722" t="inlineStr">
        <is>
          <t>大阪府藤井寺市藤ケ丘</t>
        </is>
      </c>
      <c r="C2722" t="inlineStr">
        <is>
          <t>おおさかふふじいでらしふじがおか</t>
        </is>
      </c>
    </row>
    <row r="2723">
      <c r="A2723" t="inlineStr">
        <is>
          <t>5830018</t>
        </is>
      </c>
      <c r="B2723" t="inlineStr">
        <is>
          <t>大阪府藤井寺市西古室</t>
        </is>
      </c>
      <c r="C2723" t="inlineStr">
        <is>
          <t>おおさかふふじいでらしにしこむろ</t>
        </is>
      </c>
    </row>
    <row r="2724">
      <c r="A2724" t="inlineStr">
        <is>
          <t>5830021</t>
        </is>
      </c>
      <c r="B2724" t="inlineStr">
        <is>
          <t>大阪府藤井寺市御舟町</t>
        </is>
      </c>
      <c r="C2724" t="inlineStr">
        <is>
          <t>おおさかふふじいでらしみふねちょう</t>
        </is>
      </c>
    </row>
    <row r="2725">
      <c r="A2725" t="inlineStr">
        <is>
          <t>5830022</t>
        </is>
      </c>
      <c r="B2725" t="inlineStr">
        <is>
          <t>大阪府藤井寺市東藤井寺町</t>
        </is>
      </c>
      <c r="C2725" t="inlineStr">
        <is>
          <t>おおさかふふじいでらしひがしふじいでらちょう</t>
        </is>
      </c>
    </row>
    <row r="2726">
      <c r="A2726" t="inlineStr">
        <is>
          <t>5830023</t>
        </is>
      </c>
      <c r="B2726" t="inlineStr">
        <is>
          <t>大阪府藤井寺市さくら町</t>
        </is>
      </c>
      <c r="C2726" t="inlineStr">
        <is>
          <t>おおさかふふじいでらしさくらちょう</t>
        </is>
      </c>
    </row>
    <row r="2727">
      <c r="A2727" t="inlineStr">
        <is>
          <t>5830024</t>
        </is>
      </c>
      <c r="B2727" t="inlineStr">
        <is>
          <t>大阪府藤井寺市藤井寺</t>
        </is>
      </c>
      <c r="C2727" t="inlineStr">
        <is>
          <t>おおさかふふじいでらしふじいでら</t>
        </is>
      </c>
    </row>
    <row r="2728">
      <c r="A2728" t="inlineStr">
        <is>
          <t>5830025</t>
        </is>
      </c>
      <c r="B2728" t="inlineStr">
        <is>
          <t>大阪府藤井寺市春日丘新町</t>
        </is>
      </c>
      <c r="C2728" t="inlineStr">
        <is>
          <t>おおさかふふじいでらしかすがおかしんまち</t>
        </is>
      </c>
    </row>
    <row r="2729">
      <c r="A2729" t="inlineStr">
        <is>
          <t>5830026</t>
        </is>
      </c>
      <c r="B2729" t="inlineStr">
        <is>
          <t>大阪府藤井寺市春日丘</t>
        </is>
      </c>
      <c r="C2729" t="inlineStr">
        <is>
          <t>おおさかふふじいでらしかすがおか</t>
        </is>
      </c>
    </row>
    <row r="2730">
      <c r="A2730" t="inlineStr">
        <is>
          <t>5830027</t>
        </is>
      </c>
      <c r="B2730" t="inlineStr">
        <is>
          <t>大阪府藤井寺市岡</t>
        </is>
      </c>
      <c r="C2730" t="inlineStr">
        <is>
          <t>おおさかふふじいでらしおか</t>
        </is>
      </c>
    </row>
    <row r="2731">
      <c r="A2731" t="inlineStr">
        <is>
          <t>5830031</t>
        </is>
      </c>
      <c r="B2731" t="inlineStr">
        <is>
          <t>大阪府藤井寺市小山新町</t>
        </is>
      </c>
      <c r="C2731" t="inlineStr">
        <is>
          <t>おおさかふふじいでらしこやましんまち</t>
        </is>
      </c>
    </row>
    <row r="2732">
      <c r="A2732" t="inlineStr">
        <is>
          <t>5830032</t>
        </is>
      </c>
      <c r="B2732" t="inlineStr">
        <is>
          <t>大阪府藤井寺市小山藤美町</t>
        </is>
      </c>
      <c r="C2732" t="inlineStr">
        <is>
          <t>おおさかふふじいでらしこやまふじみちょう</t>
        </is>
      </c>
    </row>
    <row r="2733">
      <c r="A2733" t="inlineStr">
        <is>
          <t>5830033</t>
        </is>
      </c>
      <c r="B2733" t="inlineStr">
        <is>
          <t>大阪府藤井寺市小山</t>
        </is>
      </c>
      <c r="C2733" t="inlineStr">
        <is>
          <t>おおさかふふじいでらしこやま</t>
        </is>
      </c>
    </row>
    <row r="2734">
      <c r="A2734" t="inlineStr">
        <is>
          <t>5830034</t>
        </is>
      </c>
      <c r="B2734" t="inlineStr">
        <is>
          <t>大阪府藤井寺市小山藤の里町</t>
        </is>
      </c>
      <c r="C2734" t="inlineStr">
        <is>
          <t>おおさかふふじいでらしこやまふじのさとちょう</t>
        </is>
      </c>
    </row>
    <row r="2735">
      <c r="A2735" t="inlineStr">
        <is>
          <t>5830035</t>
        </is>
      </c>
      <c r="B2735" t="inlineStr">
        <is>
          <t>大阪府藤井寺市北岡</t>
        </is>
      </c>
      <c r="C2735" t="inlineStr">
        <is>
          <t>おおさかふふじいでらしきたおか</t>
        </is>
      </c>
    </row>
    <row r="2736">
      <c r="A2736" t="inlineStr">
        <is>
          <t>5830036</t>
        </is>
      </c>
      <c r="B2736" t="inlineStr">
        <is>
          <t>大阪府藤井寺市恵美坂</t>
        </is>
      </c>
      <c r="C2736" t="inlineStr">
        <is>
          <t>おおさかふふじいでらしえみさか</t>
        </is>
      </c>
    </row>
    <row r="2737">
      <c r="A2737" t="inlineStr">
        <is>
          <t>5830037</t>
        </is>
      </c>
      <c r="B2737" t="inlineStr">
        <is>
          <t>大阪府藤井寺市津堂</t>
        </is>
      </c>
      <c r="C2737" t="inlineStr">
        <is>
          <t>おおさかふふじいでらしつどう</t>
        </is>
      </c>
    </row>
    <row r="2738">
      <c r="A2738" t="inlineStr">
        <is>
          <t>5830841</t>
        </is>
      </c>
      <c r="B2738" t="inlineStr">
        <is>
          <t>大阪府羽曳野市駒ケ谷</t>
        </is>
      </c>
      <c r="C2738" t="inlineStr">
        <is>
          <t>おおさかふはびきのしこまがたに</t>
        </is>
      </c>
    </row>
    <row r="2739">
      <c r="A2739" t="inlineStr">
        <is>
          <t>5830842</t>
        </is>
      </c>
      <c r="B2739" t="inlineStr">
        <is>
          <t>大阪府羽曳野市飛鳥</t>
        </is>
      </c>
      <c r="C2739" t="inlineStr">
        <is>
          <t>おおさかふはびきのしあすか</t>
        </is>
      </c>
    </row>
    <row r="2740">
      <c r="A2740" t="inlineStr">
        <is>
          <t>5830843</t>
        </is>
      </c>
      <c r="B2740" t="inlineStr">
        <is>
          <t>大阪府羽曳野市通法寺</t>
        </is>
      </c>
      <c r="C2740" t="inlineStr">
        <is>
          <t>おおさかふはびきのしつうほうじ</t>
        </is>
      </c>
    </row>
    <row r="2741">
      <c r="A2741" t="inlineStr">
        <is>
          <t>5830844</t>
        </is>
      </c>
      <c r="B2741" t="inlineStr">
        <is>
          <t>大阪府羽曳野市壺井</t>
        </is>
      </c>
      <c r="C2741" t="inlineStr">
        <is>
          <t>おおさかふはびきのしつぼい</t>
        </is>
      </c>
    </row>
    <row r="2742">
      <c r="A2742" t="inlineStr">
        <is>
          <t>5830845</t>
        </is>
      </c>
      <c r="B2742" t="inlineStr">
        <is>
          <t>大阪府羽曳野市広瀬</t>
        </is>
      </c>
      <c r="C2742" t="inlineStr">
        <is>
          <t>おおさかふはびきのしひろせ</t>
        </is>
      </c>
    </row>
    <row r="2743">
      <c r="A2743" t="inlineStr">
        <is>
          <t>5830846</t>
        </is>
      </c>
      <c r="B2743" t="inlineStr">
        <is>
          <t>大阪府羽曳野市東阪田</t>
        </is>
      </c>
      <c r="C2743" t="inlineStr">
        <is>
          <t>おおさかふはびきのしひがしさかた</t>
        </is>
      </c>
    </row>
    <row r="2744">
      <c r="A2744" t="inlineStr">
        <is>
          <t>5830847</t>
        </is>
      </c>
      <c r="B2744" t="inlineStr">
        <is>
          <t>大阪府羽曳野市大黒</t>
        </is>
      </c>
      <c r="C2744" t="inlineStr">
        <is>
          <t>おおさかふはびきのしおぐろ</t>
        </is>
      </c>
    </row>
    <row r="2745">
      <c r="A2745" t="inlineStr">
        <is>
          <t>5830848</t>
        </is>
      </c>
      <c r="B2745" t="inlineStr">
        <is>
          <t>大阪府羽曳野市川向</t>
        </is>
      </c>
      <c r="C2745" t="inlineStr">
        <is>
          <t>おおさかふはびきのしかわむかい</t>
        </is>
      </c>
    </row>
    <row r="2746">
      <c r="A2746" t="inlineStr">
        <is>
          <t>5830851</t>
        </is>
      </c>
      <c r="B2746" t="inlineStr">
        <is>
          <t>大阪府羽曳野市碓井</t>
        </is>
      </c>
      <c r="C2746" t="inlineStr">
        <is>
          <t>おおさかふはびきのしうすい</t>
        </is>
      </c>
    </row>
    <row r="2747">
      <c r="A2747" t="inlineStr">
        <is>
          <t>5830852</t>
        </is>
      </c>
      <c r="B2747" t="inlineStr">
        <is>
          <t>大阪府羽曳野市古市</t>
        </is>
      </c>
      <c r="C2747" t="inlineStr">
        <is>
          <t>おおさかふはびきのしふるいち</t>
        </is>
      </c>
    </row>
    <row r="2748">
      <c r="A2748" t="inlineStr">
        <is>
          <t>5830853</t>
        </is>
      </c>
      <c r="B2748" t="inlineStr">
        <is>
          <t>大阪府羽曳野市栄町</t>
        </is>
      </c>
      <c r="C2748" t="inlineStr">
        <is>
          <t>おおさかふはびきのしさかえまち</t>
        </is>
      </c>
    </row>
    <row r="2749">
      <c r="A2749" t="inlineStr">
        <is>
          <t>5830854</t>
        </is>
      </c>
      <c r="B2749" t="inlineStr">
        <is>
          <t>大阪府羽曳野市軽里</t>
        </is>
      </c>
      <c r="C2749" t="inlineStr">
        <is>
          <t>おおさかふはびきのしかるさと</t>
        </is>
      </c>
    </row>
    <row r="2750">
      <c r="A2750" t="inlineStr">
        <is>
          <t>5830855</t>
        </is>
      </c>
      <c r="B2750" t="inlineStr">
        <is>
          <t>大阪府羽曳野市翠鳥園</t>
        </is>
      </c>
      <c r="C2750" t="inlineStr">
        <is>
          <t>おおさかふはびきのしすいちょうえん</t>
        </is>
      </c>
    </row>
    <row r="2751">
      <c r="A2751" t="inlineStr">
        <is>
          <t>5830856</t>
        </is>
      </c>
      <c r="B2751" t="inlineStr">
        <is>
          <t>大阪府羽曳野市白鳥</t>
        </is>
      </c>
      <c r="C2751" t="inlineStr">
        <is>
          <t>おおさかふはびきのしはくちょう</t>
        </is>
      </c>
    </row>
    <row r="2752">
      <c r="A2752" t="inlineStr">
        <is>
          <t>5830857</t>
        </is>
      </c>
      <c r="B2752" t="inlineStr">
        <is>
          <t>大阪府羽曳野市誉田</t>
        </is>
      </c>
      <c r="C2752" t="inlineStr">
        <is>
          <t>おおさかふはびきのしこんだ</t>
        </is>
      </c>
    </row>
    <row r="2753">
      <c r="A2753" t="inlineStr">
        <is>
          <t>5830858</t>
        </is>
      </c>
      <c r="B2753" t="inlineStr">
        <is>
          <t>大阪府羽曳野市南古市</t>
        </is>
      </c>
      <c r="C2753" t="inlineStr">
        <is>
          <t>おおさかふはびきのしみなみふるいち</t>
        </is>
      </c>
    </row>
    <row r="2754">
      <c r="A2754" t="inlineStr">
        <is>
          <t>5830861</t>
        </is>
      </c>
      <c r="B2754" t="inlineStr">
        <is>
          <t>大阪府羽曳野市西浦</t>
        </is>
      </c>
      <c r="C2754" t="inlineStr">
        <is>
          <t>おおさかふはびきのしにしうら</t>
        </is>
      </c>
    </row>
    <row r="2755">
      <c r="A2755" t="inlineStr">
        <is>
          <t>5830862</t>
        </is>
      </c>
      <c r="B2755" t="inlineStr">
        <is>
          <t>大阪府羽曳野市尺度</t>
        </is>
      </c>
      <c r="C2755" t="inlineStr">
        <is>
          <t>おおさかふはびきのししゃくど</t>
        </is>
      </c>
    </row>
    <row r="2756">
      <c r="A2756" t="inlineStr">
        <is>
          <t>5830863</t>
        </is>
      </c>
      <c r="B2756" t="inlineStr">
        <is>
          <t>大阪府羽曳野市蔵之内</t>
        </is>
      </c>
      <c r="C2756" t="inlineStr">
        <is>
          <t>おおさかふはびきのしくらのうち</t>
        </is>
      </c>
    </row>
    <row r="2757">
      <c r="A2757" t="inlineStr">
        <is>
          <t>5830864</t>
        </is>
      </c>
      <c r="B2757" t="inlineStr">
        <is>
          <t>大阪府羽曳野市羽曳が丘</t>
        </is>
      </c>
      <c r="C2757" t="inlineStr">
        <is>
          <t>おおさかふはびきのしはびきがおか</t>
        </is>
      </c>
    </row>
    <row r="2758">
      <c r="A2758" t="inlineStr">
        <is>
          <t>5830865</t>
        </is>
      </c>
      <c r="B2758" t="inlineStr">
        <is>
          <t>大阪府羽曳野市羽曳が丘西</t>
        </is>
      </c>
      <c r="C2758" t="inlineStr">
        <is>
          <t>おおさかふはびきのしはびきがおかにし</t>
        </is>
      </c>
    </row>
    <row r="2759">
      <c r="A2759" t="inlineStr">
        <is>
          <t>5830866</t>
        </is>
      </c>
      <c r="B2759" t="inlineStr">
        <is>
          <t>大阪府羽曳野市埴生野</t>
        </is>
      </c>
      <c r="C2759" t="inlineStr">
        <is>
          <t>おおさかふはびきのしはにゅうの</t>
        </is>
      </c>
    </row>
    <row r="2760">
      <c r="A2760" t="inlineStr">
        <is>
          <t>5830867</t>
        </is>
      </c>
      <c r="B2760" t="inlineStr">
        <is>
          <t>大阪府羽曳野市河原城</t>
        </is>
      </c>
      <c r="C2760" t="inlineStr">
        <is>
          <t>おおさかふはびきのしかわはらじょう</t>
        </is>
      </c>
    </row>
    <row r="2761">
      <c r="A2761" t="inlineStr">
        <is>
          <t>5830868</t>
        </is>
      </c>
      <c r="B2761" t="inlineStr">
        <is>
          <t>大阪府羽曳野市学園前</t>
        </is>
      </c>
      <c r="C2761" t="inlineStr">
        <is>
          <t>おおさかふはびきのしがくえんまえ</t>
        </is>
      </c>
    </row>
    <row r="2762">
      <c r="A2762" t="inlineStr">
        <is>
          <t>5830871</t>
        </is>
      </c>
      <c r="B2762" t="inlineStr">
        <is>
          <t>大阪府羽曳野市野々上</t>
        </is>
      </c>
      <c r="C2762" t="inlineStr">
        <is>
          <t>おおさかふはびきのしののうえ</t>
        </is>
      </c>
    </row>
    <row r="2763">
      <c r="A2763" t="inlineStr">
        <is>
          <t>5830872</t>
        </is>
      </c>
      <c r="B2763" t="inlineStr">
        <is>
          <t>大阪府羽曳野市はびきの</t>
        </is>
      </c>
      <c r="C2763" t="inlineStr">
        <is>
          <t>おおさかふはびきのしはびきの</t>
        </is>
      </c>
    </row>
    <row r="2764">
      <c r="A2764" t="inlineStr">
        <is>
          <t>5830873</t>
        </is>
      </c>
      <c r="B2764" t="inlineStr">
        <is>
          <t>大阪府羽曳野市桃山台</t>
        </is>
      </c>
      <c r="C2764" t="inlineStr">
        <is>
          <t>おおさかふはびきのしももやまだい</t>
        </is>
      </c>
    </row>
    <row r="2765">
      <c r="A2765" t="inlineStr">
        <is>
          <t>5830874</t>
        </is>
      </c>
      <c r="B2765" t="inlineStr">
        <is>
          <t>大阪府羽曳野市郡戸</t>
        </is>
      </c>
      <c r="C2765" t="inlineStr">
        <is>
          <t>おおさかふはびきのしこおず</t>
        </is>
      </c>
    </row>
    <row r="2766">
      <c r="A2766" t="inlineStr">
        <is>
          <t>5830875</t>
        </is>
      </c>
      <c r="B2766" t="inlineStr">
        <is>
          <t>大阪府羽曳野市樫山</t>
        </is>
      </c>
      <c r="C2766" t="inlineStr">
        <is>
          <t>おおさかふはびきのしかしやま</t>
        </is>
      </c>
    </row>
    <row r="2767">
      <c r="A2767" t="inlineStr">
        <is>
          <t>5830876</t>
        </is>
      </c>
      <c r="B2767" t="inlineStr">
        <is>
          <t>大阪府羽曳野市伊賀</t>
        </is>
      </c>
      <c r="C2767" t="inlineStr">
        <is>
          <t>おおさかふはびきのしいが</t>
        </is>
      </c>
    </row>
    <row r="2768">
      <c r="A2768" t="inlineStr">
        <is>
          <t>5830881</t>
        </is>
      </c>
      <c r="B2768" t="inlineStr">
        <is>
          <t>大阪府羽曳野市島泉</t>
        </is>
      </c>
      <c r="C2768" t="inlineStr">
        <is>
          <t>おおさかふはびきのししまいずみ</t>
        </is>
      </c>
    </row>
    <row r="2769">
      <c r="A2769" t="inlineStr">
        <is>
          <t>5830882</t>
        </is>
      </c>
      <c r="B2769" t="inlineStr">
        <is>
          <t>大阪府羽曳野市高鷲</t>
        </is>
      </c>
      <c r="C2769" t="inlineStr">
        <is>
          <t>おおさかふはびきのしたかわし</t>
        </is>
      </c>
    </row>
    <row r="2770">
      <c r="A2770" t="inlineStr">
        <is>
          <t>5830883</t>
        </is>
      </c>
      <c r="B2770" t="inlineStr">
        <is>
          <t>大阪府羽曳野市向野</t>
        </is>
      </c>
      <c r="C2770" t="inlineStr">
        <is>
          <t>おおさかふはびきのしむかいの</t>
        </is>
      </c>
    </row>
    <row r="2771">
      <c r="A2771" t="inlineStr">
        <is>
          <t>5830884</t>
        </is>
      </c>
      <c r="B2771" t="inlineStr">
        <is>
          <t>大阪府羽曳野市野</t>
        </is>
      </c>
      <c r="C2771" t="inlineStr">
        <is>
          <t>おおさかふはびきのしの</t>
        </is>
      </c>
    </row>
    <row r="2772">
      <c r="A2772" t="inlineStr">
        <is>
          <t>5830885</t>
        </is>
      </c>
      <c r="B2772" t="inlineStr">
        <is>
          <t>大阪府羽曳野市南恵我之荘</t>
        </is>
      </c>
      <c r="C2772" t="inlineStr">
        <is>
          <t>おおさかふはびきのしみなみえがのしょう</t>
        </is>
      </c>
    </row>
    <row r="2773">
      <c r="A2773" t="inlineStr">
        <is>
          <t>5830886</t>
        </is>
      </c>
      <c r="B2773" t="inlineStr">
        <is>
          <t>大阪府羽曳野市恵我之荘</t>
        </is>
      </c>
      <c r="C2773" t="inlineStr">
        <is>
          <t>おおさかふはびきのしえがのしょう</t>
        </is>
      </c>
    </row>
    <row r="2774">
      <c r="A2774" t="inlineStr">
        <is>
          <t>5830991</t>
        </is>
      </c>
      <c r="B2774" t="inlineStr">
        <is>
          <t>大阪府南河内郡太子町春日</t>
        </is>
      </c>
      <c r="C2774" t="inlineStr">
        <is>
          <t>おおさかふみなみかわちぐんたいしちょうかすが</t>
        </is>
      </c>
    </row>
    <row r="2775">
      <c r="A2775" t="inlineStr">
        <is>
          <t>5830992</t>
        </is>
      </c>
      <c r="B2775" t="inlineStr">
        <is>
          <t>大阪府南河内郡太子町山田</t>
        </is>
      </c>
      <c r="C2775" t="inlineStr">
        <is>
          <t>おおさかふみなみかわちぐんたいしちょうやまだ</t>
        </is>
      </c>
    </row>
    <row r="2776">
      <c r="A2776" t="inlineStr">
        <is>
          <t>5830993</t>
        </is>
      </c>
      <c r="B2776" t="inlineStr">
        <is>
          <t>大阪府南河内郡太子町畑</t>
        </is>
      </c>
      <c r="C2776" t="inlineStr">
        <is>
          <t>おおさかふみなみかわちぐんたいしちょうはた</t>
        </is>
      </c>
    </row>
    <row r="2777">
      <c r="A2777" t="inlineStr">
        <is>
          <t>5830994</t>
        </is>
      </c>
      <c r="B2777" t="inlineStr">
        <is>
          <t>大阪府南河内郡太子町葉室</t>
        </is>
      </c>
      <c r="C2777" t="inlineStr">
        <is>
          <t>おおさかふみなみかわちぐんたいしちょうはむろ</t>
        </is>
      </c>
    </row>
    <row r="2778">
      <c r="A2778" t="inlineStr">
        <is>
          <t>5830995</t>
        </is>
      </c>
      <c r="B2778" t="inlineStr">
        <is>
          <t>大阪府南河内郡太子町太子</t>
        </is>
      </c>
      <c r="C2778" t="inlineStr">
        <is>
          <t>おおさかふみなみかわちぐんたいしちょうたいし</t>
        </is>
      </c>
    </row>
    <row r="2779">
      <c r="A2779" t="inlineStr">
        <is>
          <t>5830996</t>
        </is>
      </c>
      <c r="B2779" t="inlineStr">
        <is>
          <t>大阪府南河内郡太子町聖和台</t>
        </is>
      </c>
      <c r="C2779" t="inlineStr">
        <is>
          <t>おおさかふみなみかわちぐんたいしちょうせいわだい</t>
        </is>
      </c>
    </row>
    <row r="2780">
      <c r="A2780" t="inlineStr">
        <is>
          <t>5840000</t>
        </is>
      </c>
      <c r="B2780" t="inlineStr">
        <is>
          <t>大阪府富田林市</t>
        </is>
      </c>
      <c r="C2780" t="inlineStr">
        <is>
          <t>おおさかふとんだばやしし</t>
        </is>
      </c>
    </row>
    <row r="2781">
      <c r="A2781" t="inlineStr">
        <is>
          <t>5840001</t>
        </is>
      </c>
      <c r="B2781" t="inlineStr">
        <is>
          <t>大阪府富田林市梅の里</t>
        </is>
      </c>
      <c r="C2781" t="inlineStr">
        <is>
          <t>おおさかふとんだばやししうめのさと</t>
        </is>
      </c>
    </row>
    <row r="2782">
      <c r="A2782" t="inlineStr">
        <is>
          <t>5840002</t>
        </is>
      </c>
      <c r="B2782" t="inlineStr">
        <is>
          <t>大阪府富田林市平町</t>
        </is>
      </c>
      <c r="C2782" t="inlineStr">
        <is>
          <t>おおさかふとんだばやししひらちょう</t>
        </is>
      </c>
    </row>
    <row r="2783">
      <c r="A2783" t="inlineStr">
        <is>
          <t>5840003</t>
        </is>
      </c>
      <c r="B2783" t="inlineStr">
        <is>
          <t>大阪府富田林市喜志新家町</t>
        </is>
      </c>
      <c r="C2783" t="inlineStr">
        <is>
          <t>おおさかふとんだばやししきししんけちょう</t>
        </is>
      </c>
    </row>
    <row r="2784">
      <c r="A2784" t="inlineStr">
        <is>
          <t>5840004</t>
        </is>
      </c>
      <c r="B2784" t="inlineStr">
        <is>
          <t>大阪府富田林市木戸山町</t>
        </is>
      </c>
      <c r="C2784" t="inlineStr">
        <is>
          <t>おおさかふとんだばやししきどやまちょう</t>
        </is>
      </c>
    </row>
    <row r="2785">
      <c r="A2785" t="inlineStr">
        <is>
          <t>5840005</t>
        </is>
      </c>
      <c r="B2785" t="inlineStr">
        <is>
          <t>大阪府富田林市喜志町</t>
        </is>
      </c>
      <c r="C2785" t="inlineStr">
        <is>
          <t>おおさかふとんだばやししきしちょう</t>
        </is>
      </c>
    </row>
    <row r="2786">
      <c r="A2786" t="inlineStr">
        <is>
          <t>5840006</t>
        </is>
      </c>
      <c r="B2786" t="inlineStr">
        <is>
          <t>大阪府富田林市旭ケ丘町</t>
        </is>
      </c>
      <c r="C2786" t="inlineStr">
        <is>
          <t>おおさかふとんだばやししあさひがおかちょう</t>
        </is>
      </c>
    </row>
    <row r="2787">
      <c r="A2787" t="inlineStr">
        <is>
          <t>5840007</t>
        </is>
      </c>
      <c r="B2787" t="inlineStr">
        <is>
          <t>大阪府富田林市南旭ケ丘町</t>
        </is>
      </c>
      <c r="C2787" t="inlineStr">
        <is>
          <t>おおさかふとんだばやししみなみあさひがおかちょう</t>
        </is>
      </c>
    </row>
    <row r="2788">
      <c r="A2788" t="inlineStr">
        <is>
          <t>5840008</t>
        </is>
      </c>
      <c r="B2788" t="inlineStr">
        <is>
          <t>大阪府富田林市喜志</t>
        </is>
      </c>
      <c r="C2788" t="inlineStr">
        <is>
          <t>おおさかふとんだばやししきし</t>
        </is>
      </c>
    </row>
    <row r="2789">
      <c r="A2789" t="inlineStr">
        <is>
          <t>5840011</t>
        </is>
      </c>
      <c r="B2789" t="inlineStr">
        <is>
          <t>大阪府富田林市宮町</t>
        </is>
      </c>
      <c r="C2789" t="inlineStr">
        <is>
          <t>おおさかふとんだばやししみやちょう</t>
        </is>
      </c>
    </row>
    <row r="2790">
      <c r="A2790" t="inlineStr">
        <is>
          <t>5840012</t>
        </is>
      </c>
      <c r="B2790" t="inlineStr">
        <is>
          <t>大阪府富田林市粟ケ池町</t>
        </is>
      </c>
      <c r="C2790" t="inlineStr">
        <is>
          <t>おおさかふとんだばやししあわがいけちょう</t>
        </is>
      </c>
    </row>
    <row r="2791">
      <c r="A2791" t="inlineStr">
        <is>
          <t>5840013</t>
        </is>
      </c>
      <c r="B2791" t="inlineStr">
        <is>
          <t>大阪府富田林市桜井町</t>
        </is>
      </c>
      <c r="C2791" t="inlineStr">
        <is>
          <t>おおさかふとんだばやししさくらいちょう</t>
        </is>
      </c>
    </row>
    <row r="2792">
      <c r="A2792" t="inlineStr">
        <is>
          <t>5840014</t>
        </is>
      </c>
      <c r="B2792" t="inlineStr">
        <is>
          <t>大阪府富田林市川面町</t>
        </is>
      </c>
      <c r="C2792" t="inlineStr">
        <is>
          <t>おおさかふとんだばやししかわづらちょう</t>
        </is>
      </c>
    </row>
    <row r="2793">
      <c r="A2793" t="inlineStr">
        <is>
          <t>5840015</t>
        </is>
      </c>
      <c r="B2793" t="inlineStr">
        <is>
          <t>大阪府富田林市西条町</t>
        </is>
      </c>
      <c r="C2793" t="inlineStr">
        <is>
          <t>おおさかふとんだばやししさいじょうちょう</t>
        </is>
      </c>
    </row>
    <row r="2794">
      <c r="A2794" t="inlineStr">
        <is>
          <t>5840016</t>
        </is>
      </c>
      <c r="B2794" t="inlineStr">
        <is>
          <t>大阪府富田林市通法寺町</t>
        </is>
      </c>
      <c r="C2794" t="inlineStr">
        <is>
          <t>おおさかふとんだばやししつうほうじちょう</t>
        </is>
      </c>
    </row>
    <row r="2795">
      <c r="A2795" t="inlineStr">
        <is>
          <t>5840021</t>
        </is>
      </c>
      <c r="B2795" t="inlineStr">
        <is>
          <t>大阪府富田林市中野町</t>
        </is>
      </c>
      <c r="C2795" t="inlineStr">
        <is>
          <t>おおさかふとんだばやししなかのちょう</t>
        </is>
      </c>
    </row>
    <row r="2796">
      <c r="A2796" t="inlineStr">
        <is>
          <t>5840022</t>
        </is>
      </c>
      <c r="B2796" t="inlineStr">
        <is>
          <t>大阪府富田林市中野町東</t>
        </is>
      </c>
      <c r="C2796" t="inlineStr">
        <is>
          <t>おおさかふとんだばやししなかのちょうひがし</t>
        </is>
      </c>
    </row>
    <row r="2797">
      <c r="A2797" t="inlineStr">
        <is>
          <t>5840023</t>
        </is>
      </c>
      <c r="B2797" t="inlineStr">
        <is>
          <t>大阪府富田林市若松町東</t>
        </is>
      </c>
      <c r="C2797" t="inlineStr">
        <is>
          <t>おおさかふとんだばやししわかまつちょうひがし</t>
        </is>
      </c>
    </row>
    <row r="2798">
      <c r="A2798" t="inlineStr">
        <is>
          <t>5840024</t>
        </is>
      </c>
      <c r="B2798" t="inlineStr">
        <is>
          <t>大阪府富田林市若松町</t>
        </is>
      </c>
      <c r="C2798" t="inlineStr">
        <is>
          <t>おおさかふとんだばやししわかまつちょう</t>
        </is>
      </c>
    </row>
    <row r="2799">
      <c r="A2799" t="inlineStr">
        <is>
          <t>5840025</t>
        </is>
      </c>
      <c r="B2799" t="inlineStr">
        <is>
          <t>大阪府富田林市若松町西</t>
        </is>
      </c>
      <c r="C2799" t="inlineStr">
        <is>
          <t>おおさかふとんだばやししわかまつちょうにし</t>
        </is>
      </c>
    </row>
    <row r="2800">
      <c r="A2800" t="inlineStr">
        <is>
          <t>5840026</t>
        </is>
      </c>
      <c r="B2800" t="inlineStr">
        <is>
          <t>大阪府富田林市緑ケ丘町</t>
        </is>
      </c>
      <c r="C2800" t="inlineStr">
        <is>
          <t>おおさかふとんだばやししみどりがおかちょう</t>
        </is>
      </c>
    </row>
    <row r="2801">
      <c r="A2801" t="inlineStr">
        <is>
          <t>5840027</t>
        </is>
      </c>
      <c r="B2801" t="inlineStr">
        <is>
          <t>大阪府富田林市中野</t>
        </is>
      </c>
      <c r="C2801" t="inlineStr">
        <is>
          <t>おおさかふとんだばやししなかの</t>
        </is>
      </c>
    </row>
    <row r="2802">
      <c r="A2802" t="inlineStr">
        <is>
          <t>5840028</t>
        </is>
      </c>
      <c r="B2802" t="inlineStr">
        <is>
          <t>大阪府富田林市中野町西</t>
        </is>
      </c>
      <c r="C2802" t="inlineStr">
        <is>
          <t>おおさかふとんだばやししなかのちょうにし</t>
        </is>
      </c>
    </row>
    <row r="2803">
      <c r="A2803" t="inlineStr">
        <is>
          <t>5840031</t>
        </is>
      </c>
      <c r="B2803" t="inlineStr">
        <is>
          <t>大阪府富田林市寿町</t>
        </is>
      </c>
      <c r="C2803" t="inlineStr">
        <is>
          <t>おおさかふとんだばやししことぶきちょう</t>
        </is>
      </c>
    </row>
    <row r="2804">
      <c r="A2804" t="inlineStr">
        <is>
          <t>5840032</t>
        </is>
      </c>
      <c r="B2804" t="inlineStr">
        <is>
          <t>大阪府富田林市常盤町</t>
        </is>
      </c>
      <c r="C2804" t="inlineStr">
        <is>
          <t>おおさかふとんだばやししときわちょう</t>
        </is>
      </c>
    </row>
    <row r="2805">
      <c r="A2805" t="inlineStr">
        <is>
          <t>5840033</t>
        </is>
      </c>
      <c r="B2805" t="inlineStr">
        <is>
          <t>大阪府富田林市富田林町</t>
        </is>
      </c>
      <c r="C2805" t="inlineStr">
        <is>
          <t>おおさかふとんだばやししとんだばやしちょう</t>
        </is>
      </c>
    </row>
    <row r="2806">
      <c r="A2806" t="inlineStr">
        <is>
          <t>5840034</t>
        </is>
      </c>
      <c r="B2806" t="inlineStr">
        <is>
          <t>大阪府富田林市清水町</t>
        </is>
      </c>
      <c r="C2806" t="inlineStr">
        <is>
          <t>おおさかふとんだばやしししみずちょう</t>
        </is>
      </c>
    </row>
    <row r="2807">
      <c r="A2807" t="inlineStr">
        <is>
          <t>5840035</t>
        </is>
      </c>
      <c r="B2807" t="inlineStr">
        <is>
          <t>大阪府富田林市谷川町</t>
        </is>
      </c>
      <c r="C2807" t="inlineStr">
        <is>
          <t>おおさかふとんだばやししたにがわちょう</t>
        </is>
      </c>
    </row>
    <row r="2808">
      <c r="A2808" t="inlineStr">
        <is>
          <t>5840036</t>
        </is>
      </c>
      <c r="B2808" t="inlineStr">
        <is>
          <t>大阪府富田林市甲田</t>
        </is>
      </c>
      <c r="C2808" t="inlineStr">
        <is>
          <t>おおさかふとんだばやししこうだ</t>
        </is>
      </c>
    </row>
    <row r="2809">
      <c r="A2809" t="inlineStr">
        <is>
          <t>5840037</t>
        </is>
      </c>
      <c r="B2809" t="inlineStr">
        <is>
          <t>大阪府富田林市宮甲田町</t>
        </is>
      </c>
      <c r="C2809" t="inlineStr">
        <is>
          <t>おおさかふとんだばやししみやこうだちょう</t>
        </is>
      </c>
    </row>
    <row r="2810">
      <c r="A2810" t="inlineStr">
        <is>
          <t>5840038</t>
        </is>
      </c>
      <c r="B2810" t="inlineStr">
        <is>
          <t>大阪府富田林市錦ケ丘町</t>
        </is>
      </c>
      <c r="C2810" t="inlineStr">
        <is>
          <t>おおさかふとんだばやししにしきがおかちょう</t>
        </is>
      </c>
    </row>
    <row r="2811">
      <c r="A2811" t="inlineStr">
        <is>
          <t>5840039</t>
        </is>
      </c>
      <c r="B2811" t="inlineStr">
        <is>
          <t>大阪府富田林市美山台</t>
        </is>
      </c>
      <c r="C2811" t="inlineStr">
        <is>
          <t>おおさかふとんだばやししみやまだい</t>
        </is>
      </c>
    </row>
    <row r="2812">
      <c r="A2812" t="inlineStr">
        <is>
          <t>5840040</t>
        </is>
      </c>
      <c r="B2812" t="inlineStr">
        <is>
          <t>大阪府富田林市かがり台</t>
        </is>
      </c>
      <c r="C2812" t="inlineStr">
        <is>
          <t>おおさかふとんだばやししかがりだい</t>
        </is>
      </c>
    </row>
    <row r="2813">
      <c r="A2813" t="inlineStr">
        <is>
          <t>5840041</t>
        </is>
      </c>
      <c r="B2813" t="inlineStr">
        <is>
          <t>大阪府富田林市楠町</t>
        </is>
      </c>
      <c r="C2813" t="inlineStr">
        <is>
          <t>おおさかふとんだばやししくすのきちょう</t>
        </is>
      </c>
    </row>
    <row r="2814">
      <c r="A2814" t="inlineStr">
        <is>
          <t>5840042</t>
        </is>
      </c>
      <c r="B2814" t="inlineStr">
        <is>
          <t>大阪府富田林市北大伴町</t>
        </is>
      </c>
      <c r="C2814" t="inlineStr">
        <is>
          <t>おおさかふとんだばやししきたおおともちょう</t>
        </is>
      </c>
    </row>
    <row r="2815">
      <c r="A2815" t="inlineStr">
        <is>
          <t>5840043</t>
        </is>
      </c>
      <c r="B2815" t="inlineStr">
        <is>
          <t>大阪府富田林市南大伴町</t>
        </is>
      </c>
      <c r="C2815" t="inlineStr">
        <is>
          <t>おおさかふとんだばやししみなみおおともちょう</t>
        </is>
      </c>
    </row>
    <row r="2816">
      <c r="A2816" t="inlineStr">
        <is>
          <t>5840044</t>
        </is>
      </c>
      <c r="B2816" t="inlineStr">
        <is>
          <t>大阪府富田林市別井</t>
        </is>
      </c>
      <c r="C2816" t="inlineStr">
        <is>
          <t>おおさかふとんだばやししべつい</t>
        </is>
      </c>
    </row>
    <row r="2817">
      <c r="A2817" t="inlineStr">
        <is>
          <t>5840045</t>
        </is>
      </c>
      <c r="B2817" t="inlineStr">
        <is>
          <t>大阪府富田林市山中田町</t>
        </is>
      </c>
      <c r="C2817" t="inlineStr">
        <is>
          <t>おおさかふとんだばやししやまちゅうだちょう</t>
        </is>
      </c>
    </row>
    <row r="2818">
      <c r="A2818" t="inlineStr">
        <is>
          <t>5840046</t>
        </is>
      </c>
      <c r="B2818" t="inlineStr">
        <is>
          <t>大阪府富田林市東板持町</t>
        </is>
      </c>
      <c r="C2818" t="inlineStr">
        <is>
          <t>おおさかふとんだばやししひがしいたもちちょう</t>
        </is>
      </c>
    </row>
    <row r="2819">
      <c r="A2819" t="inlineStr">
        <is>
          <t>5840047</t>
        </is>
      </c>
      <c r="B2819" t="inlineStr">
        <is>
          <t>大阪府富田林市山手町</t>
        </is>
      </c>
      <c r="C2819" t="inlineStr">
        <is>
          <t>おおさかふとんだばやししやまてちょう</t>
        </is>
      </c>
    </row>
    <row r="2820">
      <c r="A2820" t="inlineStr">
        <is>
          <t>5840048</t>
        </is>
      </c>
      <c r="B2820" t="inlineStr">
        <is>
          <t>大阪府富田林市西板持町</t>
        </is>
      </c>
      <c r="C2820" t="inlineStr">
        <is>
          <t>おおさかふとんだばやししにしいたもちちょう</t>
        </is>
      </c>
    </row>
    <row r="2821">
      <c r="A2821" t="inlineStr">
        <is>
          <t>5840049</t>
        </is>
      </c>
      <c r="B2821" t="inlineStr">
        <is>
          <t>大阪府富田林市川向町</t>
        </is>
      </c>
      <c r="C2821" t="inlineStr">
        <is>
          <t>おおさかふとんだばやししかわむかいちょう</t>
        </is>
      </c>
    </row>
    <row r="2822">
      <c r="A2822" t="inlineStr">
        <is>
          <t>5840051</t>
        </is>
      </c>
      <c r="B2822" t="inlineStr">
        <is>
          <t>大阪府富田林市楠風台</t>
        </is>
      </c>
      <c r="C2822" t="inlineStr">
        <is>
          <t>おおさかふとんだばやししなんぷうだい</t>
        </is>
      </c>
    </row>
    <row r="2823">
      <c r="A2823" t="inlineStr">
        <is>
          <t>5840052</t>
        </is>
      </c>
      <c r="B2823" t="inlineStr">
        <is>
          <t>大阪府富田林市佐備</t>
        </is>
      </c>
      <c r="C2823" t="inlineStr">
        <is>
          <t>おおさかふとんだばやししさび</t>
        </is>
      </c>
    </row>
    <row r="2824">
      <c r="A2824" t="inlineStr">
        <is>
          <t>5840053</t>
        </is>
      </c>
      <c r="B2824" t="inlineStr">
        <is>
          <t>大阪府富田林市龍泉</t>
        </is>
      </c>
      <c r="C2824" t="inlineStr">
        <is>
          <t>おおさかふとんだばやししりゅうせん</t>
        </is>
      </c>
    </row>
    <row r="2825">
      <c r="A2825" t="inlineStr">
        <is>
          <t>5840054</t>
        </is>
      </c>
      <c r="B2825" t="inlineStr">
        <is>
          <t>大阪府富田林市甘南備</t>
        </is>
      </c>
      <c r="C2825" t="inlineStr">
        <is>
          <t>おおさかふとんだばやししかんなび</t>
        </is>
      </c>
    </row>
    <row r="2826">
      <c r="A2826" t="inlineStr">
        <is>
          <t>5840055</t>
        </is>
      </c>
      <c r="B2826" t="inlineStr">
        <is>
          <t>大阪府富田林市伏見堂</t>
        </is>
      </c>
      <c r="C2826" t="inlineStr">
        <is>
          <t>おおさかふとんだばやししふしみどう</t>
        </is>
      </c>
    </row>
    <row r="2827">
      <c r="A2827" t="inlineStr">
        <is>
          <t>5840056</t>
        </is>
      </c>
      <c r="B2827" t="inlineStr">
        <is>
          <t>大阪府富田林市嬉</t>
        </is>
      </c>
      <c r="C2827" t="inlineStr">
        <is>
          <t>おおさかふとんだばやししうれし</t>
        </is>
      </c>
    </row>
    <row r="2828">
      <c r="A2828" t="inlineStr">
        <is>
          <t>5840057</t>
        </is>
      </c>
      <c r="B2828" t="inlineStr">
        <is>
          <t>大阪府富田林市横山</t>
        </is>
      </c>
      <c r="C2828" t="inlineStr">
        <is>
          <t>おおさかふとんだばやししよこやま</t>
        </is>
      </c>
    </row>
    <row r="2829">
      <c r="A2829" t="inlineStr">
        <is>
          <t>5840058</t>
        </is>
      </c>
      <c r="B2829" t="inlineStr">
        <is>
          <t>大阪府富田林市彼方</t>
        </is>
      </c>
      <c r="C2829" t="inlineStr">
        <is>
          <t>おおさかふとんだばやししおちかた</t>
        </is>
      </c>
    </row>
    <row r="2830">
      <c r="A2830" t="inlineStr">
        <is>
          <t>5840061</t>
        </is>
      </c>
      <c r="B2830" t="inlineStr">
        <is>
          <t>大阪府富田林市伏山</t>
        </is>
      </c>
      <c r="C2830" t="inlineStr">
        <is>
          <t>おおさかふとんだばやししふしやま</t>
        </is>
      </c>
    </row>
    <row r="2831">
      <c r="A2831" t="inlineStr">
        <is>
          <t>5840062</t>
        </is>
      </c>
      <c r="B2831" t="inlineStr">
        <is>
          <t>大阪府富田林市須賀</t>
        </is>
      </c>
      <c r="C2831" t="inlineStr">
        <is>
          <t>おおさかふとんだばやししすが</t>
        </is>
      </c>
    </row>
    <row r="2832">
      <c r="A2832" t="inlineStr">
        <is>
          <t>5840063</t>
        </is>
      </c>
      <c r="B2832" t="inlineStr">
        <is>
          <t>大阪府富田林市錦織</t>
        </is>
      </c>
      <c r="C2832" t="inlineStr">
        <is>
          <t>おおさかふとんだばやししにしきおり</t>
        </is>
      </c>
    </row>
    <row r="2833">
      <c r="A2833" t="inlineStr">
        <is>
          <t>5840064</t>
        </is>
      </c>
      <c r="B2833" t="inlineStr">
        <is>
          <t>大阪府富田林市不動ケ丘町</t>
        </is>
      </c>
      <c r="C2833" t="inlineStr">
        <is>
          <t>おおさかふとんだばやししふどうがおかちょう</t>
        </is>
      </c>
    </row>
    <row r="2834">
      <c r="A2834" t="inlineStr">
        <is>
          <t>5840065</t>
        </is>
      </c>
      <c r="B2834" t="inlineStr">
        <is>
          <t>大阪府富田林市金剛伏山台</t>
        </is>
      </c>
      <c r="C2834" t="inlineStr">
        <is>
          <t>おおさかふとんだばやししこんごうふしやまだい</t>
        </is>
      </c>
    </row>
    <row r="2835">
      <c r="A2835" t="inlineStr">
        <is>
          <t>5840066</t>
        </is>
      </c>
      <c r="B2835" t="inlineStr">
        <is>
          <t>大阪府富田林市錦織北</t>
        </is>
      </c>
      <c r="C2835" t="inlineStr">
        <is>
          <t>おおさかふとんだばやししにしきおりきた</t>
        </is>
      </c>
    </row>
    <row r="2836">
      <c r="A2836" t="inlineStr">
        <is>
          <t>5840067</t>
        </is>
      </c>
      <c r="B2836" t="inlineStr">
        <is>
          <t>大阪府富田林市錦織南</t>
        </is>
      </c>
      <c r="C2836" t="inlineStr">
        <is>
          <t>おおさかふとんだばやししにしきおりみなみ</t>
        </is>
      </c>
    </row>
    <row r="2837">
      <c r="A2837" t="inlineStr">
        <is>
          <t>5840068</t>
        </is>
      </c>
      <c r="B2837" t="inlineStr">
        <is>
          <t>大阪府富田林市錦織中</t>
        </is>
      </c>
      <c r="C2837" t="inlineStr">
        <is>
          <t>おおさかふとんだばやししにしきおりなか</t>
        </is>
      </c>
    </row>
    <row r="2838">
      <c r="A2838" t="inlineStr">
        <is>
          <t>5840069</t>
        </is>
      </c>
      <c r="B2838" t="inlineStr">
        <is>
          <t>大阪府富田林市錦織東</t>
        </is>
      </c>
      <c r="C2838" t="inlineStr">
        <is>
          <t>おおさかふとんだばやししにしきおりひがし</t>
        </is>
      </c>
    </row>
    <row r="2839">
      <c r="A2839" t="inlineStr">
        <is>
          <t>5840070</t>
        </is>
      </c>
      <c r="B2839" t="inlineStr">
        <is>
          <t>大阪府富田林市金剛錦織台</t>
        </is>
      </c>
      <c r="C2839" t="inlineStr">
        <is>
          <t>おおさかふとんだばやししこんごうにしきおりだい</t>
        </is>
      </c>
    </row>
    <row r="2840">
      <c r="A2840" t="inlineStr">
        <is>
          <t>5840071</t>
        </is>
      </c>
      <c r="B2840" t="inlineStr">
        <is>
          <t>大阪府富田林市藤沢台</t>
        </is>
      </c>
      <c r="C2840" t="inlineStr">
        <is>
          <t>おおさかふとんだばやししふじさわだい</t>
        </is>
      </c>
    </row>
    <row r="2841">
      <c r="A2841" t="inlineStr">
        <is>
          <t>5840072</t>
        </is>
      </c>
      <c r="B2841" t="inlineStr">
        <is>
          <t>大阪府富田林市高辺台</t>
        </is>
      </c>
      <c r="C2841" t="inlineStr">
        <is>
          <t>おおさかふとんだばやししたかべだい</t>
        </is>
      </c>
    </row>
    <row r="2842">
      <c r="A2842" t="inlineStr">
        <is>
          <t>5840073</t>
        </is>
      </c>
      <c r="B2842" t="inlineStr">
        <is>
          <t>大阪府富田林市寺池台</t>
        </is>
      </c>
      <c r="C2842" t="inlineStr">
        <is>
          <t>おおさかふとんだばやししてらいけだい</t>
        </is>
      </c>
    </row>
    <row r="2843">
      <c r="A2843" t="inlineStr">
        <is>
          <t>5840074</t>
        </is>
      </c>
      <c r="B2843" t="inlineStr">
        <is>
          <t>大阪府富田林市久野喜台</t>
        </is>
      </c>
      <c r="C2843" t="inlineStr">
        <is>
          <t>おおさかふとんだばやししくのきだい</t>
        </is>
      </c>
    </row>
    <row r="2844">
      <c r="A2844" t="inlineStr">
        <is>
          <t>5840076</t>
        </is>
      </c>
      <c r="B2844" t="inlineStr">
        <is>
          <t>大阪府富田林市青葉丘</t>
        </is>
      </c>
      <c r="C2844" t="inlineStr">
        <is>
          <t>おおさかふとんだばやししあおばおか</t>
        </is>
      </c>
    </row>
    <row r="2845">
      <c r="A2845" t="inlineStr">
        <is>
          <t>5840077</t>
        </is>
      </c>
      <c r="B2845" t="inlineStr">
        <is>
          <t>大阪府富田林市新青葉丘町</t>
        </is>
      </c>
      <c r="C2845" t="inlineStr">
        <is>
          <t>おおさかふとんだばやしししんあおばおかちょう</t>
        </is>
      </c>
    </row>
    <row r="2846">
      <c r="A2846" t="inlineStr">
        <is>
          <t>5840078</t>
        </is>
      </c>
      <c r="B2846" t="inlineStr">
        <is>
          <t>大阪府富田林市加太</t>
        </is>
      </c>
      <c r="C2846" t="inlineStr">
        <is>
          <t>おおさかふとんだばやししかだ</t>
        </is>
      </c>
    </row>
    <row r="2847">
      <c r="A2847" t="inlineStr">
        <is>
          <t>5840079</t>
        </is>
      </c>
      <c r="B2847" t="inlineStr">
        <is>
          <t>大阪府富田林市五軒家</t>
        </is>
      </c>
      <c r="C2847" t="inlineStr">
        <is>
          <t>おおさかふとんだばやししごけんや</t>
        </is>
      </c>
    </row>
    <row r="2848">
      <c r="A2848" t="inlineStr">
        <is>
          <t>5840081</t>
        </is>
      </c>
      <c r="B2848" t="inlineStr">
        <is>
          <t>大阪府富田林市廿山</t>
        </is>
      </c>
      <c r="C2848" t="inlineStr">
        <is>
          <t>おおさかふとんだばやししつづやま</t>
        </is>
      </c>
    </row>
    <row r="2849">
      <c r="A2849" t="inlineStr">
        <is>
          <t>5840082</t>
        </is>
      </c>
      <c r="B2849" t="inlineStr">
        <is>
          <t>大阪府富田林市向陽台</t>
        </is>
      </c>
      <c r="C2849" t="inlineStr">
        <is>
          <t>おおさかふとんだばやししこうようだい</t>
        </is>
      </c>
    </row>
    <row r="2850">
      <c r="A2850" t="inlineStr">
        <is>
          <t>5840083</t>
        </is>
      </c>
      <c r="B2850" t="inlineStr">
        <is>
          <t>大阪府富田林市小金台</t>
        </is>
      </c>
      <c r="C2850" t="inlineStr">
        <is>
          <t>おおさかふとんだばやししこがねだい</t>
        </is>
      </c>
    </row>
    <row r="2851">
      <c r="A2851" t="inlineStr">
        <is>
          <t>5840084</t>
        </is>
      </c>
      <c r="B2851" t="inlineStr">
        <is>
          <t>大阪府富田林市桜ケ丘町</t>
        </is>
      </c>
      <c r="C2851" t="inlineStr">
        <is>
          <t>おおさかふとんだばやししさくらがおかちょう</t>
        </is>
      </c>
    </row>
    <row r="2852">
      <c r="A2852" t="inlineStr">
        <is>
          <t>5840085</t>
        </is>
      </c>
      <c r="B2852" t="inlineStr">
        <is>
          <t>大阪府富田林市新家</t>
        </is>
      </c>
      <c r="C2852" t="inlineStr">
        <is>
          <t>おおさかふとんだばやしししんけ</t>
        </is>
      </c>
    </row>
    <row r="2853">
      <c r="A2853" t="inlineStr">
        <is>
          <t>5840086</t>
        </is>
      </c>
      <c r="B2853" t="inlineStr">
        <is>
          <t>大阪府富田林市津々山台</t>
        </is>
      </c>
      <c r="C2853" t="inlineStr">
        <is>
          <t>おおさかふとんだばやししつづやまだい</t>
        </is>
      </c>
    </row>
    <row r="2854">
      <c r="A2854" t="inlineStr">
        <is>
          <t>5840091</t>
        </is>
      </c>
      <c r="B2854" t="inlineStr">
        <is>
          <t>大阪府富田林市新堂</t>
        </is>
      </c>
      <c r="C2854" t="inlineStr">
        <is>
          <t>おおさかふとんだばやしししんどう</t>
        </is>
      </c>
    </row>
    <row r="2855">
      <c r="A2855" t="inlineStr">
        <is>
          <t>5840092</t>
        </is>
      </c>
      <c r="B2855" t="inlineStr">
        <is>
          <t>大阪府富田林市昭和町</t>
        </is>
      </c>
      <c r="C2855" t="inlineStr">
        <is>
          <t>おおさかふとんだばやしししょうわちょう</t>
        </is>
      </c>
    </row>
    <row r="2856">
      <c r="A2856" t="inlineStr">
        <is>
          <t>5840093</t>
        </is>
      </c>
      <c r="B2856" t="inlineStr">
        <is>
          <t>大阪府富田林市本町</t>
        </is>
      </c>
      <c r="C2856" t="inlineStr">
        <is>
          <t>おおさかふとんだばやししほんまち</t>
        </is>
      </c>
    </row>
    <row r="2857">
      <c r="A2857" t="inlineStr">
        <is>
          <t>5840094</t>
        </is>
      </c>
      <c r="B2857" t="inlineStr">
        <is>
          <t>大阪府富田林市富美ケ丘町</t>
        </is>
      </c>
      <c r="C2857" t="inlineStr">
        <is>
          <t>おおさかふとんだばやししふみがおかちょう</t>
        </is>
      </c>
    </row>
    <row r="2858">
      <c r="A2858" t="inlineStr">
        <is>
          <t>5840095</t>
        </is>
      </c>
      <c r="B2858" t="inlineStr">
        <is>
          <t>大阪府富田林市毛人谷</t>
        </is>
      </c>
      <c r="C2858" t="inlineStr">
        <is>
          <t>おおさかふとんだばやししえびたに</t>
        </is>
      </c>
    </row>
    <row r="2859">
      <c r="A2859" t="inlineStr">
        <is>
          <t>5850000</t>
        </is>
      </c>
      <c r="B2859" t="inlineStr">
        <is>
          <t>大阪府南河内郡河南町</t>
        </is>
      </c>
      <c r="C2859" t="inlineStr">
        <is>
          <t>おおさかふみなみかわちぐんかなんちょう</t>
        </is>
      </c>
    </row>
    <row r="2860">
      <c r="A2860" t="inlineStr">
        <is>
          <t>5850001</t>
        </is>
      </c>
      <c r="B2860" t="inlineStr">
        <is>
          <t>大阪府南河内郡河南町東山</t>
        </is>
      </c>
      <c r="C2860" t="inlineStr">
        <is>
          <t>おおさかふみなみかわちぐんかなんちょうひがしやま</t>
        </is>
      </c>
    </row>
    <row r="2861">
      <c r="A2861" t="inlineStr">
        <is>
          <t>5850002</t>
        </is>
      </c>
      <c r="B2861" t="inlineStr">
        <is>
          <t>大阪府南河内郡河南町一須賀</t>
        </is>
      </c>
      <c r="C2861" t="inlineStr">
        <is>
          <t>おおさかふみなみかわちぐんかなんちょういちすか</t>
        </is>
      </c>
    </row>
    <row r="2862">
      <c r="A2862" t="inlineStr">
        <is>
          <t>5850003</t>
        </is>
      </c>
      <c r="B2862" t="inlineStr">
        <is>
          <t>大阪府南河内郡河南町大ケ塚</t>
        </is>
      </c>
      <c r="C2862" t="inlineStr">
        <is>
          <t>おおさかふみなみかわちぐんかなんちょうだいがつか</t>
        </is>
      </c>
    </row>
    <row r="2863">
      <c r="A2863" t="inlineStr">
        <is>
          <t>5850004</t>
        </is>
      </c>
      <c r="B2863" t="inlineStr">
        <is>
          <t>大阪府南河内郡河南町山城</t>
        </is>
      </c>
      <c r="C2863" t="inlineStr">
        <is>
          <t>おおさかふみなみかわちぐんかなんちょうやましろ</t>
        </is>
      </c>
    </row>
    <row r="2864">
      <c r="A2864" t="inlineStr">
        <is>
          <t>5850005</t>
        </is>
      </c>
      <c r="B2864" t="inlineStr">
        <is>
          <t>大阪府南河内郡河南町大宝</t>
        </is>
      </c>
      <c r="C2864" t="inlineStr">
        <is>
          <t>おおさかふみなみかわちぐんかなんちょうだいほう</t>
        </is>
      </c>
    </row>
    <row r="2865">
      <c r="A2865" t="inlineStr">
        <is>
          <t>5850006</t>
        </is>
      </c>
      <c r="B2865" t="inlineStr">
        <is>
          <t>大阪府南河内郡河南町葉室</t>
        </is>
      </c>
      <c r="C2865" t="inlineStr">
        <is>
          <t>おおさかふみなみかわちぐんかなんちょうはむろ</t>
        </is>
      </c>
    </row>
    <row r="2866">
      <c r="A2866" t="inlineStr">
        <is>
          <t>5850011</t>
        </is>
      </c>
      <c r="B2866" t="inlineStr">
        <is>
          <t>大阪府南河内郡河南町寺田</t>
        </is>
      </c>
      <c r="C2866" t="inlineStr">
        <is>
          <t>おおさかふみなみかわちぐんかなんちょうてらだ</t>
        </is>
      </c>
    </row>
    <row r="2867">
      <c r="A2867" t="inlineStr">
        <is>
          <t>5850012</t>
        </is>
      </c>
      <c r="B2867" t="inlineStr">
        <is>
          <t>大阪府南河内郡河南町加納</t>
        </is>
      </c>
      <c r="C2867" t="inlineStr">
        <is>
          <t>おおさかふみなみかわちぐんかなんちょうかのう</t>
        </is>
      </c>
    </row>
    <row r="2868">
      <c r="A2868" t="inlineStr">
        <is>
          <t>5850013</t>
        </is>
      </c>
      <c r="B2868" t="inlineStr">
        <is>
          <t>大阪府南河内郡河南町平石</t>
        </is>
      </c>
      <c r="C2868" t="inlineStr">
        <is>
          <t>おおさかふみなみかわちぐんかなんちょうひらいし</t>
        </is>
      </c>
    </row>
    <row r="2869">
      <c r="A2869" t="inlineStr">
        <is>
          <t>5850014</t>
        </is>
      </c>
      <c r="B2869" t="inlineStr">
        <is>
          <t>大阪府南河内郡河南町白木</t>
        </is>
      </c>
      <c r="C2869" t="inlineStr">
        <is>
          <t>おおさかふみなみかわちぐんかなんちょうしらき</t>
        </is>
      </c>
    </row>
    <row r="2870">
      <c r="A2870" t="inlineStr">
        <is>
          <t>5850021</t>
        </is>
      </c>
      <c r="B2870" t="inlineStr">
        <is>
          <t>大阪府南河内郡河南町持尾</t>
        </is>
      </c>
      <c r="C2870" t="inlineStr">
        <is>
          <t>おおさかふみなみかわちぐんかなんちょうもちお</t>
        </is>
      </c>
    </row>
    <row r="2871">
      <c r="A2871" t="inlineStr">
        <is>
          <t>5850022</t>
        </is>
      </c>
      <c r="B2871" t="inlineStr">
        <is>
          <t>大阪府南河内郡河南町弘川</t>
        </is>
      </c>
      <c r="C2871" t="inlineStr">
        <is>
          <t>おおさかふみなみかわちぐんかなんちょうひろかわ</t>
        </is>
      </c>
    </row>
    <row r="2872">
      <c r="A2872" t="inlineStr">
        <is>
          <t>5850023</t>
        </is>
      </c>
      <c r="B2872" t="inlineStr">
        <is>
          <t>大阪府南河内郡河南町下河内</t>
        </is>
      </c>
      <c r="C2872" t="inlineStr">
        <is>
          <t>おおさかふみなみかわちぐんかなんちょうしもかわち</t>
        </is>
      </c>
    </row>
    <row r="2873">
      <c r="A2873" t="inlineStr">
        <is>
          <t>5850024</t>
        </is>
      </c>
      <c r="B2873" t="inlineStr">
        <is>
          <t>大阪府南河内郡河南町上河内</t>
        </is>
      </c>
      <c r="C2873" t="inlineStr">
        <is>
          <t>おおさかふみなみかわちぐんかなんちょうかみかわち</t>
        </is>
      </c>
    </row>
    <row r="2874">
      <c r="A2874" t="inlineStr">
        <is>
          <t>5850025</t>
        </is>
      </c>
      <c r="B2874" t="inlineStr">
        <is>
          <t>大阪府南河内郡河南町さくら坂</t>
        </is>
      </c>
      <c r="C2874" t="inlineStr">
        <is>
          <t>おおさかふみなみかわちぐんかなんちょうさくらざか</t>
        </is>
      </c>
    </row>
    <row r="2875">
      <c r="A2875" t="inlineStr">
        <is>
          <t>5850026</t>
        </is>
      </c>
      <c r="B2875" t="inlineStr">
        <is>
          <t>大阪府南河内郡河南町鈴美台</t>
        </is>
      </c>
      <c r="C2875" t="inlineStr">
        <is>
          <t>おおさかふみなみかわちぐんかなんちょうすずみだい</t>
        </is>
      </c>
    </row>
    <row r="2876">
      <c r="A2876" t="inlineStr">
        <is>
          <t>5850027</t>
        </is>
      </c>
      <c r="B2876" t="inlineStr">
        <is>
          <t>大阪府南河内郡河南町さくら坂南</t>
        </is>
      </c>
      <c r="C2876" t="inlineStr">
        <is>
          <t>おおさかふみなみかわちぐんかなんちょうさくらざかみなみ</t>
        </is>
      </c>
    </row>
    <row r="2877">
      <c r="A2877" t="inlineStr">
        <is>
          <t>5850031</t>
        </is>
      </c>
      <c r="B2877" t="inlineStr">
        <is>
          <t>大阪府南河内郡河南町中</t>
        </is>
      </c>
      <c r="C2877" t="inlineStr">
        <is>
          <t>おおさかふみなみかわちぐんかなんちょうなか</t>
        </is>
      </c>
    </row>
    <row r="2878">
      <c r="A2878" t="inlineStr">
        <is>
          <t>5850032</t>
        </is>
      </c>
      <c r="B2878" t="inlineStr">
        <is>
          <t>大阪府南河内郡河南町馬谷</t>
        </is>
      </c>
      <c r="C2878" t="inlineStr">
        <is>
          <t>おおさかふみなみかわちぐんかなんちょうまだに</t>
        </is>
      </c>
    </row>
    <row r="2879">
      <c r="A2879" t="inlineStr">
        <is>
          <t>5850033</t>
        </is>
      </c>
      <c r="B2879" t="inlineStr">
        <is>
          <t>大阪府南河内郡河南町芹生谷</t>
        </is>
      </c>
      <c r="C2879" t="inlineStr">
        <is>
          <t>おおさかふみなみかわちぐんかなんちょうせりゅうたに</t>
        </is>
      </c>
    </row>
    <row r="2880">
      <c r="A2880" t="inlineStr">
        <is>
          <t>5850034</t>
        </is>
      </c>
      <c r="B2880" t="inlineStr">
        <is>
          <t>大阪府南河内郡河南町神山</t>
        </is>
      </c>
      <c r="C2880" t="inlineStr">
        <is>
          <t>おおさかふみなみかわちぐんかなんちょうこうやま</t>
        </is>
      </c>
    </row>
    <row r="2881">
      <c r="A2881" t="inlineStr">
        <is>
          <t>5850035</t>
        </is>
      </c>
      <c r="B2881" t="inlineStr">
        <is>
          <t>大阪府南河内郡河南町寛弘寺</t>
        </is>
      </c>
      <c r="C2881" t="inlineStr">
        <is>
          <t>おおさかふみなみかわちぐんかなんちょうかんこうじ</t>
        </is>
      </c>
    </row>
    <row r="2882">
      <c r="A2882" t="inlineStr">
        <is>
          <t>5850041</t>
        </is>
      </c>
      <c r="B2882" t="inlineStr">
        <is>
          <t>大阪府南河内郡千早赤阪村水分</t>
        </is>
      </c>
      <c r="C2882" t="inlineStr">
        <is>
          <t>おおさかふみなみかわちぐんちはやあかさかむらすいぶん</t>
        </is>
      </c>
    </row>
    <row r="2883">
      <c r="A2883" t="inlineStr">
        <is>
          <t>5850042</t>
        </is>
      </c>
      <c r="B2883" t="inlineStr">
        <is>
          <t>大阪府南河内郡千早赤阪村二河原辺</t>
        </is>
      </c>
      <c r="C2883" t="inlineStr">
        <is>
          <t>おおさかふみなみかわちぐんちはやあかさかむらにがらべ</t>
        </is>
      </c>
    </row>
    <row r="2884">
      <c r="A2884" t="inlineStr">
        <is>
          <t>5850043</t>
        </is>
      </c>
      <c r="B2884" t="inlineStr">
        <is>
          <t>大阪府南河内郡千早赤阪村桐山</t>
        </is>
      </c>
      <c r="C2884" t="inlineStr">
        <is>
          <t>おおさかふみなみかわちぐんちはやあかさかむらきりやま</t>
        </is>
      </c>
    </row>
    <row r="2885">
      <c r="A2885" t="inlineStr">
        <is>
          <t>5850044</t>
        </is>
      </c>
      <c r="B2885" t="inlineStr">
        <is>
          <t>大阪府南河内郡千早赤阪村森屋</t>
        </is>
      </c>
      <c r="C2885" t="inlineStr">
        <is>
          <t>おおさかふみなみかわちぐんちはやあかさかむらもりや</t>
        </is>
      </c>
    </row>
    <row r="2886">
      <c r="A2886" t="inlineStr">
        <is>
          <t>5850045</t>
        </is>
      </c>
      <c r="B2886" t="inlineStr">
        <is>
          <t>大阪府南河内郡千早赤阪村川野辺</t>
        </is>
      </c>
      <c r="C2886" t="inlineStr">
        <is>
          <t>おおさかふみなみかわちぐんちはやあかさかむらかわのべ</t>
        </is>
      </c>
    </row>
    <row r="2887">
      <c r="A2887" t="inlineStr">
        <is>
          <t>5850051</t>
        </is>
      </c>
      <c r="B2887" t="inlineStr">
        <is>
          <t>大阪府南河内郡千早赤阪村千早</t>
        </is>
      </c>
      <c r="C2887" t="inlineStr">
        <is>
          <t>おおさかふみなみかわちぐんちはやあかさかむらちはや</t>
        </is>
      </c>
    </row>
    <row r="2888">
      <c r="A2888" t="inlineStr">
        <is>
          <t>5850052</t>
        </is>
      </c>
      <c r="B2888" t="inlineStr">
        <is>
          <t>大阪府南河内郡千早赤阪村中津原</t>
        </is>
      </c>
      <c r="C2888" t="inlineStr">
        <is>
          <t>おおさかふみなみかわちぐんちはやあかさかむらなかつはら</t>
        </is>
      </c>
    </row>
    <row r="2889">
      <c r="A2889" t="inlineStr">
        <is>
          <t>5850053</t>
        </is>
      </c>
      <c r="B2889" t="inlineStr">
        <is>
          <t>大阪府南河内郡千早赤阪村小吹</t>
        </is>
      </c>
      <c r="C2889" t="inlineStr">
        <is>
          <t>おおさかふみなみかわちぐんちはやあかさかむらこぶき</t>
        </is>
      </c>
    </row>
    <row r="2890">
      <c r="A2890" t="inlineStr">
        <is>
          <t>5850054</t>
        </is>
      </c>
      <c r="B2890" t="inlineStr">
        <is>
          <t>大阪府南河内郡千早赤阪村吉年</t>
        </is>
      </c>
      <c r="C2890" t="inlineStr">
        <is>
          <t>おおさかふみなみかわちぐんちはやあかさかむらよどし</t>
        </is>
      </c>
    </row>
    <row r="2891">
      <c r="A2891" t="inlineStr">
        <is>
          <t>5850055</t>
        </is>
      </c>
      <c r="B2891" t="inlineStr">
        <is>
          <t>大阪府南河内郡千早赤阪村東阪</t>
        </is>
      </c>
      <c r="C2891" t="inlineStr">
        <is>
          <t>おおさかふみなみかわちぐんちはやあかさかむらあずまざか</t>
        </is>
      </c>
    </row>
    <row r="2892">
      <c r="A2892" t="inlineStr">
        <is>
          <t>5860000</t>
        </is>
      </c>
      <c r="B2892" t="inlineStr">
        <is>
          <t>大阪府河内長野市</t>
        </is>
      </c>
      <c r="C2892" t="inlineStr">
        <is>
          <t>おおさかふかわちながのし</t>
        </is>
      </c>
    </row>
    <row r="2893">
      <c r="A2893" t="inlineStr">
        <is>
          <t>5860001</t>
        </is>
      </c>
      <c r="B2893" t="inlineStr">
        <is>
          <t>大阪府河内長野市木戸</t>
        </is>
      </c>
      <c r="C2893" t="inlineStr">
        <is>
          <t>おおさかふかわちながのしきど</t>
        </is>
      </c>
    </row>
    <row r="2894">
      <c r="A2894" t="inlineStr">
        <is>
          <t>5860002</t>
        </is>
      </c>
      <c r="B2894" t="inlineStr">
        <is>
          <t>大阪府河内長野市市町</t>
        </is>
      </c>
      <c r="C2894" t="inlineStr">
        <is>
          <t>おおさかふかわちながのしいちちょう</t>
        </is>
      </c>
    </row>
    <row r="2895">
      <c r="A2895" t="inlineStr">
        <is>
          <t>5860003</t>
        </is>
      </c>
      <c r="B2895" t="inlineStr">
        <is>
          <t>大阪府河内長野市楠町東</t>
        </is>
      </c>
      <c r="C2895" t="inlineStr">
        <is>
          <t>おおさかふかわちながのしくすのきちょうひがし</t>
        </is>
      </c>
    </row>
    <row r="2896">
      <c r="A2896" t="inlineStr">
        <is>
          <t>5860004</t>
        </is>
      </c>
      <c r="B2896" t="inlineStr">
        <is>
          <t>大阪府河内長野市楠町西</t>
        </is>
      </c>
      <c r="C2896" t="inlineStr">
        <is>
          <t>おおさかふかわちながのしくすのきちょうにし</t>
        </is>
      </c>
    </row>
    <row r="2897">
      <c r="A2897" t="inlineStr">
        <is>
          <t>5860005</t>
        </is>
      </c>
      <c r="B2897" t="inlineStr">
        <is>
          <t>大阪府河内長野市松ケ丘西町</t>
        </is>
      </c>
      <c r="C2897" t="inlineStr">
        <is>
          <t>おおさかふかわちながのしまつがおかにしまち</t>
        </is>
      </c>
    </row>
    <row r="2898">
      <c r="A2898" t="inlineStr">
        <is>
          <t>5860006</t>
        </is>
      </c>
      <c r="B2898" t="inlineStr">
        <is>
          <t>大阪府河内長野市松ケ丘中町</t>
        </is>
      </c>
      <c r="C2898" t="inlineStr">
        <is>
          <t>おおさかふかわちながのしまつがおかなかまち</t>
        </is>
      </c>
    </row>
    <row r="2899">
      <c r="A2899" t="inlineStr">
        <is>
          <t>5860007</t>
        </is>
      </c>
      <c r="B2899" t="inlineStr">
        <is>
          <t>大阪府河内長野市松ケ丘東町</t>
        </is>
      </c>
      <c r="C2899" t="inlineStr">
        <is>
          <t>おおさかふかわちながのしまつがおかひがしまち</t>
        </is>
      </c>
    </row>
    <row r="2900">
      <c r="A2900" t="inlineStr">
        <is>
          <t>5860008</t>
        </is>
      </c>
      <c r="B2900" t="inlineStr">
        <is>
          <t>大阪府河内長野市木戸東町</t>
        </is>
      </c>
      <c r="C2900" t="inlineStr">
        <is>
          <t>おおさかふかわちながのしきどひがしまち</t>
        </is>
      </c>
    </row>
    <row r="2901">
      <c r="A2901" t="inlineStr">
        <is>
          <t>5860009</t>
        </is>
      </c>
      <c r="B2901" t="inlineStr">
        <is>
          <t>大阪府河内長野市木戸西町</t>
        </is>
      </c>
      <c r="C2901" t="inlineStr">
        <is>
          <t>おおさかふかわちながのしきどにしまち</t>
        </is>
      </c>
    </row>
    <row r="2902">
      <c r="A2902" t="inlineStr">
        <is>
          <t>5860011</t>
        </is>
      </c>
      <c r="B2902" t="inlineStr">
        <is>
          <t>大阪府河内長野市汐の宮町</t>
        </is>
      </c>
      <c r="C2902" t="inlineStr">
        <is>
          <t>おおさかふかわちながのししおのみやちょう</t>
        </is>
      </c>
    </row>
    <row r="2903">
      <c r="A2903" t="inlineStr">
        <is>
          <t>5860012</t>
        </is>
      </c>
      <c r="B2903" t="inlineStr">
        <is>
          <t>大阪府河内長野市菊水町</t>
        </is>
      </c>
      <c r="C2903" t="inlineStr">
        <is>
          <t>おおさかふかわちながのしきくすいちょう</t>
        </is>
      </c>
    </row>
    <row r="2904">
      <c r="A2904" t="inlineStr">
        <is>
          <t>5860013</t>
        </is>
      </c>
      <c r="B2904" t="inlineStr">
        <is>
          <t>大阪府河内長野市向野町</t>
        </is>
      </c>
      <c r="C2904" t="inlineStr">
        <is>
          <t>おおさかふかわちながのしむかいのちょう</t>
        </is>
      </c>
    </row>
    <row r="2905">
      <c r="A2905" t="inlineStr">
        <is>
          <t>5860014</t>
        </is>
      </c>
      <c r="B2905" t="inlineStr">
        <is>
          <t>大阪府河内長野市長野町</t>
        </is>
      </c>
      <c r="C2905" t="inlineStr">
        <is>
          <t>おおさかふかわちながのしながのちょう</t>
        </is>
      </c>
    </row>
    <row r="2906">
      <c r="A2906" t="inlineStr">
        <is>
          <t>5860015</t>
        </is>
      </c>
      <c r="B2906" t="inlineStr">
        <is>
          <t>大阪府河内長野市本町</t>
        </is>
      </c>
      <c r="C2906" t="inlineStr">
        <is>
          <t>おおさかふかわちながのしほんまち</t>
        </is>
      </c>
    </row>
    <row r="2907">
      <c r="A2907" t="inlineStr">
        <is>
          <t>5860016</t>
        </is>
      </c>
      <c r="B2907" t="inlineStr">
        <is>
          <t>大阪府河内長野市西代町</t>
        </is>
      </c>
      <c r="C2907" t="inlineStr">
        <is>
          <t>おおさかふかわちながのしにしだいちょう</t>
        </is>
      </c>
    </row>
    <row r="2908">
      <c r="A2908" t="inlineStr">
        <is>
          <t>5860017</t>
        </is>
      </c>
      <c r="B2908" t="inlineStr">
        <is>
          <t>大阪府河内長野市古野町</t>
        </is>
      </c>
      <c r="C2908" t="inlineStr">
        <is>
          <t>おおさかふかわちながのしふるのちょう</t>
        </is>
      </c>
    </row>
    <row r="2909">
      <c r="A2909" t="inlineStr">
        <is>
          <t>5860018</t>
        </is>
      </c>
      <c r="B2909" t="inlineStr">
        <is>
          <t>大阪府河内長野市千代田南町</t>
        </is>
      </c>
      <c r="C2909" t="inlineStr">
        <is>
          <t>おおさかふかわちながのしちよだみなみちょう</t>
        </is>
      </c>
    </row>
    <row r="2910">
      <c r="A2910" t="inlineStr">
        <is>
          <t>5860021</t>
        </is>
      </c>
      <c r="B2910" t="inlineStr">
        <is>
          <t>大阪府河内長野市原町</t>
        </is>
      </c>
      <c r="C2910" t="inlineStr">
        <is>
          <t>おおさかふかわちながのしはらちょう</t>
        </is>
      </c>
    </row>
    <row r="2911">
      <c r="A2911" t="inlineStr">
        <is>
          <t>5860022</t>
        </is>
      </c>
      <c r="B2911" t="inlineStr">
        <is>
          <t>大阪府河内長野市本多町</t>
        </is>
      </c>
      <c r="C2911" t="inlineStr">
        <is>
          <t>おおさかふかわちながのしほんだちょう</t>
        </is>
      </c>
    </row>
    <row r="2912">
      <c r="A2912" t="inlineStr">
        <is>
          <t>5860023</t>
        </is>
      </c>
      <c r="B2912" t="inlineStr">
        <is>
          <t>大阪府河内長野市野作町</t>
        </is>
      </c>
      <c r="C2912" t="inlineStr">
        <is>
          <t>おおさかふかわちながのしのさくちょう</t>
        </is>
      </c>
    </row>
    <row r="2913">
      <c r="A2913" t="inlineStr">
        <is>
          <t>5860024</t>
        </is>
      </c>
      <c r="B2913" t="inlineStr">
        <is>
          <t>大阪府河内長野市西之山町</t>
        </is>
      </c>
      <c r="C2913" t="inlineStr">
        <is>
          <t>おおさかふかわちながのしにしのやまちょう</t>
        </is>
      </c>
    </row>
    <row r="2914">
      <c r="A2914" t="inlineStr">
        <is>
          <t>5860025</t>
        </is>
      </c>
      <c r="B2914" t="inlineStr">
        <is>
          <t>大阪府河内長野市昭栄町</t>
        </is>
      </c>
      <c r="C2914" t="inlineStr">
        <is>
          <t>おおさかふかわちながのししょうえいちょう</t>
        </is>
      </c>
    </row>
    <row r="2915">
      <c r="A2915" t="inlineStr">
        <is>
          <t>5860026</t>
        </is>
      </c>
      <c r="B2915" t="inlineStr">
        <is>
          <t>大阪府河内長野市寿町</t>
        </is>
      </c>
      <c r="C2915" t="inlineStr">
        <is>
          <t>おおさかふかわちながのしことぶきちょう</t>
        </is>
      </c>
    </row>
    <row r="2916">
      <c r="A2916" t="inlineStr">
        <is>
          <t>5860027</t>
        </is>
      </c>
      <c r="B2916" t="inlineStr">
        <is>
          <t>大阪府河内長野市千代田台町</t>
        </is>
      </c>
      <c r="C2916" t="inlineStr">
        <is>
          <t>おおさかふかわちながのしちよだだいちょう</t>
        </is>
      </c>
    </row>
    <row r="2917">
      <c r="A2917" t="inlineStr">
        <is>
          <t>5860031</t>
        </is>
      </c>
      <c r="B2917" t="inlineStr">
        <is>
          <t>大阪府河内長野市錦町</t>
        </is>
      </c>
      <c r="C2917" t="inlineStr">
        <is>
          <t>おおさかふかわちながのしにしきちょう</t>
        </is>
      </c>
    </row>
    <row r="2918">
      <c r="A2918" t="inlineStr">
        <is>
          <t>5860032</t>
        </is>
      </c>
      <c r="B2918" t="inlineStr">
        <is>
          <t>大阪府河内長野市栄町</t>
        </is>
      </c>
      <c r="C2918" t="inlineStr">
        <is>
          <t>おおさかふかわちながのしさかえちょう</t>
        </is>
      </c>
    </row>
    <row r="2919">
      <c r="A2919" t="inlineStr">
        <is>
          <t>5860033</t>
        </is>
      </c>
      <c r="B2919" t="inlineStr">
        <is>
          <t>大阪府河内長野市喜多町</t>
        </is>
      </c>
      <c r="C2919" t="inlineStr">
        <is>
          <t>おおさかふかわちながのしきたちょう</t>
        </is>
      </c>
    </row>
    <row r="2920">
      <c r="A2920" t="inlineStr">
        <is>
          <t>5860034</t>
        </is>
      </c>
      <c r="B2920" t="inlineStr">
        <is>
          <t>大阪府河内長野市上田町</t>
        </is>
      </c>
      <c r="C2920" t="inlineStr">
        <is>
          <t>おおさかふかわちながのしうえだちょう</t>
        </is>
      </c>
    </row>
    <row r="2921">
      <c r="A2921" t="inlineStr">
        <is>
          <t>5860035</t>
        </is>
      </c>
      <c r="B2921" t="inlineStr">
        <is>
          <t>大阪府河内長野市小塩町</t>
        </is>
      </c>
      <c r="C2921" t="inlineStr">
        <is>
          <t>おおさかふかわちながのしおしおちょう</t>
        </is>
      </c>
    </row>
    <row r="2922">
      <c r="A2922" t="inlineStr">
        <is>
          <t>5860036</t>
        </is>
      </c>
      <c r="B2922" t="inlineStr">
        <is>
          <t>大阪府河内長野市高向</t>
        </is>
      </c>
      <c r="C2922" t="inlineStr">
        <is>
          <t>おおさかふかわちながのしたこう</t>
        </is>
      </c>
    </row>
    <row r="2923">
      <c r="A2923" t="inlineStr">
        <is>
          <t>5860037</t>
        </is>
      </c>
      <c r="B2923" t="inlineStr">
        <is>
          <t>大阪府河内長野市上原町</t>
        </is>
      </c>
      <c r="C2923" t="inlineStr">
        <is>
          <t>おおさかふかわちながのしうわはらちょう</t>
        </is>
      </c>
    </row>
    <row r="2924">
      <c r="A2924" t="inlineStr">
        <is>
          <t>5860038</t>
        </is>
      </c>
      <c r="B2924" t="inlineStr">
        <is>
          <t>大阪府河内長野市上原西町</t>
        </is>
      </c>
      <c r="C2924" t="inlineStr">
        <is>
          <t>おおさかふかわちながのしうわはらにしまち</t>
        </is>
      </c>
    </row>
    <row r="2925">
      <c r="A2925" t="inlineStr">
        <is>
          <t>5860039</t>
        </is>
      </c>
      <c r="B2925" t="inlineStr">
        <is>
          <t>大阪府河内長野市楠ケ丘</t>
        </is>
      </c>
      <c r="C2925" t="inlineStr">
        <is>
          <t>おおさかふかわちながのしくすがおか</t>
        </is>
      </c>
    </row>
    <row r="2926">
      <c r="A2926" t="inlineStr">
        <is>
          <t>5860041</t>
        </is>
      </c>
      <c r="B2926" t="inlineStr">
        <is>
          <t>大阪府河内長野市大師町</t>
        </is>
      </c>
      <c r="C2926" t="inlineStr">
        <is>
          <t>おおさかふかわちながのしだいしちょう</t>
        </is>
      </c>
    </row>
    <row r="2927">
      <c r="A2927" t="inlineStr">
        <is>
          <t>5860042</t>
        </is>
      </c>
      <c r="B2927" t="inlineStr">
        <is>
          <t>大阪府河内長野市日東町</t>
        </is>
      </c>
      <c r="C2927" t="inlineStr">
        <is>
          <t>おおさかふかわちながのしにっとうちょう</t>
        </is>
      </c>
    </row>
    <row r="2928">
      <c r="A2928" t="inlineStr">
        <is>
          <t>5860043</t>
        </is>
      </c>
      <c r="B2928" t="inlineStr">
        <is>
          <t>大阪府河内長野市清見台</t>
        </is>
      </c>
      <c r="C2928" t="inlineStr">
        <is>
          <t>おおさかふかわちながのしきよみだい</t>
        </is>
      </c>
    </row>
    <row r="2929">
      <c r="A2929" t="inlineStr">
        <is>
          <t>5860044</t>
        </is>
      </c>
      <c r="B2929" t="inlineStr">
        <is>
          <t>大阪府河内長野市美加の台</t>
        </is>
      </c>
      <c r="C2929" t="inlineStr">
        <is>
          <t>おおさかふかわちながのしみかのだい</t>
        </is>
      </c>
    </row>
    <row r="2930">
      <c r="A2930" t="inlineStr">
        <is>
          <t>5860045</t>
        </is>
      </c>
      <c r="B2930" t="inlineStr">
        <is>
          <t>大阪府河内長野市東片添町</t>
        </is>
      </c>
      <c r="C2930" t="inlineStr">
        <is>
          <t>おおさかふかわちながのしひがしかたそえちょう</t>
        </is>
      </c>
    </row>
    <row r="2931">
      <c r="A2931" t="inlineStr">
        <is>
          <t>5860046</t>
        </is>
      </c>
      <c r="B2931" t="inlineStr">
        <is>
          <t>大阪府河内長野市中片添町</t>
        </is>
      </c>
      <c r="C2931" t="inlineStr">
        <is>
          <t>おおさかふかわちながのしなかかたそえちょう</t>
        </is>
      </c>
    </row>
    <row r="2932">
      <c r="A2932" t="inlineStr">
        <is>
          <t>5860047</t>
        </is>
      </c>
      <c r="B2932" t="inlineStr">
        <is>
          <t>大阪府河内長野市西片添町</t>
        </is>
      </c>
      <c r="C2932" t="inlineStr">
        <is>
          <t>おおさかふかわちながのしにしかたそえちょう</t>
        </is>
      </c>
    </row>
    <row r="2933">
      <c r="A2933" t="inlineStr">
        <is>
          <t>5860048</t>
        </is>
      </c>
      <c r="B2933" t="inlineStr">
        <is>
          <t>大阪府河内長野市三日市町</t>
        </is>
      </c>
      <c r="C2933" t="inlineStr">
        <is>
          <t>おおさかふかわちながのしみっかいちちょう</t>
        </is>
      </c>
    </row>
    <row r="2934">
      <c r="A2934" t="inlineStr">
        <is>
          <t>5860051</t>
        </is>
      </c>
      <c r="B2934" t="inlineStr">
        <is>
          <t>大阪府河内長野市末広町</t>
        </is>
      </c>
      <c r="C2934" t="inlineStr">
        <is>
          <t>おおさかふかわちながのしすえひろちょう</t>
        </is>
      </c>
    </row>
    <row r="2935">
      <c r="A2935" t="inlineStr">
        <is>
          <t>5860052</t>
        </is>
      </c>
      <c r="B2935" t="inlineStr">
        <is>
          <t>大阪府河内長野市河合寺</t>
        </is>
      </c>
      <c r="C2935" t="inlineStr">
        <is>
          <t>おおさかふかわちながのしかわいでら</t>
        </is>
      </c>
    </row>
    <row r="2936">
      <c r="A2936" t="inlineStr">
        <is>
          <t>5860053</t>
        </is>
      </c>
      <c r="B2936" t="inlineStr">
        <is>
          <t>大阪府河内長野市寺元</t>
        </is>
      </c>
      <c r="C2936" t="inlineStr">
        <is>
          <t>おおさかふかわちながのしてらもと</t>
        </is>
      </c>
    </row>
    <row r="2937">
      <c r="A2937" t="inlineStr">
        <is>
          <t>5860054</t>
        </is>
      </c>
      <c r="B2937" t="inlineStr">
        <is>
          <t>大阪府河内長野市神ガ丘</t>
        </is>
      </c>
      <c r="C2937" t="inlineStr">
        <is>
          <t>おおさかふかわちながのしかみがおか</t>
        </is>
      </c>
    </row>
    <row r="2938">
      <c r="A2938" t="inlineStr">
        <is>
          <t>5860055</t>
        </is>
      </c>
      <c r="B2938" t="inlineStr">
        <is>
          <t>大阪府河内長野市鳩原</t>
        </is>
      </c>
      <c r="C2938" t="inlineStr">
        <is>
          <t>おおさかふかわちながのしはとはら</t>
        </is>
      </c>
    </row>
    <row r="2939">
      <c r="A2939" t="inlineStr">
        <is>
          <t>5860056</t>
        </is>
      </c>
      <c r="B2939" t="inlineStr">
        <is>
          <t>大阪府河内長野市太井</t>
        </is>
      </c>
      <c r="C2939" t="inlineStr">
        <is>
          <t>おおさかふかわちながのしおおい</t>
        </is>
      </c>
    </row>
    <row r="2940">
      <c r="A2940" t="inlineStr">
        <is>
          <t>5860057</t>
        </is>
      </c>
      <c r="B2940" t="inlineStr">
        <is>
          <t>大阪府河内長野市小深</t>
        </is>
      </c>
      <c r="C2940" t="inlineStr">
        <is>
          <t>おおさかふかわちながのしこぶか</t>
        </is>
      </c>
    </row>
    <row r="2941">
      <c r="A2941" t="inlineStr">
        <is>
          <t>5860058</t>
        </is>
      </c>
      <c r="B2941" t="inlineStr">
        <is>
          <t>大阪府河内長野市石見川</t>
        </is>
      </c>
      <c r="C2941" t="inlineStr">
        <is>
          <t>おおさかふかわちながのしいしみがわ</t>
        </is>
      </c>
    </row>
    <row r="2942">
      <c r="A2942" t="inlineStr">
        <is>
          <t>5860061</t>
        </is>
      </c>
      <c r="B2942" t="inlineStr">
        <is>
          <t>大阪府河内長野市岩瀬</t>
        </is>
      </c>
      <c r="C2942" t="inlineStr">
        <is>
          <t>おおさかふかわちながのしいわぜ</t>
        </is>
      </c>
    </row>
    <row r="2943">
      <c r="A2943" t="inlineStr">
        <is>
          <t>5860062</t>
        </is>
      </c>
      <c r="B2943" t="inlineStr">
        <is>
          <t>大阪府河内長野市天見</t>
        </is>
      </c>
      <c r="C2943" t="inlineStr">
        <is>
          <t>おおさかふかわちながのしあまみ</t>
        </is>
      </c>
    </row>
    <row r="2944">
      <c r="A2944" t="inlineStr">
        <is>
          <t>5860063</t>
        </is>
      </c>
      <c r="B2944" t="inlineStr">
        <is>
          <t>大阪府河内長野市流谷</t>
        </is>
      </c>
      <c r="C2944" t="inlineStr">
        <is>
          <t>おおさかふかわちながのしながれだに</t>
        </is>
      </c>
    </row>
    <row r="2945">
      <c r="A2945" t="inlineStr">
        <is>
          <t>5860064</t>
        </is>
      </c>
      <c r="B2945" t="inlineStr">
        <is>
          <t>大阪府河内長野市唐久谷</t>
        </is>
      </c>
      <c r="C2945" t="inlineStr">
        <is>
          <t>おおさかふかわちながのしからくだに</t>
        </is>
      </c>
    </row>
    <row r="2946">
      <c r="A2946" t="inlineStr">
        <is>
          <t>5860065</t>
        </is>
      </c>
      <c r="B2946" t="inlineStr">
        <is>
          <t>大阪府河内長野市南ケ丘</t>
        </is>
      </c>
      <c r="C2946" t="inlineStr">
        <is>
          <t>おおさかふかわちながのしみなみがおか</t>
        </is>
      </c>
    </row>
    <row r="2947">
      <c r="A2947" t="inlineStr">
        <is>
          <t>5860066</t>
        </is>
      </c>
      <c r="B2947" t="inlineStr">
        <is>
          <t>大阪府河内長野市清水</t>
        </is>
      </c>
      <c r="C2947" t="inlineStr">
        <is>
          <t>おおさかふかわちながのししみず</t>
        </is>
      </c>
    </row>
    <row r="2948">
      <c r="A2948" t="inlineStr">
        <is>
          <t>5860067</t>
        </is>
      </c>
      <c r="B2948" t="inlineStr">
        <is>
          <t>大阪府河内長野市南青葉台</t>
        </is>
      </c>
      <c r="C2948" t="inlineStr">
        <is>
          <t>おおさかふかわちながのしみなみあおばだい</t>
        </is>
      </c>
    </row>
    <row r="2949">
      <c r="A2949" t="inlineStr">
        <is>
          <t>5860068</t>
        </is>
      </c>
      <c r="B2949" t="inlineStr">
        <is>
          <t>大阪府河内長野市北青葉台</t>
        </is>
      </c>
      <c r="C2949" t="inlineStr">
        <is>
          <t>おおさかふかわちながのしきたあおばだい</t>
        </is>
      </c>
    </row>
    <row r="2950">
      <c r="A2950" t="inlineStr">
        <is>
          <t>5860069</t>
        </is>
      </c>
      <c r="B2950" t="inlineStr">
        <is>
          <t>大阪府河内長野市石仏</t>
        </is>
      </c>
      <c r="C2950" t="inlineStr">
        <is>
          <t>おおさかふかわちながのしいしぼとけ</t>
        </is>
      </c>
    </row>
    <row r="2951">
      <c r="A2951" t="inlineStr">
        <is>
          <t>5860071</t>
        </is>
      </c>
      <c r="B2951" t="inlineStr">
        <is>
          <t>大阪府河内長野市加賀田</t>
        </is>
      </c>
      <c r="C2951" t="inlineStr">
        <is>
          <t>おおさかふかわちながのしかがた</t>
        </is>
      </c>
    </row>
    <row r="2952">
      <c r="A2952" t="inlineStr">
        <is>
          <t>5860072</t>
        </is>
      </c>
      <c r="B2952" t="inlineStr">
        <is>
          <t>大阪府河内長野市滝畑</t>
        </is>
      </c>
      <c r="C2952" t="inlineStr">
        <is>
          <t>おおさかふかわちながのしたきはた</t>
        </is>
      </c>
    </row>
    <row r="2953">
      <c r="A2953" t="inlineStr">
        <is>
          <t>5860073</t>
        </is>
      </c>
      <c r="B2953" t="inlineStr">
        <is>
          <t>大阪府河内長野市大矢船西町</t>
        </is>
      </c>
      <c r="C2953" t="inlineStr">
        <is>
          <t>おおさかふかわちながのしおおやぶねにしまち</t>
        </is>
      </c>
    </row>
    <row r="2954">
      <c r="A2954" t="inlineStr">
        <is>
          <t>5860074</t>
        </is>
      </c>
      <c r="B2954" t="inlineStr">
        <is>
          <t>大阪府河内長野市大矢船南町</t>
        </is>
      </c>
      <c r="C2954" t="inlineStr">
        <is>
          <t>おおさかふかわちながのしおおやぶねみなみまち</t>
        </is>
      </c>
    </row>
    <row r="2955">
      <c r="A2955" t="inlineStr">
        <is>
          <t>5860075</t>
        </is>
      </c>
      <c r="B2955" t="inlineStr">
        <is>
          <t>大阪府河内長野市大矢船中町</t>
        </is>
      </c>
      <c r="C2955" t="inlineStr">
        <is>
          <t>おおさかふかわちながのしおおやぶねなかまち</t>
        </is>
      </c>
    </row>
    <row r="2956">
      <c r="A2956" t="inlineStr">
        <is>
          <t>5860076</t>
        </is>
      </c>
      <c r="B2956" t="inlineStr">
        <is>
          <t>大阪府河内長野市大矢船北町</t>
        </is>
      </c>
      <c r="C2956" t="inlineStr">
        <is>
          <t>おおさかふかわちながのしおおやぶねきたまち</t>
        </is>
      </c>
    </row>
    <row r="2957">
      <c r="A2957" t="inlineStr">
        <is>
          <t>5860077</t>
        </is>
      </c>
      <c r="B2957" t="inlineStr">
        <is>
          <t>大阪府河内長野市南花台</t>
        </is>
      </c>
      <c r="C2957" t="inlineStr">
        <is>
          <t>おおさかふかわちながのしなんかだい</t>
        </is>
      </c>
    </row>
    <row r="2958">
      <c r="A2958" t="inlineStr">
        <is>
          <t>5860081</t>
        </is>
      </c>
      <c r="B2958" t="inlineStr">
        <is>
          <t>大阪府河内長野市緑ケ丘北町</t>
        </is>
      </c>
      <c r="C2958" t="inlineStr">
        <is>
          <t>おおさかふかわちながのしみどりがおかきたまち</t>
        </is>
      </c>
    </row>
    <row r="2959">
      <c r="A2959" t="inlineStr">
        <is>
          <t>5860082</t>
        </is>
      </c>
      <c r="B2959" t="inlineStr">
        <is>
          <t>大阪府河内長野市緑ケ丘中町</t>
        </is>
      </c>
      <c r="C2959" t="inlineStr">
        <is>
          <t>おおさかふかわちながのしみどりがおかなかまち</t>
        </is>
      </c>
    </row>
    <row r="2960">
      <c r="A2960" t="inlineStr">
        <is>
          <t>5860083</t>
        </is>
      </c>
      <c r="B2960" t="inlineStr">
        <is>
          <t>大阪府河内長野市緑ケ丘南町</t>
        </is>
      </c>
      <c r="C2960" t="inlineStr">
        <is>
          <t>おおさかふかわちながのしみどりがおかみなみまち</t>
        </is>
      </c>
    </row>
    <row r="2961">
      <c r="A2961" t="inlineStr">
        <is>
          <t>5860084</t>
        </is>
      </c>
      <c r="B2961" t="inlineStr">
        <is>
          <t>大阪府河内長野市旭ケ丘</t>
        </is>
      </c>
      <c r="C2961" t="inlineStr">
        <is>
          <t>おおさかふかわちながのしあさひがおか</t>
        </is>
      </c>
    </row>
    <row r="2962">
      <c r="A2962" t="inlineStr">
        <is>
          <t>5860085</t>
        </is>
      </c>
      <c r="B2962" t="inlineStr">
        <is>
          <t>大阪府河内長野市日野</t>
        </is>
      </c>
      <c r="C2962" t="inlineStr">
        <is>
          <t>おおさかふかわちながのしひの</t>
        </is>
      </c>
    </row>
    <row r="2963">
      <c r="A2963" t="inlineStr">
        <is>
          <t>5860086</t>
        </is>
      </c>
      <c r="B2963" t="inlineStr">
        <is>
          <t>大阪府河内長野市天野町</t>
        </is>
      </c>
      <c r="C2963" t="inlineStr">
        <is>
          <t>おおさかふかわちながのしあまのちょう</t>
        </is>
      </c>
    </row>
    <row r="2964">
      <c r="A2964" t="inlineStr">
        <is>
          <t>5860087</t>
        </is>
      </c>
      <c r="B2964" t="inlineStr">
        <is>
          <t>大阪府河内長野市下里町</t>
        </is>
      </c>
      <c r="C2964" t="inlineStr">
        <is>
          <t>おおさかふかわちながのししもざとちょう</t>
        </is>
      </c>
    </row>
    <row r="2965">
      <c r="A2965" t="inlineStr">
        <is>
          <t>5860091</t>
        </is>
      </c>
      <c r="B2965" t="inlineStr">
        <is>
          <t>大阪府河内長野市北貴望ケ丘</t>
        </is>
      </c>
      <c r="C2965" t="inlineStr">
        <is>
          <t>おおさかふかわちながのしきたきぼうがおか</t>
        </is>
      </c>
    </row>
    <row r="2966">
      <c r="A2966" t="inlineStr">
        <is>
          <t>5860092</t>
        </is>
      </c>
      <c r="B2966" t="inlineStr">
        <is>
          <t>大阪府河内長野市南貴望ケ丘</t>
        </is>
      </c>
      <c r="C2966" t="inlineStr">
        <is>
          <t>おおさかふかわちながのしみなみきぼうがおか</t>
        </is>
      </c>
    </row>
    <row r="2967">
      <c r="A2967" t="inlineStr">
        <is>
          <t>5860093</t>
        </is>
      </c>
      <c r="B2967" t="inlineStr">
        <is>
          <t>大阪府河内長野市荘園町</t>
        </is>
      </c>
      <c r="C2967" t="inlineStr">
        <is>
          <t>おおさかふかわちながのしそうえんちょう</t>
        </is>
      </c>
    </row>
    <row r="2968">
      <c r="A2968" t="inlineStr">
        <is>
          <t>5860094</t>
        </is>
      </c>
      <c r="B2968" t="inlineStr">
        <is>
          <t>大阪府河内長野市小山田町</t>
        </is>
      </c>
      <c r="C2968" t="inlineStr">
        <is>
          <t>おおさかふかわちながのしおやまだちょう</t>
        </is>
      </c>
    </row>
    <row r="2969">
      <c r="A2969" t="inlineStr">
        <is>
          <t>5860095</t>
        </is>
      </c>
      <c r="B2969" t="inlineStr">
        <is>
          <t>大阪府河内長野市あかしあ台</t>
        </is>
      </c>
      <c r="C2969" t="inlineStr">
        <is>
          <t>おおさかふかわちながのしあかしあだい</t>
        </is>
      </c>
    </row>
    <row r="2970">
      <c r="A2970" t="inlineStr">
        <is>
          <t>5860096</t>
        </is>
      </c>
      <c r="B2970" t="inlineStr">
        <is>
          <t>大阪府河内長野市自由ケ丘</t>
        </is>
      </c>
      <c r="C2970" t="inlineStr">
        <is>
          <t>おおさかふかわちながのしじゆうがおか</t>
        </is>
      </c>
    </row>
    <row r="2971">
      <c r="A2971" t="inlineStr">
        <is>
          <t>5860097</t>
        </is>
      </c>
      <c r="B2971" t="inlineStr">
        <is>
          <t>大阪府河内長野市桐ケ丘</t>
        </is>
      </c>
      <c r="C2971" t="inlineStr">
        <is>
          <t>おおさかふかわちながのしきりがおか</t>
        </is>
      </c>
    </row>
    <row r="2972">
      <c r="A2972" t="inlineStr">
        <is>
          <t>5870000</t>
        </is>
      </c>
      <c r="B2972" t="inlineStr">
        <is>
          <t>大阪府堺市美原区</t>
        </is>
      </c>
      <c r="C2972" t="inlineStr">
        <is>
          <t>おおさかふさかいしみはらく</t>
        </is>
      </c>
    </row>
    <row r="2973">
      <c r="A2973" t="inlineStr">
        <is>
          <t>5870001</t>
        </is>
      </c>
      <c r="B2973" t="inlineStr">
        <is>
          <t>大阪府堺市美原区大保</t>
        </is>
      </c>
      <c r="C2973" t="inlineStr">
        <is>
          <t>おおさかふさかいしみはらくだいほ</t>
        </is>
      </c>
    </row>
    <row r="2974">
      <c r="A2974" t="inlineStr">
        <is>
          <t>5870002</t>
        </is>
      </c>
      <c r="B2974" t="inlineStr">
        <is>
          <t>大阪府堺市美原区黒山</t>
        </is>
      </c>
      <c r="C2974" t="inlineStr">
        <is>
          <t>おおさかふさかいしみはらくくろやま</t>
        </is>
      </c>
    </row>
    <row r="2975">
      <c r="A2975" t="inlineStr">
        <is>
          <t>5870003</t>
        </is>
      </c>
      <c r="B2975" t="inlineStr">
        <is>
          <t>大阪府堺市美原区阿弥</t>
        </is>
      </c>
      <c r="C2975" t="inlineStr">
        <is>
          <t>おおさかふさかいしみはらくあみ</t>
        </is>
      </c>
    </row>
    <row r="2976">
      <c r="A2976" t="inlineStr">
        <is>
          <t>5870011</t>
        </is>
      </c>
      <c r="B2976" t="inlineStr">
        <is>
          <t>大阪府堺市美原区丹上</t>
        </is>
      </c>
      <c r="C2976" t="inlineStr">
        <is>
          <t>おおさかふさかいしみはらくたんじょう</t>
        </is>
      </c>
    </row>
    <row r="2977">
      <c r="A2977" t="inlineStr">
        <is>
          <t>5870012</t>
        </is>
      </c>
      <c r="B2977" t="inlineStr">
        <is>
          <t>大阪府堺市美原区多治井</t>
        </is>
      </c>
      <c r="C2977" t="inlineStr">
        <is>
          <t>おおさかふさかいしみはらくたじい</t>
        </is>
      </c>
    </row>
    <row r="2978">
      <c r="A2978" t="inlineStr">
        <is>
          <t>5870013</t>
        </is>
      </c>
      <c r="B2978" t="inlineStr">
        <is>
          <t>大阪府堺市美原区真福寺</t>
        </is>
      </c>
      <c r="C2978" t="inlineStr">
        <is>
          <t>おおさかふさかいしみはらくしんぷくじ</t>
        </is>
      </c>
    </row>
    <row r="2979">
      <c r="A2979" t="inlineStr">
        <is>
          <t>5870014</t>
        </is>
      </c>
      <c r="B2979" t="inlineStr">
        <is>
          <t>大阪府堺市美原区丹南</t>
        </is>
      </c>
      <c r="C2979" t="inlineStr">
        <is>
          <t>おおさかふさかいしみはらくたんなん</t>
        </is>
      </c>
    </row>
    <row r="2980">
      <c r="A2980" t="inlineStr">
        <is>
          <t>5870021</t>
        </is>
      </c>
      <c r="B2980" t="inlineStr">
        <is>
          <t>大阪府堺市美原区小平尾</t>
        </is>
      </c>
      <c r="C2980" t="inlineStr">
        <is>
          <t>おおさかふさかいしみはらくこびらお</t>
        </is>
      </c>
    </row>
    <row r="2981">
      <c r="A2981" t="inlineStr">
        <is>
          <t>5870022</t>
        </is>
      </c>
      <c r="B2981" t="inlineStr">
        <is>
          <t>大阪府堺市美原区平尾</t>
        </is>
      </c>
      <c r="C2981" t="inlineStr">
        <is>
          <t>おおさかふさかいしみはらくひらお</t>
        </is>
      </c>
    </row>
    <row r="2982">
      <c r="A2982" t="inlineStr">
        <is>
          <t>5870031</t>
        </is>
      </c>
      <c r="B2982" t="inlineStr">
        <is>
          <t>大阪府堺市美原区さつき野西</t>
        </is>
      </c>
      <c r="C2982" t="inlineStr">
        <is>
          <t>おおさかふさかいしみはらくさつきのにし</t>
        </is>
      </c>
    </row>
    <row r="2983">
      <c r="A2983" t="inlineStr">
        <is>
          <t>5870032</t>
        </is>
      </c>
      <c r="B2983" t="inlineStr">
        <is>
          <t>大阪府堺市美原区さつき野東</t>
        </is>
      </c>
      <c r="C2983" t="inlineStr">
        <is>
          <t>おおさかふさかいしみはらくさつきのひがし</t>
        </is>
      </c>
    </row>
    <row r="2984">
      <c r="A2984" t="inlineStr">
        <is>
          <t>5870041</t>
        </is>
      </c>
      <c r="B2984" t="inlineStr">
        <is>
          <t>大阪府堺市美原区菅生</t>
        </is>
      </c>
      <c r="C2984" t="inlineStr">
        <is>
          <t>おおさかふさかいしみはらくすごう</t>
        </is>
      </c>
    </row>
    <row r="2985">
      <c r="A2985" t="inlineStr">
        <is>
          <t>5870042</t>
        </is>
      </c>
      <c r="B2985" t="inlineStr">
        <is>
          <t>大阪府堺市美原区木材通</t>
        </is>
      </c>
      <c r="C2985" t="inlineStr">
        <is>
          <t>おおさかふさかいしみはらくもくざいどおり</t>
        </is>
      </c>
    </row>
    <row r="2986">
      <c r="A2986" t="inlineStr">
        <is>
          <t>5870043</t>
        </is>
      </c>
      <c r="B2986" t="inlineStr">
        <is>
          <t>大阪府堺市美原区青南台</t>
        </is>
      </c>
      <c r="C2986" t="inlineStr">
        <is>
          <t>おおさかふさかいしみはらくせいなんだい</t>
        </is>
      </c>
    </row>
    <row r="2987">
      <c r="A2987" t="inlineStr">
        <is>
          <t>5870051</t>
        </is>
      </c>
      <c r="B2987" t="inlineStr">
        <is>
          <t>大阪府堺市美原区北余部</t>
        </is>
      </c>
      <c r="C2987" t="inlineStr">
        <is>
          <t>おおさかふさかいしみはらくきたあまべ</t>
        </is>
      </c>
    </row>
    <row r="2988">
      <c r="A2988" t="inlineStr">
        <is>
          <t>5870052</t>
        </is>
      </c>
      <c r="B2988" t="inlineStr">
        <is>
          <t>大阪府堺市美原区南余部</t>
        </is>
      </c>
      <c r="C2988" t="inlineStr">
        <is>
          <t>おおさかふさかいしみはらくみなみあまべ</t>
        </is>
      </c>
    </row>
    <row r="2989">
      <c r="A2989" t="inlineStr">
        <is>
          <t>5870053</t>
        </is>
      </c>
      <c r="B2989" t="inlineStr">
        <is>
          <t>大阪府堺市美原区北余部西</t>
        </is>
      </c>
      <c r="C2989" t="inlineStr">
        <is>
          <t>おおさかふさかいしみはらくきたあまべにし</t>
        </is>
      </c>
    </row>
    <row r="2990">
      <c r="A2990" t="inlineStr">
        <is>
          <t>5870054</t>
        </is>
      </c>
      <c r="B2990" t="inlineStr">
        <is>
          <t>大阪府堺市美原区南余部西</t>
        </is>
      </c>
      <c r="C2990" t="inlineStr">
        <is>
          <t>おおさかふさかいしみはらくみなみあまべにし</t>
        </is>
      </c>
    </row>
    <row r="2991">
      <c r="A2991" t="inlineStr">
        <is>
          <t>5870061</t>
        </is>
      </c>
      <c r="B2991" t="inlineStr">
        <is>
          <t>大阪府堺市美原区今井</t>
        </is>
      </c>
      <c r="C2991" t="inlineStr">
        <is>
          <t>おおさかふさかいしみはらくいまい</t>
        </is>
      </c>
    </row>
    <row r="2992">
      <c r="A2992" t="inlineStr">
        <is>
          <t>5870062</t>
        </is>
      </c>
      <c r="B2992" t="inlineStr">
        <is>
          <t>大阪府堺市美原区太井</t>
        </is>
      </c>
      <c r="C2992" t="inlineStr">
        <is>
          <t>おおさかふさかいしみはらくたい</t>
        </is>
      </c>
    </row>
    <row r="2993">
      <c r="A2993" t="inlineStr">
        <is>
          <t>5870063</t>
        </is>
      </c>
      <c r="B2993" t="inlineStr">
        <is>
          <t>大阪府堺市美原区大饗</t>
        </is>
      </c>
      <c r="C2993" t="inlineStr">
        <is>
          <t>おおさかふさかいしみはらくおわい</t>
        </is>
      </c>
    </row>
    <row r="2994">
      <c r="A2994" t="inlineStr">
        <is>
          <t>5870064</t>
        </is>
      </c>
      <c r="B2994" t="inlineStr">
        <is>
          <t>大阪府堺市美原区菩提</t>
        </is>
      </c>
      <c r="C2994" t="inlineStr">
        <is>
          <t>おおさかふさかいしみはらくぼだい</t>
        </is>
      </c>
    </row>
    <row r="2995">
      <c r="A2995" t="inlineStr">
        <is>
          <t>5870065</t>
        </is>
      </c>
      <c r="B2995" t="inlineStr">
        <is>
          <t>大阪府堺市美原区小寺</t>
        </is>
      </c>
      <c r="C2995" t="inlineStr">
        <is>
          <t>おおさかふさかいしみはらくこでら</t>
        </is>
      </c>
    </row>
    <row r="2996">
      <c r="A2996" t="inlineStr">
        <is>
          <t>5870066</t>
        </is>
      </c>
      <c r="B2996" t="inlineStr">
        <is>
          <t>大阪府堺市美原区石原</t>
        </is>
      </c>
      <c r="C2996" t="inlineStr">
        <is>
          <t>おおさかふさかいしみはらくいしはら</t>
        </is>
      </c>
    </row>
    <row r="2997">
      <c r="A2997" t="inlineStr">
        <is>
          <t>5890000</t>
        </is>
      </c>
      <c r="B2997" t="inlineStr">
        <is>
          <t>大阪府大阪狭山市</t>
        </is>
      </c>
      <c r="C2997" t="inlineStr">
        <is>
          <t>おおさかふおおさかさやまし</t>
        </is>
      </c>
    </row>
    <row r="2998">
      <c r="A2998" t="inlineStr">
        <is>
          <t>5890001</t>
        </is>
      </c>
      <c r="B2998" t="inlineStr">
        <is>
          <t>大阪府大阪狭山市東野西</t>
        </is>
      </c>
      <c r="C2998" t="inlineStr">
        <is>
          <t>おおさかふおおさかさやましひがしのにし</t>
        </is>
      </c>
    </row>
    <row r="2999">
      <c r="A2999" t="inlineStr">
        <is>
          <t>5890002</t>
        </is>
      </c>
      <c r="B2999" t="inlineStr">
        <is>
          <t>大阪府大阪狭山市東野中</t>
        </is>
      </c>
      <c r="C2999" t="inlineStr">
        <is>
          <t>おおさかふおおさかさやましひがしのなか</t>
        </is>
      </c>
    </row>
    <row r="3000">
      <c r="A3000" t="inlineStr">
        <is>
          <t>5890003</t>
        </is>
      </c>
      <c r="B3000" t="inlineStr">
        <is>
          <t>大阪府大阪狭山市東野東</t>
        </is>
      </c>
      <c r="C3000" t="inlineStr">
        <is>
          <t>おおさかふおおさかさやましひがしのひがし</t>
        </is>
      </c>
    </row>
    <row r="3001">
      <c r="A3001" t="inlineStr">
        <is>
          <t>5890004</t>
        </is>
      </c>
      <c r="B3001" t="inlineStr">
        <is>
          <t>大阪府大阪狭山市東池尻</t>
        </is>
      </c>
      <c r="C3001" t="inlineStr">
        <is>
          <t>おおさかふおおさかさやましひがしいけじり</t>
        </is>
      </c>
    </row>
    <row r="3002">
      <c r="A3002" t="inlineStr">
        <is>
          <t>5890005</t>
        </is>
      </c>
      <c r="B3002" t="inlineStr">
        <is>
          <t>大阪府大阪狭山市狭山</t>
        </is>
      </c>
      <c r="C3002" t="inlineStr">
        <is>
          <t>おおさかふおおさかさやましさやま</t>
        </is>
      </c>
    </row>
    <row r="3003">
      <c r="A3003" t="inlineStr">
        <is>
          <t>5890006</t>
        </is>
      </c>
      <c r="B3003" t="inlineStr">
        <is>
          <t>大阪府大阪狭山市金剛</t>
        </is>
      </c>
      <c r="C3003" t="inlineStr">
        <is>
          <t>おおさかふおおさかさやましこんごう</t>
        </is>
      </c>
    </row>
    <row r="3004">
      <c r="A3004" t="inlineStr">
        <is>
          <t>5890007</t>
        </is>
      </c>
      <c r="B3004" t="inlineStr">
        <is>
          <t>大阪府大阪狭山市池尻中</t>
        </is>
      </c>
      <c r="C3004" t="inlineStr">
        <is>
          <t>おおさかふおおさかさやましいけじりなか</t>
        </is>
      </c>
    </row>
    <row r="3005">
      <c r="A3005" t="inlineStr">
        <is>
          <t>5890008</t>
        </is>
      </c>
      <c r="B3005" t="inlineStr">
        <is>
          <t>大阪府大阪狭山市池尻自由丘</t>
        </is>
      </c>
      <c r="C3005" t="inlineStr">
        <is>
          <t>おおさかふおおさかさやましいけじりじゆうがおか</t>
        </is>
      </c>
    </row>
    <row r="3006">
      <c r="A3006" t="inlineStr">
        <is>
          <t>5890009</t>
        </is>
      </c>
      <c r="B3006" t="inlineStr">
        <is>
          <t>大阪府大阪狭山市池尻北</t>
        </is>
      </c>
      <c r="C3006" t="inlineStr">
        <is>
          <t>おおさかふおおさかさやましいけじりきた</t>
        </is>
      </c>
    </row>
    <row r="3007">
      <c r="A3007" t="inlineStr">
        <is>
          <t>5890011</t>
        </is>
      </c>
      <c r="B3007" t="inlineStr">
        <is>
          <t>大阪府大阪狭山市半田</t>
        </is>
      </c>
      <c r="C3007" t="inlineStr">
        <is>
          <t>おおさかふおおさかさやましはんだ</t>
        </is>
      </c>
    </row>
    <row r="3008">
      <c r="A3008" t="inlineStr">
        <is>
          <t>5890012</t>
        </is>
      </c>
      <c r="B3008" t="inlineStr">
        <is>
          <t>大阪府大阪狭山市東茱萸木</t>
        </is>
      </c>
      <c r="C3008" t="inlineStr">
        <is>
          <t>おおさかふおおさかさやましひがしくみのき</t>
        </is>
      </c>
    </row>
    <row r="3009">
      <c r="A3009" t="inlineStr">
        <is>
          <t>5890013</t>
        </is>
      </c>
      <c r="B3009" t="inlineStr">
        <is>
          <t>大阪府大阪狭山市茱萸木</t>
        </is>
      </c>
      <c r="C3009" t="inlineStr">
        <is>
          <t>おおさかふおおさかさやましくみのき</t>
        </is>
      </c>
    </row>
    <row r="3010">
      <c r="A3010" t="inlineStr">
        <is>
          <t>5890014</t>
        </is>
      </c>
      <c r="B3010" t="inlineStr">
        <is>
          <t>大阪府大阪狭山市大野東</t>
        </is>
      </c>
      <c r="C3010" t="inlineStr">
        <is>
          <t>おおさかふおおさかさやましおおのひがし</t>
        </is>
      </c>
    </row>
    <row r="3011">
      <c r="A3011" t="inlineStr">
        <is>
          <t>5890015</t>
        </is>
      </c>
      <c r="B3011" t="inlineStr">
        <is>
          <t>大阪府大阪狭山市大野中</t>
        </is>
      </c>
      <c r="C3011" t="inlineStr">
        <is>
          <t>おおさかふおおさかさやましおおのなか</t>
        </is>
      </c>
    </row>
    <row r="3012">
      <c r="A3012" t="inlineStr">
        <is>
          <t>5890016</t>
        </is>
      </c>
      <c r="B3012" t="inlineStr">
        <is>
          <t>大阪府大阪狭山市大野西</t>
        </is>
      </c>
      <c r="C3012" t="inlineStr">
        <is>
          <t>おおさかふおおさかさやましおおのにし</t>
        </is>
      </c>
    </row>
    <row r="3013">
      <c r="A3013" t="inlineStr">
        <is>
          <t>5890021</t>
        </is>
      </c>
      <c r="B3013" t="inlineStr">
        <is>
          <t>大阪府大阪狭山市今熊</t>
        </is>
      </c>
      <c r="C3013" t="inlineStr">
        <is>
          <t>おおさかふおおさかさやましいまくま</t>
        </is>
      </c>
    </row>
    <row r="3014">
      <c r="A3014" t="inlineStr">
        <is>
          <t>5890022</t>
        </is>
      </c>
      <c r="B3014" t="inlineStr">
        <is>
          <t>大阪府大阪狭山市西山台</t>
        </is>
      </c>
      <c r="C3014" t="inlineStr">
        <is>
          <t>おおさかふおおさかさやましにしやまだい</t>
        </is>
      </c>
    </row>
    <row r="3015">
      <c r="A3015" t="inlineStr">
        <is>
          <t>5890023</t>
        </is>
      </c>
      <c r="B3015" t="inlineStr">
        <is>
          <t>大阪府大阪狭山市大野台</t>
        </is>
      </c>
      <c r="C3015" t="inlineStr">
        <is>
          <t>おおさかふおおさかさやましおおのだい</t>
        </is>
      </c>
    </row>
    <row r="3016">
      <c r="A3016" t="inlineStr">
        <is>
          <t>5890031</t>
        </is>
      </c>
      <c r="B3016" t="inlineStr">
        <is>
          <t>大阪府大阪狭山市池之原</t>
        </is>
      </c>
      <c r="C3016" t="inlineStr">
        <is>
          <t>おおさかふおおさかさやましいけのはら</t>
        </is>
      </c>
    </row>
    <row r="3017">
      <c r="A3017" t="inlineStr">
        <is>
          <t>5890032</t>
        </is>
      </c>
      <c r="B3017" t="inlineStr">
        <is>
          <t>大阪府大阪狭山市岩室</t>
        </is>
      </c>
      <c r="C3017" t="inlineStr">
        <is>
          <t>おおさかふおおさかさやましいわむろ</t>
        </is>
      </c>
    </row>
    <row r="3018">
      <c r="A3018" t="inlineStr">
        <is>
          <t>5890033</t>
        </is>
      </c>
      <c r="B3018" t="inlineStr">
        <is>
          <t>大阪府大阪狭山市山本南</t>
        </is>
      </c>
      <c r="C3018" t="inlineStr">
        <is>
          <t>おおさかふおおさかさやましやまもとみなみ</t>
        </is>
      </c>
    </row>
    <row r="3019">
      <c r="A3019" t="inlineStr">
        <is>
          <t>5890034</t>
        </is>
      </c>
      <c r="B3019" t="inlineStr">
        <is>
          <t>大阪府大阪狭山市山本中</t>
        </is>
      </c>
      <c r="C3019" t="inlineStr">
        <is>
          <t>おおさかふおおさかさやましやまもとなか</t>
        </is>
      </c>
    </row>
    <row r="3020">
      <c r="A3020" t="inlineStr">
        <is>
          <t>5890035</t>
        </is>
      </c>
      <c r="B3020" t="inlineStr">
        <is>
          <t>大阪府大阪狭山市山本北</t>
        </is>
      </c>
      <c r="C3020" t="inlineStr">
        <is>
          <t>おおさかふおおさかさやましやまもときた</t>
        </is>
      </c>
    </row>
    <row r="3021">
      <c r="A3021" t="inlineStr">
        <is>
          <t>5890036</t>
        </is>
      </c>
      <c r="B3021" t="inlineStr">
        <is>
          <t>大阪府大阪狭山市山本東</t>
        </is>
      </c>
      <c r="C3021" t="inlineStr">
        <is>
          <t>おおさかふおおさかさやましやまもとひがし</t>
        </is>
      </c>
    </row>
    <row r="3022">
      <c r="A3022" t="inlineStr">
        <is>
          <t>5900000</t>
        </is>
      </c>
      <c r="B3022" t="inlineStr">
        <is>
          <t>大阪府堺市堺区</t>
        </is>
      </c>
      <c r="C3022" t="inlineStr">
        <is>
          <t>おおさかふさかいしさかいく</t>
        </is>
      </c>
    </row>
    <row r="3023">
      <c r="A3023" t="inlineStr">
        <is>
          <t>5900001</t>
        </is>
      </c>
      <c r="B3023" t="inlineStr">
        <is>
          <t>大阪府堺市堺区遠里小野町</t>
        </is>
      </c>
      <c r="C3023" t="inlineStr">
        <is>
          <t>おおさかふさかいしさかいくおりおのちょう</t>
        </is>
      </c>
    </row>
    <row r="3024">
      <c r="A3024" t="inlineStr">
        <is>
          <t>5900002</t>
        </is>
      </c>
      <c r="B3024" t="inlineStr">
        <is>
          <t>大阪府堺市堺区砂道町</t>
        </is>
      </c>
      <c r="C3024" t="inlineStr">
        <is>
          <t>おおさかふさかいしさかいくすなみちちょう</t>
        </is>
      </c>
    </row>
    <row r="3025">
      <c r="A3025" t="inlineStr">
        <is>
          <t>5900003</t>
        </is>
      </c>
      <c r="B3025" t="inlineStr">
        <is>
          <t>大阪府堺市堺区高須町</t>
        </is>
      </c>
      <c r="C3025" t="inlineStr">
        <is>
          <t>おおさかふさかいしさかいくたかすちょう</t>
        </is>
      </c>
    </row>
    <row r="3026">
      <c r="A3026" t="inlineStr">
        <is>
          <t>5900004</t>
        </is>
      </c>
      <c r="B3026" t="inlineStr">
        <is>
          <t>大阪府堺市堺区北清水町</t>
        </is>
      </c>
      <c r="C3026" t="inlineStr">
        <is>
          <t>おおさかふさかいしさかいくきたしみずちょう</t>
        </is>
      </c>
    </row>
    <row r="3027">
      <c r="A3027" t="inlineStr">
        <is>
          <t>5900005</t>
        </is>
      </c>
      <c r="B3027" t="inlineStr">
        <is>
          <t>大阪府堺市堺区南清水町</t>
        </is>
      </c>
      <c r="C3027" t="inlineStr">
        <is>
          <t>おおさかふさかいしさかいくみなみしみずちょう</t>
        </is>
      </c>
    </row>
    <row r="3028">
      <c r="A3028" t="inlineStr">
        <is>
          <t>5900006</t>
        </is>
      </c>
      <c r="B3028" t="inlineStr">
        <is>
          <t>大阪府堺市堺区錦綾町</t>
        </is>
      </c>
      <c r="C3028" t="inlineStr">
        <is>
          <t>おおさかふさかいしさかいくきんりょうちょう</t>
        </is>
      </c>
    </row>
    <row r="3029">
      <c r="A3029" t="inlineStr">
        <is>
          <t>5900007</t>
        </is>
      </c>
      <c r="B3029" t="inlineStr">
        <is>
          <t>大阪府堺市堺区北庄町</t>
        </is>
      </c>
      <c r="C3029" t="inlineStr">
        <is>
          <t>おおさかふさかいしさかいくきたしょうちょう</t>
        </is>
      </c>
    </row>
    <row r="3030">
      <c r="A3030" t="inlineStr">
        <is>
          <t>5900008</t>
        </is>
      </c>
      <c r="B3030" t="inlineStr">
        <is>
          <t>大阪府堺市堺区南庄町</t>
        </is>
      </c>
      <c r="C3030" t="inlineStr">
        <is>
          <t>おおさかふさかいしさかいくみなみしょうちょう</t>
        </is>
      </c>
    </row>
    <row r="3031">
      <c r="A3031" t="inlineStr">
        <is>
          <t>5900011</t>
        </is>
      </c>
      <c r="B3031" t="inlineStr">
        <is>
          <t>大阪府堺市堺区香ヶ丘町</t>
        </is>
      </c>
      <c r="C3031" t="inlineStr">
        <is>
          <t>おおさかふさかいしさかいくかおりがおかちょう</t>
        </is>
      </c>
    </row>
    <row r="3032">
      <c r="A3032" t="inlineStr">
        <is>
          <t>5900012</t>
        </is>
      </c>
      <c r="B3032" t="inlineStr">
        <is>
          <t>大阪府堺市堺区浅香山町</t>
        </is>
      </c>
      <c r="C3032" t="inlineStr">
        <is>
          <t>おおさかふさかいしさかいくあさかやまちょう</t>
        </is>
      </c>
    </row>
    <row r="3033">
      <c r="A3033" t="inlineStr">
        <is>
          <t>5900013</t>
        </is>
      </c>
      <c r="B3033" t="inlineStr">
        <is>
          <t>大阪府堺市堺区東雲西町</t>
        </is>
      </c>
      <c r="C3033" t="inlineStr">
        <is>
          <t>おおさかふさかいしさかいくしののめにしまち</t>
        </is>
      </c>
    </row>
    <row r="3034">
      <c r="A3034" t="inlineStr">
        <is>
          <t>5900014</t>
        </is>
      </c>
      <c r="B3034" t="inlineStr">
        <is>
          <t>大阪府堺市堺区田出井町</t>
        </is>
      </c>
      <c r="C3034" t="inlineStr">
        <is>
          <t>おおさかふさかいしさかいくたでいちょう</t>
        </is>
      </c>
    </row>
    <row r="3035">
      <c r="A3035" t="inlineStr">
        <is>
          <t>5900015</t>
        </is>
      </c>
      <c r="B3035" t="inlineStr">
        <is>
          <t>大阪府堺市堺区南田出井町</t>
        </is>
      </c>
      <c r="C3035" t="inlineStr">
        <is>
          <t>おおさかふさかいしさかいくみなみたでいちょう</t>
        </is>
      </c>
    </row>
    <row r="3036">
      <c r="A3036" t="inlineStr">
        <is>
          <t>5900016</t>
        </is>
      </c>
      <c r="B3036" t="inlineStr">
        <is>
          <t>大阪府堺市堺区中田出井町</t>
        </is>
      </c>
      <c r="C3036" t="inlineStr">
        <is>
          <t>おおさかふさかいしさかいくなかたでいちょう</t>
        </is>
      </c>
    </row>
    <row r="3037">
      <c r="A3037" t="inlineStr">
        <is>
          <t>5900017</t>
        </is>
      </c>
      <c r="B3037" t="inlineStr">
        <is>
          <t>大阪府堺市堺区北田出井町</t>
        </is>
      </c>
      <c r="C3037" t="inlineStr">
        <is>
          <t>おおさかふさかいしさかいくきたたでいちょう</t>
        </is>
      </c>
    </row>
    <row r="3038">
      <c r="A3038" t="inlineStr">
        <is>
          <t>5900018</t>
        </is>
      </c>
      <c r="B3038" t="inlineStr">
        <is>
          <t>大阪府堺市堺区今池町</t>
        </is>
      </c>
      <c r="C3038" t="inlineStr">
        <is>
          <t>おおさかふさかいしさかいくいまいけちょう</t>
        </is>
      </c>
    </row>
    <row r="3039">
      <c r="A3039" t="inlineStr">
        <is>
          <t>5900021</t>
        </is>
      </c>
      <c r="B3039" t="inlineStr">
        <is>
          <t>大阪府堺市堺区北三国ヶ丘町</t>
        </is>
      </c>
      <c r="C3039" t="inlineStr">
        <is>
          <t>おおさかふさかいしさかいくきたみくにがおかちょう</t>
        </is>
      </c>
    </row>
    <row r="3040">
      <c r="A3040" t="inlineStr">
        <is>
          <t>5900022</t>
        </is>
      </c>
      <c r="B3040" t="inlineStr">
        <is>
          <t>大阪府堺市堺区中三国ヶ丘町</t>
        </is>
      </c>
      <c r="C3040" t="inlineStr">
        <is>
          <t>おおさかふさかいしさかいくなかみくにがおかちょう</t>
        </is>
      </c>
    </row>
    <row r="3041">
      <c r="A3041" t="inlineStr">
        <is>
          <t>5900023</t>
        </is>
      </c>
      <c r="B3041" t="inlineStr">
        <is>
          <t>大阪府堺市堺区南三国ヶ丘町</t>
        </is>
      </c>
      <c r="C3041" t="inlineStr">
        <is>
          <t>おおさかふさかいしさかいくみなみみくにがおかちょう</t>
        </is>
      </c>
    </row>
    <row r="3042">
      <c r="A3042" t="inlineStr">
        <is>
          <t>5900024</t>
        </is>
      </c>
      <c r="B3042" t="inlineStr">
        <is>
          <t>大阪府堺市堺区向陵中町</t>
        </is>
      </c>
      <c r="C3042" t="inlineStr">
        <is>
          <t>おおさかふさかいしさかいくこうりょうなかまち</t>
        </is>
      </c>
    </row>
    <row r="3043">
      <c r="A3043" t="inlineStr">
        <is>
          <t>5900025</t>
        </is>
      </c>
      <c r="B3043" t="inlineStr">
        <is>
          <t>大阪府堺市堺区向陵東町</t>
        </is>
      </c>
      <c r="C3043" t="inlineStr">
        <is>
          <t>おおさかふさかいしさかいくこうりょうひがしまち</t>
        </is>
      </c>
    </row>
    <row r="3044">
      <c r="A3044" t="inlineStr">
        <is>
          <t>5900026</t>
        </is>
      </c>
      <c r="B3044" t="inlineStr">
        <is>
          <t>大阪府堺市堺区向陵西町</t>
        </is>
      </c>
      <c r="C3044" t="inlineStr">
        <is>
          <t>おおさかふさかいしさかいくこうりょうにしまち</t>
        </is>
      </c>
    </row>
    <row r="3045">
      <c r="A3045" t="inlineStr">
        <is>
          <t>5900027</t>
        </is>
      </c>
      <c r="B3045" t="inlineStr">
        <is>
          <t>大阪府堺市堺区榎元町</t>
        </is>
      </c>
      <c r="C3045" t="inlineStr">
        <is>
          <t>おおさかふさかいしさかいくえのきもとまち</t>
        </is>
      </c>
    </row>
    <row r="3046">
      <c r="A3046" t="inlineStr">
        <is>
          <t>5900028</t>
        </is>
      </c>
      <c r="B3046" t="inlineStr">
        <is>
          <t>大阪府堺市堺区三国ヶ丘御幸通</t>
        </is>
      </c>
      <c r="C3046" t="inlineStr">
        <is>
          <t>おおさかふさかいしさかいくみくにがおかみゆきどおり</t>
        </is>
      </c>
    </row>
    <row r="3047">
      <c r="A3047" t="inlineStr">
        <is>
          <t>5900031</t>
        </is>
      </c>
      <c r="B3047" t="inlineStr">
        <is>
          <t>大阪府堺市堺区五月町</t>
        </is>
      </c>
      <c r="C3047" t="inlineStr">
        <is>
          <t>おおさかふさかいしさかいくさつきちょう</t>
        </is>
      </c>
    </row>
    <row r="3048">
      <c r="A3048" t="inlineStr">
        <is>
          <t>5900032</t>
        </is>
      </c>
      <c r="B3048" t="inlineStr">
        <is>
          <t>大阪府堺市堺区西永山園</t>
        </is>
      </c>
      <c r="C3048" t="inlineStr">
        <is>
          <t>おおさかふさかいしさかいくにしながやまえん</t>
        </is>
      </c>
    </row>
    <row r="3049">
      <c r="A3049" t="inlineStr">
        <is>
          <t>5900033</t>
        </is>
      </c>
      <c r="B3049" t="inlineStr">
        <is>
          <t>大阪府堺市堺区中永山園</t>
        </is>
      </c>
      <c r="C3049" t="inlineStr">
        <is>
          <t>おおさかふさかいしさかいくなかながやまえん</t>
        </is>
      </c>
    </row>
    <row r="3050">
      <c r="A3050" t="inlineStr">
        <is>
          <t>5900034</t>
        </is>
      </c>
      <c r="B3050" t="inlineStr">
        <is>
          <t>大阪府堺市堺区東永山園</t>
        </is>
      </c>
      <c r="C3050" t="inlineStr">
        <is>
          <t>おおさかふさかいしさかいくひがしながやまえん</t>
        </is>
      </c>
    </row>
    <row r="3051">
      <c r="A3051" t="inlineStr">
        <is>
          <t>5900035</t>
        </is>
      </c>
      <c r="B3051" t="inlineStr">
        <is>
          <t>大阪府堺市堺区大仙町</t>
        </is>
      </c>
      <c r="C3051" t="inlineStr">
        <is>
          <t>おおさかふさかいしさかいくだいせんちょう</t>
        </is>
      </c>
    </row>
    <row r="3052">
      <c r="A3052" t="inlineStr">
        <is>
          <t>5900036</t>
        </is>
      </c>
      <c r="B3052" t="inlineStr">
        <is>
          <t>大阪府堺市堺区南丸保園</t>
        </is>
      </c>
      <c r="C3052" t="inlineStr">
        <is>
          <t>おおさかふさかいしさかいくみなみまるほえん</t>
        </is>
      </c>
    </row>
    <row r="3053">
      <c r="A3053" t="inlineStr">
        <is>
          <t>5900037</t>
        </is>
      </c>
      <c r="B3053" t="inlineStr">
        <is>
          <t>大阪府堺市堺区北丸保園</t>
        </is>
      </c>
      <c r="C3053" t="inlineStr">
        <is>
          <t>おおさかふさかいしさかいくきたまるほえん</t>
        </is>
      </c>
    </row>
    <row r="3054">
      <c r="A3054" t="inlineStr">
        <is>
          <t>5900041</t>
        </is>
      </c>
      <c r="B3054" t="inlineStr">
        <is>
          <t>大阪府堺市堺区陵西通</t>
        </is>
      </c>
      <c r="C3054" t="inlineStr">
        <is>
          <t>おおさかふさかいしさかいくりょうさいどおり</t>
        </is>
      </c>
    </row>
    <row r="3055">
      <c r="A3055" t="inlineStr">
        <is>
          <t>5900042</t>
        </is>
      </c>
      <c r="B3055" t="inlineStr">
        <is>
          <t>大阪府堺市堺区七条通</t>
        </is>
      </c>
      <c r="C3055" t="inlineStr">
        <is>
          <t>おおさかふさかいしさかいくしちじょうどおり</t>
        </is>
      </c>
    </row>
    <row r="3056">
      <c r="A3056" t="inlineStr">
        <is>
          <t>5900043</t>
        </is>
      </c>
      <c r="B3056" t="inlineStr">
        <is>
          <t>大阪府堺市堺区六条通</t>
        </is>
      </c>
      <c r="C3056" t="inlineStr">
        <is>
          <t>おおさかふさかいしさかいくろくじょうどおり</t>
        </is>
      </c>
    </row>
    <row r="3057">
      <c r="A3057" t="inlineStr">
        <is>
          <t>5900044</t>
        </is>
      </c>
      <c r="B3057" t="inlineStr">
        <is>
          <t>大阪府堺市堺区五条通</t>
        </is>
      </c>
      <c r="C3057" t="inlineStr">
        <is>
          <t>おおさかふさかいしさかいくごじょうどおり</t>
        </is>
      </c>
    </row>
    <row r="3058">
      <c r="A3058" t="inlineStr">
        <is>
          <t>5900045</t>
        </is>
      </c>
      <c r="B3058" t="inlineStr">
        <is>
          <t>大阪府堺市堺区四条通</t>
        </is>
      </c>
      <c r="C3058" t="inlineStr">
        <is>
          <t>おおさかふさかいしさかいくしじょうどおり</t>
        </is>
      </c>
    </row>
    <row r="3059">
      <c r="A3059" t="inlineStr">
        <is>
          <t>5900046</t>
        </is>
      </c>
      <c r="B3059" t="inlineStr">
        <is>
          <t>大阪府堺市堺区三条通</t>
        </is>
      </c>
      <c r="C3059" t="inlineStr">
        <is>
          <t>おおさかふさかいしさかいくさんじょうどおり</t>
        </is>
      </c>
    </row>
    <row r="3060">
      <c r="A3060" t="inlineStr">
        <is>
          <t>5900047</t>
        </is>
      </c>
      <c r="B3060" t="inlineStr">
        <is>
          <t>大阪府堺市堺区二条通</t>
        </is>
      </c>
      <c r="C3060" t="inlineStr">
        <is>
          <t>おおさかふさかいしさかいくにじょうどおり</t>
        </is>
      </c>
    </row>
    <row r="3061">
      <c r="A3061" t="inlineStr">
        <is>
          <t>5900048</t>
        </is>
      </c>
      <c r="B3061" t="inlineStr">
        <is>
          <t>大阪府堺市堺区一条通</t>
        </is>
      </c>
      <c r="C3061" t="inlineStr">
        <is>
          <t>おおさかふさかいしさかいくいちじょうどおり</t>
        </is>
      </c>
    </row>
    <row r="3062">
      <c r="A3062" t="inlineStr">
        <is>
          <t>5900051</t>
        </is>
      </c>
      <c r="B3062" t="inlineStr">
        <is>
          <t>大阪府堺市堺区幸通</t>
        </is>
      </c>
      <c r="C3062" t="inlineStr">
        <is>
          <t>おおさかふさかいしさかいくさいわいどおり</t>
        </is>
      </c>
    </row>
    <row r="3063">
      <c r="A3063" t="inlineStr">
        <is>
          <t>5900052</t>
        </is>
      </c>
      <c r="B3063" t="inlineStr">
        <is>
          <t>大阪府堺市堺区八千代通</t>
        </is>
      </c>
      <c r="C3063" t="inlineStr">
        <is>
          <t>おおさかふさかいしさかいくやちよどおり</t>
        </is>
      </c>
    </row>
    <row r="3064">
      <c r="A3064" t="inlineStr">
        <is>
          <t>5900053</t>
        </is>
      </c>
      <c r="B3064" t="inlineStr">
        <is>
          <t>大阪府堺市堺区文珠橋通</t>
        </is>
      </c>
      <c r="C3064" t="inlineStr">
        <is>
          <t>おおさかふさかいしさかいくもんじゅばしどおり</t>
        </is>
      </c>
    </row>
    <row r="3065">
      <c r="A3065" t="inlineStr">
        <is>
          <t>5900054</t>
        </is>
      </c>
      <c r="B3065" t="inlineStr">
        <is>
          <t>大阪府堺市堺区京町通</t>
        </is>
      </c>
      <c r="C3065" t="inlineStr">
        <is>
          <t>おおさかふさかいしさかいくきょうまちどおり</t>
        </is>
      </c>
    </row>
    <row r="3066">
      <c r="A3066" t="inlineStr">
        <is>
          <t>5900055</t>
        </is>
      </c>
      <c r="B3066" t="inlineStr">
        <is>
          <t>大阪府堺市堺区旭通</t>
        </is>
      </c>
      <c r="C3066" t="inlineStr">
        <is>
          <t>おおさかふさかいしさかいくあさひどおり</t>
        </is>
      </c>
    </row>
    <row r="3067">
      <c r="A3067" t="inlineStr">
        <is>
          <t>5900056</t>
        </is>
      </c>
      <c r="B3067" t="inlineStr">
        <is>
          <t>大阪府堺市堺区神保通</t>
        </is>
      </c>
      <c r="C3067" t="inlineStr">
        <is>
          <t>おおさかふさかいしさかいくしんぽどおり</t>
        </is>
      </c>
    </row>
    <row r="3068">
      <c r="A3068" t="inlineStr">
        <is>
          <t>5900057</t>
        </is>
      </c>
      <c r="B3068" t="inlineStr">
        <is>
          <t>大阪府堺市堺区御陵通</t>
        </is>
      </c>
      <c r="C3068" t="inlineStr">
        <is>
          <t>おおさかふさかいしさかいくごりょうどおり</t>
        </is>
      </c>
    </row>
    <row r="3069">
      <c r="A3069" t="inlineStr">
        <is>
          <t>5900061</t>
        </is>
      </c>
      <c r="B3069" t="inlineStr">
        <is>
          <t>大阪府堺市堺区翁橋町</t>
        </is>
      </c>
      <c r="C3069" t="inlineStr">
        <is>
          <t>おおさかふさかいしさかいくおきなばしちょう</t>
        </is>
      </c>
    </row>
    <row r="3070">
      <c r="A3070" t="inlineStr">
        <is>
          <t>5900062</t>
        </is>
      </c>
      <c r="B3070" t="inlineStr">
        <is>
          <t>大阪府堺市堺区北安井町</t>
        </is>
      </c>
      <c r="C3070" t="inlineStr">
        <is>
          <t>おおさかふさかいしさかいくきたやすいちょう</t>
        </is>
      </c>
    </row>
    <row r="3071">
      <c r="A3071" t="inlineStr">
        <is>
          <t>5900063</t>
        </is>
      </c>
      <c r="B3071" t="inlineStr">
        <is>
          <t>大阪府堺市堺区中安井町</t>
        </is>
      </c>
      <c r="C3071" t="inlineStr">
        <is>
          <t>おおさかふさかいしさかいくなかやすいちょう</t>
        </is>
      </c>
    </row>
    <row r="3072">
      <c r="A3072" t="inlineStr">
        <is>
          <t>5900064</t>
        </is>
      </c>
      <c r="B3072" t="inlineStr">
        <is>
          <t>大阪府堺市堺区南安井町</t>
        </is>
      </c>
      <c r="C3072" t="inlineStr">
        <is>
          <t>おおさかふさかいしさかいくみなみやすいちょう</t>
        </is>
      </c>
    </row>
    <row r="3073">
      <c r="A3073" t="inlineStr">
        <is>
          <t>5900065</t>
        </is>
      </c>
      <c r="B3073" t="inlineStr">
        <is>
          <t>大阪府堺市堺区永代町</t>
        </is>
      </c>
      <c r="C3073" t="inlineStr">
        <is>
          <t>おおさかふさかいしさかいくえいたいちょう</t>
        </is>
      </c>
    </row>
    <row r="3074">
      <c r="A3074" t="inlineStr">
        <is>
          <t>5900066</t>
        </is>
      </c>
      <c r="B3074" t="inlineStr">
        <is>
          <t>大阪府堺市堺区賑町</t>
        </is>
      </c>
      <c r="C3074" t="inlineStr">
        <is>
          <t>おおさかふさかいしさかいくにぎわいちょう</t>
        </is>
      </c>
    </row>
    <row r="3075">
      <c r="A3075" t="inlineStr">
        <is>
          <t>5900071</t>
        </is>
      </c>
      <c r="B3075" t="inlineStr">
        <is>
          <t>大阪府堺市堺区北向陽町</t>
        </is>
      </c>
      <c r="C3075" t="inlineStr">
        <is>
          <t>おおさかふさかいしさかいくきたこうようちょう</t>
        </is>
      </c>
    </row>
    <row r="3076">
      <c r="A3076" t="inlineStr">
        <is>
          <t>5900072</t>
        </is>
      </c>
      <c r="B3076" t="inlineStr">
        <is>
          <t>大阪府堺市堺区中向陽町</t>
        </is>
      </c>
      <c r="C3076" t="inlineStr">
        <is>
          <t>おおさかふさかいしさかいくなかこうようちょう</t>
        </is>
      </c>
    </row>
    <row r="3077">
      <c r="A3077" t="inlineStr">
        <is>
          <t>5900073</t>
        </is>
      </c>
      <c r="B3077" t="inlineStr">
        <is>
          <t>大阪府堺市堺区南向陽町</t>
        </is>
      </c>
      <c r="C3077" t="inlineStr">
        <is>
          <t>おおさかふさかいしさかいくみなみこうようちょう</t>
        </is>
      </c>
    </row>
    <row r="3078">
      <c r="A3078" t="inlineStr">
        <is>
          <t>5900074</t>
        </is>
      </c>
      <c r="B3078" t="inlineStr">
        <is>
          <t>大阪府堺市堺区北花田口町</t>
        </is>
      </c>
      <c r="C3078" t="inlineStr">
        <is>
          <t>おおさかふさかいしさかいくきたはなだぐちちょう</t>
        </is>
      </c>
    </row>
    <row r="3079">
      <c r="A3079" t="inlineStr">
        <is>
          <t>5900075</t>
        </is>
      </c>
      <c r="B3079" t="inlineStr">
        <is>
          <t>大阪府堺市堺区南花田口町</t>
        </is>
      </c>
      <c r="C3079" t="inlineStr">
        <is>
          <t>おおさかふさかいしさかいくみなみはなだぐちちょう</t>
        </is>
      </c>
    </row>
    <row r="3080">
      <c r="A3080" t="inlineStr">
        <is>
          <t>5900076</t>
        </is>
      </c>
      <c r="B3080" t="inlineStr">
        <is>
          <t>大阪府堺市堺区北瓦町</t>
        </is>
      </c>
      <c r="C3080" t="inlineStr">
        <is>
          <t>おおさかふさかいしさかいくきたかわらまち</t>
        </is>
      </c>
    </row>
    <row r="3081">
      <c r="A3081" t="inlineStr">
        <is>
          <t>5900077</t>
        </is>
      </c>
      <c r="B3081" t="inlineStr">
        <is>
          <t>大阪府堺市堺区中瓦町</t>
        </is>
      </c>
      <c r="C3081" t="inlineStr">
        <is>
          <t>おおさかふさかいしさかいくなかかわらまち</t>
        </is>
      </c>
    </row>
    <row r="3082">
      <c r="A3082" t="inlineStr">
        <is>
          <t>5900078</t>
        </is>
      </c>
      <c r="B3082" t="inlineStr">
        <is>
          <t>大阪府堺市堺区南瓦町</t>
        </is>
      </c>
      <c r="C3082" t="inlineStr">
        <is>
          <t>おおさかふさかいしさかいくみなみかわらまち</t>
        </is>
      </c>
    </row>
    <row r="3083">
      <c r="A3083" t="inlineStr">
        <is>
          <t>5900079</t>
        </is>
      </c>
      <c r="B3083" t="inlineStr">
        <is>
          <t>大阪府堺市堺区新町</t>
        </is>
      </c>
      <c r="C3083" t="inlineStr">
        <is>
          <t>おおさかふさかいしさかいくしんまち</t>
        </is>
      </c>
    </row>
    <row r="3084">
      <c r="A3084" t="inlineStr">
        <is>
          <t>5900100</t>
        </is>
      </c>
      <c r="B3084" t="inlineStr">
        <is>
          <t>大阪府堺市南区</t>
        </is>
      </c>
      <c r="C3084" t="inlineStr">
        <is>
          <t>おおさかふさかいしみなみく</t>
        </is>
      </c>
    </row>
    <row r="3085">
      <c r="A3085" t="inlineStr">
        <is>
          <t>5900101</t>
        </is>
      </c>
      <c r="B3085" t="inlineStr">
        <is>
          <t>大阪府堺市南区宮山台</t>
        </is>
      </c>
      <c r="C3085" t="inlineStr">
        <is>
          <t>おおさかふさかいしみなみくみややまだい</t>
        </is>
      </c>
    </row>
    <row r="3086">
      <c r="A3086" t="inlineStr">
        <is>
          <t>5900102</t>
        </is>
      </c>
      <c r="B3086" t="inlineStr">
        <is>
          <t>大阪府堺市南区和田東</t>
        </is>
      </c>
      <c r="C3086" t="inlineStr">
        <is>
          <t>おおさかふさかいしみなみくわだひがし</t>
        </is>
      </c>
    </row>
    <row r="3087">
      <c r="A3087" t="inlineStr">
        <is>
          <t>5900103</t>
        </is>
      </c>
      <c r="B3087" t="inlineStr">
        <is>
          <t>大阪府堺市南区深阪南</t>
        </is>
      </c>
      <c r="C3087" t="inlineStr">
        <is>
          <t>おおさかふさかいしみなみくふかさかみなみ</t>
        </is>
      </c>
    </row>
    <row r="3088">
      <c r="A3088" t="inlineStr">
        <is>
          <t>5900104</t>
        </is>
      </c>
      <c r="B3088" t="inlineStr">
        <is>
          <t>大阪府堺市南区土佐屋台</t>
        </is>
      </c>
      <c r="C3088" t="inlineStr">
        <is>
          <t>おおさかふさかいしみなみくとさやだい</t>
        </is>
      </c>
    </row>
    <row r="3089">
      <c r="A3089" t="inlineStr">
        <is>
          <t>5900105</t>
        </is>
      </c>
      <c r="B3089" t="inlineStr">
        <is>
          <t>大阪府堺市南区竹城台</t>
        </is>
      </c>
      <c r="C3089" t="inlineStr">
        <is>
          <t>おおさかふさかいしみなみくたけしろだい</t>
        </is>
      </c>
    </row>
    <row r="3090">
      <c r="A3090" t="inlineStr">
        <is>
          <t>5900106</t>
        </is>
      </c>
      <c r="B3090" t="inlineStr">
        <is>
          <t>大阪府堺市南区豊田</t>
        </is>
      </c>
      <c r="C3090" t="inlineStr">
        <is>
          <t>おおさかふさかいしみなみくとよだ</t>
        </is>
      </c>
    </row>
    <row r="3091">
      <c r="A3091" t="inlineStr">
        <is>
          <t>5900111</t>
        </is>
      </c>
      <c r="B3091" t="inlineStr">
        <is>
          <t>大阪府堺市南区三原台</t>
        </is>
      </c>
      <c r="C3091" t="inlineStr">
        <is>
          <t>おおさかふさかいしみなみくみはらだい</t>
        </is>
      </c>
    </row>
    <row r="3092">
      <c r="A3092" t="inlineStr">
        <is>
          <t>5900112</t>
        </is>
      </c>
      <c r="B3092" t="inlineStr">
        <is>
          <t>大阪府堺市南区岩室</t>
        </is>
      </c>
      <c r="C3092" t="inlineStr">
        <is>
          <t>おおさかふさかいしみなみくいわむろ</t>
        </is>
      </c>
    </row>
    <row r="3093">
      <c r="A3093" t="inlineStr">
        <is>
          <t>5900113</t>
        </is>
      </c>
      <c r="B3093" t="inlineStr">
        <is>
          <t>大阪府堺市南区晴美台</t>
        </is>
      </c>
      <c r="C3093" t="inlineStr">
        <is>
          <t>おおさかふさかいしみなみくはるみだい</t>
        </is>
      </c>
    </row>
    <row r="3094">
      <c r="A3094" t="inlineStr">
        <is>
          <t>5900114</t>
        </is>
      </c>
      <c r="B3094" t="inlineStr">
        <is>
          <t>大阪府堺市南区槇塚台</t>
        </is>
      </c>
      <c r="C3094" t="inlineStr">
        <is>
          <t>おおさかふさかいしみなみくまきづかだい</t>
        </is>
      </c>
    </row>
    <row r="3095">
      <c r="A3095" t="inlineStr">
        <is>
          <t>5900115</t>
        </is>
      </c>
      <c r="B3095" t="inlineStr">
        <is>
          <t>大阪府堺市南区茶山台</t>
        </is>
      </c>
      <c r="C3095" t="inlineStr">
        <is>
          <t>おおさかふさかいしみなみくちゃやまだい</t>
        </is>
      </c>
    </row>
    <row r="3096">
      <c r="A3096" t="inlineStr">
        <is>
          <t>5900116</t>
        </is>
      </c>
      <c r="B3096" t="inlineStr">
        <is>
          <t>大阪府堺市南区若松台</t>
        </is>
      </c>
      <c r="C3096" t="inlineStr">
        <is>
          <t>おおさかふさかいしみなみくわかまつだい</t>
        </is>
      </c>
    </row>
    <row r="3097">
      <c r="A3097" t="inlineStr">
        <is>
          <t>5900117</t>
        </is>
      </c>
      <c r="B3097" t="inlineStr">
        <is>
          <t>大阪府堺市南区高倉台</t>
        </is>
      </c>
      <c r="C3097" t="inlineStr">
        <is>
          <t>おおさかふさかいしみなみくたかくらだい</t>
        </is>
      </c>
    </row>
    <row r="3098">
      <c r="A3098" t="inlineStr">
        <is>
          <t>5900121</t>
        </is>
      </c>
      <c r="B3098" t="inlineStr">
        <is>
          <t>大阪府堺市南区片蔵</t>
        </is>
      </c>
      <c r="C3098" t="inlineStr">
        <is>
          <t>おおさかふさかいしみなみくかたくら</t>
        </is>
      </c>
    </row>
    <row r="3099">
      <c r="A3099" t="inlineStr">
        <is>
          <t>5900122</t>
        </is>
      </c>
      <c r="B3099" t="inlineStr">
        <is>
          <t>大阪府堺市南区釜室</t>
        </is>
      </c>
      <c r="C3099" t="inlineStr">
        <is>
          <t>おおさかふさかいしみなみくかまむろ</t>
        </is>
      </c>
    </row>
    <row r="3100">
      <c r="A3100" t="inlineStr">
        <is>
          <t>5900123</t>
        </is>
      </c>
      <c r="B3100" t="inlineStr">
        <is>
          <t>大阪府堺市南区逆瀬川</t>
        </is>
      </c>
      <c r="C3100" t="inlineStr">
        <is>
          <t>おおさかふさかいしみなみくさかせがわ</t>
        </is>
      </c>
    </row>
    <row r="3101">
      <c r="A3101" t="inlineStr">
        <is>
          <t>5900124</t>
        </is>
      </c>
      <c r="B3101" t="inlineStr">
        <is>
          <t>大阪府堺市南区畑</t>
        </is>
      </c>
      <c r="C3101" t="inlineStr">
        <is>
          <t>おおさかふさかいしみなみくはた</t>
        </is>
      </c>
    </row>
    <row r="3102">
      <c r="A3102" t="inlineStr">
        <is>
          <t>5900125</t>
        </is>
      </c>
      <c r="B3102" t="inlineStr">
        <is>
          <t>大阪府堺市南区鉢ヶ峯寺</t>
        </is>
      </c>
      <c r="C3102" t="inlineStr">
        <is>
          <t>おおさかふさかいしみなみくはちがみねじ</t>
        </is>
      </c>
    </row>
    <row r="3103">
      <c r="A3103" t="inlineStr">
        <is>
          <t>5900126</t>
        </is>
      </c>
      <c r="B3103" t="inlineStr">
        <is>
          <t>大阪府堺市南区泉田中</t>
        </is>
      </c>
      <c r="C3103" t="inlineStr">
        <is>
          <t>おおさかふさかいしみなみくいずみたなか</t>
        </is>
      </c>
    </row>
    <row r="3104">
      <c r="A3104" t="inlineStr">
        <is>
          <t>5900127</t>
        </is>
      </c>
      <c r="B3104" t="inlineStr">
        <is>
          <t>大阪府堺市南区富蔵</t>
        </is>
      </c>
      <c r="C3104" t="inlineStr">
        <is>
          <t>おおさかふさかいしみなみくとみくら</t>
        </is>
      </c>
    </row>
    <row r="3105">
      <c r="A3105" t="inlineStr">
        <is>
          <t>5900131</t>
        </is>
      </c>
      <c r="B3105" t="inlineStr">
        <is>
          <t>大阪府堺市南区栂</t>
        </is>
      </c>
      <c r="C3105" t="inlineStr">
        <is>
          <t>おおさかふさかいしみなみくとが</t>
        </is>
      </c>
    </row>
    <row r="3106">
      <c r="A3106" t="inlineStr">
        <is>
          <t>5900132</t>
        </is>
      </c>
      <c r="B3106" t="inlineStr">
        <is>
          <t>大阪府堺市南区原山台</t>
        </is>
      </c>
      <c r="C3106" t="inlineStr">
        <is>
          <t>おおさかふさかいしみなみくはらやまだい</t>
        </is>
      </c>
    </row>
    <row r="3107">
      <c r="A3107" t="inlineStr">
        <is>
          <t>5900133</t>
        </is>
      </c>
      <c r="B3107" t="inlineStr">
        <is>
          <t>大阪府堺市南区庭代台</t>
        </is>
      </c>
      <c r="C3107" t="inlineStr">
        <is>
          <t>おおさかふさかいしみなみくにわしろだい</t>
        </is>
      </c>
    </row>
    <row r="3108">
      <c r="A3108" t="inlineStr">
        <is>
          <t>5900134</t>
        </is>
      </c>
      <c r="B3108" t="inlineStr">
        <is>
          <t>大阪府堺市南区御池台</t>
        </is>
      </c>
      <c r="C3108" t="inlineStr">
        <is>
          <t>おおさかふさかいしみなみくみいけだい</t>
        </is>
      </c>
    </row>
    <row r="3109">
      <c r="A3109" t="inlineStr">
        <is>
          <t>5900135</t>
        </is>
      </c>
      <c r="B3109" t="inlineStr">
        <is>
          <t>大阪府堺市南区別所</t>
        </is>
      </c>
      <c r="C3109" t="inlineStr">
        <is>
          <t>おおさかふさかいしみなみくべっしよ</t>
        </is>
      </c>
    </row>
    <row r="3110">
      <c r="A3110" t="inlineStr">
        <is>
          <t>5900136</t>
        </is>
      </c>
      <c r="B3110" t="inlineStr">
        <is>
          <t>大阪府堺市南区美木多上</t>
        </is>
      </c>
      <c r="C3110" t="inlineStr">
        <is>
          <t>おおさかふさかいしみなみくみきたかみ</t>
        </is>
      </c>
    </row>
    <row r="3111">
      <c r="A3111" t="inlineStr">
        <is>
          <t>5900137</t>
        </is>
      </c>
      <c r="B3111" t="inlineStr">
        <is>
          <t>大阪府堺市南区城山台</t>
        </is>
      </c>
      <c r="C3111" t="inlineStr">
        <is>
          <t>おおさかふさかいしみなみくしろやまだい</t>
        </is>
      </c>
    </row>
    <row r="3112">
      <c r="A3112" t="inlineStr">
        <is>
          <t>5900138</t>
        </is>
      </c>
      <c r="B3112" t="inlineStr">
        <is>
          <t>大阪府堺市南区鴨谷台</t>
        </is>
      </c>
      <c r="C3112" t="inlineStr">
        <is>
          <t>おおさかふさかいしみなみくかもたにだい</t>
        </is>
      </c>
    </row>
    <row r="3113">
      <c r="A3113" t="inlineStr">
        <is>
          <t>5900141</t>
        </is>
      </c>
      <c r="B3113" t="inlineStr">
        <is>
          <t>大阪府堺市南区桃山台</t>
        </is>
      </c>
      <c r="C3113" t="inlineStr">
        <is>
          <t>おおさかふさかいしみなみくももやまだい</t>
        </is>
      </c>
    </row>
    <row r="3114">
      <c r="A3114" t="inlineStr">
        <is>
          <t>5900142</t>
        </is>
      </c>
      <c r="B3114" t="inlineStr">
        <is>
          <t>大阪府堺市南区檜尾</t>
        </is>
      </c>
      <c r="C3114" t="inlineStr">
        <is>
          <t>おおさかふさかいしみなみくひのお</t>
        </is>
      </c>
    </row>
    <row r="3115">
      <c r="A3115" t="inlineStr">
        <is>
          <t>5900143</t>
        </is>
      </c>
      <c r="B3115" t="inlineStr">
        <is>
          <t>大阪府堺市南区新檜尾台</t>
        </is>
      </c>
      <c r="C3115" t="inlineStr">
        <is>
          <t>おおさかふさかいしみなみくしんひのおだい</t>
        </is>
      </c>
    </row>
    <row r="3116">
      <c r="A3116" t="inlineStr">
        <is>
          <t>5900144</t>
        </is>
      </c>
      <c r="B3116" t="inlineStr">
        <is>
          <t>大阪府堺市南区赤坂台</t>
        </is>
      </c>
      <c r="C3116" t="inlineStr">
        <is>
          <t>おおさかふさかいしみなみくあかさかだい</t>
        </is>
      </c>
    </row>
    <row r="3117">
      <c r="A3117" t="inlineStr">
        <is>
          <t>5900145</t>
        </is>
      </c>
      <c r="B3117" t="inlineStr">
        <is>
          <t>大阪府堺市南区大森</t>
        </is>
      </c>
      <c r="C3117" t="inlineStr">
        <is>
          <t>おおさかふさかいしみなみくおおもり</t>
        </is>
      </c>
    </row>
    <row r="3118">
      <c r="A3118" t="inlineStr">
        <is>
          <t>5900151</t>
        </is>
      </c>
      <c r="B3118" t="inlineStr">
        <is>
          <t>大阪府堺市南区小代</t>
        </is>
      </c>
      <c r="C3118" t="inlineStr">
        <is>
          <t>おおさかふさかいしみなみくこだい</t>
        </is>
      </c>
    </row>
    <row r="3119">
      <c r="A3119" t="inlineStr">
        <is>
          <t>5900152</t>
        </is>
      </c>
      <c r="B3119" t="inlineStr">
        <is>
          <t>大阪府堺市南区和田</t>
        </is>
      </c>
      <c r="C3119" t="inlineStr">
        <is>
          <t>おおさかふさかいしみなみくわだ</t>
        </is>
      </c>
    </row>
    <row r="3120">
      <c r="A3120" t="inlineStr">
        <is>
          <t>5900153</t>
        </is>
      </c>
      <c r="B3120" t="inlineStr">
        <is>
          <t>大阪府堺市南区大庭寺</t>
        </is>
      </c>
      <c r="C3120" t="inlineStr">
        <is>
          <t>おおさかふさかいしみなみくおおばでら</t>
        </is>
      </c>
    </row>
    <row r="3121">
      <c r="A3121" t="inlineStr">
        <is>
          <t>5900154</t>
        </is>
      </c>
      <c r="B3121" t="inlineStr">
        <is>
          <t>大阪府堺市南区三木閉</t>
        </is>
      </c>
      <c r="C3121" t="inlineStr">
        <is>
          <t>おおさかふさかいしみなみくみきとじ</t>
        </is>
      </c>
    </row>
    <row r="3122">
      <c r="A3122" t="inlineStr">
        <is>
          <t>5900155</t>
        </is>
      </c>
      <c r="B3122" t="inlineStr">
        <is>
          <t>大阪府堺市南区野々井</t>
        </is>
      </c>
      <c r="C3122" t="inlineStr">
        <is>
          <t>おおさかふさかいしみなみくののい</t>
        </is>
      </c>
    </row>
    <row r="3123">
      <c r="A3123" t="inlineStr">
        <is>
          <t>5900156</t>
        </is>
      </c>
      <c r="B3123" t="inlineStr">
        <is>
          <t>大阪府堺市南区稲葉</t>
        </is>
      </c>
      <c r="C3123" t="inlineStr">
        <is>
          <t>おおさかふさかいしみなみくいなば</t>
        </is>
      </c>
    </row>
    <row r="3124">
      <c r="A3124" t="inlineStr">
        <is>
          <t>5900157</t>
        </is>
      </c>
      <c r="B3124" t="inlineStr">
        <is>
          <t>大阪府堺市南区高尾</t>
        </is>
      </c>
      <c r="C3124" t="inlineStr">
        <is>
          <t>おおさかふさかいしみなみくたかお</t>
        </is>
      </c>
    </row>
    <row r="3125">
      <c r="A3125" t="inlineStr">
        <is>
          <t>5900158</t>
        </is>
      </c>
      <c r="B3125" t="inlineStr">
        <is>
          <t>大阪府堺市南区太平寺</t>
        </is>
      </c>
      <c r="C3125" t="inlineStr">
        <is>
          <t>おおさかふさかいしみなみくたいへいじ</t>
        </is>
      </c>
    </row>
    <row r="3126">
      <c r="A3126" t="inlineStr">
        <is>
          <t>5900400</t>
        </is>
      </c>
      <c r="B3126" t="inlineStr">
        <is>
          <t>大阪府泉南郡熊取町</t>
        </is>
      </c>
      <c r="C3126" t="inlineStr">
        <is>
          <t>おおさかふせんなんぐんくまとりちょう</t>
        </is>
      </c>
    </row>
    <row r="3127">
      <c r="A3127" t="inlineStr">
        <is>
          <t>5900401</t>
        </is>
      </c>
      <c r="B3127" t="inlineStr">
        <is>
          <t>大阪府泉南郡熊取町大久保</t>
        </is>
      </c>
      <c r="C3127" t="inlineStr">
        <is>
          <t>おおさかふせんなんぐんくまとりちょうおおくぼ</t>
        </is>
      </c>
    </row>
    <row r="3128">
      <c r="A3128" t="inlineStr">
        <is>
          <t>5900402</t>
        </is>
      </c>
      <c r="B3128" t="inlineStr">
        <is>
          <t>大阪府泉南郡熊取町大久保北</t>
        </is>
      </c>
      <c r="C3128" t="inlineStr">
        <is>
          <t>おおさかふせんなんぐんくまとりちょうおおくぼきた</t>
        </is>
      </c>
    </row>
    <row r="3129">
      <c r="A3129" t="inlineStr">
        <is>
          <t>5900403</t>
        </is>
      </c>
      <c r="B3129" t="inlineStr">
        <is>
          <t>大阪府泉南郡熊取町大久保中</t>
        </is>
      </c>
      <c r="C3129" t="inlineStr">
        <is>
          <t>おおさかふせんなんぐんくまとりちょうおおくぼなか</t>
        </is>
      </c>
    </row>
    <row r="3130">
      <c r="A3130" t="inlineStr">
        <is>
          <t>5900404</t>
        </is>
      </c>
      <c r="B3130" t="inlineStr">
        <is>
          <t>大阪府泉南郡熊取町大久保西</t>
        </is>
      </c>
      <c r="C3130" t="inlineStr">
        <is>
          <t>おおさかふせんなんぐんくまとりちょうおおくぼにし</t>
        </is>
      </c>
    </row>
    <row r="3131">
      <c r="A3131" t="inlineStr">
        <is>
          <t>5900405</t>
        </is>
      </c>
      <c r="B3131" t="inlineStr">
        <is>
          <t>大阪府泉南郡熊取町大久保南</t>
        </is>
      </c>
      <c r="C3131" t="inlineStr">
        <is>
          <t>おおさかふせんなんぐんくまとりちょうおおくぼみなみ</t>
        </is>
      </c>
    </row>
    <row r="3132">
      <c r="A3132" t="inlineStr">
        <is>
          <t>5900406</t>
        </is>
      </c>
      <c r="B3132" t="inlineStr">
        <is>
          <t>大阪府泉南郡熊取町大久保東</t>
        </is>
      </c>
      <c r="C3132" t="inlineStr">
        <is>
          <t>おおさかふせんなんぐんくまとりちょうおおくぼひがし</t>
        </is>
      </c>
    </row>
    <row r="3133">
      <c r="A3133" t="inlineStr">
        <is>
          <t>5900407</t>
        </is>
      </c>
      <c r="B3133" t="inlineStr">
        <is>
          <t>大阪府泉南郡熊取町青葉台</t>
        </is>
      </c>
      <c r="C3133" t="inlineStr">
        <is>
          <t>おおさかふせんなんぐんくまとりちょうあおばだい</t>
        </is>
      </c>
    </row>
    <row r="3134">
      <c r="A3134" t="inlineStr">
        <is>
          <t>5900411</t>
        </is>
      </c>
      <c r="B3134" t="inlineStr">
        <is>
          <t>大阪府泉南郡熊取町五門</t>
        </is>
      </c>
      <c r="C3134" t="inlineStr">
        <is>
          <t>おおさかふせんなんぐんくまとりちょうごもん</t>
        </is>
      </c>
    </row>
    <row r="3135">
      <c r="A3135" t="inlineStr">
        <is>
          <t>5900412</t>
        </is>
      </c>
      <c r="B3135" t="inlineStr">
        <is>
          <t>大阪府泉南郡熊取町紺屋</t>
        </is>
      </c>
      <c r="C3135" t="inlineStr">
        <is>
          <t>おおさかふせんなんぐんくまとりちょうこんや</t>
        </is>
      </c>
    </row>
    <row r="3136">
      <c r="A3136" t="inlineStr">
        <is>
          <t>5900413</t>
        </is>
      </c>
      <c r="B3136" t="inlineStr">
        <is>
          <t>大阪府泉南郡熊取町桜が丘</t>
        </is>
      </c>
      <c r="C3136" t="inlineStr">
        <is>
          <t>おおさかふせんなんぐんくまとりちょうさくらがおか</t>
        </is>
      </c>
    </row>
    <row r="3137">
      <c r="A3137" t="inlineStr">
        <is>
          <t>5900414</t>
        </is>
      </c>
      <c r="B3137" t="inlineStr">
        <is>
          <t>大阪府泉南郡熊取町五門東</t>
        </is>
      </c>
      <c r="C3137" t="inlineStr">
        <is>
          <t>おおさかふせんなんぐんくまとりちょうごもんひがし</t>
        </is>
      </c>
    </row>
    <row r="3138">
      <c r="A3138" t="inlineStr">
        <is>
          <t>5900415</t>
        </is>
      </c>
      <c r="B3138" t="inlineStr">
        <is>
          <t>大阪府泉南郡熊取町五門西</t>
        </is>
      </c>
      <c r="C3138" t="inlineStr">
        <is>
          <t>おおさかふせんなんぐんくまとりちょうごもんにし</t>
        </is>
      </c>
    </row>
    <row r="3139">
      <c r="A3139" t="inlineStr">
        <is>
          <t>5900416</t>
        </is>
      </c>
      <c r="B3139" t="inlineStr">
        <is>
          <t>大阪府泉南郡熊取町東和苑</t>
        </is>
      </c>
      <c r="C3139" t="inlineStr">
        <is>
          <t>おおさかふせんなんぐんくまとりちょうとうわえん</t>
        </is>
      </c>
    </row>
    <row r="3140">
      <c r="A3140" t="inlineStr">
        <is>
          <t>5900417</t>
        </is>
      </c>
      <c r="B3140" t="inlineStr">
        <is>
          <t>大阪府泉南郡熊取町和田</t>
        </is>
      </c>
      <c r="C3140" t="inlineStr">
        <is>
          <t>おおさかふせんなんぐんくまとりちょうわだ</t>
        </is>
      </c>
    </row>
    <row r="3141">
      <c r="A3141" t="inlineStr">
        <is>
          <t>5900421</t>
        </is>
      </c>
      <c r="B3141" t="inlineStr">
        <is>
          <t>大阪府泉南郡熊取町七山</t>
        </is>
      </c>
      <c r="C3141" t="inlineStr">
        <is>
          <t>おおさかふせんなんぐんくまとりちょうしちやま</t>
        </is>
      </c>
    </row>
    <row r="3142">
      <c r="A3142" t="inlineStr">
        <is>
          <t>5900422</t>
        </is>
      </c>
      <c r="B3142" t="inlineStr">
        <is>
          <t>大阪府泉南郡熊取町希望が丘</t>
        </is>
      </c>
      <c r="C3142" t="inlineStr">
        <is>
          <t>おおさかふせんなんぐんくまとりちょうきぼうがおか</t>
        </is>
      </c>
    </row>
    <row r="3143">
      <c r="A3143" t="inlineStr">
        <is>
          <t>5900423</t>
        </is>
      </c>
      <c r="B3143" t="inlineStr">
        <is>
          <t>大阪府泉南郡熊取町自由が丘</t>
        </is>
      </c>
      <c r="C3143" t="inlineStr">
        <is>
          <t>おおさかふせんなんぐんくまとりちょうじゅうがおか</t>
        </is>
      </c>
    </row>
    <row r="3144">
      <c r="A3144" t="inlineStr">
        <is>
          <t>5900424</t>
        </is>
      </c>
      <c r="B3144" t="inlineStr">
        <is>
          <t>大阪府泉南郡熊取町七山北</t>
        </is>
      </c>
      <c r="C3144" t="inlineStr">
        <is>
          <t>おおさかふせんなんぐんくまとりちょうしちやまきた</t>
        </is>
      </c>
    </row>
    <row r="3145">
      <c r="A3145" t="inlineStr">
        <is>
          <t>5900425</t>
        </is>
      </c>
      <c r="B3145" t="inlineStr">
        <is>
          <t>大阪府泉南郡熊取町七山東</t>
        </is>
      </c>
      <c r="C3145" t="inlineStr">
        <is>
          <t>おおさかふせんなんぐんくまとりちょうしちやまひがし</t>
        </is>
      </c>
    </row>
    <row r="3146">
      <c r="A3146" t="inlineStr">
        <is>
          <t>5900426</t>
        </is>
      </c>
      <c r="B3146" t="inlineStr">
        <is>
          <t>大阪府泉南郡熊取町七山南</t>
        </is>
      </c>
      <c r="C3146" t="inlineStr">
        <is>
          <t>おおさかふせんなんぐんくまとりちょうしちやまみなみ</t>
        </is>
      </c>
    </row>
    <row r="3147">
      <c r="A3147" t="inlineStr">
        <is>
          <t>5900427</t>
        </is>
      </c>
      <c r="B3147" t="inlineStr">
        <is>
          <t>大阪府泉南郡熊取町七山西</t>
        </is>
      </c>
      <c r="C3147" t="inlineStr">
        <is>
          <t>おおさかふせんなんぐんくまとりちょうしちやまにし</t>
        </is>
      </c>
    </row>
    <row r="3148">
      <c r="A3148" t="inlineStr">
        <is>
          <t>5900431</t>
        </is>
      </c>
      <c r="B3148" t="inlineStr">
        <is>
          <t>大阪府泉南郡熊取町小谷</t>
        </is>
      </c>
      <c r="C3148" t="inlineStr">
        <is>
          <t>おおさかふせんなんぐんくまとりちょうおだに</t>
        </is>
      </c>
    </row>
    <row r="3149">
      <c r="A3149" t="inlineStr">
        <is>
          <t>5900432</t>
        </is>
      </c>
      <c r="B3149" t="inlineStr">
        <is>
          <t>大阪府泉南郡熊取町小垣内</t>
        </is>
      </c>
      <c r="C3149" t="inlineStr">
        <is>
          <t>おおさかふせんなんぐんくまとりちょうおがいと</t>
        </is>
      </c>
    </row>
    <row r="3150">
      <c r="A3150" t="inlineStr">
        <is>
          <t>5900433</t>
        </is>
      </c>
      <c r="B3150" t="inlineStr">
        <is>
          <t>大阪府泉南郡熊取町若葉</t>
        </is>
      </c>
      <c r="C3150" t="inlineStr">
        <is>
          <t>おおさかふせんなんぐんくまとりちょうわかば</t>
        </is>
      </c>
    </row>
    <row r="3151">
      <c r="A3151" t="inlineStr">
        <is>
          <t>5900434</t>
        </is>
      </c>
      <c r="B3151" t="inlineStr">
        <is>
          <t>大阪府泉南郡熊取町小谷北</t>
        </is>
      </c>
      <c r="C3151" t="inlineStr">
        <is>
          <t>おおさかふせんなんぐんくまとりちょうおだにきた</t>
        </is>
      </c>
    </row>
    <row r="3152">
      <c r="A3152" t="inlineStr">
        <is>
          <t>5900435</t>
        </is>
      </c>
      <c r="B3152" t="inlineStr">
        <is>
          <t>大阪府泉南郡熊取町小谷南</t>
        </is>
      </c>
      <c r="C3152" t="inlineStr">
        <is>
          <t>おおさかふせんなんぐんくまとりちょうおだにみなみ</t>
        </is>
      </c>
    </row>
    <row r="3153">
      <c r="A3153" t="inlineStr">
        <is>
          <t>5900436</t>
        </is>
      </c>
      <c r="B3153" t="inlineStr">
        <is>
          <t>大阪府泉南郡熊取町高田</t>
        </is>
      </c>
      <c r="C3153" t="inlineStr">
        <is>
          <t>おおさかふせんなんぐんくまとりちょうこうだ</t>
        </is>
      </c>
    </row>
    <row r="3154">
      <c r="A3154" t="inlineStr">
        <is>
          <t>5900441</t>
        </is>
      </c>
      <c r="B3154" t="inlineStr">
        <is>
          <t>大阪府泉南郡熊取町久保</t>
        </is>
      </c>
      <c r="C3154" t="inlineStr">
        <is>
          <t>おおさかふせんなんぐんくまとりちょうくぼ</t>
        </is>
      </c>
    </row>
    <row r="3155">
      <c r="A3155" t="inlineStr">
        <is>
          <t>5900442</t>
        </is>
      </c>
      <c r="B3155" t="inlineStr">
        <is>
          <t>大阪府泉南郡熊取町つばさが丘東</t>
        </is>
      </c>
      <c r="C3155" t="inlineStr">
        <is>
          <t>おおさかふせんなんぐんくまとりちょうつばさがおかひがし</t>
        </is>
      </c>
    </row>
    <row r="3156">
      <c r="A3156" t="inlineStr">
        <is>
          <t>5900443</t>
        </is>
      </c>
      <c r="B3156" t="inlineStr">
        <is>
          <t>大阪府泉南郡熊取町つばさが丘西</t>
        </is>
      </c>
      <c r="C3156" t="inlineStr">
        <is>
          <t>おおさかふせんなんぐんくまとりちょうつばさがおかにし</t>
        </is>
      </c>
    </row>
    <row r="3157">
      <c r="A3157" t="inlineStr">
        <is>
          <t>5900444</t>
        </is>
      </c>
      <c r="B3157" t="inlineStr">
        <is>
          <t>大阪府泉南郡熊取町つばさが丘北</t>
        </is>
      </c>
      <c r="C3157" t="inlineStr">
        <is>
          <t>おおさかふせんなんぐんくまとりちょうつばさがおかきた</t>
        </is>
      </c>
    </row>
    <row r="3158">
      <c r="A3158" t="inlineStr">
        <is>
          <t>5900445</t>
        </is>
      </c>
      <c r="B3158" t="inlineStr">
        <is>
          <t>大阪府泉南郡熊取町五月ケ丘</t>
        </is>
      </c>
      <c r="C3158" t="inlineStr">
        <is>
          <t>おおさかふせんなんぐんくまとりちょうさつきがおか</t>
        </is>
      </c>
    </row>
    <row r="3159">
      <c r="A3159" t="inlineStr">
        <is>
          <t>5900446</t>
        </is>
      </c>
      <c r="B3159" t="inlineStr">
        <is>
          <t>大阪府泉南郡熊取町成合北</t>
        </is>
      </c>
      <c r="C3159" t="inlineStr">
        <is>
          <t>おおさかふせんなんぐんくまとりちょうなりあいきた</t>
        </is>
      </c>
    </row>
    <row r="3160">
      <c r="A3160" t="inlineStr">
        <is>
          <t>5900447</t>
        </is>
      </c>
      <c r="B3160" t="inlineStr">
        <is>
          <t>大阪府泉南郡熊取町成合東</t>
        </is>
      </c>
      <c r="C3160" t="inlineStr">
        <is>
          <t>おおさかふせんなんぐんくまとりちょうなりあいひがし</t>
        </is>
      </c>
    </row>
    <row r="3161">
      <c r="A3161" t="inlineStr">
        <is>
          <t>5900448</t>
        </is>
      </c>
      <c r="B3161" t="inlineStr">
        <is>
          <t>大阪府泉南郡熊取町成合南</t>
        </is>
      </c>
      <c r="C3161" t="inlineStr">
        <is>
          <t>おおさかふせんなんぐんくまとりちょうなりあいみなみ</t>
        </is>
      </c>
    </row>
    <row r="3162">
      <c r="A3162" t="inlineStr">
        <is>
          <t>5900449</t>
        </is>
      </c>
      <c r="B3162" t="inlineStr">
        <is>
          <t>大阪府泉南郡熊取町成合西</t>
        </is>
      </c>
      <c r="C3162" t="inlineStr">
        <is>
          <t>おおさかふせんなんぐんくまとりちょうなりあいにし</t>
        </is>
      </c>
    </row>
    <row r="3163">
      <c r="A3163" t="inlineStr">
        <is>
          <t>5900450</t>
        </is>
      </c>
      <c r="B3163" t="inlineStr">
        <is>
          <t>大阪府泉南郡熊取町大宮</t>
        </is>
      </c>
      <c r="C3163" t="inlineStr">
        <is>
          <t>おおさかふせんなんぐんくまとりちょうおおみや</t>
        </is>
      </c>
    </row>
    <row r="3164">
      <c r="A3164" t="inlineStr">
        <is>
          <t>5900451</t>
        </is>
      </c>
      <c r="B3164" t="inlineStr">
        <is>
          <t>大阪府泉南郡熊取町野田</t>
        </is>
      </c>
      <c r="C3164" t="inlineStr">
        <is>
          <t>おおさかふせんなんぐんくまとりちょうのだ</t>
        </is>
      </c>
    </row>
    <row r="3165">
      <c r="A3165" t="inlineStr">
        <is>
          <t>5900452</t>
        </is>
      </c>
      <c r="B3165" t="inlineStr">
        <is>
          <t>大阪府泉南郡熊取町山の手台</t>
        </is>
      </c>
      <c r="C3165" t="inlineStr">
        <is>
          <t>おおさかふせんなんぐんくまとりちょうやまのてだい</t>
        </is>
      </c>
    </row>
    <row r="3166">
      <c r="A3166" t="inlineStr">
        <is>
          <t>5900453</t>
        </is>
      </c>
      <c r="B3166" t="inlineStr">
        <is>
          <t>大阪府泉南郡熊取町南山の手台</t>
        </is>
      </c>
      <c r="C3166" t="inlineStr">
        <is>
          <t>おおさかふせんなんぐんくまとりちょうみなみやまのてだい</t>
        </is>
      </c>
    </row>
    <row r="3167">
      <c r="A3167" t="inlineStr">
        <is>
          <t>5900454</t>
        </is>
      </c>
      <c r="B3167" t="inlineStr">
        <is>
          <t>大阪府泉南郡熊取町新野田</t>
        </is>
      </c>
      <c r="C3167" t="inlineStr">
        <is>
          <t>おおさかふせんなんぐんくまとりちょうしんのだ</t>
        </is>
      </c>
    </row>
    <row r="3168">
      <c r="A3168" t="inlineStr">
        <is>
          <t>5900455</t>
        </is>
      </c>
      <c r="B3168" t="inlineStr">
        <is>
          <t>大阪府泉南郡熊取町長池</t>
        </is>
      </c>
      <c r="C3168" t="inlineStr">
        <is>
          <t>おおさかふせんなんぐんくまとりちょうながいけ</t>
        </is>
      </c>
    </row>
    <row r="3169">
      <c r="A3169" t="inlineStr">
        <is>
          <t>5900456</t>
        </is>
      </c>
      <c r="B3169" t="inlineStr">
        <is>
          <t>大阪府泉南郡熊取町美熊台</t>
        </is>
      </c>
      <c r="C3169" t="inlineStr">
        <is>
          <t>おおさかふせんなんぐんくまとりちょうみくまだい</t>
        </is>
      </c>
    </row>
    <row r="3170">
      <c r="A3170" t="inlineStr">
        <is>
          <t>5900457</t>
        </is>
      </c>
      <c r="B3170" t="inlineStr">
        <is>
          <t>大阪府泉南郡熊取町朝代東</t>
        </is>
      </c>
      <c r="C3170" t="inlineStr">
        <is>
          <t>おおさかふせんなんぐんくまとりちょうあさしろひがし</t>
        </is>
      </c>
    </row>
    <row r="3171">
      <c r="A3171" t="inlineStr">
        <is>
          <t>5900458</t>
        </is>
      </c>
      <c r="B3171" t="inlineStr">
        <is>
          <t>大阪府泉南郡熊取町朝代西</t>
        </is>
      </c>
      <c r="C3171" t="inlineStr">
        <is>
          <t>おおさかふせんなんぐんくまとりちょうあさしろにし</t>
        </is>
      </c>
    </row>
    <row r="3172">
      <c r="A3172" t="inlineStr">
        <is>
          <t>5900459</t>
        </is>
      </c>
      <c r="B3172" t="inlineStr">
        <is>
          <t>大阪府泉南郡熊取町朝代台</t>
        </is>
      </c>
      <c r="C3172" t="inlineStr">
        <is>
          <t>おおさかふせんなんぐんくまとりちょうあさしろだい</t>
        </is>
      </c>
    </row>
    <row r="3173">
      <c r="A3173" t="inlineStr">
        <is>
          <t>5900461</t>
        </is>
      </c>
      <c r="B3173" t="inlineStr">
        <is>
          <t>大阪府貝塚市三ツ松</t>
        </is>
      </c>
      <c r="C3173" t="inlineStr">
        <is>
          <t>おおさかふかいづかしみつまつ</t>
        </is>
      </c>
    </row>
    <row r="3174">
      <c r="A3174" t="inlineStr">
        <is>
          <t>5900500</t>
        </is>
      </c>
      <c r="B3174" t="inlineStr">
        <is>
          <t>大阪府泉南市</t>
        </is>
      </c>
      <c r="C3174" t="inlineStr">
        <is>
          <t>おおさかふせんなんし</t>
        </is>
      </c>
    </row>
    <row r="3175">
      <c r="A3175" t="inlineStr">
        <is>
          <t>5900501</t>
        </is>
      </c>
      <c r="B3175" t="inlineStr">
        <is>
          <t>大阪府泉南市兎田</t>
        </is>
      </c>
      <c r="C3175" t="inlineStr">
        <is>
          <t>おおさかふせんなんしうさいだ</t>
        </is>
      </c>
    </row>
    <row r="3176">
      <c r="A3176" t="inlineStr">
        <is>
          <t>5900502</t>
        </is>
      </c>
      <c r="B3176" t="inlineStr">
        <is>
          <t>大阪府泉南市別所</t>
        </is>
      </c>
      <c r="C3176" t="inlineStr">
        <is>
          <t>おおさかふせんなんしべっしよ</t>
        </is>
      </c>
    </row>
    <row r="3177">
      <c r="A3177" t="inlineStr">
        <is>
          <t>5900503</t>
        </is>
      </c>
      <c r="B3177" t="inlineStr">
        <is>
          <t>大阪府泉南市新家</t>
        </is>
      </c>
      <c r="C3177" t="inlineStr">
        <is>
          <t>おおさかふせんなんししんげ</t>
        </is>
      </c>
    </row>
    <row r="3178">
      <c r="A3178" t="inlineStr">
        <is>
          <t>5900504</t>
        </is>
      </c>
      <c r="B3178" t="inlineStr">
        <is>
          <t>大阪府泉南市信達市場</t>
        </is>
      </c>
      <c r="C3178" t="inlineStr">
        <is>
          <t>おおさかふせんなんししんだちいちば</t>
        </is>
      </c>
    </row>
    <row r="3179">
      <c r="A3179" t="inlineStr">
        <is>
          <t>5900505</t>
        </is>
      </c>
      <c r="B3179" t="inlineStr">
        <is>
          <t>大阪府泉南市信達大苗代</t>
        </is>
      </c>
      <c r="C3179" t="inlineStr">
        <is>
          <t>おおさかふせんなんししんだちおのしろ</t>
        </is>
      </c>
    </row>
    <row r="3180">
      <c r="A3180" t="inlineStr">
        <is>
          <t>5900511</t>
        </is>
      </c>
      <c r="B3180" t="inlineStr">
        <is>
          <t>大阪府泉南市信達葛畑</t>
        </is>
      </c>
      <c r="C3180" t="inlineStr">
        <is>
          <t>おおさかふせんなんししんだちつずらばた</t>
        </is>
      </c>
    </row>
    <row r="3181">
      <c r="A3181" t="inlineStr">
        <is>
          <t>5900512</t>
        </is>
      </c>
      <c r="B3181" t="inlineStr">
        <is>
          <t>大阪府泉南市信達童子畑</t>
        </is>
      </c>
      <c r="C3181" t="inlineStr">
        <is>
          <t>おおさかふせんなんししんだちわらづはた</t>
        </is>
      </c>
    </row>
    <row r="3182">
      <c r="A3182" t="inlineStr">
        <is>
          <t>5900513</t>
        </is>
      </c>
      <c r="B3182" t="inlineStr">
        <is>
          <t>大阪府泉南市信達楠畑</t>
        </is>
      </c>
      <c r="C3182" t="inlineStr">
        <is>
          <t>おおさかふせんなんししんだちくすばた</t>
        </is>
      </c>
    </row>
    <row r="3183">
      <c r="A3183" t="inlineStr">
        <is>
          <t>5900514</t>
        </is>
      </c>
      <c r="B3183" t="inlineStr">
        <is>
          <t>大阪府泉南市信達金熊寺</t>
        </is>
      </c>
      <c r="C3183" t="inlineStr">
        <is>
          <t>おおさかふせんなんししんだちきんゆうじ</t>
        </is>
      </c>
    </row>
    <row r="3184">
      <c r="A3184" t="inlineStr">
        <is>
          <t>5900515</t>
        </is>
      </c>
      <c r="B3184" t="inlineStr">
        <is>
          <t>大阪府泉南市信達六尾</t>
        </is>
      </c>
      <c r="C3184" t="inlineStr">
        <is>
          <t>おおさかふせんなんししんだちむつお</t>
        </is>
      </c>
    </row>
    <row r="3185">
      <c r="A3185" t="inlineStr">
        <is>
          <t>5900521</t>
        </is>
      </c>
      <c r="B3185" t="inlineStr">
        <is>
          <t>大阪府泉南市樽井</t>
        </is>
      </c>
      <c r="C3185" t="inlineStr">
        <is>
          <t>おおさかふせんなんしたるい</t>
        </is>
      </c>
    </row>
    <row r="3186">
      <c r="A3186" t="inlineStr">
        <is>
          <t>5900522</t>
        </is>
      </c>
      <c r="B3186" t="inlineStr">
        <is>
          <t>大阪府泉南市信達牧野</t>
        </is>
      </c>
      <c r="C3186" t="inlineStr">
        <is>
          <t>おおさかふせんなんししんだちまきの</t>
        </is>
      </c>
    </row>
    <row r="3187">
      <c r="A3187" t="inlineStr">
        <is>
          <t>5900523</t>
        </is>
      </c>
      <c r="B3187" t="inlineStr">
        <is>
          <t>大阪府泉南市信達岡中</t>
        </is>
      </c>
      <c r="C3187" t="inlineStr">
        <is>
          <t>おおさかふせんなんししんだちおかなか</t>
        </is>
      </c>
    </row>
    <row r="3188">
      <c r="A3188" t="inlineStr">
        <is>
          <t>5900524</t>
        </is>
      </c>
      <c r="B3188" t="inlineStr">
        <is>
          <t>大阪府泉南市幡代</t>
        </is>
      </c>
      <c r="C3188" t="inlineStr">
        <is>
          <t>おおさかふせんなんしはたしろ</t>
        </is>
      </c>
    </row>
    <row r="3189">
      <c r="A3189" t="inlineStr">
        <is>
          <t>5900525</t>
        </is>
      </c>
      <c r="B3189" t="inlineStr">
        <is>
          <t>大阪府泉南市馬場</t>
        </is>
      </c>
      <c r="C3189" t="inlineStr">
        <is>
          <t>おおさかふせんなんしばば</t>
        </is>
      </c>
    </row>
    <row r="3190">
      <c r="A3190" t="inlineStr">
        <is>
          <t>5900526</t>
        </is>
      </c>
      <c r="B3190" t="inlineStr">
        <is>
          <t>大阪府泉南市男里</t>
        </is>
      </c>
      <c r="C3190" t="inlineStr">
        <is>
          <t>おおさかふせんなんしおのさと</t>
        </is>
      </c>
    </row>
    <row r="3191">
      <c r="A3191" t="inlineStr">
        <is>
          <t>5900531</t>
        </is>
      </c>
      <c r="B3191" t="inlineStr">
        <is>
          <t>大阪府泉南市岡田</t>
        </is>
      </c>
      <c r="C3191" t="inlineStr">
        <is>
          <t>おおさかふせんなんしおかだ</t>
        </is>
      </c>
    </row>
    <row r="3192">
      <c r="A3192" t="inlineStr">
        <is>
          <t>5900532</t>
        </is>
      </c>
      <c r="B3192" t="inlineStr">
        <is>
          <t>大阪府泉南市北野</t>
        </is>
      </c>
      <c r="C3192" t="inlineStr">
        <is>
          <t>おおさかふせんなんしきたの</t>
        </is>
      </c>
    </row>
    <row r="3193">
      <c r="A3193" t="inlineStr">
        <is>
          <t>5900533</t>
        </is>
      </c>
      <c r="B3193" t="inlineStr">
        <is>
          <t>大阪府泉南市中小路</t>
        </is>
      </c>
      <c r="C3193" t="inlineStr">
        <is>
          <t>おおさかふせんなんしなこうじ</t>
        </is>
      </c>
    </row>
    <row r="3194">
      <c r="A3194" t="inlineStr">
        <is>
          <t>5900534</t>
        </is>
      </c>
      <c r="B3194" t="inlineStr">
        <is>
          <t>大阪府泉南市鳴滝</t>
        </is>
      </c>
      <c r="C3194" t="inlineStr">
        <is>
          <t>おおさかふせんなんしなるたき</t>
        </is>
      </c>
    </row>
    <row r="3195">
      <c r="A3195" t="inlineStr">
        <is>
          <t>5900535</t>
        </is>
      </c>
      <c r="B3195" t="inlineStr">
        <is>
          <t>大阪府泉南市りんくう南浜</t>
        </is>
      </c>
      <c r="C3195" t="inlineStr">
        <is>
          <t>おおさかふせんなんしりんくうみなみはま</t>
        </is>
      </c>
    </row>
    <row r="3196">
      <c r="A3196" t="inlineStr">
        <is>
          <t>5900801</t>
        </is>
      </c>
      <c r="B3196" t="inlineStr">
        <is>
          <t>大阪府堺市堺区大仙中町</t>
        </is>
      </c>
      <c r="C3196" t="inlineStr">
        <is>
          <t>おおさかふさかいしさかいくだいせんなかまち</t>
        </is>
      </c>
    </row>
    <row r="3197">
      <c r="A3197" t="inlineStr">
        <is>
          <t>5900802</t>
        </is>
      </c>
      <c r="B3197" t="inlineStr">
        <is>
          <t>大阪府堺市堺区百舌鳥夕雲町</t>
        </is>
      </c>
      <c r="C3197" t="inlineStr">
        <is>
          <t>おおさかふさかいしさかいくもずせきうんちょう</t>
        </is>
      </c>
    </row>
    <row r="3198">
      <c r="A3198" t="inlineStr">
        <is>
          <t>5900803</t>
        </is>
      </c>
      <c r="B3198" t="inlineStr">
        <is>
          <t>大阪府堺市堺区東上野芝町</t>
        </is>
      </c>
      <c r="C3198" t="inlineStr">
        <is>
          <t>おおさかふさかいしさかいくひがしうえのしばちょう</t>
        </is>
      </c>
    </row>
    <row r="3199">
      <c r="A3199" t="inlineStr">
        <is>
          <t>5900804</t>
        </is>
      </c>
      <c r="B3199" t="inlineStr">
        <is>
          <t>大阪府堺市堺区緑ヶ丘南町</t>
        </is>
      </c>
      <c r="C3199" t="inlineStr">
        <is>
          <t>おおさかふさかいしさかいくみどりがおかみなみまち</t>
        </is>
      </c>
    </row>
    <row r="3200">
      <c r="A3200" t="inlineStr">
        <is>
          <t>5900805</t>
        </is>
      </c>
      <c r="B3200" t="inlineStr">
        <is>
          <t>大阪府堺市堺区緑ヶ丘中町</t>
        </is>
      </c>
      <c r="C3200" t="inlineStr">
        <is>
          <t>おおさかふさかいしさかいくみどりがおかなかまち</t>
        </is>
      </c>
    </row>
    <row r="3201">
      <c r="A3201" t="inlineStr">
        <is>
          <t>5900806</t>
        </is>
      </c>
      <c r="B3201" t="inlineStr">
        <is>
          <t>大阪府堺市堺区緑ヶ丘北町</t>
        </is>
      </c>
      <c r="C3201" t="inlineStr">
        <is>
          <t>おおさかふさかいしさかいくみどりがおかきたまち</t>
        </is>
      </c>
    </row>
    <row r="3202">
      <c r="A3202" t="inlineStr">
        <is>
          <t>5900807</t>
        </is>
      </c>
      <c r="B3202" t="inlineStr">
        <is>
          <t>大阪府堺市堺区旭ヶ丘南町</t>
        </is>
      </c>
      <c r="C3202" t="inlineStr">
        <is>
          <t>おおさかふさかいしさかいくあさひがおかみなみまち</t>
        </is>
      </c>
    </row>
    <row r="3203">
      <c r="A3203" t="inlineStr">
        <is>
          <t>5900808</t>
        </is>
      </c>
      <c r="B3203" t="inlineStr">
        <is>
          <t>大阪府堺市堺区旭ヶ丘中町</t>
        </is>
      </c>
      <c r="C3203" t="inlineStr">
        <is>
          <t>おおさかふさかいしさかいくあさひがおかなかまち</t>
        </is>
      </c>
    </row>
    <row r="3204">
      <c r="A3204" t="inlineStr">
        <is>
          <t>5900809</t>
        </is>
      </c>
      <c r="B3204" t="inlineStr">
        <is>
          <t>大阪府堺市堺区旭ヶ丘北町</t>
        </is>
      </c>
      <c r="C3204" t="inlineStr">
        <is>
          <t>おおさかふさかいしさかいくあさひがおかきたまち</t>
        </is>
      </c>
    </row>
    <row r="3205">
      <c r="A3205" t="inlineStr">
        <is>
          <t>5900811</t>
        </is>
      </c>
      <c r="B3205" t="inlineStr">
        <is>
          <t>大阪府堺市堺区南陵町</t>
        </is>
      </c>
      <c r="C3205" t="inlineStr">
        <is>
          <t>おおさかふさかいしさかいくなんりょうちょう</t>
        </is>
      </c>
    </row>
    <row r="3206">
      <c r="A3206" t="inlineStr">
        <is>
          <t>5900812</t>
        </is>
      </c>
      <c r="B3206" t="inlineStr">
        <is>
          <t>大阪府堺市堺区霞ヶ丘町</t>
        </is>
      </c>
      <c r="C3206" t="inlineStr">
        <is>
          <t>おおさかふさかいしさかいくかすみがおかちょう</t>
        </is>
      </c>
    </row>
    <row r="3207">
      <c r="A3207" t="inlineStr">
        <is>
          <t>5900813</t>
        </is>
      </c>
      <c r="B3207" t="inlineStr">
        <is>
          <t>大阪府堺市堺区神石市之町</t>
        </is>
      </c>
      <c r="C3207" t="inlineStr">
        <is>
          <t>おおさかふさかいしさかいくかみいしいちのちょう</t>
        </is>
      </c>
    </row>
    <row r="3208">
      <c r="A3208" t="inlineStr">
        <is>
          <t>5900814</t>
        </is>
      </c>
      <c r="B3208" t="inlineStr">
        <is>
          <t>大阪府堺市堺区石津町</t>
        </is>
      </c>
      <c r="C3208" t="inlineStr">
        <is>
          <t>おおさかふさかいしさかいくいしづちょう</t>
        </is>
      </c>
    </row>
    <row r="3209">
      <c r="A3209" t="inlineStr">
        <is>
          <t>5900820</t>
        </is>
      </c>
      <c r="B3209" t="inlineStr">
        <is>
          <t>大阪府堺市堺区高砂町</t>
        </is>
      </c>
      <c r="C3209" t="inlineStr">
        <is>
          <t>おおさかふさかいしさかいくたかさごちょう</t>
        </is>
      </c>
    </row>
    <row r="3210">
      <c r="A3210" t="inlineStr">
        <is>
          <t>5900821</t>
        </is>
      </c>
      <c r="B3210" t="inlineStr">
        <is>
          <t>大阪府堺市堺区大仙西町</t>
        </is>
      </c>
      <c r="C3210" t="inlineStr">
        <is>
          <t>おおさかふさかいしさかいくだいせんにしまち</t>
        </is>
      </c>
    </row>
    <row r="3211">
      <c r="A3211" t="inlineStr">
        <is>
          <t>5900822</t>
        </is>
      </c>
      <c r="B3211" t="inlineStr">
        <is>
          <t>大阪府堺市堺区協和町</t>
        </is>
      </c>
      <c r="C3211" t="inlineStr">
        <is>
          <t>おおさかふさかいしさかいくきょうわちょう</t>
        </is>
      </c>
    </row>
    <row r="3212">
      <c r="A3212" t="inlineStr">
        <is>
          <t>5900823</t>
        </is>
      </c>
      <c r="B3212" t="inlineStr">
        <is>
          <t>大阪府堺市堺区石津北町</t>
        </is>
      </c>
      <c r="C3212" t="inlineStr">
        <is>
          <t>おおさかふさかいしさかいくいしづきたまち</t>
        </is>
      </c>
    </row>
    <row r="3213">
      <c r="A3213" t="inlineStr">
        <is>
          <t>5900824</t>
        </is>
      </c>
      <c r="B3213" t="inlineStr">
        <is>
          <t>大阪府堺市堺区老松町</t>
        </is>
      </c>
      <c r="C3213" t="inlineStr">
        <is>
          <t>おおさかふさかいしさかいくおいまつちょう</t>
        </is>
      </c>
    </row>
    <row r="3214">
      <c r="A3214" t="inlineStr">
        <is>
          <t>5900825</t>
        </is>
      </c>
      <c r="B3214" t="inlineStr">
        <is>
          <t>大阪府堺市堺区昭和通</t>
        </is>
      </c>
      <c r="C3214" t="inlineStr">
        <is>
          <t>おおさかふさかいしさかいくしょうわどおり</t>
        </is>
      </c>
    </row>
    <row r="3215">
      <c r="A3215" t="inlineStr">
        <is>
          <t>5900826</t>
        </is>
      </c>
      <c r="B3215" t="inlineStr">
        <is>
          <t>大阪府堺市堺区菅原通</t>
        </is>
      </c>
      <c r="C3215" t="inlineStr">
        <is>
          <t>おおさかふさかいしさかいくすがはらどおり</t>
        </is>
      </c>
    </row>
    <row r="3216">
      <c r="A3216" t="inlineStr">
        <is>
          <t>5900827</t>
        </is>
      </c>
      <c r="B3216" t="inlineStr">
        <is>
          <t>大阪府堺市堺区春日通</t>
        </is>
      </c>
      <c r="C3216" t="inlineStr">
        <is>
          <t>おおさかふさかいしさかいくかすがどおり</t>
        </is>
      </c>
    </row>
    <row r="3217">
      <c r="A3217" t="inlineStr">
        <is>
          <t>5900828</t>
        </is>
      </c>
      <c r="B3217" t="inlineStr">
        <is>
          <t>大阪府堺市堺区八幡通</t>
        </is>
      </c>
      <c r="C3217" t="inlineStr">
        <is>
          <t>おおさかふさかいしさかいくやはたどおり</t>
        </is>
      </c>
    </row>
    <row r="3218">
      <c r="A3218" t="inlineStr">
        <is>
          <t>5900829</t>
        </is>
      </c>
      <c r="B3218" t="inlineStr">
        <is>
          <t>大阪府堺市堺区東湊町</t>
        </is>
      </c>
      <c r="C3218" t="inlineStr">
        <is>
          <t>おおさかふさかいしさかいくひがしみなとちょう</t>
        </is>
      </c>
    </row>
    <row r="3219">
      <c r="A3219" t="inlineStr">
        <is>
          <t>5900831</t>
        </is>
      </c>
      <c r="B3219" t="inlineStr">
        <is>
          <t>大阪府堺市堺区出島西町</t>
        </is>
      </c>
      <c r="C3219" t="inlineStr">
        <is>
          <t>おおさかふさかいしさかいくでじまにしまち</t>
        </is>
      </c>
    </row>
    <row r="3220">
      <c r="A3220" t="inlineStr">
        <is>
          <t>5900832</t>
        </is>
      </c>
      <c r="B3220" t="inlineStr">
        <is>
          <t>大阪府堺市堺区出島浜通</t>
        </is>
      </c>
      <c r="C3220" t="inlineStr">
        <is>
          <t>おおさかふさかいしさかいくでじまはまどおり</t>
        </is>
      </c>
    </row>
    <row r="3221">
      <c r="A3221" t="inlineStr">
        <is>
          <t>5900833</t>
        </is>
      </c>
      <c r="B3221" t="inlineStr">
        <is>
          <t>大阪府堺市堺区出島海岸通</t>
        </is>
      </c>
      <c r="C3221" t="inlineStr">
        <is>
          <t>おおさかふさかいしさかいくでじまかいがんどおり</t>
        </is>
      </c>
    </row>
    <row r="3222">
      <c r="A3222" t="inlineStr">
        <is>
          <t>5900834</t>
        </is>
      </c>
      <c r="B3222" t="inlineStr">
        <is>
          <t>大阪府堺市堺区出島町</t>
        </is>
      </c>
      <c r="C3222" t="inlineStr">
        <is>
          <t>おおさかふさかいしさかいくでじまちょう</t>
        </is>
      </c>
    </row>
    <row r="3223">
      <c r="A3223" t="inlineStr">
        <is>
          <t>5900835</t>
        </is>
      </c>
      <c r="B3223" t="inlineStr">
        <is>
          <t>大阪府堺市堺区西湊町</t>
        </is>
      </c>
      <c r="C3223" t="inlineStr">
        <is>
          <t>おおさかふさかいしさかいくにしみなとちょう</t>
        </is>
      </c>
    </row>
    <row r="3224">
      <c r="A3224" t="inlineStr">
        <is>
          <t>5900836</t>
        </is>
      </c>
      <c r="B3224" t="inlineStr">
        <is>
          <t>大阪府堺市堺区楠町</t>
        </is>
      </c>
      <c r="C3224" t="inlineStr">
        <is>
          <t>おおさかふさかいしさかいくくすのきちょう</t>
        </is>
      </c>
    </row>
    <row r="3225">
      <c r="A3225" t="inlineStr">
        <is>
          <t>5900837</t>
        </is>
      </c>
      <c r="B3225" t="inlineStr">
        <is>
          <t>大阪府堺市堺区柏木町</t>
        </is>
      </c>
      <c r="C3225" t="inlineStr">
        <is>
          <t>おおさかふさかいしさかいくかしわぎちょう</t>
        </is>
      </c>
    </row>
    <row r="3226">
      <c r="A3226" t="inlineStr">
        <is>
          <t>5900901</t>
        </is>
      </c>
      <c r="B3226" t="inlineStr">
        <is>
          <t>大阪府堺市堺区築港八幡町</t>
        </is>
      </c>
      <c r="C3226" t="inlineStr">
        <is>
          <t>おおさかふさかいしさかいくちっこうやわたまち</t>
        </is>
      </c>
    </row>
    <row r="3227">
      <c r="A3227" t="inlineStr">
        <is>
          <t>5900902</t>
        </is>
      </c>
      <c r="B3227" t="inlineStr">
        <is>
          <t>大阪府堺市堺区松屋大和川通</t>
        </is>
      </c>
      <c r="C3227" t="inlineStr">
        <is>
          <t>おおさかふさかいしさかいくまつややまとがわどおり</t>
        </is>
      </c>
    </row>
    <row r="3228">
      <c r="A3228" t="inlineStr">
        <is>
          <t>5900903</t>
        </is>
      </c>
      <c r="B3228" t="inlineStr">
        <is>
          <t>大阪府堺市堺区松屋町</t>
        </is>
      </c>
      <c r="C3228" t="inlineStr">
        <is>
          <t>おおさかふさかいしさかいくまつやちょう</t>
        </is>
      </c>
    </row>
    <row r="3229">
      <c r="A3229" t="inlineStr">
        <is>
          <t>5900904</t>
        </is>
      </c>
      <c r="B3229" t="inlineStr">
        <is>
          <t>大阪府堺市堺区南島町</t>
        </is>
      </c>
      <c r="C3229" t="inlineStr">
        <is>
          <t>おおさかふさかいしさかいくみなみじまちょう</t>
        </is>
      </c>
    </row>
    <row r="3230">
      <c r="A3230" t="inlineStr">
        <is>
          <t>5900905</t>
        </is>
      </c>
      <c r="B3230" t="inlineStr">
        <is>
          <t>大阪府堺市堺区鉄砲町</t>
        </is>
      </c>
      <c r="C3230" t="inlineStr">
        <is>
          <t>おおさかふさかいしさかいくてっぽうちょう</t>
        </is>
      </c>
    </row>
    <row r="3231">
      <c r="A3231" t="inlineStr">
        <is>
          <t>5900906</t>
        </is>
      </c>
      <c r="B3231" t="inlineStr">
        <is>
          <t>大阪府堺市堺区三宝町</t>
        </is>
      </c>
      <c r="C3231" t="inlineStr">
        <is>
          <t>おおさかふさかいしさかいくさんぼうちょう</t>
        </is>
      </c>
    </row>
    <row r="3232">
      <c r="A3232" t="inlineStr">
        <is>
          <t>5900907</t>
        </is>
      </c>
      <c r="B3232" t="inlineStr">
        <is>
          <t>大阪府堺市堺区緑町</t>
        </is>
      </c>
      <c r="C3232" t="inlineStr">
        <is>
          <t>おおさかふさかいしさかいくみどりちょう</t>
        </is>
      </c>
    </row>
    <row r="3233">
      <c r="A3233" t="inlineStr">
        <is>
          <t>5900908</t>
        </is>
      </c>
      <c r="B3233" t="inlineStr">
        <is>
          <t>大阪府堺市堺区匠町</t>
        </is>
      </c>
      <c r="C3233" t="inlineStr">
        <is>
          <t>おおさかふさかいしさかいくたくみちょう</t>
        </is>
      </c>
    </row>
    <row r="3234">
      <c r="A3234" t="inlineStr">
        <is>
          <t>5900911</t>
        </is>
      </c>
      <c r="B3234" t="inlineStr">
        <is>
          <t>大阪府堺市堺区七道西町</t>
        </is>
      </c>
      <c r="C3234" t="inlineStr">
        <is>
          <t>おおさかふさかいしさかいくしちどうにしまち</t>
        </is>
      </c>
    </row>
    <row r="3235">
      <c r="A3235" t="inlineStr">
        <is>
          <t>5900912</t>
        </is>
      </c>
      <c r="B3235" t="inlineStr">
        <is>
          <t>大阪府堺市堺区並松町</t>
        </is>
      </c>
      <c r="C3235" t="inlineStr">
        <is>
          <t>おおさかふさかいしさかいくなみまつちょう</t>
        </is>
      </c>
    </row>
    <row r="3236">
      <c r="A3236" t="inlineStr">
        <is>
          <t>5900913</t>
        </is>
      </c>
      <c r="B3236" t="inlineStr">
        <is>
          <t>大阪府堺市堺区七道東町</t>
        </is>
      </c>
      <c r="C3236" t="inlineStr">
        <is>
          <t>おおさかふさかいしさかいくしちどうひがしまち</t>
        </is>
      </c>
    </row>
    <row r="3237">
      <c r="A3237" t="inlineStr">
        <is>
          <t>5900921</t>
        </is>
      </c>
      <c r="B3237" t="inlineStr">
        <is>
          <t>大阪府堺市堺区北半町西</t>
        </is>
      </c>
      <c r="C3237" t="inlineStr">
        <is>
          <t>おおさかふさかいしさかいくきたはんちょうにし</t>
        </is>
      </c>
    </row>
    <row r="3238">
      <c r="A3238" t="inlineStr">
        <is>
          <t>5900922</t>
        </is>
      </c>
      <c r="B3238" t="inlineStr">
        <is>
          <t>大阪府堺市堺区北半町東</t>
        </is>
      </c>
      <c r="C3238" t="inlineStr">
        <is>
          <t>おおさかふさかいしさかいくきたはんちょうひがし</t>
        </is>
      </c>
    </row>
    <row r="3239">
      <c r="A3239" t="inlineStr">
        <is>
          <t>5900923</t>
        </is>
      </c>
      <c r="B3239" t="inlineStr">
        <is>
          <t>大阪府堺市堺区北旅籠町東</t>
        </is>
      </c>
      <c r="C3239" t="inlineStr">
        <is>
          <t>おおさかふさかいしさかいくきたはたごちょうひがし</t>
        </is>
      </c>
    </row>
    <row r="3240">
      <c r="A3240" t="inlineStr">
        <is>
          <t>5900924</t>
        </is>
      </c>
      <c r="B3240" t="inlineStr">
        <is>
          <t>大阪府堺市堺区桜之町東</t>
        </is>
      </c>
      <c r="C3240" t="inlineStr">
        <is>
          <t>おおさかふさかいしさかいくさくらのちょうひがし</t>
        </is>
      </c>
    </row>
    <row r="3241">
      <c r="A3241" t="inlineStr">
        <is>
          <t>5900925</t>
        </is>
      </c>
      <c r="B3241" t="inlineStr">
        <is>
          <t>大阪府堺市堺区綾之町東</t>
        </is>
      </c>
      <c r="C3241" t="inlineStr">
        <is>
          <t>おおさかふさかいしさかいくあやのちょうひがし</t>
        </is>
      </c>
    </row>
    <row r="3242">
      <c r="A3242" t="inlineStr">
        <is>
          <t>5900926</t>
        </is>
      </c>
      <c r="B3242" t="inlineStr">
        <is>
          <t>大阪府堺市堺区綾之町西</t>
        </is>
      </c>
      <c r="C3242" t="inlineStr">
        <is>
          <t>おおさかふさかいしさかいくあやのちょうにし</t>
        </is>
      </c>
    </row>
    <row r="3243">
      <c r="A3243" t="inlineStr">
        <is>
          <t>5900927</t>
        </is>
      </c>
      <c r="B3243" t="inlineStr">
        <is>
          <t>大阪府堺市堺区桜之町西</t>
        </is>
      </c>
      <c r="C3243" t="inlineStr">
        <is>
          <t>おおさかふさかいしさかいくさくらのちょうにし</t>
        </is>
      </c>
    </row>
    <row r="3244">
      <c r="A3244" t="inlineStr">
        <is>
          <t>5900928</t>
        </is>
      </c>
      <c r="B3244" t="inlineStr">
        <is>
          <t>大阪府堺市堺区北旅籠町西</t>
        </is>
      </c>
      <c r="C3244" t="inlineStr">
        <is>
          <t>おおさかふさかいしさかいくきたはたごちょうにし</t>
        </is>
      </c>
    </row>
    <row r="3245">
      <c r="A3245" t="inlineStr">
        <is>
          <t>5900930</t>
        </is>
      </c>
      <c r="B3245" t="inlineStr">
        <is>
          <t>大阪府堺市堺区柳之町西</t>
        </is>
      </c>
      <c r="C3245" t="inlineStr">
        <is>
          <t>おおさかふさかいしさかいくやなぎのちょうにし</t>
        </is>
      </c>
    </row>
    <row r="3246">
      <c r="A3246" t="inlineStr">
        <is>
          <t>5900931</t>
        </is>
      </c>
      <c r="B3246" t="inlineStr">
        <is>
          <t>大阪府堺市堺区錦之町西</t>
        </is>
      </c>
      <c r="C3246" t="inlineStr">
        <is>
          <t>おおさかふさかいしさかいくにしきのちょうにし</t>
        </is>
      </c>
    </row>
    <row r="3247">
      <c r="A3247" t="inlineStr">
        <is>
          <t>5900932</t>
        </is>
      </c>
      <c r="B3247" t="inlineStr">
        <is>
          <t>大阪府堺市堺区錦之町東</t>
        </is>
      </c>
      <c r="C3247" t="inlineStr">
        <is>
          <t>おおさかふさかいしさかいくにしきのちょうひがし</t>
        </is>
      </c>
    </row>
    <row r="3248">
      <c r="A3248" t="inlineStr">
        <is>
          <t>5900933</t>
        </is>
      </c>
      <c r="B3248" t="inlineStr">
        <is>
          <t>大阪府堺市堺区柳之町東</t>
        </is>
      </c>
      <c r="C3248" t="inlineStr">
        <is>
          <t>おおさかふさかいしさかいくやなぎのちょうひがし</t>
        </is>
      </c>
    </row>
    <row r="3249">
      <c r="A3249" t="inlineStr">
        <is>
          <t>5900934</t>
        </is>
      </c>
      <c r="B3249" t="inlineStr">
        <is>
          <t>大阪府堺市堺区九間町東</t>
        </is>
      </c>
      <c r="C3249" t="inlineStr">
        <is>
          <t>おおさかふさかいしさかいくくけんちょうひがし</t>
        </is>
      </c>
    </row>
    <row r="3250">
      <c r="A3250" t="inlineStr">
        <is>
          <t>5900935</t>
        </is>
      </c>
      <c r="B3250" t="inlineStr">
        <is>
          <t>大阪府堺市堺区神明町東</t>
        </is>
      </c>
      <c r="C3250" t="inlineStr">
        <is>
          <t>おおさかふさかいしさかいくしんめいちょうひがし</t>
        </is>
      </c>
    </row>
    <row r="3251">
      <c r="A3251" t="inlineStr">
        <is>
          <t>5900936</t>
        </is>
      </c>
      <c r="B3251" t="inlineStr">
        <is>
          <t>大阪府堺市堺区宿屋町東</t>
        </is>
      </c>
      <c r="C3251" t="inlineStr">
        <is>
          <t>おおさかふさかいしさかいくしゅくやちょうひがし</t>
        </is>
      </c>
    </row>
    <row r="3252">
      <c r="A3252" t="inlineStr">
        <is>
          <t>5900937</t>
        </is>
      </c>
      <c r="B3252" t="inlineStr">
        <is>
          <t>大阪府堺市堺区宿屋町西</t>
        </is>
      </c>
      <c r="C3252" t="inlineStr">
        <is>
          <t>おおさかふさかいしさかいくしゅくやちょうにし</t>
        </is>
      </c>
    </row>
    <row r="3253">
      <c r="A3253" t="inlineStr">
        <is>
          <t>5900938</t>
        </is>
      </c>
      <c r="B3253" t="inlineStr">
        <is>
          <t>大阪府堺市堺区神明町西</t>
        </is>
      </c>
      <c r="C3253" t="inlineStr">
        <is>
          <t>おおさかふさかいしさかいくしんめいちょうにし</t>
        </is>
      </c>
    </row>
    <row r="3254">
      <c r="A3254" t="inlineStr">
        <is>
          <t>5900939</t>
        </is>
      </c>
      <c r="B3254" t="inlineStr">
        <is>
          <t>大阪府堺市堺区九間町西</t>
        </is>
      </c>
      <c r="C3254" t="inlineStr">
        <is>
          <t>おおさかふさかいしさかいくくけんちょうにし</t>
        </is>
      </c>
    </row>
    <row r="3255">
      <c r="A3255" t="inlineStr">
        <is>
          <t>5900940</t>
        </is>
      </c>
      <c r="B3255" t="inlineStr">
        <is>
          <t>大阪府堺市堺区車之町西</t>
        </is>
      </c>
      <c r="C3255" t="inlineStr">
        <is>
          <t>おおさかふさかいしさかいくくるまのちょうにし</t>
        </is>
      </c>
    </row>
    <row r="3256">
      <c r="A3256" t="inlineStr">
        <is>
          <t>5900941</t>
        </is>
      </c>
      <c r="B3256" t="inlineStr">
        <is>
          <t>大阪府堺市堺区材木町西</t>
        </is>
      </c>
      <c r="C3256" t="inlineStr">
        <is>
          <t>おおさかふさかいしさかいくざいもくちょうにし</t>
        </is>
      </c>
    </row>
    <row r="3257">
      <c r="A3257" t="inlineStr">
        <is>
          <t>5900942</t>
        </is>
      </c>
      <c r="B3257" t="inlineStr">
        <is>
          <t>大阪府堺市堺区材木町東</t>
        </is>
      </c>
      <c r="C3257" t="inlineStr">
        <is>
          <t>おおさかふさかいしさかいくざいもくちょうひがし</t>
        </is>
      </c>
    </row>
    <row r="3258">
      <c r="A3258" t="inlineStr">
        <is>
          <t>5900943</t>
        </is>
      </c>
      <c r="B3258" t="inlineStr">
        <is>
          <t>大阪府堺市堺区車之町東</t>
        </is>
      </c>
      <c r="C3258" t="inlineStr">
        <is>
          <t>おおさかふさかいしさかいくくるまのちょうひがし</t>
        </is>
      </c>
    </row>
    <row r="3259">
      <c r="A3259" t="inlineStr">
        <is>
          <t>5900944</t>
        </is>
      </c>
      <c r="B3259" t="inlineStr">
        <is>
          <t>大阪府堺市堺区櫛屋町東</t>
        </is>
      </c>
      <c r="C3259" t="inlineStr">
        <is>
          <t>おおさかふさかいしさかいくくしやちょうひがし</t>
        </is>
      </c>
    </row>
    <row r="3260">
      <c r="A3260" t="inlineStr">
        <is>
          <t>5900945</t>
        </is>
      </c>
      <c r="B3260" t="inlineStr">
        <is>
          <t>大阪府堺市堺区戎之町東</t>
        </is>
      </c>
      <c r="C3260" t="inlineStr">
        <is>
          <t>おおさかふさかいしさかいくえびすのちょうひがし</t>
        </is>
      </c>
    </row>
    <row r="3261">
      <c r="A3261" t="inlineStr">
        <is>
          <t>5900946</t>
        </is>
      </c>
      <c r="B3261" t="inlineStr">
        <is>
          <t>大阪府堺市堺区熊野町東</t>
        </is>
      </c>
      <c r="C3261" t="inlineStr">
        <is>
          <t>おおさかふさかいしさかいくくまのちょうひがし</t>
        </is>
      </c>
    </row>
    <row r="3262">
      <c r="A3262" t="inlineStr">
        <is>
          <t>5900947</t>
        </is>
      </c>
      <c r="B3262" t="inlineStr">
        <is>
          <t>大阪府堺市堺区熊野町西</t>
        </is>
      </c>
      <c r="C3262" t="inlineStr">
        <is>
          <t>おおさかふさかいしさかいくくまのちょうにし</t>
        </is>
      </c>
    </row>
    <row r="3263">
      <c r="A3263" t="inlineStr">
        <is>
          <t>5900948</t>
        </is>
      </c>
      <c r="B3263" t="inlineStr">
        <is>
          <t>大阪府堺市堺区戎之町西</t>
        </is>
      </c>
      <c r="C3263" t="inlineStr">
        <is>
          <t>おおさかふさかいしさかいくえびすのちょうにし</t>
        </is>
      </c>
    </row>
    <row r="3264">
      <c r="A3264" t="inlineStr">
        <is>
          <t>5900949</t>
        </is>
      </c>
      <c r="B3264" t="inlineStr">
        <is>
          <t>大阪府堺市堺区櫛屋町西</t>
        </is>
      </c>
      <c r="C3264" t="inlineStr">
        <is>
          <t>おおさかふさかいしさかいくくしやちょうにし</t>
        </is>
      </c>
    </row>
    <row r="3265">
      <c r="A3265" t="inlineStr">
        <is>
          <t>5900950</t>
        </is>
      </c>
      <c r="B3265" t="inlineStr">
        <is>
          <t>大阪府堺市堺区甲斐町西</t>
        </is>
      </c>
      <c r="C3265" t="inlineStr">
        <is>
          <t>おおさかふさかいしさかいくかいのちょうにし</t>
        </is>
      </c>
    </row>
    <row r="3266">
      <c r="A3266" t="inlineStr">
        <is>
          <t>5900951</t>
        </is>
      </c>
      <c r="B3266" t="inlineStr">
        <is>
          <t>大阪府堺市堺区市之町西</t>
        </is>
      </c>
      <c r="C3266" t="inlineStr">
        <is>
          <t>おおさかふさかいしさかいくいちのちょうにし</t>
        </is>
      </c>
    </row>
    <row r="3267">
      <c r="A3267" t="inlineStr">
        <is>
          <t>5900952</t>
        </is>
      </c>
      <c r="B3267" t="inlineStr">
        <is>
          <t>大阪府堺市堺区市之町東</t>
        </is>
      </c>
      <c r="C3267" t="inlineStr">
        <is>
          <t>おおさかふさかいしさかいくいちのちょうひがし</t>
        </is>
      </c>
    </row>
    <row r="3268">
      <c r="A3268" t="inlineStr">
        <is>
          <t>5900953</t>
        </is>
      </c>
      <c r="B3268" t="inlineStr">
        <is>
          <t>大阪府堺市堺区甲斐町東</t>
        </is>
      </c>
      <c r="C3268" t="inlineStr">
        <is>
          <t>おおさかふさかいしさかいくかいのちょうひがし</t>
        </is>
      </c>
    </row>
    <row r="3269">
      <c r="A3269" t="inlineStr">
        <is>
          <t>5900954</t>
        </is>
      </c>
      <c r="B3269" t="inlineStr">
        <is>
          <t>大阪府堺市堺区大町東</t>
        </is>
      </c>
      <c r="C3269" t="inlineStr">
        <is>
          <t>おおさかふさかいしさかいくおおちょうひがし</t>
        </is>
      </c>
    </row>
    <row r="3270">
      <c r="A3270" t="inlineStr">
        <is>
          <t>5900955</t>
        </is>
      </c>
      <c r="B3270" t="inlineStr">
        <is>
          <t>大阪府堺市堺区宿院町東</t>
        </is>
      </c>
      <c r="C3270" t="inlineStr">
        <is>
          <t>おおさかふさかいしさかいくしゅくいんちょうひがし</t>
        </is>
      </c>
    </row>
    <row r="3271">
      <c r="A3271" t="inlineStr">
        <is>
          <t>5900956</t>
        </is>
      </c>
      <c r="B3271" t="inlineStr">
        <is>
          <t>大阪府堺市堺区中之町東</t>
        </is>
      </c>
      <c r="C3271" t="inlineStr">
        <is>
          <t>おおさかふさかいしさかいくなかのちょうひがし</t>
        </is>
      </c>
    </row>
    <row r="3272">
      <c r="A3272" t="inlineStr">
        <is>
          <t>5900957</t>
        </is>
      </c>
      <c r="B3272" t="inlineStr">
        <is>
          <t>大阪府堺市堺区中之町西</t>
        </is>
      </c>
      <c r="C3272" t="inlineStr">
        <is>
          <t>おおさかふさかいしさかいくなかのちょうにし</t>
        </is>
      </c>
    </row>
    <row r="3273">
      <c r="A3273" t="inlineStr">
        <is>
          <t>5900958</t>
        </is>
      </c>
      <c r="B3273" t="inlineStr">
        <is>
          <t>大阪府堺市堺区宿院町西</t>
        </is>
      </c>
      <c r="C3273" t="inlineStr">
        <is>
          <t>おおさかふさかいしさかいくしゅくいんちょうにし</t>
        </is>
      </c>
    </row>
    <row r="3274">
      <c r="A3274" t="inlineStr">
        <is>
          <t>5900959</t>
        </is>
      </c>
      <c r="B3274" t="inlineStr">
        <is>
          <t>大阪府堺市堺区大町西</t>
        </is>
      </c>
      <c r="C3274" t="inlineStr">
        <is>
          <t>おおさかふさかいしさかいくおおちょうにし</t>
        </is>
      </c>
    </row>
    <row r="3275">
      <c r="A3275" t="inlineStr">
        <is>
          <t>5900960</t>
        </is>
      </c>
      <c r="B3275" t="inlineStr">
        <is>
          <t>大阪府堺市堺区少林寺町西</t>
        </is>
      </c>
      <c r="C3275" t="inlineStr">
        <is>
          <t>おおさかふさかいしさかいくしょうりんじちょうにし</t>
        </is>
      </c>
    </row>
    <row r="3276">
      <c r="A3276" t="inlineStr">
        <is>
          <t>5900961</t>
        </is>
      </c>
      <c r="B3276" t="inlineStr">
        <is>
          <t>大阪府堺市堺区寺地町西</t>
        </is>
      </c>
      <c r="C3276" t="inlineStr">
        <is>
          <t>おおさかふさかいしさかいくてらじちょうにし</t>
        </is>
      </c>
    </row>
    <row r="3277">
      <c r="A3277" t="inlineStr">
        <is>
          <t>5900962</t>
        </is>
      </c>
      <c r="B3277" t="inlineStr">
        <is>
          <t>大阪府堺市堺区寺地町東</t>
        </is>
      </c>
      <c r="C3277" t="inlineStr">
        <is>
          <t>おおさかふさかいしさかいくてらじちょうひがし</t>
        </is>
      </c>
    </row>
    <row r="3278">
      <c r="A3278" t="inlineStr">
        <is>
          <t>5900963</t>
        </is>
      </c>
      <c r="B3278" t="inlineStr">
        <is>
          <t>大阪府堺市堺区少林寺町東</t>
        </is>
      </c>
      <c r="C3278" t="inlineStr">
        <is>
          <t>おおさかふさかいしさかいくしょうりんじちょうひがし</t>
        </is>
      </c>
    </row>
    <row r="3279">
      <c r="A3279" t="inlineStr">
        <is>
          <t>5900964</t>
        </is>
      </c>
      <c r="B3279" t="inlineStr">
        <is>
          <t>大阪府堺市堺区新在家町東</t>
        </is>
      </c>
      <c r="C3279" t="inlineStr">
        <is>
          <t>おおさかふさかいしさかいくしんざいけちょうひがし</t>
        </is>
      </c>
    </row>
    <row r="3280">
      <c r="A3280" t="inlineStr">
        <is>
          <t>5900965</t>
        </is>
      </c>
      <c r="B3280" t="inlineStr">
        <is>
          <t>大阪府堺市堺区南旅篭町東</t>
        </is>
      </c>
      <c r="C3280" t="inlineStr">
        <is>
          <t>おおさかふさかいしさかいくみなみはたごちょうひがし</t>
        </is>
      </c>
    </row>
    <row r="3281">
      <c r="A3281" t="inlineStr">
        <is>
          <t>5900966</t>
        </is>
      </c>
      <c r="B3281" t="inlineStr">
        <is>
          <t>大阪府堺市堺区南半町東</t>
        </is>
      </c>
      <c r="C3281" t="inlineStr">
        <is>
          <t>おおさかふさかいしさかいくみなみはんちょうひがし</t>
        </is>
      </c>
    </row>
    <row r="3282">
      <c r="A3282" t="inlineStr">
        <is>
          <t>5900967</t>
        </is>
      </c>
      <c r="B3282" t="inlineStr">
        <is>
          <t>大阪府堺市堺区南半町西</t>
        </is>
      </c>
      <c r="C3282" t="inlineStr">
        <is>
          <t>おおさかふさかいしさかいくみなみはんちょうにし</t>
        </is>
      </c>
    </row>
    <row r="3283">
      <c r="A3283" t="inlineStr">
        <is>
          <t>5900968</t>
        </is>
      </c>
      <c r="B3283" t="inlineStr">
        <is>
          <t>大阪府堺市堺区南旅篭町西</t>
        </is>
      </c>
      <c r="C3283" t="inlineStr">
        <is>
          <t>おおさかふさかいしさかいくみなみはたごちょうにし</t>
        </is>
      </c>
    </row>
    <row r="3284">
      <c r="A3284" t="inlineStr">
        <is>
          <t>5900969</t>
        </is>
      </c>
      <c r="B3284" t="inlineStr">
        <is>
          <t>大阪府堺市堺区新在家町西</t>
        </is>
      </c>
      <c r="C3284" t="inlineStr">
        <is>
          <t>おおさかふさかいしさかいくしんざいけちょうにし</t>
        </is>
      </c>
    </row>
    <row r="3285">
      <c r="A3285" t="inlineStr">
        <is>
          <t>5900971</t>
        </is>
      </c>
      <c r="B3285" t="inlineStr">
        <is>
          <t>大阪府堺市堺区栄橋町</t>
        </is>
      </c>
      <c r="C3285" t="inlineStr">
        <is>
          <t>おおさかふさかいしさかいくさかえばしちょう</t>
        </is>
      </c>
    </row>
    <row r="3286">
      <c r="A3286" t="inlineStr">
        <is>
          <t>5900972</t>
        </is>
      </c>
      <c r="B3286" t="inlineStr">
        <is>
          <t>大阪府堺市堺区竜神橋町</t>
        </is>
      </c>
      <c r="C3286" t="inlineStr">
        <is>
          <t>おおさかふさかいしさかいくりゅうじんばしちょう</t>
        </is>
      </c>
    </row>
    <row r="3287">
      <c r="A3287" t="inlineStr">
        <is>
          <t>5900973</t>
        </is>
      </c>
      <c r="B3287" t="inlineStr">
        <is>
          <t>大阪府堺市堺区住吉橋町</t>
        </is>
      </c>
      <c r="C3287" t="inlineStr">
        <is>
          <t>おおさかふさかいしさかいくすみよしばしちょう</t>
        </is>
      </c>
    </row>
    <row r="3288">
      <c r="A3288" t="inlineStr">
        <is>
          <t>5900974</t>
        </is>
      </c>
      <c r="B3288" t="inlineStr">
        <is>
          <t>大阪府堺市堺区大浜北町</t>
        </is>
      </c>
      <c r="C3288" t="inlineStr">
        <is>
          <t>おおさかふさかいしさかいくおおはまきたまち</t>
        </is>
      </c>
    </row>
    <row r="3289">
      <c r="A3289" t="inlineStr">
        <is>
          <t>5900975</t>
        </is>
      </c>
      <c r="B3289" t="inlineStr">
        <is>
          <t>大阪府堺市堺区大浜中町</t>
        </is>
      </c>
      <c r="C3289" t="inlineStr">
        <is>
          <t>おおさかふさかいしさかいくおおはまなかまち</t>
        </is>
      </c>
    </row>
    <row r="3290">
      <c r="A3290" t="inlineStr">
        <is>
          <t>5900976</t>
        </is>
      </c>
      <c r="B3290" t="inlineStr">
        <is>
          <t>大阪府堺市堺区大浜南町</t>
        </is>
      </c>
      <c r="C3290" t="inlineStr">
        <is>
          <t>おおさかふさかいしさかいくおおはまみなみまち</t>
        </is>
      </c>
    </row>
    <row r="3291">
      <c r="A3291" t="inlineStr">
        <is>
          <t>5900977</t>
        </is>
      </c>
      <c r="B3291" t="inlineStr">
        <is>
          <t>大阪府堺市堺区大浜西町</t>
        </is>
      </c>
      <c r="C3291" t="inlineStr">
        <is>
          <t>おおさかふさかいしさかいくおおはまにしまち</t>
        </is>
      </c>
    </row>
    <row r="3292">
      <c r="A3292" t="inlineStr">
        <is>
          <t>5900981</t>
        </is>
      </c>
      <c r="B3292" t="inlineStr">
        <is>
          <t>大阪府堺市堺区塩浜町</t>
        </is>
      </c>
      <c r="C3292" t="inlineStr">
        <is>
          <t>おおさかふさかいしさかいくしおはまちょう</t>
        </is>
      </c>
    </row>
    <row r="3293">
      <c r="A3293" t="inlineStr">
        <is>
          <t>5900982</t>
        </is>
      </c>
      <c r="B3293" t="inlineStr">
        <is>
          <t>大阪府堺市堺区海山町</t>
        </is>
      </c>
      <c r="C3293" t="inlineStr">
        <is>
          <t>おおさかふさかいしさかいくかいさんちょう</t>
        </is>
      </c>
    </row>
    <row r="3294">
      <c r="A3294" t="inlineStr">
        <is>
          <t>5900983</t>
        </is>
      </c>
      <c r="B3294" t="inlineStr">
        <is>
          <t>大阪府堺市堺区山本町</t>
        </is>
      </c>
      <c r="C3294" t="inlineStr">
        <is>
          <t>おおさかふさかいしさかいくやまもとちょう</t>
        </is>
      </c>
    </row>
    <row r="3295">
      <c r="A3295" t="inlineStr">
        <is>
          <t>5900984</t>
        </is>
      </c>
      <c r="B3295" t="inlineStr">
        <is>
          <t>大阪府堺市堺区神南辺町</t>
        </is>
      </c>
      <c r="C3295" t="inlineStr">
        <is>
          <t>おおさかふさかいしさかいくかんなべちょう</t>
        </is>
      </c>
    </row>
    <row r="3296">
      <c r="A3296" t="inlineStr">
        <is>
          <t>5900985</t>
        </is>
      </c>
      <c r="B3296" t="inlineStr">
        <is>
          <t>大阪府堺市堺区戎島町</t>
        </is>
      </c>
      <c r="C3296" t="inlineStr">
        <is>
          <t>おおさかふさかいしさかいくえびすじまちょう</t>
        </is>
      </c>
    </row>
    <row r="3297">
      <c r="A3297" t="inlineStr">
        <is>
          <t>5900986</t>
        </is>
      </c>
      <c r="B3297" t="inlineStr">
        <is>
          <t>大阪府堺市堺区北波止町</t>
        </is>
      </c>
      <c r="C3297" t="inlineStr">
        <is>
          <t>おおさかふさかいしさかいくきたはとちょう</t>
        </is>
      </c>
    </row>
    <row r="3298">
      <c r="A3298" t="inlineStr">
        <is>
          <t>5900987</t>
        </is>
      </c>
      <c r="B3298" t="inlineStr">
        <is>
          <t>大阪府堺市堺区築港南町</t>
        </is>
      </c>
      <c r="C3298" t="inlineStr">
        <is>
          <t>おおさかふさかいしさかいくちっこうみなみまち</t>
        </is>
      </c>
    </row>
    <row r="3299">
      <c r="A3299" t="inlineStr">
        <is>
          <t>5910000</t>
        </is>
      </c>
      <c r="B3299" t="inlineStr">
        <is>
          <t>大阪府堺市北区</t>
        </is>
      </c>
      <c r="C3299" t="inlineStr">
        <is>
          <t>おおさかふさかいしきたく</t>
        </is>
      </c>
    </row>
    <row r="3300">
      <c r="A3300" t="inlineStr">
        <is>
          <t>5918001</t>
        </is>
      </c>
      <c r="B3300" t="inlineStr">
        <is>
          <t>大阪府堺市北区常磐町</t>
        </is>
      </c>
      <c r="C3300" t="inlineStr">
        <is>
          <t>おおさかふさかいしきたくときわちょう</t>
        </is>
      </c>
    </row>
    <row r="3301">
      <c r="A3301" t="inlineStr">
        <is>
          <t>5918002</t>
        </is>
      </c>
      <c r="B3301" t="inlineStr">
        <is>
          <t>大阪府堺市北区北花田町</t>
        </is>
      </c>
      <c r="C3301" t="inlineStr">
        <is>
          <t>おおさかふさかいしきたくきたはなだちょう</t>
        </is>
      </c>
    </row>
    <row r="3302">
      <c r="A3302" t="inlineStr">
        <is>
          <t>5918003</t>
        </is>
      </c>
      <c r="B3302" t="inlineStr">
        <is>
          <t>大阪府堺市北区船堂町</t>
        </is>
      </c>
      <c r="C3302" t="inlineStr">
        <is>
          <t>おおさかふさかいしきたくせんどうちょう</t>
        </is>
      </c>
    </row>
    <row r="3303">
      <c r="A3303" t="inlineStr">
        <is>
          <t>5918004</t>
        </is>
      </c>
      <c r="B3303" t="inlineStr">
        <is>
          <t>大阪府堺市北区蔵前町</t>
        </is>
      </c>
      <c r="C3303" t="inlineStr">
        <is>
          <t>おおさかふさかいしきたくくらまえちょう</t>
        </is>
      </c>
    </row>
    <row r="3304">
      <c r="A3304" t="inlineStr">
        <is>
          <t>5918005</t>
        </is>
      </c>
      <c r="B3304" t="inlineStr">
        <is>
          <t>大阪府堺市北区新堀町</t>
        </is>
      </c>
      <c r="C3304" t="inlineStr">
        <is>
          <t>おおさかふさかいしきたくしんぼりちょう</t>
        </is>
      </c>
    </row>
    <row r="3305">
      <c r="A3305" t="inlineStr">
        <is>
          <t>5918006</t>
        </is>
      </c>
      <c r="B3305" t="inlineStr">
        <is>
          <t>大阪府堺市北区宮本町</t>
        </is>
      </c>
      <c r="C3305" t="inlineStr">
        <is>
          <t>おおさかふさかいしきたくみやもとちょう</t>
        </is>
      </c>
    </row>
    <row r="3306">
      <c r="A3306" t="inlineStr">
        <is>
          <t>5918007</t>
        </is>
      </c>
      <c r="B3306" t="inlineStr">
        <is>
          <t>大阪府堺市北区奥本町</t>
        </is>
      </c>
      <c r="C3306" t="inlineStr">
        <is>
          <t>おおさかふさかいしきたくおくもとちょう</t>
        </is>
      </c>
    </row>
    <row r="3307">
      <c r="A3307" t="inlineStr">
        <is>
          <t>5918008</t>
        </is>
      </c>
      <c r="B3307" t="inlineStr">
        <is>
          <t>大阪府堺市北区東浅香山町</t>
        </is>
      </c>
      <c r="C3307" t="inlineStr">
        <is>
          <t>おおさかふさかいしきたくひがしあさかやまちょう</t>
        </is>
      </c>
    </row>
    <row r="3308">
      <c r="A3308" t="inlineStr">
        <is>
          <t>5918011</t>
        </is>
      </c>
      <c r="B3308" t="inlineStr">
        <is>
          <t>大阪府堺市北区南花田町</t>
        </is>
      </c>
      <c r="C3308" t="inlineStr">
        <is>
          <t>おおさかふさかいしきたくみなみはなだちょう</t>
        </is>
      </c>
    </row>
    <row r="3309">
      <c r="A3309" t="inlineStr">
        <is>
          <t>5918012</t>
        </is>
      </c>
      <c r="B3309" t="inlineStr">
        <is>
          <t>大阪府堺市北区中村町</t>
        </is>
      </c>
      <c r="C3309" t="inlineStr">
        <is>
          <t>おおさかふさかいしきたくなかむらちょう</t>
        </is>
      </c>
    </row>
    <row r="3310">
      <c r="A3310" t="inlineStr">
        <is>
          <t>5918013</t>
        </is>
      </c>
      <c r="B3310" t="inlineStr">
        <is>
          <t>大阪府堺市北区野遠町</t>
        </is>
      </c>
      <c r="C3310" t="inlineStr">
        <is>
          <t>おおさかふさかいしきたくのとうちょう</t>
        </is>
      </c>
    </row>
    <row r="3311">
      <c r="A3311" t="inlineStr">
        <is>
          <t>5918014</t>
        </is>
      </c>
      <c r="B3311" t="inlineStr">
        <is>
          <t>大阪府堺市北区八下北</t>
        </is>
      </c>
      <c r="C3311" t="inlineStr">
        <is>
          <t>おおさかふさかいしきたくやしもきた</t>
        </is>
      </c>
    </row>
    <row r="3312">
      <c r="A3312" t="inlineStr">
        <is>
          <t>5918021</t>
        </is>
      </c>
      <c r="B3312" t="inlineStr">
        <is>
          <t>大阪府堺市北区新金岡町</t>
        </is>
      </c>
      <c r="C3312" t="inlineStr">
        <is>
          <t>おおさかふさかいしきたくしんかなおかちょう</t>
        </is>
      </c>
    </row>
    <row r="3313">
      <c r="A3313" t="inlineStr">
        <is>
          <t>5918022</t>
        </is>
      </c>
      <c r="B3313" t="inlineStr">
        <is>
          <t>大阪府堺市北区金岡町</t>
        </is>
      </c>
      <c r="C3313" t="inlineStr">
        <is>
          <t>おおさかふさかいしきたくかなおかちょう</t>
        </is>
      </c>
    </row>
    <row r="3314">
      <c r="A3314" t="inlineStr">
        <is>
          <t>5918023</t>
        </is>
      </c>
      <c r="B3314" t="inlineStr">
        <is>
          <t>大阪府堺市北区中百舌鳥町</t>
        </is>
      </c>
      <c r="C3314" t="inlineStr">
        <is>
          <t>おおさかふさかいしきたくなかもずちょう</t>
        </is>
      </c>
    </row>
    <row r="3315">
      <c r="A3315" t="inlineStr">
        <is>
          <t>5918024</t>
        </is>
      </c>
      <c r="B3315" t="inlineStr">
        <is>
          <t>大阪府堺市北区黒土町</t>
        </is>
      </c>
      <c r="C3315" t="inlineStr">
        <is>
          <t>おおさかふさかいしきたくくろつちちょう</t>
        </is>
      </c>
    </row>
    <row r="3316">
      <c r="A3316" t="inlineStr">
        <is>
          <t>5918025</t>
        </is>
      </c>
      <c r="B3316" t="inlineStr">
        <is>
          <t>大阪府堺市北区長曽根町</t>
        </is>
      </c>
      <c r="C3316" t="inlineStr">
        <is>
          <t>おおさかふさかいしきたくながそねちょう</t>
        </is>
      </c>
    </row>
    <row r="3317">
      <c r="A3317" t="inlineStr">
        <is>
          <t>5918031</t>
        </is>
      </c>
      <c r="B3317" t="inlineStr">
        <is>
          <t>大阪府堺市北区百舌鳥梅北町</t>
        </is>
      </c>
      <c r="C3317" t="inlineStr">
        <is>
          <t>おおさかふさかいしきたくもずうめきたちょう</t>
        </is>
      </c>
    </row>
    <row r="3318">
      <c r="A3318" t="inlineStr">
        <is>
          <t>5918032</t>
        </is>
      </c>
      <c r="B3318" t="inlineStr">
        <is>
          <t>大阪府堺市北区百舌鳥梅町</t>
        </is>
      </c>
      <c r="C3318" t="inlineStr">
        <is>
          <t>おおさかふさかいしきたくもずうめまち</t>
        </is>
      </c>
    </row>
    <row r="3319">
      <c r="A3319" t="inlineStr">
        <is>
          <t>5918033</t>
        </is>
      </c>
      <c r="B3319" t="inlineStr">
        <is>
          <t>大阪府堺市北区百舌鳥西之町</t>
        </is>
      </c>
      <c r="C3319" t="inlineStr">
        <is>
          <t>おおさかふさかいしきたくもずにしのちょう</t>
        </is>
      </c>
    </row>
    <row r="3320">
      <c r="A3320" t="inlineStr">
        <is>
          <t>5918034</t>
        </is>
      </c>
      <c r="B3320" t="inlineStr">
        <is>
          <t>大阪府堺市北区百舌鳥陵南町</t>
        </is>
      </c>
      <c r="C3320" t="inlineStr">
        <is>
          <t>おおさかふさかいしきたくもずりょうなんちょう</t>
        </is>
      </c>
    </row>
    <row r="3321">
      <c r="A3321" t="inlineStr">
        <is>
          <t>5918035</t>
        </is>
      </c>
      <c r="B3321" t="inlineStr">
        <is>
          <t>大阪府堺市北区東上野芝町</t>
        </is>
      </c>
      <c r="C3321" t="inlineStr">
        <is>
          <t>おおさかふさかいしきたくひがしうえのしばちょう</t>
        </is>
      </c>
    </row>
    <row r="3322">
      <c r="A3322" t="inlineStr">
        <is>
          <t>5918036</t>
        </is>
      </c>
      <c r="B3322" t="inlineStr">
        <is>
          <t>大阪府堺市北区百舌鳥本町</t>
        </is>
      </c>
      <c r="C3322" t="inlineStr">
        <is>
          <t>おおさかふさかいしきたくもずほんまち</t>
        </is>
      </c>
    </row>
    <row r="3323">
      <c r="A3323" t="inlineStr">
        <is>
          <t>5918037</t>
        </is>
      </c>
      <c r="B3323" t="inlineStr">
        <is>
          <t>大阪府堺市北区百舌鳥赤畑町</t>
        </is>
      </c>
      <c r="C3323" t="inlineStr">
        <is>
          <t>おおさかふさかいしきたくもずあかはたちょう</t>
        </is>
      </c>
    </row>
    <row r="3324">
      <c r="A3324" t="inlineStr">
        <is>
          <t>5918041</t>
        </is>
      </c>
      <c r="B3324" t="inlineStr">
        <is>
          <t>大阪府堺市北区東雲東町</t>
        </is>
      </c>
      <c r="C3324" t="inlineStr">
        <is>
          <t>おおさかふさかいしきたくしののめひがしまち</t>
        </is>
      </c>
    </row>
    <row r="3325">
      <c r="A3325" t="inlineStr">
        <is>
          <t>5918042</t>
        </is>
      </c>
      <c r="B3325" t="inlineStr">
        <is>
          <t>大阪府堺市北区大豆塚町</t>
        </is>
      </c>
      <c r="C3325" t="inlineStr">
        <is>
          <t>おおさかふさかいしきたくまめづかちょう</t>
        </is>
      </c>
    </row>
    <row r="3326">
      <c r="A3326" t="inlineStr">
        <is>
          <t>5918043</t>
        </is>
      </c>
      <c r="B3326" t="inlineStr">
        <is>
          <t>大阪府堺市北区北長尾町</t>
        </is>
      </c>
      <c r="C3326" t="inlineStr">
        <is>
          <t>おおさかふさかいしきたくきたながおちょう</t>
        </is>
      </c>
    </row>
    <row r="3327">
      <c r="A3327" t="inlineStr">
        <is>
          <t>5918044</t>
        </is>
      </c>
      <c r="B3327" t="inlineStr">
        <is>
          <t>大阪府堺市北区中長尾町</t>
        </is>
      </c>
      <c r="C3327" t="inlineStr">
        <is>
          <t>おおさかふさかいしきたくなかながおちょう</t>
        </is>
      </c>
    </row>
    <row r="3328">
      <c r="A3328" t="inlineStr">
        <is>
          <t>5918045</t>
        </is>
      </c>
      <c r="B3328" t="inlineStr">
        <is>
          <t>大阪府堺市北区南長尾町</t>
        </is>
      </c>
      <c r="C3328" t="inlineStr">
        <is>
          <t>おおさかふさかいしきたくみなみながおちょう</t>
        </is>
      </c>
    </row>
    <row r="3329">
      <c r="A3329" t="inlineStr">
        <is>
          <t>5918046</t>
        </is>
      </c>
      <c r="B3329" t="inlineStr">
        <is>
          <t>大阪府堺市北区東三国ヶ丘町</t>
        </is>
      </c>
      <c r="C3329" t="inlineStr">
        <is>
          <t>おおさかふさかいしきたくひがしみくにがおかちょう</t>
        </is>
      </c>
    </row>
    <row r="3330">
      <c r="A3330" t="inlineStr">
        <is>
          <t>5920000</t>
        </is>
      </c>
      <c r="B3330" t="inlineStr">
        <is>
          <t>大阪府高石市</t>
        </is>
      </c>
      <c r="C3330" t="inlineStr">
        <is>
          <t>おおさかふたかいしし</t>
        </is>
      </c>
    </row>
    <row r="3331">
      <c r="A3331" t="inlineStr">
        <is>
          <t>5920001</t>
        </is>
      </c>
      <c r="B3331" t="inlineStr">
        <is>
          <t>大阪府高石市高砂</t>
        </is>
      </c>
      <c r="C3331" t="inlineStr">
        <is>
          <t>おおさかふたかいししたかさご</t>
        </is>
      </c>
    </row>
    <row r="3332">
      <c r="A3332" t="inlineStr">
        <is>
          <t>5920002</t>
        </is>
      </c>
      <c r="B3332" t="inlineStr">
        <is>
          <t>大阪府高石市羽衣</t>
        </is>
      </c>
      <c r="C3332" t="inlineStr">
        <is>
          <t>おおさかふたかいししはごろも</t>
        </is>
      </c>
    </row>
    <row r="3333">
      <c r="A3333" t="inlineStr">
        <is>
          <t>5920003</t>
        </is>
      </c>
      <c r="B3333" t="inlineStr">
        <is>
          <t>大阪府高石市東羽衣</t>
        </is>
      </c>
      <c r="C3333" t="inlineStr">
        <is>
          <t>おおさかふたかいししひがしはごろも</t>
        </is>
      </c>
    </row>
    <row r="3334">
      <c r="A3334" t="inlineStr">
        <is>
          <t>5920004</t>
        </is>
      </c>
      <c r="B3334" t="inlineStr">
        <is>
          <t>大阪府高石市高師浜</t>
        </is>
      </c>
      <c r="C3334" t="inlineStr">
        <is>
          <t>おおさかふたかいししたかしのはま</t>
        </is>
      </c>
    </row>
    <row r="3335">
      <c r="A3335" t="inlineStr">
        <is>
          <t>5920005</t>
        </is>
      </c>
      <c r="B3335" t="inlineStr">
        <is>
          <t>大阪府高石市千代田</t>
        </is>
      </c>
      <c r="C3335" t="inlineStr">
        <is>
          <t>おおさかふたかいししちよだ</t>
        </is>
      </c>
    </row>
    <row r="3336">
      <c r="A3336" t="inlineStr">
        <is>
          <t>5920006</t>
        </is>
      </c>
      <c r="B3336" t="inlineStr">
        <is>
          <t>大阪府高石市高師浜丁</t>
        </is>
      </c>
      <c r="C3336" t="inlineStr">
        <is>
          <t>おおさかふたかいししたかしのはまちょう</t>
        </is>
      </c>
    </row>
    <row r="3337">
      <c r="A3337" t="inlineStr">
        <is>
          <t>5920011</t>
        </is>
      </c>
      <c r="B3337" t="inlineStr">
        <is>
          <t>大阪府高石市加茂</t>
        </is>
      </c>
      <c r="C3337" t="inlineStr">
        <is>
          <t>おおさかふたかいししかも</t>
        </is>
      </c>
    </row>
    <row r="3338">
      <c r="A3338" t="inlineStr">
        <is>
          <t>5920012</t>
        </is>
      </c>
      <c r="B3338" t="inlineStr">
        <is>
          <t>大阪府高石市西取石</t>
        </is>
      </c>
      <c r="C3338" t="inlineStr">
        <is>
          <t>おおさかふたかいししにしとりいし</t>
        </is>
      </c>
    </row>
    <row r="3339">
      <c r="A3339" t="inlineStr">
        <is>
          <t>5920013</t>
        </is>
      </c>
      <c r="B3339" t="inlineStr">
        <is>
          <t>大阪府高石市取石</t>
        </is>
      </c>
      <c r="C3339" t="inlineStr">
        <is>
          <t>おおさかふたかいししとりいし</t>
        </is>
      </c>
    </row>
    <row r="3340">
      <c r="A3340" t="inlineStr">
        <is>
          <t>5920014</t>
        </is>
      </c>
      <c r="B3340" t="inlineStr">
        <is>
          <t>大阪府高石市綾園</t>
        </is>
      </c>
      <c r="C3340" t="inlineStr">
        <is>
          <t>おおさかふたかいししあやぞの</t>
        </is>
      </c>
    </row>
    <row r="3341">
      <c r="A3341" t="inlineStr">
        <is>
          <t>5928331</t>
        </is>
      </c>
      <c r="B3341" t="inlineStr">
        <is>
          <t>大阪府堺市西区築港新町</t>
        </is>
      </c>
      <c r="C3341" t="inlineStr">
        <is>
          <t>おおさかふさかいしにしくちっこうしんまち</t>
        </is>
      </c>
    </row>
    <row r="3342">
      <c r="A3342" t="inlineStr">
        <is>
          <t>5928332</t>
        </is>
      </c>
      <c r="B3342" t="inlineStr">
        <is>
          <t>大阪府堺市西区石津西町</t>
        </is>
      </c>
      <c r="C3342" t="inlineStr">
        <is>
          <t>おおさかふさかいしにしくいしづにしまち</t>
        </is>
      </c>
    </row>
    <row r="3343">
      <c r="A3343" t="inlineStr">
        <is>
          <t>5928333</t>
        </is>
      </c>
      <c r="B3343" t="inlineStr">
        <is>
          <t>大阪府堺市西区浜寺石津町西</t>
        </is>
      </c>
      <c r="C3343" t="inlineStr">
        <is>
          <t>おおさかふさかいしにしくはまでらいしづちょうにし</t>
        </is>
      </c>
    </row>
    <row r="3344">
      <c r="A3344" t="inlineStr">
        <is>
          <t>5928334</t>
        </is>
      </c>
      <c r="B3344" t="inlineStr">
        <is>
          <t>大阪府堺市西区浜寺石津町中</t>
        </is>
      </c>
      <c r="C3344" t="inlineStr">
        <is>
          <t>おおさかふさかいしにしくはまでらいしづちょうなか</t>
        </is>
      </c>
    </row>
    <row r="3345">
      <c r="A3345" t="inlineStr">
        <is>
          <t>5928335</t>
        </is>
      </c>
      <c r="B3345" t="inlineStr">
        <is>
          <t>大阪府堺市西区浜寺石津町東</t>
        </is>
      </c>
      <c r="C3345" t="inlineStr">
        <is>
          <t>おおさかふさかいしにしくはまでらいしづちょうひがし</t>
        </is>
      </c>
    </row>
    <row r="3346">
      <c r="A3346" t="inlineStr">
        <is>
          <t>5928341</t>
        </is>
      </c>
      <c r="B3346" t="inlineStr">
        <is>
          <t>大阪府堺市西区浜寺船尾町東</t>
        </is>
      </c>
      <c r="C3346" t="inlineStr">
        <is>
          <t>おおさかふさかいしにしくはまでらふなおちょうひがし</t>
        </is>
      </c>
    </row>
    <row r="3347">
      <c r="A3347" t="inlineStr">
        <is>
          <t>5928342</t>
        </is>
      </c>
      <c r="B3347" t="inlineStr">
        <is>
          <t>大阪府堺市西区浜寺船尾町西</t>
        </is>
      </c>
      <c r="C3347" t="inlineStr">
        <is>
          <t>おおさかふさかいしにしくはまでらふなおちょうにし</t>
        </is>
      </c>
    </row>
    <row r="3348">
      <c r="A3348" t="inlineStr">
        <is>
          <t>5928343</t>
        </is>
      </c>
      <c r="B3348" t="inlineStr">
        <is>
          <t>大阪府堺市西区浜寺元町</t>
        </is>
      </c>
      <c r="C3348" t="inlineStr">
        <is>
          <t>おおさかふさかいしにしくはまでらもとまち</t>
        </is>
      </c>
    </row>
    <row r="3349">
      <c r="A3349" t="inlineStr">
        <is>
          <t>5928344</t>
        </is>
      </c>
      <c r="B3349" t="inlineStr">
        <is>
          <t>大阪府堺市西区浜寺南町</t>
        </is>
      </c>
      <c r="C3349" t="inlineStr">
        <is>
          <t>おおさかふさかいしにしくはまでらみなみまち</t>
        </is>
      </c>
    </row>
    <row r="3350">
      <c r="A3350" t="inlineStr">
        <is>
          <t>5928345</t>
        </is>
      </c>
      <c r="B3350" t="inlineStr">
        <is>
          <t>大阪府堺市西区浜寺昭和町</t>
        </is>
      </c>
      <c r="C3350" t="inlineStr">
        <is>
          <t>おおさかふさかいしにしくはまでらしょうわちょう</t>
        </is>
      </c>
    </row>
    <row r="3351">
      <c r="A3351" t="inlineStr">
        <is>
          <t>5928346</t>
        </is>
      </c>
      <c r="B3351" t="inlineStr">
        <is>
          <t>大阪府堺市西区浜寺公園町</t>
        </is>
      </c>
      <c r="C3351" t="inlineStr">
        <is>
          <t>おおさかふさかいしにしくはまでらこうえんちょう</t>
        </is>
      </c>
    </row>
    <row r="3352">
      <c r="A3352" t="inlineStr">
        <is>
          <t>5928347</t>
        </is>
      </c>
      <c r="B3352" t="inlineStr">
        <is>
          <t>大阪府堺市西区浜寺諏訪森町西</t>
        </is>
      </c>
      <c r="C3352" t="inlineStr">
        <is>
          <t>おおさかふさかいしにしくはまでらすわのもりちょうにし</t>
        </is>
      </c>
    </row>
    <row r="3353">
      <c r="A3353" t="inlineStr">
        <is>
          <t>5928348</t>
        </is>
      </c>
      <c r="B3353" t="inlineStr">
        <is>
          <t>大阪府堺市西区浜寺諏訪森町中</t>
        </is>
      </c>
      <c r="C3353" t="inlineStr">
        <is>
          <t>おおさかふさかいしにしくはまでらすわのもりちょうなか</t>
        </is>
      </c>
    </row>
    <row r="3354">
      <c r="A3354" t="inlineStr">
        <is>
          <t>5928349</t>
        </is>
      </c>
      <c r="B3354" t="inlineStr">
        <is>
          <t>大阪府堺市西区浜寺諏訪森町東</t>
        </is>
      </c>
      <c r="C3354" t="inlineStr">
        <is>
          <t>おおさかふさかいしにしくはまでらすわのもりちょうひがし</t>
        </is>
      </c>
    </row>
    <row r="3355">
      <c r="A3355" t="inlineStr">
        <is>
          <t>5928351</t>
        </is>
      </c>
      <c r="B3355" t="inlineStr">
        <is>
          <t>大阪府堺市西区築港浜寺町</t>
        </is>
      </c>
      <c r="C3355" t="inlineStr">
        <is>
          <t>おおさかふさかいしにしくちっこうはまでらちょう</t>
        </is>
      </c>
    </row>
    <row r="3356">
      <c r="A3356" t="inlineStr">
        <is>
          <t>5928352</t>
        </is>
      </c>
      <c r="B3356" t="inlineStr">
        <is>
          <t>大阪府堺市西区築港浜寺西町</t>
        </is>
      </c>
      <c r="C3356" t="inlineStr">
        <is>
          <t>おおさかふさかいしにしくちっこうはまでらにしまち</t>
        </is>
      </c>
    </row>
    <row r="3357">
      <c r="A3357" t="inlineStr">
        <is>
          <t>5930000</t>
        </is>
      </c>
      <c r="B3357" t="inlineStr">
        <is>
          <t>大阪府堺市西区</t>
        </is>
      </c>
      <c r="C3357" t="inlineStr">
        <is>
          <t>おおさかふさかいしにしく</t>
        </is>
      </c>
    </row>
    <row r="3358">
      <c r="A3358" t="inlineStr">
        <is>
          <t>5938301</t>
        </is>
      </c>
      <c r="B3358" t="inlineStr">
        <is>
          <t>大阪府堺市西区上野芝町</t>
        </is>
      </c>
      <c r="C3358" t="inlineStr">
        <is>
          <t>おおさかふさかいしにしくうえのしばちょう</t>
        </is>
      </c>
    </row>
    <row r="3359">
      <c r="A3359" t="inlineStr">
        <is>
          <t>5938302</t>
        </is>
      </c>
      <c r="B3359" t="inlineStr">
        <is>
          <t>大阪府堺市西区北条町</t>
        </is>
      </c>
      <c r="C3359" t="inlineStr">
        <is>
          <t>おおさかふさかいしにしくほうじょうちょう</t>
        </is>
      </c>
    </row>
    <row r="3360">
      <c r="A3360" t="inlineStr">
        <is>
          <t>5938303</t>
        </is>
      </c>
      <c r="B3360" t="inlineStr">
        <is>
          <t>大阪府堺市西区上野芝向ヶ丘町</t>
        </is>
      </c>
      <c r="C3360" t="inlineStr">
        <is>
          <t>おおさかふさかいしにしくうえのしばむこうがおかちょう</t>
        </is>
      </c>
    </row>
    <row r="3361">
      <c r="A3361" t="inlineStr">
        <is>
          <t>5938304</t>
        </is>
      </c>
      <c r="B3361" t="inlineStr">
        <is>
          <t>大阪府堺市西区家原寺町</t>
        </is>
      </c>
      <c r="C3361" t="inlineStr">
        <is>
          <t>おおさかふさかいしにしくえばらじちょう</t>
        </is>
      </c>
    </row>
    <row r="3362">
      <c r="A3362" t="inlineStr">
        <is>
          <t>5938305</t>
        </is>
      </c>
      <c r="B3362" t="inlineStr">
        <is>
          <t>大阪府堺市西区堀上緑町</t>
        </is>
      </c>
      <c r="C3362" t="inlineStr">
        <is>
          <t>おおさかふさかいしにしくほりあげみどりまち</t>
        </is>
      </c>
    </row>
    <row r="3363">
      <c r="A3363" t="inlineStr">
        <is>
          <t>5938306</t>
        </is>
      </c>
      <c r="B3363" t="inlineStr">
        <is>
          <t>大阪府堺市西区八田寺町</t>
        </is>
      </c>
      <c r="C3363" t="inlineStr">
        <is>
          <t>おおさかふさかいしにしくはんだいじちょう</t>
        </is>
      </c>
    </row>
    <row r="3364">
      <c r="A3364" t="inlineStr">
        <is>
          <t>5938307</t>
        </is>
      </c>
      <c r="B3364" t="inlineStr">
        <is>
          <t>大阪府堺市西区平岡町</t>
        </is>
      </c>
      <c r="C3364" t="inlineStr">
        <is>
          <t>おおさかふさかいしにしくひらおかちょう</t>
        </is>
      </c>
    </row>
    <row r="3365">
      <c r="A3365" t="inlineStr">
        <is>
          <t>5938308</t>
        </is>
      </c>
      <c r="B3365" t="inlineStr">
        <is>
          <t>大阪府堺市西区神野町</t>
        </is>
      </c>
      <c r="C3365" t="inlineStr">
        <is>
          <t>おおさかふさかいしにしくこうのちょう</t>
        </is>
      </c>
    </row>
    <row r="3366">
      <c r="A3366" t="inlineStr">
        <is>
          <t>5938311</t>
        </is>
      </c>
      <c r="B3366" t="inlineStr">
        <is>
          <t>大阪府堺市西区上</t>
        </is>
      </c>
      <c r="C3366" t="inlineStr">
        <is>
          <t>おおさかふさかいしにしくかみ</t>
        </is>
      </c>
    </row>
    <row r="3367">
      <c r="A3367" t="inlineStr">
        <is>
          <t>5938312</t>
        </is>
      </c>
      <c r="B3367" t="inlineStr">
        <is>
          <t>大阪府堺市西区草部</t>
        </is>
      </c>
      <c r="C3367" t="inlineStr">
        <is>
          <t>おおさかふさかいしにしくくさべ</t>
        </is>
      </c>
    </row>
    <row r="3368">
      <c r="A3368" t="inlineStr">
        <is>
          <t>5938313</t>
        </is>
      </c>
      <c r="B3368" t="inlineStr">
        <is>
          <t>大阪府堺市西区小代</t>
        </is>
      </c>
      <c r="C3368" t="inlineStr">
        <is>
          <t>おおさかふさかいしにしくこだい</t>
        </is>
      </c>
    </row>
    <row r="3369">
      <c r="A3369" t="inlineStr">
        <is>
          <t>5938314</t>
        </is>
      </c>
      <c r="B3369" t="inlineStr">
        <is>
          <t>大阪府堺市西区太平寺</t>
        </is>
      </c>
      <c r="C3369" t="inlineStr">
        <is>
          <t>おおさかふさかいしにしくたいへいじ</t>
        </is>
      </c>
    </row>
    <row r="3370">
      <c r="A3370" t="inlineStr">
        <is>
          <t>5938315</t>
        </is>
      </c>
      <c r="B3370" t="inlineStr">
        <is>
          <t>大阪府堺市西区菱木</t>
        </is>
      </c>
      <c r="C3370" t="inlineStr">
        <is>
          <t>おおさかふさかいしにしくひしき</t>
        </is>
      </c>
    </row>
    <row r="3371">
      <c r="A3371" t="inlineStr">
        <is>
          <t>5938316</t>
        </is>
      </c>
      <c r="B3371" t="inlineStr">
        <is>
          <t>大阪府堺市西区山田</t>
        </is>
      </c>
      <c r="C3371" t="inlineStr">
        <is>
          <t>おおさかふさかいしにしくやまだ</t>
        </is>
      </c>
    </row>
    <row r="3372">
      <c r="A3372" t="inlineStr">
        <is>
          <t>5938317</t>
        </is>
      </c>
      <c r="B3372" t="inlineStr">
        <is>
          <t>大阪府堺市西区原田</t>
        </is>
      </c>
      <c r="C3372" t="inlineStr">
        <is>
          <t>おおさかふさかいしにしくはらだ</t>
        </is>
      </c>
    </row>
    <row r="3373">
      <c r="A3373" t="inlineStr">
        <is>
          <t>5938321</t>
        </is>
      </c>
      <c r="B3373" t="inlineStr">
        <is>
          <t>大阪府堺市西区宮下町</t>
        </is>
      </c>
      <c r="C3373" t="inlineStr">
        <is>
          <t>おおさかふさかいしにしくみやしもちょう</t>
        </is>
      </c>
    </row>
    <row r="3374">
      <c r="A3374" t="inlineStr">
        <is>
          <t>5938322</t>
        </is>
      </c>
      <c r="B3374" t="inlineStr">
        <is>
          <t>大阪府堺市西区津久野町</t>
        </is>
      </c>
      <c r="C3374" t="inlineStr">
        <is>
          <t>おおさかふさかいしにしくつくのちょう</t>
        </is>
      </c>
    </row>
    <row r="3375">
      <c r="A3375" t="inlineStr">
        <is>
          <t>5938323</t>
        </is>
      </c>
      <c r="B3375" t="inlineStr">
        <is>
          <t>大阪府堺市西区鶴田町</t>
        </is>
      </c>
      <c r="C3375" t="inlineStr">
        <is>
          <t>おおさかふさかいしにしくつるたちょう</t>
        </is>
      </c>
    </row>
    <row r="3376">
      <c r="A3376" t="inlineStr">
        <is>
          <t>5938324</t>
        </is>
      </c>
      <c r="B3376" t="inlineStr">
        <is>
          <t>大阪府堺市西区鳳東町</t>
        </is>
      </c>
      <c r="C3376" t="inlineStr">
        <is>
          <t>おおさかふさかいしにしくおおとりひがしまち</t>
        </is>
      </c>
    </row>
    <row r="3377">
      <c r="A3377" t="inlineStr">
        <is>
          <t>5938325</t>
        </is>
      </c>
      <c r="B3377" t="inlineStr">
        <is>
          <t>大阪府堺市西区鳳南町</t>
        </is>
      </c>
      <c r="C3377" t="inlineStr">
        <is>
          <t>おおさかふさかいしにしくおおとりみなみまち</t>
        </is>
      </c>
    </row>
    <row r="3378">
      <c r="A3378" t="inlineStr">
        <is>
          <t>5938326</t>
        </is>
      </c>
      <c r="B3378" t="inlineStr">
        <is>
          <t>大阪府堺市西区鳳西町</t>
        </is>
      </c>
      <c r="C3378" t="inlineStr">
        <is>
          <t>おおさかふさかいしにしくおおとりにしまち</t>
        </is>
      </c>
    </row>
    <row r="3379">
      <c r="A3379" t="inlineStr">
        <is>
          <t>5938327</t>
        </is>
      </c>
      <c r="B3379" t="inlineStr">
        <is>
          <t>大阪府堺市西区鳳中町</t>
        </is>
      </c>
      <c r="C3379" t="inlineStr">
        <is>
          <t>おおさかふさかいしにしくおおとりなかまち</t>
        </is>
      </c>
    </row>
    <row r="3380">
      <c r="A3380" t="inlineStr">
        <is>
          <t>5938328</t>
        </is>
      </c>
      <c r="B3380" t="inlineStr">
        <is>
          <t>大阪府堺市西区鳳北町</t>
        </is>
      </c>
      <c r="C3380" t="inlineStr">
        <is>
          <t>おおさかふさかいしにしくおおとりきたまち</t>
        </is>
      </c>
    </row>
    <row r="3381">
      <c r="A3381" t="inlineStr">
        <is>
          <t>5938329</t>
        </is>
      </c>
      <c r="B3381" t="inlineStr">
        <is>
          <t>大阪府堺市西区下田町</t>
        </is>
      </c>
      <c r="C3381" t="inlineStr">
        <is>
          <t>おおさかふさかいしにしくしもだちょう</t>
        </is>
      </c>
    </row>
    <row r="3382">
      <c r="A3382" t="inlineStr">
        <is>
          <t>5940000</t>
        </is>
      </c>
      <c r="B3382" t="inlineStr">
        <is>
          <t>大阪府和泉市</t>
        </is>
      </c>
      <c r="C3382" t="inlineStr">
        <is>
          <t>おおさかふいずみし</t>
        </is>
      </c>
    </row>
    <row r="3383">
      <c r="A3383" t="inlineStr">
        <is>
          <t>5940001</t>
        </is>
      </c>
      <c r="B3383" t="inlineStr">
        <is>
          <t>大阪府和泉市舞町</t>
        </is>
      </c>
      <c r="C3383" t="inlineStr">
        <is>
          <t>おおさかふいずみしまいちょう</t>
        </is>
      </c>
    </row>
    <row r="3384">
      <c r="A3384" t="inlineStr">
        <is>
          <t>5940002</t>
        </is>
      </c>
      <c r="B3384" t="inlineStr">
        <is>
          <t>大阪府和泉市上町</t>
        </is>
      </c>
      <c r="C3384" t="inlineStr">
        <is>
          <t>おおさかふいずみしかみちょう</t>
        </is>
      </c>
    </row>
    <row r="3385">
      <c r="A3385" t="inlineStr">
        <is>
          <t>5940003</t>
        </is>
      </c>
      <c r="B3385" t="inlineStr">
        <is>
          <t>大阪府和泉市太町</t>
        </is>
      </c>
      <c r="C3385" t="inlineStr">
        <is>
          <t>おおさかふいずみしたいちょう</t>
        </is>
      </c>
    </row>
    <row r="3386">
      <c r="A3386" t="inlineStr">
        <is>
          <t>5940004</t>
        </is>
      </c>
      <c r="B3386" t="inlineStr">
        <is>
          <t>大阪府和泉市王子町</t>
        </is>
      </c>
      <c r="C3386" t="inlineStr">
        <is>
          <t>おおさかふいずみしおうじちょう</t>
        </is>
      </c>
    </row>
    <row r="3387">
      <c r="A3387" t="inlineStr">
        <is>
          <t>5940005</t>
        </is>
      </c>
      <c r="B3387" t="inlineStr">
        <is>
          <t>大阪府和泉市幸</t>
        </is>
      </c>
      <c r="C3387" t="inlineStr">
        <is>
          <t>おおさかふいずみしさいわい</t>
        </is>
      </c>
    </row>
    <row r="3388">
      <c r="A3388" t="inlineStr">
        <is>
          <t>5940006</t>
        </is>
      </c>
      <c r="B3388" t="inlineStr">
        <is>
          <t>大阪府和泉市尾井町</t>
        </is>
      </c>
      <c r="C3388" t="inlineStr">
        <is>
          <t>おおさかふいずみしおのいちょう</t>
        </is>
      </c>
    </row>
    <row r="3389">
      <c r="A3389" t="inlineStr">
        <is>
          <t>5940011</t>
        </is>
      </c>
      <c r="B3389" t="inlineStr">
        <is>
          <t>大阪府和泉市上代町</t>
        </is>
      </c>
      <c r="C3389" t="inlineStr">
        <is>
          <t>おおさかふいずみしうえだいちょう</t>
        </is>
      </c>
    </row>
    <row r="3390">
      <c r="A3390" t="inlineStr">
        <is>
          <t>5940012</t>
        </is>
      </c>
      <c r="B3390" t="inlineStr">
        <is>
          <t>大阪府和泉市小野町</t>
        </is>
      </c>
      <c r="C3390" t="inlineStr">
        <is>
          <t>おおさかふいずみしおのちょう</t>
        </is>
      </c>
    </row>
    <row r="3391">
      <c r="A3391" t="inlineStr">
        <is>
          <t>5940013</t>
        </is>
      </c>
      <c r="B3391" t="inlineStr">
        <is>
          <t>大阪府和泉市鶴山台</t>
        </is>
      </c>
      <c r="C3391" t="inlineStr">
        <is>
          <t>おおさかふいずみしつるやまだい</t>
        </is>
      </c>
    </row>
    <row r="3392">
      <c r="A3392" t="inlineStr">
        <is>
          <t>5940021</t>
        </is>
      </c>
      <c r="B3392" t="inlineStr">
        <is>
          <t>大阪府和泉市山荘町</t>
        </is>
      </c>
      <c r="C3392" t="inlineStr">
        <is>
          <t>おおさかふいずみしさんそうちょう</t>
        </is>
      </c>
    </row>
    <row r="3393">
      <c r="A3393" t="inlineStr">
        <is>
          <t>5940022</t>
        </is>
      </c>
      <c r="B3393" t="inlineStr">
        <is>
          <t>大阪府和泉市黒鳥町</t>
        </is>
      </c>
      <c r="C3393" t="inlineStr">
        <is>
          <t>おおさかふいずみしくろどりちょう</t>
        </is>
      </c>
    </row>
    <row r="3394">
      <c r="A3394" t="inlineStr">
        <is>
          <t>5940023</t>
        </is>
      </c>
      <c r="B3394" t="inlineStr">
        <is>
          <t>大阪府和泉市伯太町</t>
        </is>
      </c>
      <c r="C3394" t="inlineStr">
        <is>
          <t>おおさかふいずみしはかたちょう</t>
        </is>
      </c>
    </row>
    <row r="3395">
      <c r="A3395" t="inlineStr">
        <is>
          <t>5940031</t>
        </is>
      </c>
      <c r="B3395" t="inlineStr">
        <is>
          <t>大阪府和泉市伏屋町</t>
        </is>
      </c>
      <c r="C3395" t="inlineStr">
        <is>
          <t>おおさかふいずみしふせやちょう</t>
        </is>
      </c>
    </row>
    <row r="3396">
      <c r="A3396" t="inlineStr">
        <is>
          <t>5940032</t>
        </is>
      </c>
      <c r="B3396" t="inlineStr">
        <is>
          <t>大阪府和泉市池田下町</t>
        </is>
      </c>
      <c r="C3396" t="inlineStr">
        <is>
          <t>おおさかふいずみしいけだしもちょう</t>
        </is>
      </c>
    </row>
    <row r="3397">
      <c r="A3397" t="inlineStr">
        <is>
          <t>5940041</t>
        </is>
      </c>
      <c r="B3397" t="inlineStr">
        <is>
          <t>大阪府和泉市いぶき野</t>
        </is>
      </c>
      <c r="C3397" t="inlineStr">
        <is>
          <t>おおさかふいずみしいぶきの</t>
        </is>
      </c>
    </row>
    <row r="3398">
      <c r="A3398" t="inlineStr">
        <is>
          <t>5940042</t>
        </is>
      </c>
      <c r="B3398" t="inlineStr">
        <is>
          <t>大阪府和泉市箕形町</t>
        </is>
      </c>
      <c r="C3398" t="inlineStr">
        <is>
          <t>おおさかふいずみしみがたちょう</t>
        </is>
      </c>
    </row>
    <row r="3399">
      <c r="A3399" t="inlineStr">
        <is>
          <t>5940051</t>
        </is>
      </c>
      <c r="B3399" t="inlineStr">
        <is>
          <t>大阪府和泉市東阪本町</t>
        </is>
      </c>
      <c r="C3399" t="inlineStr">
        <is>
          <t>おおさかふいずみしひがしさかもとちょう</t>
        </is>
      </c>
    </row>
    <row r="3400">
      <c r="A3400" t="inlineStr">
        <is>
          <t>5940052</t>
        </is>
      </c>
      <c r="B3400" t="inlineStr">
        <is>
          <t>大阪府和泉市阪本町</t>
        </is>
      </c>
      <c r="C3400" t="inlineStr">
        <is>
          <t>おおさかふいずみしさかもとちょう</t>
        </is>
      </c>
    </row>
    <row r="3401">
      <c r="A3401" t="inlineStr">
        <is>
          <t>5940053</t>
        </is>
      </c>
      <c r="B3401" t="inlineStr">
        <is>
          <t>大阪府和泉市芦部町</t>
        </is>
      </c>
      <c r="C3401" t="inlineStr">
        <is>
          <t>おおさかふいずみしあしべちょう</t>
        </is>
      </c>
    </row>
    <row r="3402">
      <c r="A3402" t="inlineStr">
        <is>
          <t>5940054</t>
        </is>
      </c>
      <c r="B3402" t="inlineStr">
        <is>
          <t>大阪府和泉市一条院町</t>
        </is>
      </c>
      <c r="C3402" t="inlineStr">
        <is>
          <t>おおさかふいずみしいちじょういんちょう</t>
        </is>
      </c>
    </row>
    <row r="3403">
      <c r="A3403" t="inlineStr">
        <is>
          <t>5940061</t>
        </is>
      </c>
      <c r="B3403" t="inlineStr">
        <is>
          <t>大阪府和泉市弥生町</t>
        </is>
      </c>
      <c r="C3403" t="inlineStr">
        <is>
          <t>おおさかふいずみしやよいちょう</t>
        </is>
      </c>
    </row>
    <row r="3404">
      <c r="A3404" t="inlineStr">
        <is>
          <t>5940062</t>
        </is>
      </c>
      <c r="B3404" t="inlineStr">
        <is>
          <t>大阪府和泉市寺田町</t>
        </is>
      </c>
      <c r="C3404" t="inlineStr">
        <is>
          <t>おおさかふいずみしてらだちょう</t>
        </is>
      </c>
    </row>
    <row r="3405">
      <c r="A3405" t="inlineStr">
        <is>
          <t>5940063</t>
        </is>
      </c>
      <c r="B3405" t="inlineStr">
        <is>
          <t>大阪府和泉市今福町</t>
        </is>
      </c>
      <c r="C3405" t="inlineStr">
        <is>
          <t>おおさかふいずみしいまふくちょう</t>
        </is>
      </c>
    </row>
    <row r="3406">
      <c r="A3406" t="inlineStr">
        <is>
          <t>5940064</t>
        </is>
      </c>
      <c r="B3406" t="inlineStr">
        <is>
          <t>大阪府和泉市寺門町</t>
        </is>
      </c>
      <c r="C3406" t="inlineStr">
        <is>
          <t>おおさかふいずみしてらかどちょう</t>
        </is>
      </c>
    </row>
    <row r="3407">
      <c r="A3407" t="inlineStr">
        <is>
          <t>5940065</t>
        </is>
      </c>
      <c r="B3407" t="inlineStr">
        <is>
          <t>大阪府和泉市観音寺町</t>
        </is>
      </c>
      <c r="C3407" t="inlineStr">
        <is>
          <t>おおさかふいずみしかんのんじちょう</t>
        </is>
      </c>
    </row>
    <row r="3408">
      <c r="A3408" t="inlineStr">
        <is>
          <t>5940066</t>
        </is>
      </c>
      <c r="B3408" t="inlineStr">
        <is>
          <t>大阪府和泉市桑原町</t>
        </is>
      </c>
      <c r="C3408" t="inlineStr">
        <is>
          <t>おおさかふいずみしくわばらちょう</t>
        </is>
      </c>
    </row>
    <row r="3409">
      <c r="A3409" t="inlineStr">
        <is>
          <t>5940071</t>
        </is>
      </c>
      <c r="B3409" t="inlineStr">
        <is>
          <t>大阪府和泉市府中町</t>
        </is>
      </c>
      <c r="C3409" t="inlineStr">
        <is>
          <t>おおさかふいずみしふちゅうちょう</t>
        </is>
      </c>
    </row>
    <row r="3410">
      <c r="A3410" t="inlineStr">
        <is>
          <t>5940072</t>
        </is>
      </c>
      <c r="B3410" t="inlineStr">
        <is>
          <t>大阪府和泉市井ノ口町</t>
        </is>
      </c>
      <c r="C3410" t="inlineStr">
        <is>
          <t>おおさかふいずみしいのくちちょう</t>
        </is>
      </c>
    </row>
    <row r="3411">
      <c r="A3411" t="inlineStr">
        <is>
          <t>5940073</t>
        </is>
      </c>
      <c r="B3411" t="inlineStr">
        <is>
          <t>大阪府和泉市和気町</t>
        </is>
      </c>
      <c r="C3411" t="inlineStr">
        <is>
          <t>おおさかふいずみしわけちょう</t>
        </is>
      </c>
    </row>
    <row r="3412">
      <c r="A3412" t="inlineStr">
        <is>
          <t>5940074</t>
        </is>
      </c>
      <c r="B3412" t="inlineStr">
        <is>
          <t>大阪府和泉市小田町</t>
        </is>
      </c>
      <c r="C3412" t="inlineStr">
        <is>
          <t>おおさかふいずみしおだちょう</t>
        </is>
      </c>
    </row>
    <row r="3413">
      <c r="A3413" t="inlineStr">
        <is>
          <t>5940075</t>
        </is>
      </c>
      <c r="B3413" t="inlineStr">
        <is>
          <t>大阪府和泉市繁和町</t>
        </is>
      </c>
      <c r="C3413" t="inlineStr">
        <is>
          <t>おおさかふいずみしはんわちょう</t>
        </is>
      </c>
    </row>
    <row r="3414">
      <c r="A3414" t="inlineStr">
        <is>
          <t>5940076</t>
        </is>
      </c>
      <c r="B3414" t="inlineStr">
        <is>
          <t>大阪府和泉市肥子町</t>
        </is>
      </c>
      <c r="C3414" t="inlineStr">
        <is>
          <t>おおさかふいずみしひこちょう</t>
        </is>
      </c>
    </row>
    <row r="3415">
      <c r="A3415" t="inlineStr">
        <is>
          <t>5940081</t>
        </is>
      </c>
      <c r="B3415" t="inlineStr">
        <is>
          <t>大阪府和泉市葛の葉町</t>
        </is>
      </c>
      <c r="C3415" t="inlineStr">
        <is>
          <t>おおさかふいずみしくずのはちょう</t>
        </is>
      </c>
    </row>
    <row r="3416">
      <c r="A3416" t="inlineStr">
        <is>
          <t>5940082</t>
        </is>
      </c>
      <c r="B3416" t="inlineStr">
        <is>
          <t>大阪府和泉市富秋町</t>
        </is>
      </c>
      <c r="C3416" t="inlineStr">
        <is>
          <t>おおさかふいずみしとみあきちょう</t>
        </is>
      </c>
    </row>
    <row r="3417">
      <c r="A3417" t="inlineStr">
        <is>
          <t>5940083</t>
        </is>
      </c>
      <c r="B3417" t="inlineStr">
        <is>
          <t>大阪府和泉市池上町</t>
        </is>
      </c>
      <c r="C3417" t="inlineStr">
        <is>
          <t>おおさかふいずみしいけがみちょう</t>
        </is>
      </c>
    </row>
    <row r="3418">
      <c r="A3418" t="inlineStr">
        <is>
          <t>5941101</t>
        </is>
      </c>
      <c r="B3418" t="inlineStr">
        <is>
          <t>大阪府和泉市室堂町</t>
        </is>
      </c>
      <c r="C3418" t="inlineStr">
        <is>
          <t>おおさかふいずみしむろどうちょう</t>
        </is>
      </c>
    </row>
    <row r="3419">
      <c r="A3419" t="inlineStr">
        <is>
          <t>5941102</t>
        </is>
      </c>
      <c r="B3419" t="inlineStr">
        <is>
          <t>大阪府和泉市和田町</t>
        </is>
      </c>
      <c r="C3419" t="inlineStr">
        <is>
          <t>おおさかふいずみしわだちょう</t>
        </is>
      </c>
    </row>
    <row r="3420">
      <c r="A3420" t="inlineStr">
        <is>
          <t>5941103</t>
        </is>
      </c>
      <c r="B3420" t="inlineStr">
        <is>
          <t>大阪府和泉市浦田町</t>
        </is>
      </c>
      <c r="C3420" t="inlineStr">
        <is>
          <t>おおさかふいずみしうらだちょう</t>
        </is>
      </c>
    </row>
    <row r="3421">
      <c r="A3421" t="inlineStr">
        <is>
          <t>5941104</t>
        </is>
      </c>
      <c r="B3421" t="inlineStr">
        <is>
          <t>大阪府和泉市万町</t>
        </is>
      </c>
      <c r="C3421" t="inlineStr">
        <is>
          <t>おおさかふいずみしまんちょう</t>
        </is>
      </c>
    </row>
    <row r="3422">
      <c r="A3422" t="inlineStr">
        <is>
          <t>5941105</t>
        </is>
      </c>
      <c r="B3422" t="inlineStr">
        <is>
          <t>大阪府和泉市のぞみ野</t>
        </is>
      </c>
      <c r="C3422" t="inlineStr">
        <is>
          <t>おおさかふいずみしのぞみの</t>
        </is>
      </c>
    </row>
    <row r="3423">
      <c r="A3423" t="inlineStr">
        <is>
          <t>5941106</t>
        </is>
      </c>
      <c r="B3423" t="inlineStr">
        <is>
          <t>大阪府和泉市はつが野</t>
        </is>
      </c>
      <c r="C3423" t="inlineStr">
        <is>
          <t>おおさかふいずみしはつがの</t>
        </is>
      </c>
    </row>
    <row r="3424">
      <c r="A3424" t="inlineStr">
        <is>
          <t>5941111</t>
        </is>
      </c>
      <c r="B3424" t="inlineStr">
        <is>
          <t>大阪府和泉市光明台</t>
        </is>
      </c>
      <c r="C3424" t="inlineStr">
        <is>
          <t>おおさかふいずみしこうみょうだい</t>
        </is>
      </c>
    </row>
    <row r="3425">
      <c r="A3425" t="inlineStr">
        <is>
          <t>5941112</t>
        </is>
      </c>
      <c r="B3425" t="inlineStr">
        <is>
          <t>大阪府和泉市三林町</t>
        </is>
      </c>
      <c r="C3425" t="inlineStr">
        <is>
          <t>おおさかふいずみしみばやしちょう</t>
        </is>
      </c>
    </row>
    <row r="3426">
      <c r="A3426" t="inlineStr">
        <is>
          <t>5941113</t>
        </is>
      </c>
      <c r="B3426" t="inlineStr">
        <is>
          <t>大阪府和泉市黒石町</t>
        </is>
      </c>
      <c r="C3426" t="inlineStr">
        <is>
          <t>おおさかふいずみしくろいしちょう</t>
        </is>
      </c>
    </row>
    <row r="3427">
      <c r="A3427" t="inlineStr">
        <is>
          <t>5941114</t>
        </is>
      </c>
      <c r="B3427" t="inlineStr">
        <is>
          <t>大阪府和泉市国分町</t>
        </is>
      </c>
      <c r="C3427" t="inlineStr">
        <is>
          <t>おおさかふいずみしこくぶちょう</t>
        </is>
      </c>
    </row>
    <row r="3428">
      <c r="A3428" t="inlineStr">
        <is>
          <t>5941115</t>
        </is>
      </c>
      <c r="B3428" t="inlineStr">
        <is>
          <t>大阪府和泉市平井町</t>
        </is>
      </c>
      <c r="C3428" t="inlineStr">
        <is>
          <t>おおさかふいずみしひらいちょう</t>
        </is>
      </c>
    </row>
    <row r="3429">
      <c r="A3429" t="inlineStr">
        <is>
          <t>5941116</t>
        </is>
      </c>
      <c r="B3429" t="inlineStr">
        <is>
          <t>大阪府和泉市納花町</t>
        </is>
      </c>
      <c r="C3429" t="inlineStr">
        <is>
          <t>おおさかふいずみしのうけちょう</t>
        </is>
      </c>
    </row>
    <row r="3430">
      <c r="A3430" t="inlineStr">
        <is>
          <t>5941117</t>
        </is>
      </c>
      <c r="B3430" t="inlineStr">
        <is>
          <t>大阪府和泉市鍛治屋町</t>
        </is>
      </c>
      <c r="C3430" t="inlineStr">
        <is>
          <t>おおさかふいずみしかじやちょう</t>
        </is>
      </c>
    </row>
    <row r="3431">
      <c r="A3431" t="inlineStr">
        <is>
          <t>5941118</t>
        </is>
      </c>
      <c r="B3431" t="inlineStr">
        <is>
          <t>大阪府和泉市みずき台</t>
        </is>
      </c>
      <c r="C3431" t="inlineStr">
        <is>
          <t>おおさかふいずみしみずきだい</t>
        </is>
      </c>
    </row>
    <row r="3432">
      <c r="A3432" t="inlineStr">
        <is>
          <t>5941121</t>
        </is>
      </c>
      <c r="B3432" t="inlineStr">
        <is>
          <t>大阪府和泉市下宮町</t>
        </is>
      </c>
      <c r="C3432" t="inlineStr">
        <is>
          <t>おおさかふいずみししものみやちょう</t>
        </is>
      </c>
    </row>
    <row r="3433">
      <c r="A3433" t="inlineStr">
        <is>
          <t>5941122</t>
        </is>
      </c>
      <c r="B3433" t="inlineStr">
        <is>
          <t>大阪府和泉市北田中町</t>
        </is>
      </c>
      <c r="C3433" t="inlineStr">
        <is>
          <t>おおさかふいずみしきただなかちょう</t>
        </is>
      </c>
    </row>
    <row r="3434">
      <c r="A3434" t="inlineStr">
        <is>
          <t>5941123</t>
        </is>
      </c>
      <c r="B3434" t="inlineStr">
        <is>
          <t>大阪府和泉市福瀬町</t>
        </is>
      </c>
      <c r="C3434" t="inlineStr">
        <is>
          <t>おおさかふいずみしふくぜちょう</t>
        </is>
      </c>
    </row>
    <row r="3435">
      <c r="A3435" t="inlineStr">
        <is>
          <t>5941124</t>
        </is>
      </c>
      <c r="B3435" t="inlineStr">
        <is>
          <t>大阪府和泉市南面利町</t>
        </is>
      </c>
      <c r="C3435" t="inlineStr">
        <is>
          <t>おおさかふいずみしなめりちょう</t>
        </is>
      </c>
    </row>
    <row r="3436">
      <c r="A3436" t="inlineStr">
        <is>
          <t>5941125</t>
        </is>
      </c>
      <c r="B3436" t="inlineStr">
        <is>
          <t>大阪府和泉市善正町</t>
        </is>
      </c>
      <c r="C3436" t="inlineStr">
        <is>
          <t>おおさかふいずみしぜんしょうちょう</t>
        </is>
      </c>
    </row>
    <row r="3437">
      <c r="A3437" t="inlineStr">
        <is>
          <t>5941126</t>
        </is>
      </c>
      <c r="B3437" t="inlineStr">
        <is>
          <t>大阪府和泉市九鬼町</t>
        </is>
      </c>
      <c r="C3437" t="inlineStr">
        <is>
          <t>おおさかふいずみしくきちょう</t>
        </is>
      </c>
    </row>
    <row r="3438">
      <c r="A3438" t="inlineStr">
        <is>
          <t>5941127</t>
        </is>
      </c>
      <c r="B3438" t="inlineStr">
        <is>
          <t>大阪府和泉市小野田町</t>
        </is>
      </c>
      <c r="C3438" t="inlineStr">
        <is>
          <t>おおさかふいずみしおのだちょう</t>
        </is>
      </c>
    </row>
    <row r="3439">
      <c r="A3439" t="inlineStr">
        <is>
          <t>5941128</t>
        </is>
      </c>
      <c r="B3439" t="inlineStr">
        <is>
          <t>大阪府和泉市岡町</t>
        </is>
      </c>
      <c r="C3439" t="inlineStr">
        <is>
          <t>おおさかふいずみしおかちょう</t>
        </is>
      </c>
    </row>
    <row r="3440">
      <c r="A3440" t="inlineStr">
        <is>
          <t>5941131</t>
        </is>
      </c>
      <c r="B3440" t="inlineStr">
        <is>
          <t>大阪府和泉市槇尾山町</t>
        </is>
      </c>
      <c r="C3440" t="inlineStr">
        <is>
          <t>おおさかふいずみしまきおさんちょう</t>
        </is>
      </c>
    </row>
    <row r="3441">
      <c r="A3441" t="inlineStr">
        <is>
          <t>5941132</t>
        </is>
      </c>
      <c r="B3441" t="inlineStr">
        <is>
          <t>大阪府和泉市父鬼町</t>
        </is>
      </c>
      <c r="C3441" t="inlineStr">
        <is>
          <t>おおさかふいずみしちちおにちょう</t>
        </is>
      </c>
    </row>
    <row r="3442">
      <c r="A3442" t="inlineStr">
        <is>
          <t>5941133</t>
        </is>
      </c>
      <c r="B3442" t="inlineStr">
        <is>
          <t>大阪府和泉市春木川町</t>
        </is>
      </c>
      <c r="C3442" t="inlineStr">
        <is>
          <t>おおさかふいずみしはるきがわちょう</t>
        </is>
      </c>
    </row>
    <row r="3443">
      <c r="A3443" t="inlineStr">
        <is>
          <t>5941134</t>
        </is>
      </c>
      <c r="B3443" t="inlineStr">
        <is>
          <t>大阪府和泉市大野町</t>
        </is>
      </c>
      <c r="C3443" t="inlineStr">
        <is>
          <t>おおさかふいずみしおおのちょう</t>
        </is>
      </c>
    </row>
    <row r="3444">
      <c r="A3444" t="inlineStr">
        <is>
          <t>5941135</t>
        </is>
      </c>
      <c r="B3444" t="inlineStr">
        <is>
          <t>大阪府和泉市坪井町</t>
        </is>
      </c>
      <c r="C3444" t="inlineStr">
        <is>
          <t>おおさかふいずみしつぼいちょう</t>
        </is>
      </c>
    </row>
    <row r="3445">
      <c r="A3445" t="inlineStr">
        <is>
          <t>5941136</t>
        </is>
      </c>
      <c r="B3445" t="inlineStr">
        <is>
          <t>大阪府和泉市仏並町</t>
        </is>
      </c>
      <c r="C3445" t="inlineStr">
        <is>
          <t>おおさかふいずみしぶつなみちょう</t>
        </is>
      </c>
    </row>
    <row r="3446">
      <c r="A3446" t="inlineStr">
        <is>
          <t>5941141</t>
        </is>
      </c>
      <c r="B3446" t="inlineStr">
        <is>
          <t>大阪府和泉市春木町</t>
        </is>
      </c>
      <c r="C3446" t="inlineStr">
        <is>
          <t>おおさかふいずみしはるきちょう</t>
        </is>
      </c>
    </row>
    <row r="3447">
      <c r="A3447" t="inlineStr">
        <is>
          <t>5941142</t>
        </is>
      </c>
      <c r="B3447" t="inlineStr">
        <is>
          <t>大阪府和泉市久井町</t>
        </is>
      </c>
      <c r="C3447" t="inlineStr">
        <is>
          <t>おおさかふいずみしひさいちょう</t>
        </is>
      </c>
    </row>
    <row r="3448">
      <c r="A3448" t="inlineStr">
        <is>
          <t>5941143</t>
        </is>
      </c>
      <c r="B3448" t="inlineStr">
        <is>
          <t>大阪府和泉市若樫町</t>
        </is>
      </c>
      <c r="C3448" t="inlineStr">
        <is>
          <t>おおさかふいずみしわかかしちょう</t>
        </is>
      </c>
    </row>
    <row r="3449">
      <c r="A3449" t="inlineStr">
        <is>
          <t>5941144</t>
        </is>
      </c>
      <c r="B3449" t="inlineStr">
        <is>
          <t>大阪府和泉市テクノステージ</t>
        </is>
      </c>
      <c r="C3449" t="inlineStr">
        <is>
          <t>おおさかふいずみしてくのすてーじ</t>
        </is>
      </c>
    </row>
    <row r="3450">
      <c r="A3450" t="inlineStr">
        <is>
          <t>5941151</t>
        </is>
      </c>
      <c r="B3450" t="inlineStr">
        <is>
          <t>大阪府和泉市唐国町</t>
        </is>
      </c>
      <c r="C3450" t="inlineStr">
        <is>
          <t>おおさかふいずみしからくにちょう</t>
        </is>
      </c>
    </row>
    <row r="3451">
      <c r="A3451" t="inlineStr">
        <is>
          <t>5941152</t>
        </is>
      </c>
      <c r="B3451" t="inlineStr">
        <is>
          <t>大阪府和泉市まなび野</t>
        </is>
      </c>
      <c r="C3451" t="inlineStr">
        <is>
          <t>おおさかふいずみしまなびの</t>
        </is>
      </c>
    </row>
    <row r="3452">
      <c r="A3452" t="inlineStr">
        <is>
          <t>5941153</t>
        </is>
      </c>
      <c r="B3452" t="inlineStr">
        <is>
          <t>大阪府和泉市青葉台</t>
        </is>
      </c>
      <c r="C3452" t="inlineStr">
        <is>
          <t>おおさかふいずみしあおばだい</t>
        </is>
      </c>
    </row>
    <row r="3453">
      <c r="A3453" t="inlineStr">
        <is>
          <t>5941154</t>
        </is>
      </c>
      <c r="B3453" t="inlineStr">
        <is>
          <t>大阪府和泉市松尾寺町</t>
        </is>
      </c>
      <c r="C3453" t="inlineStr">
        <is>
          <t>おおさかふいずみしまつおじちょう</t>
        </is>
      </c>
    </row>
    <row r="3454">
      <c r="A3454" t="inlineStr">
        <is>
          <t>5941155</t>
        </is>
      </c>
      <c r="B3454" t="inlineStr">
        <is>
          <t>大阪府和泉市緑ケ丘</t>
        </is>
      </c>
      <c r="C3454" t="inlineStr">
        <is>
          <t>おおさかふいずみしみどりがおか</t>
        </is>
      </c>
    </row>
    <row r="3455">
      <c r="A3455" t="inlineStr">
        <is>
          <t>5941156</t>
        </is>
      </c>
      <c r="B3455" t="inlineStr">
        <is>
          <t>大阪府和泉市内田町</t>
        </is>
      </c>
      <c r="C3455" t="inlineStr">
        <is>
          <t>おおさかふいずみしうちだちょう</t>
        </is>
      </c>
    </row>
    <row r="3456">
      <c r="A3456" t="inlineStr">
        <is>
          <t>5941157</t>
        </is>
      </c>
      <c r="B3456" t="inlineStr">
        <is>
          <t>大阪府和泉市あゆみ野</t>
        </is>
      </c>
      <c r="C3456" t="inlineStr">
        <is>
          <t>おおさかふいずみしあゆみの</t>
        </is>
      </c>
    </row>
    <row r="3457">
      <c r="A3457" t="inlineStr">
        <is>
          <t>5950000</t>
        </is>
      </c>
      <c r="B3457" t="inlineStr">
        <is>
          <t>大阪府泉大津市</t>
        </is>
      </c>
      <c r="C3457" t="inlineStr">
        <is>
          <t>おおさかふいずみおおつし</t>
        </is>
      </c>
    </row>
    <row r="3458">
      <c r="A3458" t="inlineStr">
        <is>
          <t>5950001</t>
        </is>
      </c>
      <c r="B3458" t="inlineStr">
        <is>
          <t>大阪府泉大津市綾井</t>
        </is>
      </c>
      <c r="C3458" t="inlineStr">
        <is>
          <t>おおさかふいずみおおつしあやい</t>
        </is>
      </c>
    </row>
    <row r="3459">
      <c r="A3459" t="inlineStr">
        <is>
          <t>5950002</t>
        </is>
      </c>
      <c r="B3459" t="inlineStr">
        <is>
          <t>大阪府泉大津市末広町</t>
        </is>
      </c>
      <c r="C3459" t="inlineStr">
        <is>
          <t>おおさかふいずみおおつしすえひろちょう</t>
        </is>
      </c>
    </row>
    <row r="3460">
      <c r="A3460" t="inlineStr">
        <is>
          <t>5950003</t>
        </is>
      </c>
      <c r="B3460" t="inlineStr">
        <is>
          <t>大阪府泉大津市尾井千原町</t>
        </is>
      </c>
      <c r="C3460" t="inlineStr">
        <is>
          <t>おおさかふいずみおおつしおいちはらちょう</t>
        </is>
      </c>
    </row>
    <row r="3461">
      <c r="A3461" t="inlineStr">
        <is>
          <t>5950004</t>
        </is>
      </c>
      <c r="B3461" t="inlineStr">
        <is>
          <t>大阪府泉大津市千原町</t>
        </is>
      </c>
      <c r="C3461" t="inlineStr">
        <is>
          <t>おおさかふいずみおおつしちはらちょう</t>
        </is>
      </c>
    </row>
    <row r="3462">
      <c r="A3462" t="inlineStr">
        <is>
          <t>5950005</t>
        </is>
      </c>
      <c r="B3462" t="inlineStr">
        <is>
          <t>大阪府泉大津市森町</t>
        </is>
      </c>
      <c r="C3462" t="inlineStr">
        <is>
          <t>おおさかふいずみおおつしもりちょう</t>
        </is>
      </c>
    </row>
    <row r="3463">
      <c r="A3463" t="inlineStr">
        <is>
          <t>5950006</t>
        </is>
      </c>
      <c r="B3463" t="inlineStr">
        <is>
          <t>大阪府泉大津市東助松町</t>
        </is>
      </c>
      <c r="C3463" t="inlineStr">
        <is>
          <t>おおさかふいずみおおつしひがしすけまつちょう</t>
        </is>
      </c>
    </row>
    <row r="3464">
      <c r="A3464" t="inlineStr">
        <is>
          <t>5950007</t>
        </is>
      </c>
      <c r="B3464" t="inlineStr">
        <is>
          <t>大阪府泉大津市助松団地</t>
        </is>
      </c>
      <c r="C3464" t="inlineStr">
        <is>
          <t>おおさかふいずみおおつしすけまつだんち</t>
        </is>
      </c>
    </row>
    <row r="3465">
      <c r="A3465" t="inlineStr">
        <is>
          <t>5950011</t>
        </is>
      </c>
      <c r="B3465" t="inlineStr">
        <is>
          <t>大阪府泉大津市曽根町</t>
        </is>
      </c>
      <c r="C3465" t="inlineStr">
        <is>
          <t>おおさかふいずみおおつしそねちょう</t>
        </is>
      </c>
    </row>
    <row r="3466">
      <c r="A3466" t="inlineStr">
        <is>
          <t>5950012</t>
        </is>
      </c>
      <c r="B3466" t="inlineStr">
        <is>
          <t>大阪府泉大津市北豊中町</t>
        </is>
      </c>
      <c r="C3466" t="inlineStr">
        <is>
          <t>おおさかふいずみおおつしきたとよなかちょう</t>
        </is>
      </c>
    </row>
    <row r="3467">
      <c r="A3467" t="inlineStr">
        <is>
          <t>5950013</t>
        </is>
      </c>
      <c r="B3467" t="inlineStr">
        <is>
          <t>大阪府泉大津市宮町</t>
        </is>
      </c>
      <c r="C3467" t="inlineStr">
        <is>
          <t>おおさかふいずみおおつしみやちょう</t>
        </is>
      </c>
    </row>
    <row r="3468">
      <c r="A3468" t="inlineStr">
        <is>
          <t>5950014</t>
        </is>
      </c>
      <c r="B3468" t="inlineStr">
        <is>
          <t>大阪府泉大津市寿町</t>
        </is>
      </c>
      <c r="C3468" t="inlineStr">
        <is>
          <t>おおさかふいずみおおつしことぶきちょう</t>
        </is>
      </c>
    </row>
    <row r="3469">
      <c r="A3469" t="inlineStr">
        <is>
          <t>5950015</t>
        </is>
      </c>
      <c r="B3469" t="inlineStr">
        <is>
          <t>大阪府泉大津市二田町</t>
        </is>
      </c>
      <c r="C3469" t="inlineStr">
        <is>
          <t>おおさかふいずみおおつしふつたちょう</t>
        </is>
      </c>
    </row>
    <row r="3470">
      <c r="A3470" t="inlineStr">
        <is>
          <t>5950016</t>
        </is>
      </c>
      <c r="B3470" t="inlineStr">
        <is>
          <t>大阪府泉大津市条南町</t>
        </is>
      </c>
      <c r="C3470" t="inlineStr">
        <is>
          <t>おおさかふいずみおおつしじょうなんちょう</t>
        </is>
      </c>
    </row>
    <row r="3471">
      <c r="A3471" t="inlineStr">
        <is>
          <t>5950017</t>
        </is>
      </c>
      <c r="B3471" t="inlineStr">
        <is>
          <t>大阪府泉大津市池園町</t>
        </is>
      </c>
      <c r="C3471" t="inlineStr">
        <is>
          <t>おおさかふいずみおおつしいけぞのちょう</t>
        </is>
      </c>
    </row>
    <row r="3472">
      <c r="A3472" t="inlineStr">
        <is>
          <t>5950021</t>
        </is>
      </c>
      <c r="B3472" t="inlineStr">
        <is>
          <t>大阪府泉大津市東豊中町</t>
        </is>
      </c>
      <c r="C3472" t="inlineStr">
        <is>
          <t>おおさかふいずみおおつしひがしとよなかちょう</t>
        </is>
      </c>
    </row>
    <row r="3473">
      <c r="A3473" t="inlineStr">
        <is>
          <t>5950022</t>
        </is>
      </c>
      <c r="B3473" t="inlineStr">
        <is>
          <t>大阪府泉大津市池浦</t>
        </is>
      </c>
      <c r="C3473" t="inlineStr">
        <is>
          <t>おおさかふいずみおおつしいけうら</t>
        </is>
      </c>
    </row>
    <row r="3474">
      <c r="A3474" t="inlineStr">
        <is>
          <t>5950023</t>
        </is>
      </c>
      <c r="B3474" t="inlineStr">
        <is>
          <t>大阪府泉大津市豊中町</t>
        </is>
      </c>
      <c r="C3474" t="inlineStr">
        <is>
          <t>おおさかふいずみおおつしとよなかちょう</t>
        </is>
      </c>
    </row>
    <row r="3475">
      <c r="A3475" t="inlineStr">
        <is>
          <t>5950024</t>
        </is>
      </c>
      <c r="B3475" t="inlineStr">
        <is>
          <t>大阪府泉大津市池浦町</t>
        </is>
      </c>
      <c r="C3475" t="inlineStr">
        <is>
          <t>おおさかふいずみおおつしいけうらちょう</t>
        </is>
      </c>
    </row>
    <row r="3476">
      <c r="A3476" t="inlineStr">
        <is>
          <t>5950025</t>
        </is>
      </c>
      <c r="B3476" t="inlineStr">
        <is>
          <t>大阪府泉大津市旭町</t>
        </is>
      </c>
      <c r="C3476" t="inlineStr">
        <is>
          <t>おおさかふいずみおおつしあさひちょう</t>
        </is>
      </c>
    </row>
    <row r="3477">
      <c r="A3477" t="inlineStr">
        <is>
          <t>5950026</t>
        </is>
      </c>
      <c r="B3477" t="inlineStr">
        <is>
          <t>大阪府泉大津市東雲町</t>
        </is>
      </c>
      <c r="C3477" t="inlineStr">
        <is>
          <t>おおさかふいずみおおつししののめちょう</t>
        </is>
      </c>
    </row>
    <row r="3478">
      <c r="A3478" t="inlineStr">
        <is>
          <t>5950027</t>
        </is>
      </c>
      <c r="B3478" t="inlineStr">
        <is>
          <t>大阪府泉大津市下条町</t>
        </is>
      </c>
      <c r="C3478" t="inlineStr">
        <is>
          <t>おおさかふいずみおおつしげじょうちょう</t>
        </is>
      </c>
    </row>
    <row r="3479">
      <c r="A3479" t="inlineStr">
        <is>
          <t>5950028</t>
        </is>
      </c>
      <c r="B3479" t="inlineStr">
        <is>
          <t>大阪府泉大津市要池住宅</t>
        </is>
      </c>
      <c r="C3479" t="inlineStr">
        <is>
          <t>おおさかふいずみおおつしかなめいけじゅうたく</t>
        </is>
      </c>
    </row>
    <row r="3480">
      <c r="A3480" t="inlineStr">
        <is>
          <t>5950031</t>
        </is>
      </c>
      <c r="B3480" t="inlineStr">
        <is>
          <t>大阪府泉大津市我孫子</t>
        </is>
      </c>
      <c r="C3480" t="inlineStr">
        <is>
          <t>おおさかふいずみおおつしあびこ</t>
        </is>
      </c>
    </row>
    <row r="3481">
      <c r="A3481" t="inlineStr">
        <is>
          <t>5950032</t>
        </is>
      </c>
      <c r="B3481" t="inlineStr">
        <is>
          <t>大阪府泉大津市穴田</t>
        </is>
      </c>
      <c r="C3481" t="inlineStr">
        <is>
          <t>おおさかふいずみおおつしあなだ</t>
        </is>
      </c>
    </row>
    <row r="3482">
      <c r="A3482" t="inlineStr">
        <is>
          <t>5950033</t>
        </is>
      </c>
      <c r="B3482" t="inlineStr">
        <is>
          <t>大阪府泉大津市板原</t>
        </is>
      </c>
      <c r="C3482" t="inlineStr">
        <is>
          <t>おおさかふいずみおおつしいたはら</t>
        </is>
      </c>
    </row>
    <row r="3483">
      <c r="A3483" t="inlineStr">
        <is>
          <t>5950034</t>
        </is>
      </c>
      <c r="B3483" t="inlineStr">
        <is>
          <t>大阪府泉大津市宇多</t>
        </is>
      </c>
      <c r="C3483" t="inlineStr">
        <is>
          <t>おおさかふいずみおおつしうだ</t>
        </is>
      </c>
    </row>
    <row r="3484">
      <c r="A3484" t="inlineStr">
        <is>
          <t>5950035</t>
        </is>
      </c>
      <c r="B3484" t="inlineStr">
        <is>
          <t>大阪府泉大津市式内町</t>
        </is>
      </c>
      <c r="C3484" t="inlineStr">
        <is>
          <t>おおさかふいずみおおつししきないちょう</t>
        </is>
      </c>
    </row>
    <row r="3485">
      <c r="A3485" t="inlineStr">
        <is>
          <t>5950036</t>
        </is>
      </c>
      <c r="B3485" t="inlineStr">
        <is>
          <t>大阪府泉大津市昭和町</t>
        </is>
      </c>
      <c r="C3485" t="inlineStr">
        <is>
          <t>おおさかふいずみおおつししょうわちょう</t>
        </is>
      </c>
    </row>
    <row r="3486">
      <c r="A3486" t="inlineStr">
        <is>
          <t>5950037</t>
        </is>
      </c>
      <c r="B3486" t="inlineStr">
        <is>
          <t>大阪府泉大津市虫取</t>
        </is>
      </c>
      <c r="C3486" t="inlineStr">
        <is>
          <t>おおさかふいずみおおつしむしとり</t>
        </is>
      </c>
    </row>
    <row r="3487">
      <c r="A3487" t="inlineStr">
        <is>
          <t>5950038</t>
        </is>
      </c>
      <c r="B3487" t="inlineStr">
        <is>
          <t>大阪府泉大津市楠町西</t>
        </is>
      </c>
      <c r="C3487" t="inlineStr">
        <is>
          <t>おおさかふいずみおおつしくすのきちょうにし</t>
        </is>
      </c>
    </row>
    <row r="3488">
      <c r="A3488" t="inlineStr">
        <is>
          <t>5950039</t>
        </is>
      </c>
      <c r="B3488" t="inlineStr">
        <is>
          <t>大阪府泉大津市楠町東</t>
        </is>
      </c>
      <c r="C3488" t="inlineStr">
        <is>
          <t>おおさかふいずみおおつしくすのきちょうひがし</t>
        </is>
      </c>
    </row>
    <row r="3489">
      <c r="A3489" t="inlineStr">
        <is>
          <t>5950041</t>
        </is>
      </c>
      <c r="B3489" t="inlineStr">
        <is>
          <t>大阪府泉大津市戎町</t>
        </is>
      </c>
      <c r="C3489" t="inlineStr">
        <is>
          <t>おおさかふいずみおおつしえびすちょう</t>
        </is>
      </c>
    </row>
    <row r="3490">
      <c r="A3490" t="inlineStr">
        <is>
          <t>5950042</t>
        </is>
      </c>
      <c r="B3490" t="inlineStr">
        <is>
          <t>大阪府泉大津市高津町</t>
        </is>
      </c>
      <c r="C3490" t="inlineStr">
        <is>
          <t>おおさかふいずみおおつしたかつちょう</t>
        </is>
      </c>
    </row>
    <row r="3491">
      <c r="A3491" t="inlineStr">
        <is>
          <t>5950043</t>
        </is>
      </c>
      <c r="B3491" t="inlineStr">
        <is>
          <t>大阪府泉大津市清水町</t>
        </is>
      </c>
      <c r="C3491" t="inlineStr">
        <is>
          <t>おおさかふいずみおおつししみずちょう</t>
        </is>
      </c>
    </row>
    <row r="3492">
      <c r="A3492" t="inlineStr">
        <is>
          <t>5950044</t>
        </is>
      </c>
      <c r="B3492" t="inlineStr">
        <is>
          <t>大阪府泉大津市河原町</t>
        </is>
      </c>
      <c r="C3492" t="inlineStr">
        <is>
          <t>おおさかふいずみおおつしかわはらちょう</t>
        </is>
      </c>
    </row>
    <row r="3493">
      <c r="A3493" t="inlineStr">
        <is>
          <t>5950045</t>
        </is>
      </c>
      <c r="B3493" t="inlineStr">
        <is>
          <t>大阪府泉大津市下之町</t>
        </is>
      </c>
      <c r="C3493" t="inlineStr">
        <is>
          <t>おおさかふいずみおおつししたのちょう</t>
        </is>
      </c>
    </row>
    <row r="3494">
      <c r="A3494" t="inlineStr">
        <is>
          <t>5950046</t>
        </is>
      </c>
      <c r="B3494" t="inlineStr">
        <is>
          <t>大阪府泉大津市上之町</t>
        </is>
      </c>
      <c r="C3494" t="inlineStr">
        <is>
          <t>おおさかふいずみおおつしうえのちょう</t>
        </is>
      </c>
    </row>
    <row r="3495">
      <c r="A3495" t="inlineStr">
        <is>
          <t>5950051</t>
        </is>
      </c>
      <c r="B3495" t="inlineStr">
        <is>
          <t>大阪府泉大津市東港町</t>
        </is>
      </c>
      <c r="C3495" t="inlineStr">
        <is>
          <t>おおさかふいずみおおつしひがしみなとちょう</t>
        </is>
      </c>
    </row>
    <row r="3496">
      <c r="A3496" t="inlineStr">
        <is>
          <t>5950052</t>
        </is>
      </c>
      <c r="B3496" t="inlineStr">
        <is>
          <t>大阪府泉大津市西港町</t>
        </is>
      </c>
      <c r="C3496" t="inlineStr">
        <is>
          <t>おおさかふいずみおおつしにしみなとちょう</t>
        </is>
      </c>
    </row>
    <row r="3497">
      <c r="A3497" t="inlineStr">
        <is>
          <t>5950053</t>
        </is>
      </c>
      <c r="B3497" t="inlineStr">
        <is>
          <t>大阪府泉大津市青葉町</t>
        </is>
      </c>
      <c r="C3497" t="inlineStr">
        <is>
          <t>おおさかふいずみおおつしあおばちょう</t>
        </is>
      </c>
    </row>
    <row r="3498">
      <c r="A3498" t="inlineStr">
        <is>
          <t>5950054</t>
        </is>
      </c>
      <c r="B3498" t="inlineStr">
        <is>
          <t>大阪府泉大津市汐見町</t>
        </is>
      </c>
      <c r="C3498" t="inlineStr">
        <is>
          <t>おおさかふいずみおおつししおみちょう</t>
        </is>
      </c>
    </row>
    <row r="3499">
      <c r="A3499" t="inlineStr">
        <is>
          <t>5950055</t>
        </is>
      </c>
      <c r="B3499" t="inlineStr">
        <is>
          <t>大阪府泉大津市なぎさ町</t>
        </is>
      </c>
      <c r="C3499" t="inlineStr">
        <is>
          <t>おおさかふいずみおおつしなぎさちょう</t>
        </is>
      </c>
    </row>
    <row r="3500">
      <c r="A3500" t="inlineStr">
        <is>
          <t>5950056</t>
        </is>
      </c>
      <c r="B3500" t="inlineStr">
        <is>
          <t>大阪府泉大津市夕凪町</t>
        </is>
      </c>
      <c r="C3500" t="inlineStr">
        <is>
          <t>おおさかふいずみおおつしゆうなぎちょう</t>
        </is>
      </c>
    </row>
    <row r="3501">
      <c r="A3501" t="inlineStr">
        <is>
          <t>5950061</t>
        </is>
      </c>
      <c r="B3501" t="inlineStr">
        <is>
          <t>大阪府泉大津市春日町</t>
        </is>
      </c>
      <c r="C3501" t="inlineStr">
        <is>
          <t>おおさかふいずみおおつしかすがちょう</t>
        </is>
      </c>
    </row>
    <row r="3502">
      <c r="A3502" t="inlineStr">
        <is>
          <t>5950062</t>
        </is>
      </c>
      <c r="B3502" t="inlineStr">
        <is>
          <t>大阪府泉大津市田中町</t>
        </is>
      </c>
      <c r="C3502" t="inlineStr">
        <is>
          <t>おおさかふいずみおおつしたなかちょう</t>
        </is>
      </c>
    </row>
    <row r="3503">
      <c r="A3503" t="inlineStr">
        <is>
          <t>5950063</t>
        </is>
      </c>
      <c r="B3503" t="inlineStr">
        <is>
          <t>大阪府泉大津市本町</t>
        </is>
      </c>
      <c r="C3503" t="inlineStr">
        <is>
          <t>おおさかふいずみおおつしほんまち</t>
        </is>
      </c>
    </row>
    <row r="3504">
      <c r="A3504" t="inlineStr">
        <is>
          <t>5950064</t>
        </is>
      </c>
      <c r="B3504" t="inlineStr">
        <is>
          <t>大阪府泉大津市神明町</t>
        </is>
      </c>
      <c r="C3504" t="inlineStr">
        <is>
          <t>おおさかふいずみおおつししんめいちょう</t>
        </is>
      </c>
    </row>
    <row r="3505">
      <c r="A3505" t="inlineStr">
        <is>
          <t>5950065</t>
        </is>
      </c>
      <c r="B3505" t="inlineStr">
        <is>
          <t>大阪府泉大津市若宮町</t>
        </is>
      </c>
      <c r="C3505" t="inlineStr">
        <is>
          <t>おおさかふいずみおおつしわかみやちょう</t>
        </is>
      </c>
    </row>
    <row r="3506">
      <c r="A3506" t="inlineStr">
        <is>
          <t>5950066</t>
        </is>
      </c>
      <c r="B3506" t="inlineStr">
        <is>
          <t>大阪府泉大津市菅原町</t>
        </is>
      </c>
      <c r="C3506" t="inlineStr">
        <is>
          <t>おおさかふいずみおおつしすがはらちょう</t>
        </is>
      </c>
    </row>
    <row r="3507">
      <c r="A3507" t="inlineStr">
        <is>
          <t>5950067</t>
        </is>
      </c>
      <c r="B3507" t="inlineStr">
        <is>
          <t>大阪府泉大津市小松町</t>
        </is>
      </c>
      <c r="C3507" t="inlineStr">
        <is>
          <t>おおさかふいずみおおつしこまつちょう</t>
        </is>
      </c>
    </row>
    <row r="3508">
      <c r="A3508" t="inlineStr">
        <is>
          <t>5950071</t>
        </is>
      </c>
      <c r="B3508" t="inlineStr">
        <is>
          <t>大阪府泉大津市助松町</t>
        </is>
      </c>
      <c r="C3508" t="inlineStr">
        <is>
          <t>おおさかふいずみおおつしすけまつちょう</t>
        </is>
      </c>
    </row>
    <row r="3509">
      <c r="A3509" t="inlineStr">
        <is>
          <t>5950072</t>
        </is>
      </c>
      <c r="B3509" t="inlineStr">
        <is>
          <t>大阪府泉大津市松之浜町</t>
        </is>
      </c>
      <c r="C3509" t="inlineStr">
        <is>
          <t>おおさかふいずみおおつしまつのはまちょう</t>
        </is>
      </c>
    </row>
    <row r="3510">
      <c r="A3510" t="inlineStr">
        <is>
          <t>5950073</t>
        </is>
      </c>
      <c r="B3510" t="inlineStr">
        <is>
          <t>大阪府泉大津市新港町</t>
        </is>
      </c>
      <c r="C3510" t="inlineStr">
        <is>
          <t>おおさかふいずみおおつししんみなとちょう</t>
        </is>
      </c>
    </row>
    <row r="3511">
      <c r="A3511" t="inlineStr">
        <is>
          <t>5950074</t>
        </is>
      </c>
      <c r="B3511" t="inlineStr">
        <is>
          <t>大阪府泉大津市小津島町</t>
        </is>
      </c>
      <c r="C3511" t="inlineStr">
        <is>
          <t>おおさかふいずみおおつしおづしまちょう</t>
        </is>
      </c>
    </row>
    <row r="3512">
      <c r="A3512" t="inlineStr">
        <is>
          <t>5950075</t>
        </is>
      </c>
      <c r="B3512" t="inlineStr">
        <is>
          <t>大阪府泉大津市臨海町</t>
        </is>
      </c>
      <c r="C3512" t="inlineStr">
        <is>
          <t>おおさかふいずみおおつしりんかいちょう</t>
        </is>
      </c>
    </row>
    <row r="3513">
      <c r="A3513" t="inlineStr">
        <is>
          <t>5950081</t>
        </is>
      </c>
      <c r="B3513" t="inlineStr">
        <is>
          <t>大阪府高石市南高砂</t>
        </is>
      </c>
      <c r="C3513" t="inlineStr">
        <is>
          <t>おおさかふたかいししみなみたかさご</t>
        </is>
      </c>
    </row>
    <row r="3514">
      <c r="A3514" t="inlineStr">
        <is>
          <t>5950801</t>
        </is>
      </c>
      <c r="B3514" t="inlineStr">
        <is>
          <t>大阪府泉北郡忠岡町高月北</t>
        </is>
      </c>
      <c r="C3514" t="inlineStr">
        <is>
          <t>おおさかふせんぼくぐんただおかちょうたかつききた</t>
        </is>
      </c>
    </row>
    <row r="3515">
      <c r="A3515" t="inlineStr">
        <is>
          <t>5950802</t>
        </is>
      </c>
      <c r="B3515" t="inlineStr">
        <is>
          <t>大阪府泉北郡忠岡町高月南</t>
        </is>
      </c>
      <c r="C3515" t="inlineStr">
        <is>
          <t>おおさかふせんぼくぐんただおかちょうたかつきみなみ</t>
        </is>
      </c>
    </row>
    <row r="3516">
      <c r="A3516" t="inlineStr">
        <is>
          <t>5950803</t>
        </is>
      </c>
      <c r="B3516" t="inlineStr">
        <is>
          <t>大阪府泉北郡忠岡町北出</t>
        </is>
      </c>
      <c r="C3516" t="inlineStr">
        <is>
          <t>おおさかふせんぼくぐんただおかちょうきたいで</t>
        </is>
      </c>
    </row>
    <row r="3517">
      <c r="A3517" t="inlineStr">
        <is>
          <t>5950804</t>
        </is>
      </c>
      <c r="B3517" t="inlineStr">
        <is>
          <t>大阪府泉北郡忠岡町馬瀬</t>
        </is>
      </c>
      <c r="C3517" t="inlineStr">
        <is>
          <t>おおさかふせんぼくぐんただおかちょうまぜ</t>
        </is>
      </c>
    </row>
    <row r="3518">
      <c r="A3518" t="inlineStr">
        <is>
          <t>5950805</t>
        </is>
      </c>
      <c r="B3518" t="inlineStr">
        <is>
          <t>大阪府泉北郡忠岡町忠岡東</t>
        </is>
      </c>
      <c r="C3518" t="inlineStr">
        <is>
          <t>おおさかふせんぼくぐんただおかちょうただおかひがし</t>
        </is>
      </c>
    </row>
    <row r="3519">
      <c r="A3519" t="inlineStr">
        <is>
          <t>5950811</t>
        </is>
      </c>
      <c r="B3519" t="inlineStr">
        <is>
          <t>大阪府泉北郡忠岡町忠岡北</t>
        </is>
      </c>
      <c r="C3519" t="inlineStr">
        <is>
          <t>おおさかふせんぼくぐんただおかちょうただおかきた</t>
        </is>
      </c>
    </row>
    <row r="3520">
      <c r="A3520" t="inlineStr">
        <is>
          <t>5950812</t>
        </is>
      </c>
      <c r="B3520" t="inlineStr">
        <is>
          <t>大阪府泉北郡忠岡町忠岡中</t>
        </is>
      </c>
      <c r="C3520" t="inlineStr">
        <is>
          <t>おおさかふせんぼくぐんただおかちょうただおかなか</t>
        </is>
      </c>
    </row>
    <row r="3521">
      <c r="A3521" t="inlineStr">
        <is>
          <t>5950813</t>
        </is>
      </c>
      <c r="B3521" t="inlineStr">
        <is>
          <t>大阪府泉北郡忠岡町忠岡南</t>
        </is>
      </c>
      <c r="C3521" t="inlineStr">
        <is>
          <t>おおさかふせんぼくぐんただおかちょうただおかみなみ</t>
        </is>
      </c>
    </row>
    <row r="3522">
      <c r="A3522" t="inlineStr">
        <is>
          <t>5950814</t>
        </is>
      </c>
      <c r="B3522" t="inlineStr">
        <is>
          <t>大阪府泉北郡忠岡町新浜</t>
        </is>
      </c>
      <c r="C3522" t="inlineStr">
        <is>
          <t>おおさかふせんぼくぐんただおかちょうにいはま</t>
        </is>
      </c>
    </row>
    <row r="3523">
      <c r="A3523" t="inlineStr">
        <is>
          <t>5960000</t>
        </is>
      </c>
      <c r="B3523" t="inlineStr">
        <is>
          <t>大阪府岸和田市</t>
        </is>
      </c>
      <c r="C3523" t="inlineStr">
        <is>
          <t>おおさかふきしわだし</t>
        </is>
      </c>
    </row>
    <row r="3524">
      <c r="A3524" t="inlineStr">
        <is>
          <t>5960001</t>
        </is>
      </c>
      <c r="B3524" t="inlineStr">
        <is>
          <t>大阪府岸和田市磯上町</t>
        </is>
      </c>
      <c r="C3524" t="inlineStr">
        <is>
          <t>おおさかふきしわだしいそのかみちょう</t>
        </is>
      </c>
    </row>
    <row r="3525">
      <c r="A3525" t="inlineStr">
        <is>
          <t>5960002</t>
        </is>
      </c>
      <c r="B3525" t="inlineStr">
        <is>
          <t>大阪府岸和田市吉井町</t>
        </is>
      </c>
      <c r="C3525" t="inlineStr">
        <is>
          <t>おおさかふきしわだしよしいちょう</t>
        </is>
      </c>
    </row>
    <row r="3526">
      <c r="A3526" t="inlineStr">
        <is>
          <t>5960003</t>
        </is>
      </c>
      <c r="B3526" t="inlineStr">
        <is>
          <t>大阪府岸和田市中井町</t>
        </is>
      </c>
      <c r="C3526" t="inlineStr">
        <is>
          <t>おおさかふきしわだしなかいちょう</t>
        </is>
      </c>
    </row>
    <row r="3527">
      <c r="A3527" t="inlineStr">
        <is>
          <t>5960004</t>
        </is>
      </c>
      <c r="B3527" t="inlineStr">
        <is>
          <t>大阪府岸和田市荒木町</t>
        </is>
      </c>
      <c r="C3527" t="inlineStr">
        <is>
          <t>おおさかふきしわだしあらきちょう</t>
        </is>
      </c>
    </row>
    <row r="3528">
      <c r="A3528" t="inlineStr">
        <is>
          <t>5960005</t>
        </is>
      </c>
      <c r="B3528" t="inlineStr">
        <is>
          <t>大阪府岸和田市春木旭町</t>
        </is>
      </c>
      <c r="C3528" t="inlineStr">
        <is>
          <t>おおさかふきしわだしはるきあさひまち</t>
        </is>
      </c>
    </row>
    <row r="3529">
      <c r="A3529" t="inlineStr">
        <is>
          <t>5960006</t>
        </is>
      </c>
      <c r="B3529" t="inlineStr">
        <is>
          <t>大阪府岸和田市春木若松町</t>
        </is>
      </c>
      <c r="C3529" t="inlineStr">
        <is>
          <t>おおさかふきしわだしはるきわかまつちょう</t>
        </is>
      </c>
    </row>
    <row r="3530">
      <c r="A3530" t="inlineStr">
        <is>
          <t>5960011</t>
        </is>
      </c>
      <c r="B3530" t="inlineStr">
        <is>
          <t>大阪府岸和田市木材町</t>
        </is>
      </c>
      <c r="C3530" t="inlineStr">
        <is>
          <t>おおさかふきしわだしもくざいちょう</t>
        </is>
      </c>
    </row>
    <row r="3531">
      <c r="A3531" t="inlineStr">
        <is>
          <t>5960012</t>
        </is>
      </c>
      <c r="B3531" t="inlineStr">
        <is>
          <t>大阪府岸和田市新港町</t>
        </is>
      </c>
      <c r="C3531" t="inlineStr">
        <is>
          <t>おおさかふきしわだししんみなとまち</t>
        </is>
      </c>
    </row>
    <row r="3532">
      <c r="A3532" t="inlineStr">
        <is>
          <t>5960013</t>
        </is>
      </c>
      <c r="B3532" t="inlineStr">
        <is>
          <t>大阪府岸和田市臨海町</t>
        </is>
      </c>
      <c r="C3532" t="inlineStr">
        <is>
          <t>おおさかふきしわだしりんかいちょう</t>
        </is>
      </c>
    </row>
    <row r="3533">
      <c r="A3533" t="inlineStr">
        <is>
          <t>5960014</t>
        </is>
      </c>
      <c r="B3533" t="inlineStr">
        <is>
          <t>大阪府岸和田市港緑町</t>
        </is>
      </c>
      <c r="C3533" t="inlineStr">
        <is>
          <t>おおさかふきしわだしみなとみどりまち</t>
        </is>
      </c>
    </row>
    <row r="3534">
      <c r="A3534" t="inlineStr">
        <is>
          <t>5960015</t>
        </is>
      </c>
      <c r="B3534" t="inlineStr">
        <is>
          <t>大阪府岸和田市地蔵浜町</t>
        </is>
      </c>
      <c r="C3534" t="inlineStr">
        <is>
          <t>おおさかふきしわだしじぞうはまちょう</t>
        </is>
      </c>
    </row>
    <row r="3535">
      <c r="A3535" t="inlineStr">
        <is>
          <t>5960016</t>
        </is>
      </c>
      <c r="B3535" t="inlineStr">
        <is>
          <t>大阪府岸和田市岸之浦町</t>
        </is>
      </c>
      <c r="C3535" t="inlineStr">
        <is>
          <t>おおさかふきしわだしきしのうらちょう</t>
        </is>
      </c>
    </row>
    <row r="3536">
      <c r="A3536" t="inlineStr">
        <is>
          <t>5960021</t>
        </is>
      </c>
      <c r="B3536" t="inlineStr">
        <is>
          <t>大阪府岸和田市松風町</t>
        </is>
      </c>
      <c r="C3536" t="inlineStr">
        <is>
          <t>おおさかふきしわだしまつかぜちょう</t>
        </is>
      </c>
    </row>
    <row r="3537">
      <c r="A3537" t="inlineStr">
        <is>
          <t>5960022</t>
        </is>
      </c>
      <c r="B3537" t="inlineStr">
        <is>
          <t>大阪府岸和田市戎町</t>
        </is>
      </c>
      <c r="C3537" t="inlineStr">
        <is>
          <t>おおさかふきしわだしえびすちょう</t>
        </is>
      </c>
    </row>
    <row r="3538">
      <c r="A3538" t="inlineStr">
        <is>
          <t>5960023</t>
        </is>
      </c>
      <c r="B3538" t="inlineStr">
        <is>
          <t>大阪府岸和田市八幡町</t>
        </is>
      </c>
      <c r="C3538" t="inlineStr">
        <is>
          <t>おおさかふきしわだしはちまんちょう</t>
        </is>
      </c>
    </row>
    <row r="3539">
      <c r="A3539" t="inlineStr">
        <is>
          <t>5960024</t>
        </is>
      </c>
      <c r="B3539" t="inlineStr">
        <is>
          <t>大阪府岸和田市春木宮川町</t>
        </is>
      </c>
      <c r="C3539" t="inlineStr">
        <is>
          <t>おおさかふきしわだしはるきみやがわちょう</t>
        </is>
      </c>
    </row>
    <row r="3540">
      <c r="A3540" t="inlineStr">
        <is>
          <t>5960025</t>
        </is>
      </c>
      <c r="B3540" t="inlineStr">
        <is>
          <t>大阪府岸和田市春木宮本町</t>
        </is>
      </c>
      <c r="C3540" t="inlineStr">
        <is>
          <t>おおさかふきしわだしはるきみやもとちょう</t>
        </is>
      </c>
    </row>
    <row r="3541">
      <c r="A3541" t="inlineStr">
        <is>
          <t>5960026</t>
        </is>
      </c>
      <c r="B3541" t="inlineStr">
        <is>
          <t>大阪府岸和田市春木大国町</t>
        </is>
      </c>
      <c r="C3541" t="inlineStr">
        <is>
          <t>おおさかふきしわだしはるきだいこくちょう</t>
        </is>
      </c>
    </row>
    <row r="3542">
      <c r="A3542" t="inlineStr">
        <is>
          <t>5960031</t>
        </is>
      </c>
      <c r="B3542" t="inlineStr">
        <is>
          <t>大阪府岸和田市春木大小路町</t>
        </is>
      </c>
      <c r="C3542" t="inlineStr">
        <is>
          <t>おおさかふきしわだしはるきおおしょうじちょう</t>
        </is>
      </c>
    </row>
    <row r="3543">
      <c r="A3543" t="inlineStr">
        <is>
          <t>5960032</t>
        </is>
      </c>
      <c r="B3543" t="inlineStr">
        <is>
          <t>大阪府岸和田市春木元町</t>
        </is>
      </c>
      <c r="C3543" t="inlineStr">
        <is>
          <t>おおさかふきしわだしはるきもとまち</t>
        </is>
      </c>
    </row>
    <row r="3544">
      <c r="A3544" t="inlineStr">
        <is>
          <t>5960033</t>
        </is>
      </c>
      <c r="B3544" t="inlineStr">
        <is>
          <t>大阪府岸和田市春木中町</t>
        </is>
      </c>
      <c r="C3544" t="inlineStr">
        <is>
          <t>おおさかふきしわだしはるきなかまち</t>
        </is>
      </c>
    </row>
    <row r="3545">
      <c r="A3545" t="inlineStr">
        <is>
          <t>5960034</t>
        </is>
      </c>
      <c r="B3545" t="inlineStr">
        <is>
          <t>大阪府岸和田市春木本町</t>
        </is>
      </c>
      <c r="C3545" t="inlineStr">
        <is>
          <t>おおさかふきしわだしはるきほんまち</t>
        </is>
      </c>
    </row>
    <row r="3546">
      <c r="A3546" t="inlineStr">
        <is>
          <t>5960035</t>
        </is>
      </c>
      <c r="B3546" t="inlineStr">
        <is>
          <t>大阪府岸和田市春木泉町</t>
        </is>
      </c>
      <c r="C3546" t="inlineStr">
        <is>
          <t>おおさかふきしわだしはるきいずみちょう</t>
        </is>
      </c>
    </row>
    <row r="3547">
      <c r="A3547" t="inlineStr">
        <is>
          <t>5960036</t>
        </is>
      </c>
      <c r="B3547" t="inlineStr">
        <is>
          <t>大阪府岸和田市春木南浜町</t>
        </is>
      </c>
      <c r="C3547" t="inlineStr">
        <is>
          <t>おおさかふきしわだしはるきみなみはまちょう</t>
        </is>
      </c>
    </row>
    <row r="3548">
      <c r="A3548" t="inlineStr">
        <is>
          <t>5960037</t>
        </is>
      </c>
      <c r="B3548" t="inlineStr">
        <is>
          <t>大阪府岸和田市春木北浜町</t>
        </is>
      </c>
      <c r="C3548" t="inlineStr">
        <is>
          <t>おおさかふきしわだしはるききたはまちょう</t>
        </is>
      </c>
    </row>
    <row r="3549">
      <c r="A3549" t="inlineStr">
        <is>
          <t>5960041</t>
        </is>
      </c>
      <c r="B3549" t="inlineStr">
        <is>
          <t>大阪府岸和田市下野町</t>
        </is>
      </c>
      <c r="C3549" t="inlineStr">
        <is>
          <t>おおさかふきしわだししものちょう</t>
        </is>
      </c>
    </row>
    <row r="3550">
      <c r="A3550" t="inlineStr">
        <is>
          <t>5960042</t>
        </is>
      </c>
      <c r="B3550" t="inlineStr">
        <is>
          <t>大阪府岸和田市加守町</t>
        </is>
      </c>
      <c r="C3550" t="inlineStr">
        <is>
          <t>おおさかふきしわだしかもりちょう</t>
        </is>
      </c>
    </row>
    <row r="3551">
      <c r="A3551" t="inlineStr">
        <is>
          <t>5960043</t>
        </is>
      </c>
      <c r="B3551" t="inlineStr">
        <is>
          <t>大阪府岸和田市宮前町</t>
        </is>
      </c>
      <c r="C3551" t="inlineStr">
        <is>
          <t>おおさかふきしわだしみやまえちょう</t>
        </is>
      </c>
    </row>
    <row r="3552">
      <c r="A3552" t="inlineStr">
        <is>
          <t>5960044</t>
        </is>
      </c>
      <c r="B3552" t="inlineStr">
        <is>
          <t>大阪府岸和田市西之内町</t>
        </is>
      </c>
      <c r="C3552" t="inlineStr">
        <is>
          <t>おおさかふきしわだしにしのうちちょう</t>
        </is>
      </c>
    </row>
    <row r="3553">
      <c r="A3553" t="inlineStr">
        <is>
          <t>5960045</t>
        </is>
      </c>
      <c r="B3553" t="inlineStr">
        <is>
          <t>大阪府岸和田市別所町</t>
        </is>
      </c>
      <c r="C3553" t="inlineStr">
        <is>
          <t>おおさかふきしわだしべっしよちょう</t>
        </is>
      </c>
    </row>
    <row r="3554">
      <c r="A3554" t="inlineStr">
        <is>
          <t>5960046</t>
        </is>
      </c>
      <c r="B3554" t="inlineStr">
        <is>
          <t>大阪府岸和田市藤井町</t>
        </is>
      </c>
      <c r="C3554" t="inlineStr">
        <is>
          <t>おおさかふきしわだしふじいちょう</t>
        </is>
      </c>
    </row>
    <row r="3555">
      <c r="A3555" t="inlineStr">
        <is>
          <t>5960047</t>
        </is>
      </c>
      <c r="B3555" t="inlineStr">
        <is>
          <t>大阪府岸和田市上野町東</t>
        </is>
      </c>
      <c r="C3555" t="inlineStr">
        <is>
          <t>おおさかふきしわだしかみのちょうひがし</t>
        </is>
      </c>
    </row>
    <row r="3556">
      <c r="A3556" t="inlineStr">
        <is>
          <t>5960048</t>
        </is>
      </c>
      <c r="B3556" t="inlineStr">
        <is>
          <t>大阪府岸和田市上野町西</t>
        </is>
      </c>
      <c r="C3556" t="inlineStr">
        <is>
          <t>おおさかふきしわだしかみのちょうにし</t>
        </is>
      </c>
    </row>
    <row r="3557">
      <c r="A3557" t="inlineStr">
        <is>
          <t>5960049</t>
        </is>
      </c>
      <c r="B3557" t="inlineStr">
        <is>
          <t>大阪府岸和田市八阪町</t>
        </is>
      </c>
      <c r="C3557" t="inlineStr">
        <is>
          <t>おおさかふきしわだしやさかちょう</t>
        </is>
      </c>
    </row>
    <row r="3558">
      <c r="A3558" t="inlineStr">
        <is>
          <t>5960051</t>
        </is>
      </c>
      <c r="B3558" t="inlineStr">
        <is>
          <t>大阪府岸和田市岸野町</t>
        </is>
      </c>
      <c r="C3558" t="inlineStr">
        <is>
          <t>おおさかふきしわだしきしのちょう</t>
        </is>
      </c>
    </row>
    <row r="3559">
      <c r="A3559" t="inlineStr">
        <is>
          <t>5960052</t>
        </is>
      </c>
      <c r="B3559" t="inlineStr">
        <is>
          <t>大阪府岸和田市並松町</t>
        </is>
      </c>
      <c r="C3559" t="inlineStr">
        <is>
          <t>おおさかふきしわだしなんまつちょう</t>
        </is>
      </c>
    </row>
    <row r="3560">
      <c r="A3560" t="inlineStr">
        <is>
          <t>5960053</t>
        </is>
      </c>
      <c r="B3560" t="inlineStr">
        <is>
          <t>大阪府岸和田市沼町</t>
        </is>
      </c>
      <c r="C3560" t="inlineStr">
        <is>
          <t>おおさかふきしわだしぬまちょう</t>
        </is>
      </c>
    </row>
    <row r="3561">
      <c r="A3561" t="inlineStr">
        <is>
          <t>5960054</t>
        </is>
      </c>
      <c r="B3561" t="inlineStr">
        <is>
          <t>大阪府岸和田市宮本町</t>
        </is>
      </c>
      <c r="C3561" t="inlineStr">
        <is>
          <t>おおさかふきしわだしみやもとちょう</t>
        </is>
      </c>
    </row>
    <row r="3562">
      <c r="A3562" t="inlineStr">
        <is>
          <t>5960055</t>
        </is>
      </c>
      <c r="B3562" t="inlineStr">
        <is>
          <t>大阪府岸和田市五軒屋町</t>
        </is>
      </c>
      <c r="C3562" t="inlineStr">
        <is>
          <t>おおさかふきしわだしごけんやまち</t>
        </is>
      </c>
    </row>
    <row r="3563">
      <c r="A3563" t="inlineStr">
        <is>
          <t>5960056</t>
        </is>
      </c>
      <c r="B3563" t="inlineStr">
        <is>
          <t>大阪府岸和田市北町</t>
        </is>
      </c>
      <c r="C3563" t="inlineStr">
        <is>
          <t>おおさかふきしわだしきたまち</t>
        </is>
      </c>
    </row>
    <row r="3564">
      <c r="A3564" t="inlineStr">
        <is>
          <t>5960057</t>
        </is>
      </c>
      <c r="B3564" t="inlineStr">
        <is>
          <t>大阪府岸和田市筋海町</t>
        </is>
      </c>
      <c r="C3564" t="inlineStr">
        <is>
          <t>おおさかふきしわだしすじかいちょう</t>
        </is>
      </c>
    </row>
    <row r="3565">
      <c r="A3565" t="inlineStr">
        <is>
          <t>5960061</t>
        </is>
      </c>
      <c r="B3565" t="inlineStr">
        <is>
          <t>大阪府岸和田市大北町</t>
        </is>
      </c>
      <c r="C3565" t="inlineStr">
        <is>
          <t>おおさかふきしわだしおおきたちょう</t>
        </is>
      </c>
    </row>
    <row r="3566">
      <c r="A3566" t="inlineStr">
        <is>
          <t>5960062</t>
        </is>
      </c>
      <c r="B3566" t="inlineStr">
        <is>
          <t>大阪府岸和田市中北町</t>
        </is>
      </c>
      <c r="C3566" t="inlineStr">
        <is>
          <t>おおさかふきしわだしなかきたちょう</t>
        </is>
      </c>
    </row>
    <row r="3567">
      <c r="A3567" t="inlineStr">
        <is>
          <t>5960063</t>
        </is>
      </c>
      <c r="B3567" t="inlineStr">
        <is>
          <t>大阪府岸和田市大手町</t>
        </is>
      </c>
      <c r="C3567" t="inlineStr">
        <is>
          <t>おおさかふきしわだしおおてちょう</t>
        </is>
      </c>
    </row>
    <row r="3568">
      <c r="A3568" t="inlineStr">
        <is>
          <t>5960064</t>
        </is>
      </c>
      <c r="B3568" t="inlineStr">
        <is>
          <t>大阪府岸和田市紙屋町</t>
        </is>
      </c>
      <c r="C3568" t="inlineStr">
        <is>
          <t>おおさかふきしわだしかみやちょう</t>
        </is>
      </c>
    </row>
    <row r="3569">
      <c r="A3569" t="inlineStr">
        <is>
          <t>5960065</t>
        </is>
      </c>
      <c r="B3569" t="inlineStr">
        <is>
          <t>大阪府岸和田市中之浜町</t>
        </is>
      </c>
      <c r="C3569" t="inlineStr">
        <is>
          <t>おおさかふきしわだしなかのはまちょう</t>
        </is>
      </c>
    </row>
    <row r="3570">
      <c r="A3570" t="inlineStr">
        <is>
          <t>5960066</t>
        </is>
      </c>
      <c r="B3570" t="inlineStr">
        <is>
          <t>大阪府岸和田市大工町</t>
        </is>
      </c>
      <c r="C3570" t="inlineStr">
        <is>
          <t>おおさかふきしわだしだいくまち</t>
        </is>
      </c>
    </row>
    <row r="3571">
      <c r="A3571" t="inlineStr">
        <is>
          <t>5960067</t>
        </is>
      </c>
      <c r="B3571" t="inlineStr">
        <is>
          <t>大阪府岸和田市南町</t>
        </is>
      </c>
      <c r="C3571" t="inlineStr">
        <is>
          <t>おおさかふきしわだしみなみまち</t>
        </is>
      </c>
    </row>
    <row r="3572">
      <c r="A3572" t="inlineStr">
        <is>
          <t>5960071</t>
        </is>
      </c>
      <c r="B3572" t="inlineStr">
        <is>
          <t>大阪府岸和田市魚屋町</t>
        </is>
      </c>
      <c r="C3572" t="inlineStr">
        <is>
          <t>おおさかふきしわだしうおやまち</t>
        </is>
      </c>
    </row>
    <row r="3573">
      <c r="A3573" t="inlineStr">
        <is>
          <t>5960072</t>
        </is>
      </c>
      <c r="B3573" t="inlineStr">
        <is>
          <t>大阪府岸和田市堺町</t>
        </is>
      </c>
      <c r="C3573" t="inlineStr">
        <is>
          <t>おおさかふきしわだしさかいまち</t>
        </is>
      </c>
    </row>
    <row r="3574">
      <c r="A3574" t="inlineStr">
        <is>
          <t>5960073</t>
        </is>
      </c>
      <c r="B3574" t="inlineStr">
        <is>
          <t>大阪府岸和田市岸城町</t>
        </is>
      </c>
      <c r="C3574" t="inlineStr">
        <is>
          <t>おおさかふきしわだしきしきちょう</t>
        </is>
      </c>
    </row>
    <row r="3575">
      <c r="A3575" t="inlineStr">
        <is>
          <t>5960074</t>
        </is>
      </c>
      <c r="B3575" t="inlineStr">
        <is>
          <t>大阪府岸和田市本町</t>
        </is>
      </c>
      <c r="C3575" t="inlineStr">
        <is>
          <t>おおさかふきしわだしほんまち</t>
        </is>
      </c>
    </row>
    <row r="3576">
      <c r="A3576" t="inlineStr">
        <is>
          <t>5960075</t>
        </is>
      </c>
      <c r="B3576" t="inlineStr">
        <is>
          <t>大阪府岸和田市中町</t>
        </is>
      </c>
      <c r="C3576" t="inlineStr">
        <is>
          <t>おおさかふきしわだしなかまち</t>
        </is>
      </c>
    </row>
    <row r="3577">
      <c r="A3577" t="inlineStr">
        <is>
          <t>5960076</t>
        </is>
      </c>
      <c r="B3577" t="inlineStr">
        <is>
          <t>大阪府岸和田市野田町</t>
        </is>
      </c>
      <c r="C3577" t="inlineStr">
        <is>
          <t>おおさかふきしわだしのだちょう</t>
        </is>
      </c>
    </row>
    <row r="3578">
      <c r="A3578" t="inlineStr">
        <is>
          <t>5960077</t>
        </is>
      </c>
      <c r="B3578" t="inlineStr">
        <is>
          <t>大阪府岸和田市上町</t>
        </is>
      </c>
      <c r="C3578" t="inlineStr">
        <is>
          <t>おおさかふきしわだしうえまち</t>
        </is>
      </c>
    </row>
    <row r="3579">
      <c r="A3579" t="inlineStr">
        <is>
          <t>5960078</t>
        </is>
      </c>
      <c r="B3579" t="inlineStr">
        <is>
          <t>大阪府岸和田市南上町</t>
        </is>
      </c>
      <c r="C3579" t="inlineStr">
        <is>
          <t>おおさかふきしわだしみなみうえまち</t>
        </is>
      </c>
    </row>
    <row r="3580">
      <c r="A3580" t="inlineStr">
        <is>
          <t>5960101</t>
        </is>
      </c>
      <c r="B3580" t="inlineStr">
        <is>
          <t>大阪府岸和田市包近町</t>
        </is>
      </c>
      <c r="C3580" t="inlineStr">
        <is>
          <t>おおさかふきしわだしかねちかちょう</t>
        </is>
      </c>
    </row>
    <row r="3581">
      <c r="A3581" t="inlineStr">
        <is>
          <t>5960102</t>
        </is>
      </c>
      <c r="B3581" t="inlineStr">
        <is>
          <t>大阪府岸和田市山直中町</t>
        </is>
      </c>
      <c r="C3581" t="inlineStr">
        <is>
          <t>おおさかふきしわだしやまだいなかまち</t>
        </is>
      </c>
    </row>
    <row r="3582">
      <c r="A3582" t="inlineStr">
        <is>
          <t>5960103</t>
        </is>
      </c>
      <c r="B3582" t="inlineStr">
        <is>
          <t>大阪府岸和田市稲葉町</t>
        </is>
      </c>
      <c r="C3582" t="inlineStr">
        <is>
          <t>おおさかふきしわだしいなばちょう</t>
        </is>
      </c>
    </row>
    <row r="3583">
      <c r="A3583" t="inlineStr">
        <is>
          <t>5960104</t>
        </is>
      </c>
      <c r="B3583" t="inlineStr">
        <is>
          <t>大阪府岸和田市積川町</t>
        </is>
      </c>
      <c r="C3583" t="inlineStr">
        <is>
          <t>おおさかふきしわだしつがわちょう</t>
        </is>
      </c>
    </row>
    <row r="3584">
      <c r="A3584" t="inlineStr">
        <is>
          <t>5960105</t>
        </is>
      </c>
      <c r="B3584" t="inlineStr">
        <is>
          <t>大阪府岸和田市内畑町</t>
        </is>
      </c>
      <c r="C3584" t="inlineStr">
        <is>
          <t>おおさかふきしわだしうちはたちょう</t>
        </is>
      </c>
    </row>
    <row r="3585">
      <c r="A3585" t="inlineStr">
        <is>
          <t>5960111</t>
        </is>
      </c>
      <c r="B3585" t="inlineStr">
        <is>
          <t>大阪府岸和田市上白原町</t>
        </is>
      </c>
      <c r="C3585" t="inlineStr">
        <is>
          <t>おおさかふきしわだしかみしらはらちょう</t>
        </is>
      </c>
    </row>
    <row r="3586">
      <c r="A3586" t="inlineStr">
        <is>
          <t>5960112</t>
        </is>
      </c>
      <c r="B3586" t="inlineStr">
        <is>
          <t>大阪府岸和田市神於町</t>
        </is>
      </c>
      <c r="C3586" t="inlineStr">
        <is>
          <t>おおさかふきしわだしこうのちょう</t>
        </is>
      </c>
    </row>
    <row r="3587">
      <c r="A3587" t="inlineStr">
        <is>
          <t>5960113</t>
        </is>
      </c>
      <c r="B3587" t="inlineStr">
        <is>
          <t>大阪府岸和田市河合町</t>
        </is>
      </c>
      <c r="C3587" t="inlineStr">
        <is>
          <t>おおさかふきしわだしかあいちょう</t>
        </is>
      </c>
    </row>
    <row r="3588">
      <c r="A3588" t="inlineStr">
        <is>
          <t>5960114</t>
        </is>
      </c>
      <c r="B3588" t="inlineStr">
        <is>
          <t>大阪府岸和田市大沢町</t>
        </is>
      </c>
      <c r="C3588" t="inlineStr">
        <is>
          <t>おおさかふきしわだしおおさわちょう</t>
        </is>
      </c>
    </row>
    <row r="3589">
      <c r="A3589" t="inlineStr">
        <is>
          <t>5960115</t>
        </is>
      </c>
      <c r="B3589" t="inlineStr">
        <is>
          <t>大阪府岸和田市相川町</t>
        </is>
      </c>
      <c r="C3589" t="inlineStr">
        <is>
          <t>おおさかふきしわだしそうがわちょう</t>
        </is>
      </c>
    </row>
    <row r="3590">
      <c r="A3590" t="inlineStr">
        <is>
          <t>5960116</t>
        </is>
      </c>
      <c r="B3590" t="inlineStr">
        <is>
          <t>大阪府岸和田市塔原町</t>
        </is>
      </c>
      <c r="C3590" t="inlineStr">
        <is>
          <t>おおさかふきしわだしとのはらちょう</t>
        </is>
      </c>
    </row>
    <row r="3591">
      <c r="A3591" t="inlineStr">
        <is>
          <t>5960801</t>
        </is>
      </c>
      <c r="B3591" t="inlineStr">
        <is>
          <t>大阪府岸和田市箕土路町</t>
        </is>
      </c>
      <c r="C3591" t="inlineStr">
        <is>
          <t>おおさかふきしわだしみどろちょう</t>
        </is>
      </c>
    </row>
    <row r="3592">
      <c r="A3592" t="inlineStr">
        <is>
          <t>5960802</t>
        </is>
      </c>
      <c r="B3592" t="inlineStr">
        <is>
          <t>大阪府岸和田市西大路町</t>
        </is>
      </c>
      <c r="C3592" t="inlineStr">
        <is>
          <t>おおさかふきしわだしにしおおじちょう</t>
        </is>
      </c>
    </row>
    <row r="3593">
      <c r="A3593" t="inlineStr">
        <is>
          <t>5960803</t>
        </is>
      </c>
      <c r="B3593" t="inlineStr">
        <is>
          <t>大阪府岸和田市東大路町</t>
        </is>
      </c>
      <c r="C3593" t="inlineStr">
        <is>
          <t>おおさかふきしわだしひがしおおじちょう</t>
        </is>
      </c>
    </row>
    <row r="3594">
      <c r="A3594" t="inlineStr">
        <is>
          <t>5960804</t>
        </is>
      </c>
      <c r="B3594" t="inlineStr">
        <is>
          <t>大阪府岸和田市今木町</t>
        </is>
      </c>
      <c r="C3594" t="inlineStr">
        <is>
          <t>おおさかふきしわだしいまきちょう</t>
        </is>
      </c>
    </row>
    <row r="3595">
      <c r="A3595" t="inlineStr">
        <is>
          <t>5960805</t>
        </is>
      </c>
      <c r="B3595" t="inlineStr">
        <is>
          <t>大阪府岸和田市田治米町</t>
        </is>
      </c>
      <c r="C3595" t="inlineStr">
        <is>
          <t>おおさかふきしわだしたじめちょう</t>
        </is>
      </c>
    </row>
    <row r="3596">
      <c r="A3596" t="inlineStr">
        <is>
          <t>5960806</t>
        </is>
      </c>
      <c r="B3596" t="inlineStr">
        <is>
          <t>大阪府岸和田市摩湯町</t>
        </is>
      </c>
      <c r="C3596" t="inlineStr">
        <is>
          <t>おおさかふきしわだしまゆちょう</t>
        </is>
      </c>
    </row>
    <row r="3597">
      <c r="A3597" t="inlineStr">
        <is>
          <t>5960807</t>
        </is>
      </c>
      <c r="B3597" t="inlineStr">
        <is>
          <t>大阪府岸和田市東ケ丘町</t>
        </is>
      </c>
      <c r="C3597" t="inlineStr">
        <is>
          <t>おおさかふきしわだしひがしがおかちょう</t>
        </is>
      </c>
    </row>
    <row r="3598">
      <c r="A3598" t="inlineStr">
        <is>
          <t>5960808</t>
        </is>
      </c>
      <c r="B3598" t="inlineStr">
        <is>
          <t>大阪府岸和田市三田町</t>
        </is>
      </c>
      <c r="C3598" t="inlineStr">
        <is>
          <t>おおさかふきしわだしみたちょう</t>
        </is>
      </c>
    </row>
    <row r="3599">
      <c r="A3599" t="inlineStr">
        <is>
          <t>5960811</t>
        </is>
      </c>
      <c r="B3599" t="inlineStr">
        <is>
          <t>大阪府岸和田市下池田町</t>
        </is>
      </c>
      <c r="C3599" t="inlineStr">
        <is>
          <t>おおさかふきしわだししもいけだちょう</t>
        </is>
      </c>
    </row>
    <row r="3600">
      <c r="A3600" t="inlineStr">
        <is>
          <t>5960812</t>
        </is>
      </c>
      <c r="B3600" t="inlineStr">
        <is>
          <t>大阪府岸和田市大町</t>
        </is>
      </c>
      <c r="C3600" t="inlineStr">
        <is>
          <t>おおさかふきしわだしおおまち</t>
        </is>
      </c>
    </row>
    <row r="3601">
      <c r="A3601" t="inlineStr">
        <is>
          <t>5960813</t>
        </is>
      </c>
      <c r="B3601" t="inlineStr">
        <is>
          <t>大阪府岸和田市池尻町</t>
        </is>
      </c>
      <c r="C3601" t="inlineStr">
        <is>
          <t>おおさかふきしわだしいけじりちょう</t>
        </is>
      </c>
    </row>
    <row r="3602">
      <c r="A3602" t="inlineStr">
        <is>
          <t>5960814</t>
        </is>
      </c>
      <c r="B3602" t="inlineStr">
        <is>
          <t>大阪府岸和田市岡山町</t>
        </is>
      </c>
      <c r="C3602" t="inlineStr">
        <is>
          <t>おおさかふきしわだしおかやまちょう</t>
        </is>
      </c>
    </row>
    <row r="3603">
      <c r="A3603" t="inlineStr">
        <is>
          <t>5960815</t>
        </is>
      </c>
      <c r="B3603" t="inlineStr">
        <is>
          <t>大阪府岸和田市三ケ山町</t>
        </is>
      </c>
      <c r="C3603" t="inlineStr">
        <is>
          <t>おおさかふきしわだしさんがやまちょう</t>
        </is>
      </c>
    </row>
    <row r="3604">
      <c r="A3604" t="inlineStr">
        <is>
          <t>5960816</t>
        </is>
      </c>
      <c r="B3604" t="inlineStr">
        <is>
          <t>大阪府岸和田市尾生町</t>
        </is>
      </c>
      <c r="C3604" t="inlineStr">
        <is>
          <t>おおさかふきしわだしおぶちょう</t>
        </is>
      </c>
    </row>
    <row r="3605">
      <c r="A3605" t="inlineStr">
        <is>
          <t>5960817</t>
        </is>
      </c>
      <c r="B3605" t="inlineStr">
        <is>
          <t>大阪府岸和田市岸の丘町</t>
        </is>
      </c>
      <c r="C3605" t="inlineStr">
        <is>
          <t>おおさかふきしわだしきしのおかちょう</t>
        </is>
      </c>
    </row>
    <row r="3606">
      <c r="A3606" t="inlineStr">
        <is>
          <t>5960821</t>
        </is>
      </c>
      <c r="B3606" t="inlineStr">
        <is>
          <t>大阪府岸和田市小松里町</t>
        </is>
      </c>
      <c r="C3606" t="inlineStr">
        <is>
          <t>おおさかふきしわだしこまつりちょう</t>
        </is>
      </c>
    </row>
    <row r="3607">
      <c r="A3607" t="inlineStr">
        <is>
          <t>5960822</t>
        </is>
      </c>
      <c r="B3607" t="inlineStr">
        <is>
          <t>大阪府岸和田市額原町</t>
        </is>
      </c>
      <c r="C3607" t="inlineStr">
        <is>
          <t>おおさかふきしわだしがくはらちょう</t>
        </is>
      </c>
    </row>
    <row r="3608">
      <c r="A3608" t="inlineStr">
        <is>
          <t>5960823</t>
        </is>
      </c>
      <c r="B3608" t="inlineStr">
        <is>
          <t>大阪府岸和田市下松町</t>
        </is>
      </c>
      <c r="C3608" t="inlineStr">
        <is>
          <t>おおさかふきしわだししもまつちょう</t>
        </is>
      </c>
    </row>
    <row r="3609">
      <c r="A3609" t="inlineStr">
        <is>
          <t>5960824</t>
        </is>
      </c>
      <c r="B3609" t="inlineStr">
        <is>
          <t>大阪府岸和田市葛城町</t>
        </is>
      </c>
      <c r="C3609" t="inlineStr">
        <is>
          <t>おおさかふきしわだしかつらぎちょう</t>
        </is>
      </c>
    </row>
    <row r="3610">
      <c r="A3610" t="inlineStr">
        <is>
          <t>5960825</t>
        </is>
      </c>
      <c r="B3610" t="inlineStr">
        <is>
          <t>大阪府岸和田市土生町</t>
        </is>
      </c>
      <c r="C3610" t="inlineStr">
        <is>
          <t>おおさかふきしわだしはぶちょう</t>
        </is>
      </c>
    </row>
    <row r="3611">
      <c r="A3611" t="inlineStr">
        <is>
          <t>5960826</t>
        </is>
      </c>
      <c r="B3611" t="inlineStr">
        <is>
          <t>大阪府岸和田市作才町</t>
        </is>
      </c>
      <c r="C3611" t="inlineStr">
        <is>
          <t>おおさかふきしわだしざくざいちょう</t>
        </is>
      </c>
    </row>
    <row r="3612">
      <c r="A3612" t="inlineStr">
        <is>
          <t>5960827</t>
        </is>
      </c>
      <c r="B3612" t="inlineStr">
        <is>
          <t>大阪府岸和田市上松町</t>
        </is>
      </c>
      <c r="C3612" t="inlineStr">
        <is>
          <t>おおさかふきしわだしかみまつちょう</t>
        </is>
      </c>
    </row>
    <row r="3613">
      <c r="A3613" t="inlineStr">
        <is>
          <t>5960828</t>
        </is>
      </c>
      <c r="B3613" t="inlineStr">
        <is>
          <t>大阪府岸和田市門前町</t>
        </is>
      </c>
      <c r="C3613" t="inlineStr">
        <is>
          <t>おおさかふきしわだしもんぜんちょう</t>
        </is>
      </c>
    </row>
    <row r="3614">
      <c r="A3614" t="inlineStr">
        <is>
          <t>5960831</t>
        </is>
      </c>
      <c r="B3614" t="inlineStr">
        <is>
          <t>大阪府岸和田市畑町</t>
        </is>
      </c>
      <c r="C3614" t="inlineStr">
        <is>
          <t>おおさかふきしわだしはたまち</t>
        </is>
      </c>
    </row>
    <row r="3615">
      <c r="A3615" t="inlineStr">
        <is>
          <t>5960832</t>
        </is>
      </c>
      <c r="B3615" t="inlineStr">
        <is>
          <t>大阪府岸和田市極楽寺町</t>
        </is>
      </c>
      <c r="C3615" t="inlineStr">
        <is>
          <t>おおさかふきしわだしごくらくじちょう</t>
        </is>
      </c>
    </row>
    <row r="3616">
      <c r="A3616" t="inlineStr">
        <is>
          <t>5960833</t>
        </is>
      </c>
      <c r="B3616" t="inlineStr">
        <is>
          <t>大阪府岸和田市神須屋町</t>
        </is>
      </c>
      <c r="C3616" t="inlineStr">
        <is>
          <t>おおさかふきしわだしこうずやちょう</t>
        </is>
      </c>
    </row>
    <row r="3617">
      <c r="A3617" t="inlineStr">
        <is>
          <t>5960834</t>
        </is>
      </c>
      <c r="B3617" t="inlineStr">
        <is>
          <t>大阪府岸和田市天神山町</t>
        </is>
      </c>
      <c r="C3617" t="inlineStr">
        <is>
          <t>おおさかふきしわだしてんじんやまちょう</t>
        </is>
      </c>
    </row>
    <row r="3618">
      <c r="A3618" t="inlineStr">
        <is>
          <t>5960835</t>
        </is>
      </c>
      <c r="B3618" t="inlineStr">
        <is>
          <t>大阪府岸和田市流木町</t>
        </is>
      </c>
      <c r="C3618" t="inlineStr">
        <is>
          <t>おおさかふきしわだしながれぎちょう</t>
        </is>
      </c>
    </row>
    <row r="3619">
      <c r="A3619" t="inlineStr">
        <is>
          <t>5960836</t>
        </is>
      </c>
      <c r="B3619" t="inlineStr">
        <is>
          <t>大阪府岸和田市行遇町</t>
        </is>
      </c>
      <c r="C3619" t="inlineStr">
        <is>
          <t>おおさかふきしわだしゆきあいちょう</t>
        </is>
      </c>
    </row>
    <row r="3620">
      <c r="A3620" t="inlineStr">
        <is>
          <t>5960841</t>
        </is>
      </c>
      <c r="B3620" t="inlineStr">
        <is>
          <t>大阪府岸和田市八田町</t>
        </is>
      </c>
      <c r="C3620" t="inlineStr">
        <is>
          <t>おおさかふきしわだしはつたちょう</t>
        </is>
      </c>
    </row>
    <row r="3621">
      <c r="A3621" t="inlineStr">
        <is>
          <t>5960842</t>
        </is>
      </c>
      <c r="B3621" t="inlineStr">
        <is>
          <t>大阪府岸和田市真上町</t>
        </is>
      </c>
      <c r="C3621" t="inlineStr">
        <is>
          <t>おおさかふきしわだしまがみちょう</t>
        </is>
      </c>
    </row>
    <row r="3622">
      <c r="A3622" t="inlineStr">
        <is>
          <t>5960843</t>
        </is>
      </c>
      <c r="B3622" t="inlineStr">
        <is>
          <t>大阪府岸和田市北阪町</t>
        </is>
      </c>
      <c r="C3622" t="inlineStr">
        <is>
          <t>おおさかふきしわだしきたさかちょう</t>
        </is>
      </c>
    </row>
    <row r="3623">
      <c r="A3623" t="inlineStr">
        <is>
          <t>5960844</t>
        </is>
      </c>
      <c r="B3623" t="inlineStr">
        <is>
          <t>大阪府岸和田市土生滝町</t>
        </is>
      </c>
      <c r="C3623" t="inlineStr">
        <is>
          <t>おおさかふきしわだしはぶたきちょう</t>
        </is>
      </c>
    </row>
    <row r="3624">
      <c r="A3624" t="inlineStr">
        <is>
          <t>5960845</t>
        </is>
      </c>
      <c r="B3624" t="inlineStr">
        <is>
          <t>大阪府岸和田市阿間河滝町</t>
        </is>
      </c>
      <c r="C3624" t="inlineStr">
        <is>
          <t>おおさかふきしわだしあまかだきちょう</t>
        </is>
      </c>
    </row>
    <row r="3625">
      <c r="A3625" t="inlineStr">
        <is>
          <t>5970000</t>
        </is>
      </c>
      <c r="B3625" t="inlineStr">
        <is>
          <t>大阪府貝塚市</t>
        </is>
      </c>
      <c r="C3625" t="inlineStr">
        <is>
          <t>おおさかふかいづかし</t>
        </is>
      </c>
    </row>
    <row r="3626">
      <c r="A3626" t="inlineStr">
        <is>
          <t>5970001</t>
        </is>
      </c>
      <c r="B3626" t="inlineStr">
        <is>
          <t>大阪府貝塚市近木町</t>
        </is>
      </c>
      <c r="C3626" t="inlineStr">
        <is>
          <t>おおさかふかいづかしこぎちょう</t>
        </is>
      </c>
    </row>
    <row r="3627">
      <c r="A3627" t="inlineStr">
        <is>
          <t>5970002</t>
        </is>
      </c>
      <c r="B3627" t="inlineStr">
        <is>
          <t>大阪府貝塚市新町</t>
        </is>
      </c>
      <c r="C3627" t="inlineStr">
        <is>
          <t>おおさかふかいづかししんまち</t>
        </is>
      </c>
    </row>
    <row r="3628">
      <c r="A3628" t="inlineStr">
        <is>
          <t>5970003</t>
        </is>
      </c>
      <c r="B3628" t="inlineStr">
        <is>
          <t>大阪府貝塚市中町</t>
        </is>
      </c>
      <c r="C3628" t="inlineStr">
        <is>
          <t>おおさかふかいづかしなかちょう</t>
        </is>
      </c>
    </row>
    <row r="3629">
      <c r="A3629" t="inlineStr">
        <is>
          <t>5970004</t>
        </is>
      </c>
      <c r="B3629" t="inlineStr">
        <is>
          <t>大阪府貝塚市西町</t>
        </is>
      </c>
      <c r="C3629" t="inlineStr">
        <is>
          <t>おおさかふかいづかしにしちょう</t>
        </is>
      </c>
    </row>
    <row r="3630">
      <c r="A3630" t="inlineStr">
        <is>
          <t>5970005</t>
        </is>
      </c>
      <c r="B3630" t="inlineStr">
        <is>
          <t>大阪府貝塚市南町</t>
        </is>
      </c>
      <c r="C3630" t="inlineStr">
        <is>
          <t>おおさかふかいづかしみなみちょう</t>
        </is>
      </c>
    </row>
    <row r="3631">
      <c r="A3631" t="inlineStr">
        <is>
          <t>5970011</t>
        </is>
      </c>
      <c r="B3631" t="inlineStr">
        <is>
          <t>大阪府貝塚市北町</t>
        </is>
      </c>
      <c r="C3631" t="inlineStr">
        <is>
          <t>おおさかふかいづかしきたちょう</t>
        </is>
      </c>
    </row>
    <row r="3632">
      <c r="A3632" t="inlineStr">
        <is>
          <t>5970012</t>
        </is>
      </c>
      <c r="B3632" t="inlineStr">
        <is>
          <t>大阪府貝塚市津田</t>
        </is>
      </c>
      <c r="C3632" t="inlineStr">
        <is>
          <t>おおさかふかいづかしつだ</t>
        </is>
      </c>
    </row>
    <row r="3633">
      <c r="A3633" t="inlineStr">
        <is>
          <t>5970013</t>
        </is>
      </c>
      <c r="B3633" t="inlineStr">
        <is>
          <t>大阪府貝塚市津田北町</t>
        </is>
      </c>
      <c r="C3633" t="inlineStr">
        <is>
          <t>おおさかふかいづかしつだきたちょう</t>
        </is>
      </c>
    </row>
    <row r="3634">
      <c r="A3634" t="inlineStr">
        <is>
          <t>5970014</t>
        </is>
      </c>
      <c r="B3634" t="inlineStr">
        <is>
          <t>大阪府貝塚市津田南町</t>
        </is>
      </c>
      <c r="C3634" t="inlineStr">
        <is>
          <t>おおさかふかいづかしつだみなみちょう</t>
        </is>
      </c>
    </row>
    <row r="3635">
      <c r="A3635" t="inlineStr">
        <is>
          <t>5970015</t>
        </is>
      </c>
      <c r="B3635" t="inlineStr">
        <is>
          <t>大阪府貝塚市堀</t>
        </is>
      </c>
      <c r="C3635" t="inlineStr">
        <is>
          <t>おおさかふかいづかしほり</t>
        </is>
      </c>
    </row>
    <row r="3636">
      <c r="A3636" t="inlineStr">
        <is>
          <t>5970021</t>
        </is>
      </c>
      <c r="B3636" t="inlineStr">
        <is>
          <t>大阪府貝塚市小瀬</t>
        </is>
      </c>
      <c r="C3636" t="inlineStr">
        <is>
          <t>おおさかふかいづかしこせ</t>
        </is>
      </c>
    </row>
    <row r="3637">
      <c r="A3637" t="inlineStr">
        <is>
          <t>5970022</t>
        </is>
      </c>
      <c r="B3637" t="inlineStr">
        <is>
          <t>大阪府貝塚市新井</t>
        </is>
      </c>
      <c r="C3637" t="inlineStr">
        <is>
          <t>おおさかふかいづかしにい</t>
        </is>
      </c>
    </row>
    <row r="3638">
      <c r="A3638" t="inlineStr">
        <is>
          <t>5970023</t>
        </is>
      </c>
      <c r="B3638" t="inlineStr">
        <is>
          <t>大阪府貝塚市福田</t>
        </is>
      </c>
      <c r="C3638" t="inlineStr">
        <is>
          <t>おおさかふかいづかしふくだ</t>
        </is>
      </c>
    </row>
    <row r="3639">
      <c r="A3639" t="inlineStr">
        <is>
          <t>5970031</t>
        </is>
      </c>
      <c r="B3639" t="inlineStr">
        <is>
          <t>大阪府貝塚市久保</t>
        </is>
      </c>
      <c r="C3639" t="inlineStr">
        <is>
          <t>おおさかふかいづかしくぼ</t>
        </is>
      </c>
    </row>
    <row r="3640">
      <c r="A3640" t="inlineStr">
        <is>
          <t>5970032</t>
        </is>
      </c>
      <c r="B3640" t="inlineStr">
        <is>
          <t>大阪府貝塚市永吉</t>
        </is>
      </c>
      <c r="C3640" t="inlineStr">
        <is>
          <t>おおさかふかいづかしながよし</t>
        </is>
      </c>
    </row>
    <row r="3641">
      <c r="A3641" t="inlineStr">
        <is>
          <t>5970033</t>
        </is>
      </c>
      <c r="B3641" t="inlineStr">
        <is>
          <t>大阪府貝塚市半田</t>
        </is>
      </c>
      <c r="C3641" t="inlineStr">
        <is>
          <t>おおさかふかいづかしはんだ</t>
        </is>
      </c>
    </row>
    <row r="3642">
      <c r="A3642" t="inlineStr">
        <is>
          <t>5970041</t>
        </is>
      </c>
      <c r="B3642" t="inlineStr">
        <is>
          <t>大阪府貝塚市清児</t>
        </is>
      </c>
      <c r="C3642" t="inlineStr">
        <is>
          <t>おおさかふかいづかしせちご</t>
        </is>
      </c>
    </row>
    <row r="3643">
      <c r="A3643" t="inlineStr">
        <is>
          <t>5970042</t>
        </is>
      </c>
      <c r="B3643" t="inlineStr">
        <is>
          <t>大阪府貝塚市名越</t>
        </is>
      </c>
      <c r="C3643" t="inlineStr">
        <is>
          <t>おおさかふかいづかしなごせ</t>
        </is>
      </c>
    </row>
    <row r="3644">
      <c r="A3644" t="inlineStr">
        <is>
          <t>5970043</t>
        </is>
      </c>
      <c r="B3644" t="inlineStr">
        <is>
          <t>大阪府貝塚市橋本</t>
        </is>
      </c>
      <c r="C3644" t="inlineStr">
        <is>
          <t>おおさかふかいづかしはしもと</t>
        </is>
      </c>
    </row>
    <row r="3645">
      <c r="A3645" t="inlineStr">
        <is>
          <t>5970044</t>
        </is>
      </c>
      <c r="B3645" t="inlineStr">
        <is>
          <t>大阪府貝塚市森</t>
        </is>
      </c>
      <c r="C3645" t="inlineStr">
        <is>
          <t>おおさかふかいづかしもり</t>
        </is>
      </c>
    </row>
    <row r="3646">
      <c r="A3646" t="inlineStr">
        <is>
          <t>5970045</t>
        </is>
      </c>
      <c r="B3646" t="inlineStr">
        <is>
          <t>大阪府貝塚市三ツ松</t>
        </is>
      </c>
      <c r="C3646" t="inlineStr">
        <is>
          <t>おおさかふかいづかしみつまつ</t>
        </is>
      </c>
    </row>
    <row r="3647">
      <c r="A3647" t="inlineStr">
        <is>
          <t>5970046</t>
        </is>
      </c>
      <c r="B3647" t="inlineStr">
        <is>
          <t>大阪府貝塚市東山</t>
        </is>
      </c>
      <c r="C3647" t="inlineStr">
        <is>
          <t>おおさかふかいづかしひがしやま</t>
        </is>
      </c>
    </row>
    <row r="3648">
      <c r="A3648" t="inlineStr">
        <is>
          <t>5970051</t>
        </is>
      </c>
      <c r="B3648" t="inlineStr">
        <is>
          <t>大阪府貝塚市王子</t>
        </is>
      </c>
      <c r="C3648" t="inlineStr">
        <is>
          <t>おおさかふかいづかしおうじ</t>
        </is>
      </c>
    </row>
    <row r="3649">
      <c r="A3649" t="inlineStr">
        <is>
          <t>5970052</t>
        </is>
      </c>
      <c r="B3649" t="inlineStr">
        <is>
          <t>大阪府貝塚市窪田</t>
        </is>
      </c>
      <c r="C3649" t="inlineStr">
        <is>
          <t>おおさかふかいづかしくぼた</t>
        </is>
      </c>
    </row>
    <row r="3650">
      <c r="A3650" t="inlineStr">
        <is>
          <t>5970053</t>
        </is>
      </c>
      <c r="B3650" t="inlineStr">
        <is>
          <t>大阪府貝塚市地藏堂</t>
        </is>
      </c>
      <c r="C3650" t="inlineStr">
        <is>
          <t>おおさかふかいづかしじぞうどう</t>
        </is>
      </c>
    </row>
    <row r="3651">
      <c r="A3651" t="inlineStr">
        <is>
          <t>5970054</t>
        </is>
      </c>
      <c r="B3651" t="inlineStr">
        <is>
          <t>大阪府貝塚市堤</t>
        </is>
      </c>
      <c r="C3651" t="inlineStr">
        <is>
          <t>おおさかふかいづかしつつみ</t>
        </is>
      </c>
    </row>
    <row r="3652">
      <c r="A3652" t="inlineStr">
        <is>
          <t>5970061</t>
        </is>
      </c>
      <c r="B3652" t="inlineStr">
        <is>
          <t>大阪府貝塚市浦田</t>
        </is>
      </c>
      <c r="C3652" t="inlineStr">
        <is>
          <t>おおさかふかいづかしうらだ</t>
        </is>
      </c>
    </row>
    <row r="3653">
      <c r="A3653" t="inlineStr">
        <is>
          <t>5970062</t>
        </is>
      </c>
      <c r="B3653" t="inlineStr">
        <is>
          <t>大阪府貝塚市澤</t>
        </is>
      </c>
      <c r="C3653" t="inlineStr">
        <is>
          <t>おおさかふかいづかしさわ</t>
        </is>
      </c>
    </row>
    <row r="3654">
      <c r="A3654" t="inlineStr">
        <is>
          <t>5970063</t>
        </is>
      </c>
      <c r="B3654" t="inlineStr">
        <is>
          <t>大阪府貝塚市二色港町</t>
        </is>
      </c>
      <c r="C3654" t="inlineStr">
        <is>
          <t>おおさかふかいづかしにしきみなとまち</t>
        </is>
      </c>
    </row>
    <row r="3655">
      <c r="A3655" t="inlineStr">
        <is>
          <t>5970071</t>
        </is>
      </c>
      <c r="B3655" t="inlineStr">
        <is>
          <t>大阪府貝塚市加神</t>
        </is>
      </c>
      <c r="C3655" t="inlineStr">
        <is>
          <t>おおさかふかいづかしかしん</t>
        </is>
      </c>
    </row>
    <row r="3656">
      <c r="A3656" t="inlineStr">
        <is>
          <t>5970072</t>
        </is>
      </c>
      <c r="B3656" t="inlineStr">
        <is>
          <t>大阪府貝塚市畠中</t>
        </is>
      </c>
      <c r="C3656" t="inlineStr">
        <is>
          <t>おおさかふかいづかしはたけなか</t>
        </is>
      </c>
    </row>
    <row r="3657">
      <c r="A3657" t="inlineStr">
        <is>
          <t>5970073</t>
        </is>
      </c>
      <c r="B3657" t="inlineStr">
        <is>
          <t>大阪府貝塚市脇浜</t>
        </is>
      </c>
      <c r="C3657" t="inlineStr">
        <is>
          <t>おおさかふかいづかしわきはま</t>
        </is>
      </c>
    </row>
    <row r="3658">
      <c r="A3658" t="inlineStr">
        <is>
          <t>5970074</t>
        </is>
      </c>
      <c r="B3658" t="inlineStr">
        <is>
          <t>大阪府貝塚市加治</t>
        </is>
      </c>
      <c r="C3658" t="inlineStr">
        <is>
          <t>おおさかふかいづかしかじ</t>
        </is>
      </c>
    </row>
    <row r="3659">
      <c r="A3659" t="inlineStr">
        <is>
          <t>5970075</t>
        </is>
      </c>
      <c r="B3659" t="inlineStr">
        <is>
          <t>大阪府貝塚市神前</t>
        </is>
      </c>
      <c r="C3659" t="inlineStr">
        <is>
          <t>おおさかふかいづかしこうざき</t>
        </is>
      </c>
    </row>
    <row r="3660">
      <c r="A3660" t="inlineStr">
        <is>
          <t>5970081</t>
        </is>
      </c>
      <c r="B3660" t="inlineStr">
        <is>
          <t>大阪府貝塚市麻生中</t>
        </is>
      </c>
      <c r="C3660" t="inlineStr">
        <is>
          <t>おおさかふかいづかしあそなか</t>
        </is>
      </c>
    </row>
    <row r="3661">
      <c r="A3661" t="inlineStr">
        <is>
          <t>5970082</t>
        </is>
      </c>
      <c r="B3661" t="inlineStr">
        <is>
          <t>大阪府貝塚市石才</t>
        </is>
      </c>
      <c r="C3661" t="inlineStr">
        <is>
          <t>おおさかふかいづかしいしざい</t>
        </is>
      </c>
    </row>
    <row r="3662">
      <c r="A3662" t="inlineStr">
        <is>
          <t>5970083</t>
        </is>
      </c>
      <c r="B3662" t="inlineStr">
        <is>
          <t>大阪府貝塚市海塚</t>
        </is>
      </c>
      <c r="C3662" t="inlineStr">
        <is>
          <t>おおさかふかいづかしうみづか</t>
        </is>
      </c>
    </row>
    <row r="3663">
      <c r="A3663" t="inlineStr">
        <is>
          <t>5970084</t>
        </is>
      </c>
      <c r="B3663" t="inlineStr">
        <is>
          <t>大阪府貝塚市鳥羽</t>
        </is>
      </c>
      <c r="C3663" t="inlineStr">
        <is>
          <t>おおさかふかいづかしとば</t>
        </is>
      </c>
    </row>
    <row r="3664">
      <c r="A3664" t="inlineStr">
        <is>
          <t>5970085</t>
        </is>
      </c>
      <c r="B3664" t="inlineStr">
        <is>
          <t>大阪府貝塚市東</t>
        </is>
      </c>
      <c r="C3664" t="inlineStr">
        <is>
          <t>おおさかふかいづかしひがし</t>
        </is>
      </c>
    </row>
    <row r="3665">
      <c r="A3665" t="inlineStr">
        <is>
          <t>5970091</t>
        </is>
      </c>
      <c r="B3665" t="inlineStr">
        <is>
          <t>大阪府貝塚市二色</t>
        </is>
      </c>
      <c r="C3665" t="inlineStr">
        <is>
          <t>おおさかふかいづかしにしき</t>
        </is>
      </c>
    </row>
    <row r="3666">
      <c r="A3666" t="inlineStr">
        <is>
          <t>5970092</t>
        </is>
      </c>
      <c r="B3666" t="inlineStr">
        <is>
          <t>大阪府貝塚市二色北町</t>
        </is>
      </c>
      <c r="C3666" t="inlineStr">
        <is>
          <t>おおさかふかいづかしにしききたまち</t>
        </is>
      </c>
    </row>
    <row r="3667">
      <c r="A3667" t="inlineStr">
        <is>
          <t>5970093</t>
        </is>
      </c>
      <c r="B3667" t="inlineStr">
        <is>
          <t>大阪府貝塚市二色中町</t>
        </is>
      </c>
      <c r="C3667" t="inlineStr">
        <is>
          <t>おおさかふかいづかしにしきなかまち</t>
        </is>
      </c>
    </row>
    <row r="3668">
      <c r="A3668" t="inlineStr">
        <is>
          <t>5970094</t>
        </is>
      </c>
      <c r="B3668" t="inlineStr">
        <is>
          <t>大阪府貝塚市二色南町</t>
        </is>
      </c>
      <c r="C3668" t="inlineStr">
        <is>
          <t>おおさかふかいづかしにしきみなみまち</t>
        </is>
      </c>
    </row>
    <row r="3669">
      <c r="A3669" t="inlineStr">
        <is>
          <t>5970095</t>
        </is>
      </c>
      <c r="B3669" t="inlineStr">
        <is>
          <t>大阪府貝塚市港</t>
        </is>
      </c>
      <c r="C3669" t="inlineStr">
        <is>
          <t>おおさかふかいづかしみなと</t>
        </is>
      </c>
    </row>
    <row r="3670">
      <c r="A3670" t="inlineStr">
        <is>
          <t>5970101</t>
        </is>
      </c>
      <c r="B3670" t="inlineStr">
        <is>
          <t>大阪府貝塚市三ケ山</t>
        </is>
      </c>
      <c r="C3670" t="inlineStr">
        <is>
          <t>おおさかふかいづかしみかやま</t>
        </is>
      </c>
    </row>
    <row r="3671">
      <c r="A3671" t="inlineStr">
        <is>
          <t>5970102</t>
        </is>
      </c>
      <c r="B3671" t="inlineStr">
        <is>
          <t>大阪府貝塚市木積</t>
        </is>
      </c>
      <c r="C3671" t="inlineStr">
        <is>
          <t>おおさかふかいづかしこつみ</t>
        </is>
      </c>
    </row>
    <row r="3672">
      <c r="A3672" t="inlineStr">
        <is>
          <t>5970103</t>
        </is>
      </c>
      <c r="B3672" t="inlineStr">
        <is>
          <t>大阪府貝塚市馬場</t>
        </is>
      </c>
      <c r="C3672" t="inlineStr">
        <is>
          <t>おおさかふかいづかしばば</t>
        </is>
      </c>
    </row>
    <row r="3673">
      <c r="A3673" t="inlineStr">
        <is>
          <t>5970104</t>
        </is>
      </c>
      <c r="B3673" t="inlineStr">
        <is>
          <t>大阪府貝塚市水間</t>
        </is>
      </c>
      <c r="C3673" t="inlineStr">
        <is>
          <t>おおさかふかいづかしみずま</t>
        </is>
      </c>
    </row>
    <row r="3674">
      <c r="A3674" t="inlineStr">
        <is>
          <t>5970105</t>
        </is>
      </c>
      <c r="B3674" t="inlineStr">
        <is>
          <t>大阪府貝塚市三ツ松</t>
        </is>
      </c>
      <c r="C3674" t="inlineStr">
        <is>
          <t>おおさかふかいづかしみつまつ</t>
        </is>
      </c>
    </row>
    <row r="3675">
      <c r="A3675" t="inlineStr">
        <is>
          <t>5970106</t>
        </is>
      </c>
      <c r="B3675" t="inlineStr">
        <is>
          <t>大阪府貝塚市畠中</t>
        </is>
      </c>
      <c r="C3675" t="inlineStr">
        <is>
          <t>おおさかふかいづかしはたけなか</t>
        </is>
      </c>
    </row>
    <row r="3676">
      <c r="A3676" t="inlineStr">
        <is>
          <t>5970107</t>
        </is>
      </c>
      <c r="B3676" t="inlineStr">
        <is>
          <t>大阪府貝塚市地藏堂</t>
        </is>
      </c>
      <c r="C3676" t="inlineStr">
        <is>
          <t>おおさかふかいづかしじぞうどう</t>
        </is>
      </c>
    </row>
    <row r="3677">
      <c r="A3677" t="inlineStr">
        <is>
          <t>5970111</t>
        </is>
      </c>
      <c r="B3677" t="inlineStr">
        <is>
          <t>大阪府貝塚市蕎原</t>
        </is>
      </c>
      <c r="C3677" t="inlineStr">
        <is>
          <t>おおさかふかいづかしそぶら</t>
        </is>
      </c>
    </row>
    <row r="3678">
      <c r="A3678" t="inlineStr">
        <is>
          <t>5970112</t>
        </is>
      </c>
      <c r="B3678" t="inlineStr">
        <is>
          <t>大阪府貝塚市大川</t>
        </is>
      </c>
      <c r="C3678" t="inlineStr">
        <is>
          <t>おおさかふかいづかしおおかわ</t>
        </is>
      </c>
    </row>
    <row r="3679">
      <c r="A3679" t="inlineStr">
        <is>
          <t>5970113</t>
        </is>
      </c>
      <c r="B3679" t="inlineStr">
        <is>
          <t>大阪府貝塚市秬谷</t>
        </is>
      </c>
      <c r="C3679" t="inlineStr">
        <is>
          <t>おおさかふかいづかしきびたに</t>
        </is>
      </c>
    </row>
    <row r="3680">
      <c r="A3680" t="inlineStr">
        <is>
          <t>5980000</t>
        </is>
      </c>
      <c r="B3680" t="inlineStr">
        <is>
          <t>大阪府泉佐野市</t>
        </is>
      </c>
      <c r="C3680" t="inlineStr">
        <is>
          <t>おおさかふいずみさのし</t>
        </is>
      </c>
    </row>
    <row r="3681">
      <c r="A3681" t="inlineStr">
        <is>
          <t>5980001</t>
        </is>
      </c>
      <c r="B3681" t="inlineStr">
        <is>
          <t>大阪府泉佐野市上瓦屋</t>
        </is>
      </c>
      <c r="C3681" t="inlineStr">
        <is>
          <t>おおさかふいずみさのしかみかわらや</t>
        </is>
      </c>
    </row>
    <row r="3682">
      <c r="A3682" t="inlineStr">
        <is>
          <t>5980002</t>
        </is>
      </c>
      <c r="B3682" t="inlineStr">
        <is>
          <t>大阪府泉佐野市中庄</t>
        </is>
      </c>
      <c r="C3682" t="inlineStr">
        <is>
          <t>おおさかふいずみさのしなかしょう</t>
        </is>
      </c>
    </row>
    <row r="3683">
      <c r="A3683" t="inlineStr">
        <is>
          <t>5980003</t>
        </is>
      </c>
      <c r="B3683" t="inlineStr">
        <is>
          <t>大阪府泉佐野市俵屋</t>
        </is>
      </c>
      <c r="C3683" t="inlineStr">
        <is>
          <t>おおさかふいずみさのしたわらや</t>
        </is>
      </c>
    </row>
    <row r="3684">
      <c r="A3684" t="inlineStr">
        <is>
          <t>5980004</t>
        </is>
      </c>
      <c r="B3684" t="inlineStr">
        <is>
          <t>大阪府泉佐野市市場南</t>
        </is>
      </c>
      <c r="C3684" t="inlineStr">
        <is>
          <t>おおさかふいずみさのしいちばみなみ</t>
        </is>
      </c>
    </row>
    <row r="3685">
      <c r="A3685" t="inlineStr">
        <is>
          <t>5980005</t>
        </is>
      </c>
      <c r="B3685" t="inlineStr">
        <is>
          <t>大阪府泉佐野市市場東</t>
        </is>
      </c>
      <c r="C3685" t="inlineStr">
        <is>
          <t>おおさかふいずみさのしいちばひがし</t>
        </is>
      </c>
    </row>
    <row r="3686">
      <c r="A3686" t="inlineStr">
        <is>
          <t>5980006</t>
        </is>
      </c>
      <c r="B3686" t="inlineStr">
        <is>
          <t>大阪府泉佐野市市場西</t>
        </is>
      </c>
      <c r="C3686" t="inlineStr">
        <is>
          <t>おおさかふいずみさのしいちばにし</t>
        </is>
      </c>
    </row>
    <row r="3687">
      <c r="A3687" t="inlineStr">
        <is>
          <t>5980007</t>
        </is>
      </c>
      <c r="B3687" t="inlineStr">
        <is>
          <t>大阪府泉佐野市上町</t>
        </is>
      </c>
      <c r="C3687" t="inlineStr">
        <is>
          <t>おおさかふいずみさのしうえまち</t>
        </is>
      </c>
    </row>
    <row r="3688">
      <c r="A3688" t="inlineStr">
        <is>
          <t>5980008</t>
        </is>
      </c>
      <c r="B3688" t="inlineStr">
        <is>
          <t>大阪府泉佐野市松風台</t>
        </is>
      </c>
      <c r="C3688" t="inlineStr">
        <is>
          <t>おおさかふいずみさのししょうふうだい</t>
        </is>
      </c>
    </row>
    <row r="3689">
      <c r="A3689" t="inlineStr">
        <is>
          <t>5980011</t>
        </is>
      </c>
      <c r="B3689" t="inlineStr">
        <is>
          <t>大阪府泉佐野市高松北</t>
        </is>
      </c>
      <c r="C3689" t="inlineStr">
        <is>
          <t>おおさかふいずみさのしたかまつきた</t>
        </is>
      </c>
    </row>
    <row r="3690">
      <c r="A3690" t="inlineStr">
        <is>
          <t>5980012</t>
        </is>
      </c>
      <c r="B3690" t="inlineStr">
        <is>
          <t>大阪府泉佐野市高松東</t>
        </is>
      </c>
      <c r="C3690" t="inlineStr">
        <is>
          <t>おおさかふいずみさのしたかまつひがし</t>
        </is>
      </c>
    </row>
    <row r="3691">
      <c r="A3691" t="inlineStr">
        <is>
          <t>5980013</t>
        </is>
      </c>
      <c r="B3691" t="inlineStr">
        <is>
          <t>大阪府泉佐野市中町</t>
        </is>
      </c>
      <c r="C3691" t="inlineStr">
        <is>
          <t>おおさかふいずみさのしなかまち</t>
        </is>
      </c>
    </row>
    <row r="3692">
      <c r="A3692" t="inlineStr">
        <is>
          <t>5980014</t>
        </is>
      </c>
      <c r="B3692" t="inlineStr">
        <is>
          <t>大阪府泉佐野市葵町</t>
        </is>
      </c>
      <c r="C3692" t="inlineStr">
        <is>
          <t>おおさかふいずみさのしあおいちょう</t>
        </is>
      </c>
    </row>
    <row r="3693">
      <c r="A3693" t="inlineStr">
        <is>
          <t>5980015</t>
        </is>
      </c>
      <c r="B3693" t="inlineStr">
        <is>
          <t>大阪府泉佐野市高松南</t>
        </is>
      </c>
      <c r="C3693" t="inlineStr">
        <is>
          <t>おおさかふいずみさのしたかまつみなみ</t>
        </is>
      </c>
    </row>
    <row r="3694">
      <c r="A3694" t="inlineStr">
        <is>
          <t>5980016</t>
        </is>
      </c>
      <c r="B3694" t="inlineStr">
        <is>
          <t>大阪府泉佐野市高松西</t>
        </is>
      </c>
      <c r="C3694" t="inlineStr">
        <is>
          <t>おおさかふいずみさのしたかまつにし</t>
        </is>
      </c>
    </row>
    <row r="3695">
      <c r="A3695" t="inlineStr">
        <is>
          <t>5980021</t>
        </is>
      </c>
      <c r="B3695" t="inlineStr">
        <is>
          <t>大阪府泉佐野市日根野</t>
        </is>
      </c>
      <c r="C3695" t="inlineStr">
        <is>
          <t>おおさかふいずみさのしひねの</t>
        </is>
      </c>
    </row>
    <row r="3696">
      <c r="A3696" t="inlineStr">
        <is>
          <t>5980022</t>
        </is>
      </c>
      <c r="B3696" t="inlineStr">
        <is>
          <t>大阪府泉佐野市土丸</t>
        </is>
      </c>
      <c r="C3696" t="inlineStr">
        <is>
          <t>おおさかふいずみさのしつちまる</t>
        </is>
      </c>
    </row>
    <row r="3697">
      <c r="A3697" t="inlineStr">
        <is>
          <t>5980023</t>
        </is>
      </c>
      <c r="B3697" t="inlineStr">
        <is>
          <t>大阪府泉佐野市大木</t>
        </is>
      </c>
      <c r="C3697" t="inlineStr">
        <is>
          <t>おおさかふいずみさのしおおぎ</t>
        </is>
      </c>
    </row>
    <row r="3698">
      <c r="A3698" t="inlineStr">
        <is>
          <t>5980024</t>
        </is>
      </c>
      <c r="B3698" t="inlineStr">
        <is>
          <t>大阪府泉佐野市上之郷</t>
        </is>
      </c>
      <c r="C3698" t="inlineStr">
        <is>
          <t>おおさかふいずみさのしかみのごう</t>
        </is>
      </c>
    </row>
    <row r="3699">
      <c r="A3699" t="inlineStr">
        <is>
          <t>5980031</t>
        </is>
      </c>
      <c r="B3699" t="inlineStr">
        <is>
          <t>大阪府泉佐野市東羽倉崎町</t>
        </is>
      </c>
      <c r="C3699" t="inlineStr">
        <is>
          <t>おおさかふいずみさのしひがしはぐらざきちょう</t>
        </is>
      </c>
    </row>
    <row r="3700">
      <c r="A3700" t="inlineStr">
        <is>
          <t>5980032</t>
        </is>
      </c>
      <c r="B3700" t="inlineStr">
        <is>
          <t>大阪府泉佐野市新安松</t>
        </is>
      </c>
      <c r="C3700" t="inlineStr">
        <is>
          <t>おおさかふいずみさのししんやすまつ</t>
        </is>
      </c>
    </row>
    <row r="3701">
      <c r="A3701" t="inlineStr">
        <is>
          <t>5980033</t>
        </is>
      </c>
      <c r="B3701" t="inlineStr">
        <is>
          <t>大阪府泉佐野市南中安松</t>
        </is>
      </c>
      <c r="C3701" t="inlineStr">
        <is>
          <t>おおさかふいずみさのしみなみなかやすまつ</t>
        </is>
      </c>
    </row>
    <row r="3702">
      <c r="A3702" t="inlineStr">
        <is>
          <t>5980034</t>
        </is>
      </c>
      <c r="B3702" t="inlineStr">
        <is>
          <t>大阪府泉佐野市長滝</t>
        </is>
      </c>
      <c r="C3702" t="inlineStr">
        <is>
          <t>おおさかふいずみさのしながたき</t>
        </is>
      </c>
    </row>
    <row r="3703">
      <c r="A3703" t="inlineStr">
        <is>
          <t>5980035</t>
        </is>
      </c>
      <c r="B3703" t="inlineStr">
        <is>
          <t>大阪府泉佐野市南中樫井</t>
        </is>
      </c>
      <c r="C3703" t="inlineStr">
        <is>
          <t>おおさかふいずみさのしみなみなかかしい</t>
        </is>
      </c>
    </row>
    <row r="3704">
      <c r="A3704" t="inlineStr">
        <is>
          <t>5980036</t>
        </is>
      </c>
      <c r="B3704" t="inlineStr">
        <is>
          <t>大阪府泉佐野市岡本</t>
        </is>
      </c>
      <c r="C3704" t="inlineStr">
        <is>
          <t>おおさかふいずみさのしおかもと</t>
        </is>
      </c>
    </row>
    <row r="3705">
      <c r="A3705" t="inlineStr">
        <is>
          <t>5980037</t>
        </is>
      </c>
      <c r="B3705" t="inlineStr">
        <is>
          <t>大阪府泉佐野市羽倉崎上町</t>
        </is>
      </c>
      <c r="C3705" t="inlineStr">
        <is>
          <t>おおさかふいずみさのしはぐらざきうえまち</t>
        </is>
      </c>
    </row>
    <row r="3706">
      <c r="A3706" t="inlineStr">
        <is>
          <t>5980041</t>
        </is>
      </c>
      <c r="B3706" t="inlineStr">
        <is>
          <t>大阪府泉佐野市野出町</t>
        </is>
      </c>
      <c r="C3706" t="inlineStr">
        <is>
          <t>おおさかふいずみさのしのでちょう</t>
        </is>
      </c>
    </row>
    <row r="3707">
      <c r="A3707" t="inlineStr">
        <is>
          <t>5980042</t>
        </is>
      </c>
      <c r="B3707" t="inlineStr">
        <is>
          <t>大阪府泉佐野市西本町</t>
        </is>
      </c>
      <c r="C3707" t="inlineStr">
        <is>
          <t>おおさかふいずみさのしにしほんまち</t>
        </is>
      </c>
    </row>
    <row r="3708">
      <c r="A3708" t="inlineStr">
        <is>
          <t>5980043</t>
        </is>
      </c>
      <c r="B3708" t="inlineStr">
        <is>
          <t>大阪府泉佐野市大西</t>
        </is>
      </c>
      <c r="C3708" t="inlineStr">
        <is>
          <t>おおさかふいずみさのしおおにし</t>
        </is>
      </c>
    </row>
    <row r="3709">
      <c r="A3709" t="inlineStr">
        <is>
          <t>5980044</t>
        </is>
      </c>
      <c r="B3709" t="inlineStr">
        <is>
          <t>大阪府泉佐野市笠松</t>
        </is>
      </c>
      <c r="C3709" t="inlineStr">
        <is>
          <t>おおさかふいずみさのしかさまつ</t>
        </is>
      </c>
    </row>
    <row r="3710">
      <c r="A3710" t="inlineStr">
        <is>
          <t>5980045</t>
        </is>
      </c>
      <c r="B3710" t="inlineStr">
        <is>
          <t>大阪府泉佐野市松原</t>
        </is>
      </c>
      <c r="C3710" t="inlineStr">
        <is>
          <t>おおさかふいずみさのしまつばら</t>
        </is>
      </c>
    </row>
    <row r="3711">
      <c r="A3711" t="inlineStr">
        <is>
          <t>5980046</t>
        </is>
      </c>
      <c r="B3711" t="inlineStr">
        <is>
          <t>大阪府泉佐野市羽倉崎</t>
        </is>
      </c>
      <c r="C3711" t="inlineStr">
        <is>
          <t>おおさかふいずみさのしはぐらざき</t>
        </is>
      </c>
    </row>
    <row r="3712">
      <c r="A3712" t="inlineStr">
        <is>
          <t>5980047</t>
        </is>
      </c>
      <c r="B3712" t="inlineStr">
        <is>
          <t>大阪府泉佐野市りんくう往来南</t>
        </is>
      </c>
      <c r="C3712" t="inlineStr">
        <is>
          <t>おおさかふいずみさのしりんくうおうらいみなみ</t>
        </is>
      </c>
    </row>
    <row r="3713">
      <c r="A3713" t="inlineStr">
        <is>
          <t>5980048</t>
        </is>
      </c>
      <c r="B3713" t="inlineStr">
        <is>
          <t>大阪府泉佐野市りんくう往来北</t>
        </is>
      </c>
      <c r="C3713" t="inlineStr">
        <is>
          <t>おおさかふいずみさのしりんくうおうらいきた</t>
        </is>
      </c>
    </row>
    <row r="3714">
      <c r="A3714" t="inlineStr">
        <is>
          <t>5980051</t>
        </is>
      </c>
      <c r="B3714" t="inlineStr">
        <is>
          <t>大阪府泉佐野市新町</t>
        </is>
      </c>
      <c r="C3714" t="inlineStr">
        <is>
          <t>おおさかふいずみさのししんまち</t>
        </is>
      </c>
    </row>
    <row r="3715">
      <c r="A3715" t="inlineStr">
        <is>
          <t>5980052</t>
        </is>
      </c>
      <c r="B3715" t="inlineStr">
        <is>
          <t>大阪府泉佐野市旭町</t>
        </is>
      </c>
      <c r="C3715" t="inlineStr">
        <is>
          <t>おおさかふいずみさのしあさひちょう</t>
        </is>
      </c>
    </row>
    <row r="3716">
      <c r="A3716" t="inlineStr">
        <is>
          <t>5980053</t>
        </is>
      </c>
      <c r="B3716" t="inlineStr">
        <is>
          <t>大阪府泉佐野市大宮町</t>
        </is>
      </c>
      <c r="C3716" t="inlineStr">
        <is>
          <t>おおさかふいずみさのしおおみやちょう</t>
        </is>
      </c>
    </row>
    <row r="3717">
      <c r="A3717" t="inlineStr">
        <is>
          <t>5980054</t>
        </is>
      </c>
      <c r="B3717" t="inlineStr">
        <is>
          <t>大阪府泉佐野市栄町</t>
        </is>
      </c>
      <c r="C3717" t="inlineStr">
        <is>
          <t>おおさかふいずみさのしさかえまち</t>
        </is>
      </c>
    </row>
    <row r="3718">
      <c r="A3718" t="inlineStr">
        <is>
          <t>5980055</t>
        </is>
      </c>
      <c r="B3718" t="inlineStr">
        <is>
          <t>大阪府泉佐野市若宮町</t>
        </is>
      </c>
      <c r="C3718" t="inlineStr">
        <is>
          <t>おおさかふいずみさのしわかみやちょう</t>
        </is>
      </c>
    </row>
    <row r="3719">
      <c r="A3719" t="inlineStr">
        <is>
          <t>5980056</t>
        </is>
      </c>
      <c r="B3719" t="inlineStr">
        <is>
          <t>大阪府泉佐野市元町</t>
        </is>
      </c>
      <c r="C3719" t="inlineStr">
        <is>
          <t>おおさかふいずみさのしもとまち</t>
        </is>
      </c>
    </row>
    <row r="3720">
      <c r="A3720" t="inlineStr">
        <is>
          <t>5980057</t>
        </is>
      </c>
      <c r="B3720" t="inlineStr">
        <is>
          <t>大阪府泉佐野市本町</t>
        </is>
      </c>
      <c r="C3720" t="inlineStr">
        <is>
          <t>おおさかふいずみさのしほんまち</t>
        </is>
      </c>
    </row>
    <row r="3721">
      <c r="A3721" t="inlineStr">
        <is>
          <t>5980058</t>
        </is>
      </c>
      <c r="B3721" t="inlineStr">
        <is>
          <t>大阪府泉佐野市春日町</t>
        </is>
      </c>
      <c r="C3721" t="inlineStr">
        <is>
          <t>おおさかふいずみさのしかすがちょう</t>
        </is>
      </c>
    </row>
    <row r="3722">
      <c r="A3722" t="inlineStr">
        <is>
          <t>5980061</t>
        </is>
      </c>
      <c r="B3722" t="inlineStr">
        <is>
          <t>大阪府泉佐野市住吉町</t>
        </is>
      </c>
      <c r="C3722" t="inlineStr">
        <is>
          <t>おおさかふいずみさのしすみよしちょう</t>
        </is>
      </c>
    </row>
    <row r="3723">
      <c r="A3723" t="inlineStr">
        <is>
          <t>5980062</t>
        </is>
      </c>
      <c r="B3723" t="inlineStr">
        <is>
          <t>大阪府泉佐野市下瓦屋</t>
        </is>
      </c>
      <c r="C3723" t="inlineStr">
        <is>
          <t>おおさかふいずみさのししもかわらや</t>
        </is>
      </c>
    </row>
    <row r="3724">
      <c r="A3724" t="inlineStr">
        <is>
          <t>5980063</t>
        </is>
      </c>
      <c r="B3724" t="inlineStr">
        <is>
          <t>大阪府泉佐野市湊</t>
        </is>
      </c>
      <c r="C3724" t="inlineStr">
        <is>
          <t>おおさかふいずみさのしみなと</t>
        </is>
      </c>
    </row>
    <row r="3725">
      <c r="A3725" t="inlineStr">
        <is>
          <t>5980064</t>
        </is>
      </c>
      <c r="B3725" t="inlineStr">
        <is>
          <t>大阪府泉佐野市新浜町</t>
        </is>
      </c>
      <c r="C3725" t="inlineStr">
        <is>
          <t>おおさかふいずみさのしにいはまちょう</t>
        </is>
      </c>
    </row>
    <row r="3726">
      <c r="A3726" t="inlineStr">
        <is>
          <t>5980071</t>
        </is>
      </c>
      <c r="B3726" t="inlineStr">
        <is>
          <t>大阪府泉佐野市鶴原</t>
        </is>
      </c>
      <c r="C3726" t="inlineStr">
        <is>
          <t>おおさかふいずみさのしつるはら</t>
        </is>
      </c>
    </row>
    <row r="3727">
      <c r="A3727" t="inlineStr">
        <is>
          <t>5980072</t>
        </is>
      </c>
      <c r="B3727" t="inlineStr">
        <is>
          <t>大阪府泉佐野市泉ケ丘</t>
        </is>
      </c>
      <c r="C3727" t="inlineStr">
        <is>
          <t>おおさかふいずみさのしいずみがおか</t>
        </is>
      </c>
    </row>
    <row r="3728">
      <c r="A3728" t="inlineStr">
        <is>
          <t>5980073</t>
        </is>
      </c>
      <c r="B3728" t="inlineStr">
        <is>
          <t>大阪府泉佐野市南泉ケ丘</t>
        </is>
      </c>
      <c r="C3728" t="inlineStr">
        <is>
          <t>おおさかふいずみさのしみなみいずみがおか</t>
        </is>
      </c>
    </row>
    <row r="3729">
      <c r="A3729" t="inlineStr">
        <is>
          <t>5980074</t>
        </is>
      </c>
      <c r="B3729" t="inlineStr">
        <is>
          <t>大阪府泉佐野市東佐野台</t>
        </is>
      </c>
      <c r="C3729" t="inlineStr">
        <is>
          <t>おおさかふいずみさのしひがしさのだい</t>
        </is>
      </c>
    </row>
    <row r="3730">
      <c r="A3730" t="inlineStr">
        <is>
          <t>5980075</t>
        </is>
      </c>
      <c r="B3730" t="inlineStr">
        <is>
          <t>大阪府泉佐野市佐野台</t>
        </is>
      </c>
      <c r="C3730" t="inlineStr">
        <is>
          <t>おおさかふいずみさのしさのだい</t>
        </is>
      </c>
    </row>
    <row r="3731">
      <c r="A3731" t="inlineStr">
        <is>
          <t>5980076</t>
        </is>
      </c>
      <c r="B3731" t="inlineStr">
        <is>
          <t>大阪府泉佐野市貝田町</t>
        </is>
      </c>
      <c r="C3731" t="inlineStr">
        <is>
          <t>おおさかふいずみさのしかいたちょう</t>
        </is>
      </c>
    </row>
    <row r="3732">
      <c r="A3732" t="inlineStr">
        <is>
          <t>5980091</t>
        </is>
      </c>
      <c r="B3732" t="inlineStr">
        <is>
          <t>大阪府泉南郡田尻町嘉祥寺</t>
        </is>
      </c>
      <c r="C3732" t="inlineStr">
        <is>
          <t>おおさかふせんなんぐんたじりちょうかしょうじ</t>
        </is>
      </c>
    </row>
    <row r="3733">
      <c r="A3733" t="inlineStr">
        <is>
          <t>5980092</t>
        </is>
      </c>
      <c r="B3733" t="inlineStr">
        <is>
          <t>大阪府泉南郡田尻町吉見</t>
        </is>
      </c>
      <c r="C3733" t="inlineStr">
        <is>
          <t>おおさかふせんなんぐんたじりちょうよしみ</t>
        </is>
      </c>
    </row>
    <row r="3734">
      <c r="A3734" t="inlineStr">
        <is>
          <t>5980093</t>
        </is>
      </c>
      <c r="B3734" t="inlineStr">
        <is>
          <t>大阪府泉南郡田尻町りんくうポート北</t>
        </is>
      </c>
      <c r="C3734" t="inlineStr">
        <is>
          <t>おおさかふせんなんぐんたじりちょうりんくうぽーときた</t>
        </is>
      </c>
    </row>
    <row r="3735">
      <c r="A3735" t="inlineStr">
        <is>
          <t>5980094</t>
        </is>
      </c>
      <c r="B3735" t="inlineStr">
        <is>
          <t>大阪府泉南郡田尻町りんくうポート南</t>
        </is>
      </c>
      <c r="C3735" t="inlineStr">
        <is>
          <t>おおさかふせんなんぐんたじりちょうりんくうぽーとみなみ</t>
        </is>
      </c>
    </row>
    <row r="3736">
      <c r="A3736" t="inlineStr">
        <is>
          <t>5990000</t>
        </is>
      </c>
      <c r="B3736" t="inlineStr">
        <is>
          <t>大阪府堺市中区</t>
        </is>
      </c>
      <c r="C3736" t="inlineStr">
        <is>
          <t>おおさかふさかいしなかく</t>
        </is>
      </c>
    </row>
    <row r="3737">
      <c r="A3737" t="inlineStr">
        <is>
          <t>5990200</t>
        </is>
      </c>
      <c r="B3737" t="inlineStr">
        <is>
          <t>大阪府阪南市</t>
        </is>
      </c>
      <c r="C3737" t="inlineStr">
        <is>
          <t>おおさかふはんなんし</t>
        </is>
      </c>
    </row>
    <row r="3738">
      <c r="A3738" t="inlineStr">
        <is>
          <t>5990201</t>
        </is>
      </c>
      <c r="B3738" t="inlineStr">
        <is>
          <t>大阪府阪南市尾崎町</t>
        </is>
      </c>
      <c r="C3738" t="inlineStr">
        <is>
          <t>おおさかふはんなんしおざきちょう</t>
        </is>
      </c>
    </row>
    <row r="3739">
      <c r="A3739" t="inlineStr">
        <is>
          <t>5990202</t>
        </is>
      </c>
      <c r="B3739" t="inlineStr">
        <is>
          <t>大阪府阪南市下出</t>
        </is>
      </c>
      <c r="C3739" t="inlineStr">
        <is>
          <t>おおさかふはんなんししもいで</t>
        </is>
      </c>
    </row>
    <row r="3740">
      <c r="A3740" t="inlineStr">
        <is>
          <t>5990203</t>
        </is>
      </c>
      <c r="B3740" t="inlineStr">
        <is>
          <t>大阪府阪南市黒田</t>
        </is>
      </c>
      <c r="C3740" t="inlineStr">
        <is>
          <t>おおさかふはんなんしくろだ</t>
        </is>
      </c>
    </row>
    <row r="3741">
      <c r="A3741" t="inlineStr">
        <is>
          <t>5990204</t>
        </is>
      </c>
      <c r="B3741" t="inlineStr">
        <is>
          <t>大阪府阪南市鳥取</t>
        </is>
      </c>
      <c r="C3741" t="inlineStr">
        <is>
          <t>おおさかふはんなんしとっとり</t>
        </is>
      </c>
    </row>
    <row r="3742">
      <c r="A3742" t="inlineStr">
        <is>
          <t>5990205</t>
        </is>
      </c>
      <c r="B3742" t="inlineStr">
        <is>
          <t>大阪府阪南市新町</t>
        </is>
      </c>
      <c r="C3742" t="inlineStr">
        <is>
          <t>おおさかふはんなんししんまち</t>
        </is>
      </c>
    </row>
    <row r="3743">
      <c r="A3743" t="inlineStr">
        <is>
          <t>5990211</t>
        </is>
      </c>
      <c r="B3743" t="inlineStr">
        <is>
          <t>大阪府阪南市鳥取中</t>
        </is>
      </c>
      <c r="C3743" t="inlineStr">
        <is>
          <t>おおさかふはんなんしとっとりなか</t>
        </is>
      </c>
    </row>
    <row r="3744">
      <c r="A3744" t="inlineStr">
        <is>
          <t>5990212</t>
        </is>
      </c>
      <c r="B3744" t="inlineStr">
        <is>
          <t>大阪府阪南市自然田</t>
        </is>
      </c>
      <c r="C3744" t="inlineStr">
        <is>
          <t>おおさかふはんなんしじねんだ</t>
        </is>
      </c>
    </row>
    <row r="3745">
      <c r="A3745" t="inlineStr">
        <is>
          <t>5990213</t>
        </is>
      </c>
      <c r="B3745" t="inlineStr">
        <is>
          <t>大阪府阪南市和泉鳥取</t>
        </is>
      </c>
      <c r="C3745" t="inlineStr">
        <is>
          <t>おおさかふはんなんしいずみとっとり</t>
        </is>
      </c>
    </row>
    <row r="3746">
      <c r="A3746" t="inlineStr">
        <is>
          <t>5990214</t>
        </is>
      </c>
      <c r="B3746" t="inlineStr">
        <is>
          <t>大阪府阪南市山中渓</t>
        </is>
      </c>
      <c r="C3746" t="inlineStr">
        <is>
          <t>おおさかふはんなんしやまなかだに</t>
        </is>
      </c>
    </row>
    <row r="3747">
      <c r="A3747" t="inlineStr">
        <is>
          <t>5990215</t>
        </is>
      </c>
      <c r="B3747" t="inlineStr">
        <is>
          <t>大阪府阪南市さつき台</t>
        </is>
      </c>
      <c r="C3747" t="inlineStr">
        <is>
          <t>おおさかふはんなんしさつきだい</t>
        </is>
      </c>
    </row>
    <row r="3748">
      <c r="A3748" t="inlineStr">
        <is>
          <t>5990216</t>
        </is>
      </c>
      <c r="B3748" t="inlineStr">
        <is>
          <t>大阪府阪南市緑ケ丘</t>
        </is>
      </c>
      <c r="C3748" t="inlineStr">
        <is>
          <t>おおさかふはんなんしみどりがおか</t>
        </is>
      </c>
    </row>
    <row r="3749">
      <c r="A3749" t="inlineStr">
        <is>
          <t>5990221</t>
        </is>
      </c>
      <c r="B3749" t="inlineStr">
        <is>
          <t>大阪府阪南市石田</t>
        </is>
      </c>
      <c r="C3749" t="inlineStr">
        <is>
          <t>おおさかふはんなんしいしだ</t>
        </is>
      </c>
    </row>
    <row r="3750">
      <c r="A3750" t="inlineStr">
        <is>
          <t>5990222</t>
        </is>
      </c>
      <c r="B3750" t="inlineStr">
        <is>
          <t>大阪府阪南市桑畑</t>
        </is>
      </c>
      <c r="C3750" t="inlineStr">
        <is>
          <t>おおさかふはんなんしくわばた</t>
        </is>
      </c>
    </row>
    <row r="3751">
      <c r="A3751" t="inlineStr">
        <is>
          <t>5990223</t>
        </is>
      </c>
      <c r="B3751" t="inlineStr">
        <is>
          <t>大阪府阪南市光陽台</t>
        </is>
      </c>
      <c r="C3751" t="inlineStr">
        <is>
          <t>おおさかふはんなんしこうようだい</t>
        </is>
      </c>
    </row>
    <row r="3752">
      <c r="A3752" t="inlineStr">
        <is>
          <t>5990224</t>
        </is>
      </c>
      <c r="B3752" t="inlineStr">
        <is>
          <t>大阪府阪南市舞</t>
        </is>
      </c>
      <c r="C3752" t="inlineStr">
        <is>
          <t>おおさかふはんなんしまい</t>
        </is>
      </c>
    </row>
    <row r="3753">
      <c r="A3753" t="inlineStr">
        <is>
          <t>5990225</t>
        </is>
      </c>
      <c r="B3753" t="inlineStr">
        <is>
          <t>大阪府阪南市鳥取三井</t>
        </is>
      </c>
      <c r="C3753" t="inlineStr">
        <is>
          <t>おおさかふはんなんしとっとりみつい</t>
        </is>
      </c>
    </row>
    <row r="3754">
      <c r="A3754" t="inlineStr">
        <is>
          <t>5990231</t>
        </is>
      </c>
      <c r="B3754" t="inlineStr">
        <is>
          <t>大阪府阪南市貝掛</t>
        </is>
      </c>
      <c r="C3754" t="inlineStr">
        <is>
          <t>おおさかふはんなんしかいかけ</t>
        </is>
      </c>
    </row>
    <row r="3755">
      <c r="A3755" t="inlineStr">
        <is>
          <t>5990232</t>
        </is>
      </c>
      <c r="B3755" t="inlineStr">
        <is>
          <t>大阪府阪南市箱作</t>
        </is>
      </c>
      <c r="C3755" t="inlineStr">
        <is>
          <t>おおさかふはんなんしはこつくり</t>
        </is>
      </c>
    </row>
    <row r="3756">
      <c r="A3756" t="inlineStr">
        <is>
          <t>5990233</t>
        </is>
      </c>
      <c r="B3756" t="inlineStr">
        <is>
          <t>大阪府阪南市南山中</t>
        </is>
      </c>
      <c r="C3756" t="inlineStr">
        <is>
          <t>おおさかふはんなんしみなみやまなか</t>
        </is>
      </c>
    </row>
    <row r="3757">
      <c r="A3757" t="inlineStr">
        <is>
          <t>5990234</t>
        </is>
      </c>
      <c r="B3757" t="inlineStr">
        <is>
          <t>大阪府阪南市淡輪</t>
        </is>
      </c>
      <c r="C3757" t="inlineStr">
        <is>
          <t>おおさかふはんなんしたんのわ</t>
        </is>
      </c>
    </row>
    <row r="3758">
      <c r="A3758" t="inlineStr">
        <is>
          <t>5990235</t>
        </is>
      </c>
      <c r="B3758" t="inlineStr">
        <is>
          <t>大阪府阪南市箱の浦</t>
        </is>
      </c>
      <c r="C3758" t="inlineStr">
        <is>
          <t>おおさかふはんなんしはこのうら</t>
        </is>
      </c>
    </row>
    <row r="3759">
      <c r="A3759" t="inlineStr">
        <is>
          <t>5990236</t>
        </is>
      </c>
      <c r="B3759" t="inlineStr">
        <is>
          <t>大阪府阪南市桃の木台</t>
        </is>
      </c>
      <c r="C3759" t="inlineStr">
        <is>
          <t>おおさかふはんなんしもものきだい</t>
        </is>
      </c>
    </row>
    <row r="3760">
      <c r="A3760" t="inlineStr">
        <is>
          <t>5990300</t>
        </is>
      </c>
      <c r="B3760" t="inlineStr">
        <is>
          <t>大阪府泉南郡岬町</t>
        </is>
      </c>
      <c r="C3760" t="inlineStr">
        <is>
          <t>おおさかふせんなんぐんみさきちょう</t>
        </is>
      </c>
    </row>
    <row r="3761">
      <c r="A3761" t="inlineStr">
        <is>
          <t>5990301</t>
        </is>
      </c>
      <c r="B3761" t="inlineStr">
        <is>
          <t>大阪府泉南郡岬町淡輪</t>
        </is>
      </c>
      <c r="C3761" t="inlineStr">
        <is>
          <t>おおさかふせんなんぐんみさきちょうたんのわ</t>
        </is>
      </c>
    </row>
    <row r="3762">
      <c r="A3762" t="inlineStr">
        <is>
          <t>5990302</t>
        </is>
      </c>
      <c r="B3762" t="inlineStr">
        <is>
          <t>大阪府泉南郡岬町孝子</t>
        </is>
      </c>
      <c r="C3762" t="inlineStr">
        <is>
          <t>おおさかふせんなんぐんみさきちょうきょうし</t>
        </is>
      </c>
    </row>
    <row r="3763">
      <c r="A3763" t="inlineStr">
        <is>
          <t>5990303</t>
        </is>
      </c>
      <c r="B3763" t="inlineStr">
        <is>
          <t>大阪府泉南郡岬町深日</t>
        </is>
      </c>
      <c r="C3763" t="inlineStr">
        <is>
          <t>おおさかふせんなんぐんみさきちょうふけ</t>
        </is>
      </c>
    </row>
    <row r="3764">
      <c r="A3764" t="inlineStr">
        <is>
          <t>5990304</t>
        </is>
      </c>
      <c r="B3764" t="inlineStr">
        <is>
          <t>大阪府泉南郡岬町望海坂</t>
        </is>
      </c>
      <c r="C3764" t="inlineStr">
        <is>
          <t>おおさかふせんなんぐんみさきちょうのぞみざか</t>
        </is>
      </c>
    </row>
    <row r="3765">
      <c r="A3765" t="inlineStr">
        <is>
          <t>5990311</t>
        </is>
      </c>
      <c r="B3765" t="inlineStr">
        <is>
          <t>大阪府泉南郡岬町多奈川谷川</t>
        </is>
      </c>
      <c r="C3765" t="inlineStr">
        <is>
          <t>おおさかふせんなんぐんみさきちょうたながわたにがわ</t>
        </is>
      </c>
    </row>
    <row r="3766">
      <c r="A3766" t="inlineStr">
        <is>
          <t>5990312</t>
        </is>
      </c>
      <c r="B3766" t="inlineStr">
        <is>
          <t>大阪府泉南郡岬町多奈川東畑</t>
        </is>
      </c>
      <c r="C3766" t="inlineStr">
        <is>
          <t>おおさかふせんなんぐんみさきちょうたながわひがしばた</t>
        </is>
      </c>
    </row>
    <row r="3767">
      <c r="A3767" t="inlineStr">
        <is>
          <t>5990313</t>
        </is>
      </c>
      <c r="B3767" t="inlineStr">
        <is>
          <t>大阪府泉南郡岬町多奈川西畑</t>
        </is>
      </c>
      <c r="C3767" t="inlineStr">
        <is>
          <t>おおさかふせんなんぐんみさきちょうたながわにしばた</t>
        </is>
      </c>
    </row>
    <row r="3768">
      <c r="A3768" t="inlineStr">
        <is>
          <t>5990314</t>
        </is>
      </c>
      <c r="B3768" t="inlineStr">
        <is>
          <t>大阪府泉南郡岬町多奈川小島</t>
        </is>
      </c>
      <c r="C3768" t="inlineStr">
        <is>
          <t>おおさかふせんなんぐんみさきちょうたながわこしま</t>
        </is>
      </c>
    </row>
    <row r="3769">
      <c r="A3769" t="inlineStr">
        <is>
          <t>5998101</t>
        </is>
      </c>
      <c r="B3769" t="inlineStr">
        <is>
          <t>大阪府堺市東区八下町</t>
        </is>
      </c>
      <c r="C3769" t="inlineStr">
        <is>
          <t>おおさかふさかいしひがしくやしもちょう</t>
        </is>
      </c>
    </row>
    <row r="3770">
      <c r="A3770" t="inlineStr">
        <is>
          <t>5998102</t>
        </is>
      </c>
      <c r="B3770" t="inlineStr">
        <is>
          <t>大阪府堺市東区石原町</t>
        </is>
      </c>
      <c r="C3770" t="inlineStr">
        <is>
          <t>おおさかふさかいしひがしくいしはらちょう</t>
        </is>
      </c>
    </row>
    <row r="3771">
      <c r="A3771" t="inlineStr">
        <is>
          <t>5998103</t>
        </is>
      </c>
      <c r="B3771" t="inlineStr">
        <is>
          <t>大阪府堺市東区菩提町</t>
        </is>
      </c>
      <c r="C3771" t="inlineStr">
        <is>
          <t>おおさかふさかいしひがしくぼだいちょう</t>
        </is>
      </c>
    </row>
    <row r="3772">
      <c r="A3772" t="inlineStr">
        <is>
          <t>5998104</t>
        </is>
      </c>
      <c r="B3772" t="inlineStr">
        <is>
          <t>大阪府堺市東区引野町</t>
        </is>
      </c>
      <c r="C3772" t="inlineStr">
        <is>
          <t>おおさかふさかいしひがしくひきのちょう</t>
        </is>
      </c>
    </row>
    <row r="3773">
      <c r="A3773" t="inlineStr">
        <is>
          <t>5998107</t>
        </is>
      </c>
      <c r="B3773" t="inlineStr">
        <is>
          <t>大阪府堺市東区白鷺町</t>
        </is>
      </c>
      <c r="C3773" t="inlineStr">
        <is>
          <t>おおさかふさかいしひがしくしらさぎちょう</t>
        </is>
      </c>
    </row>
    <row r="3774">
      <c r="A3774" t="inlineStr">
        <is>
          <t>5998111</t>
        </is>
      </c>
      <c r="B3774" t="inlineStr">
        <is>
          <t>大阪府堺市東区日置荘北町</t>
        </is>
      </c>
      <c r="C3774" t="inlineStr">
        <is>
          <t>おおさかふさかいしひがしくひきしょうきたまち</t>
        </is>
      </c>
    </row>
    <row r="3775">
      <c r="A3775" t="inlineStr">
        <is>
          <t>5998112</t>
        </is>
      </c>
      <c r="B3775" t="inlineStr">
        <is>
          <t>大阪府堺市東区日置荘原寺町</t>
        </is>
      </c>
      <c r="C3775" t="inlineStr">
        <is>
          <t>おおさかふさかいしひがしくひきしょうはらでらまち</t>
        </is>
      </c>
    </row>
    <row r="3776">
      <c r="A3776" t="inlineStr">
        <is>
          <t>5998113</t>
        </is>
      </c>
      <c r="B3776" t="inlineStr">
        <is>
          <t>大阪府堺市東区日置荘田中町</t>
        </is>
      </c>
      <c r="C3776" t="inlineStr">
        <is>
          <t>おおさかふさかいしひがしくひきしょうたなかまち</t>
        </is>
      </c>
    </row>
    <row r="3777">
      <c r="A3777" t="inlineStr">
        <is>
          <t>5998114</t>
        </is>
      </c>
      <c r="B3777" t="inlineStr">
        <is>
          <t>大阪府堺市東区日置荘西町</t>
        </is>
      </c>
      <c r="C3777" t="inlineStr">
        <is>
          <t>おおさかふさかいしひがしくひきしょうにしまち</t>
        </is>
      </c>
    </row>
    <row r="3778">
      <c r="A3778" t="inlineStr">
        <is>
          <t>5998115</t>
        </is>
      </c>
      <c r="B3778" t="inlineStr">
        <is>
          <t>大阪府堺市東区関茶屋</t>
        </is>
      </c>
      <c r="C3778" t="inlineStr">
        <is>
          <t>おおさかふさかいしひがしくせきちゃや</t>
        </is>
      </c>
    </row>
    <row r="3779">
      <c r="A3779" t="inlineStr">
        <is>
          <t>5998116</t>
        </is>
      </c>
      <c r="B3779" t="inlineStr">
        <is>
          <t>大阪府堺市東区野尻町</t>
        </is>
      </c>
      <c r="C3779" t="inlineStr">
        <is>
          <t>おおさかふさかいしひがしくのじりちょう</t>
        </is>
      </c>
    </row>
    <row r="3780">
      <c r="A3780" t="inlineStr">
        <is>
          <t>5998121</t>
        </is>
      </c>
      <c r="B3780" t="inlineStr">
        <is>
          <t>大阪府堺市東区高松</t>
        </is>
      </c>
      <c r="C3780" t="inlineStr">
        <is>
          <t>おおさかふさかいしひがしくたかまつ</t>
        </is>
      </c>
    </row>
    <row r="3781">
      <c r="A3781" t="inlineStr">
        <is>
          <t>5998122</t>
        </is>
      </c>
      <c r="B3781" t="inlineStr">
        <is>
          <t>大阪府堺市東区丈六</t>
        </is>
      </c>
      <c r="C3781" t="inlineStr">
        <is>
          <t>おおさかふさかいしひがしくじょうろく</t>
        </is>
      </c>
    </row>
    <row r="3782">
      <c r="A3782" t="inlineStr">
        <is>
          <t>5998123</t>
        </is>
      </c>
      <c r="B3782" t="inlineStr">
        <is>
          <t>大阪府堺市東区北野田</t>
        </is>
      </c>
      <c r="C3782" t="inlineStr">
        <is>
          <t>おおさかふさかいしひがしくきたのだ</t>
        </is>
      </c>
    </row>
    <row r="3783">
      <c r="A3783" t="inlineStr">
        <is>
          <t>5998124</t>
        </is>
      </c>
      <c r="B3783" t="inlineStr">
        <is>
          <t>大阪府堺市東区南野田</t>
        </is>
      </c>
      <c r="C3783" t="inlineStr">
        <is>
          <t>おおさかふさかいしひがしくみなみのだ</t>
        </is>
      </c>
    </row>
    <row r="3784">
      <c r="A3784" t="inlineStr">
        <is>
          <t>5998125</t>
        </is>
      </c>
      <c r="B3784" t="inlineStr">
        <is>
          <t>大阪府堺市東区西野</t>
        </is>
      </c>
      <c r="C3784" t="inlineStr">
        <is>
          <t>おおさかふさかいしひがしくにしの</t>
        </is>
      </c>
    </row>
    <row r="3785">
      <c r="A3785" t="inlineStr">
        <is>
          <t>5998126</t>
        </is>
      </c>
      <c r="B3785" t="inlineStr">
        <is>
          <t>大阪府堺市東区大美野</t>
        </is>
      </c>
      <c r="C3785" t="inlineStr">
        <is>
          <t>おおさかふさかいしひがしくおおみの</t>
        </is>
      </c>
    </row>
    <row r="3786">
      <c r="A3786" t="inlineStr">
        <is>
          <t>5998127</t>
        </is>
      </c>
      <c r="B3786" t="inlineStr">
        <is>
          <t>大阪府堺市東区草尾</t>
        </is>
      </c>
      <c r="C3786" t="inlineStr">
        <is>
          <t>おおさかふさかいしひがしくくさお</t>
        </is>
      </c>
    </row>
    <row r="3787">
      <c r="A3787" t="inlineStr">
        <is>
          <t>5998128</t>
        </is>
      </c>
      <c r="B3787" t="inlineStr">
        <is>
          <t>大阪府堺市東区中茶屋</t>
        </is>
      </c>
      <c r="C3787" t="inlineStr">
        <is>
          <t>おおさかふさかいしひがしくなかちゃや</t>
        </is>
      </c>
    </row>
    <row r="3788">
      <c r="A3788" t="inlineStr">
        <is>
          <t>5998231</t>
        </is>
      </c>
      <c r="B3788" t="inlineStr">
        <is>
          <t>大阪府堺市中区学園町</t>
        </is>
      </c>
      <c r="C3788" t="inlineStr">
        <is>
          <t>おおさかふさかいしなかくがくえんちょう</t>
        </is>
      </c>
    </row>
    <row r="3789">
      <c r="A3789" t="inlineStr">
        <is>
          <t>5998232</t>
        </is>
      </c>
      <c r="B3789" t="inlineStr">
        <is>
          <t>大阪府堺市中区新家町</t>
        </is>
      </c>
      <c r="C3789" t="inlineStr">
        <is>
          <t>おおさかふさかいしなかくしんけちょう</t>
        </is>
      </c>
    </row>
    <row r="3790">
      <c r="A3790" t="inlineStr">
        <is>
          <t>5998233</t>
        </is>
      </c>
      <c r="B3790" t="inlineStr">
        <is>
          <t>大阪府堺市中区大野芝町</t>
        </is>
      </c>
      <c r="C3790" t="inlineStr">
        <is>
          <t>おおさかふさかいしなかくおおのしばちょう</t>
        </is>
      </c>
    </row>
    <row r="3791">
      <c r="A3791" t="inlineStr">
        <is>
          <t>5998234</t>
        </is>
      </c>
      <c r="B3791" t="inlineStr">
        <is>
          <t>大阪府堺市中区土塔町</t>
        </is>
      </c>
      <c r="C3791" t="inlineStr">
        <is>
          <t>おおさかふさかいしなかくどとうちょう</t>
        </is>
      </c>
    </row>
    <row r="3792">
      <c r="A3792" t="inlineStr">
        <is>
          <t>5998235</t>
        </is>
      </c>
      <c r="B3792" t="inlineStr">
        <is>
          <t>大阪府堺市中区深井東町</t>
        </is>
      </c>
      <c r="C3792" t="inlineStr">
        <is>
          <t>おおさかふさかいしなかくふかいひがしまち</t>
        </is>
      </c>
    </row>
    <row r="3793">
      <c r="A3793" t="inlineStr">
        <is>
          <t>5998236</t>
        </is>
      </c>
      <c r="B3793" t="inlineStr">
        <is>
          <t>大阪府堺市中区深井沢町</t>
        </is>
      </c>
      <c r="C3793" t="inlineStr">
        <is>
          <t>おおさかふさかいしなかくふかいさわまち</t>
        </is>
      </c>
    </row>
    <row r="3794">
      <c r="A3794" t="inlineStr">
        <is>
          <t>5998237</t>
        </is>
      </c>
      <c r="B3794" t="inlineStr">
        <is>
          <t>大阪府堺市中区深井水池町</t>
        </is>
      </c>
      <c r="C3794" t="inlineStr">
        <is>
          <t>おおさかふさかいしなかくふかいみずがいけちょう</t>
        </is>
      </c>
    </row>
    <row r="3795">
      <c r="A3795" t="inlineStr">
        <is>
          <t>5998238</t>
        </is>
      </c>
      <c r="B3795" t="inlineStr">
        <is>
          <t>大阪府堺市中区土師町</t>
        </is>
      </c>
      <c r="C3795" t="inlineStr">
        <is>
          <t>おおさかふさかいしなかくはぜちょう</t>
        </is>
      </c>
    </row>
    <row r="3796">
      <c r="A3796" t="inlineStr">
        <is>
          <t>5998241</t>
        </is>
      </c>
      <c r="B3796" t="inlineStr">
        <is>
          <t>大阪府堺市中区福田</t>
        </is>
      </c>
      <c r="C3796" t="inlineStr">
        <is>
          <t>おおさかふさかいしなかくふくだ</t>
        </is>
      </c>
    </row>
    <row r="3797">
      <c r="A3797" t="inlineStr">
        <is>
          <t>5998242</t>
        </is>
      </c>
      <c r="B3797" t="inlineStr">
        <is>
          <t>大阪府堺市中区陶器北</t>
        </is>
      </c>
      <c r="C3797" t="inlineStr">
        <is>
          <t>おおさかふさかいしなかくとうききた</t>
        </is>
      </c>
    </row>
    <row r="3798">
      <c r="A3798" t="inlineStr">
        <is>
          <t>5998243</t>
        </is>
      </c>
      <c r="B3798" t="inlineStr">
        <is>
          <t>大阪府堺市中区見野山</t>
        </is>
      </c>
      <c r="C3798" t="inlineStr">
        <is>
          <t>おおさかふさかいしなかくみのやま</t>
        </is>
      </c>
    </row>
    <row r="3799">
      <c r="A3799" t="inlineStr">
        <is>
          <t>5998244</t>
        </is>
      </c>
      <c r="B3799" t="inlineStr">
        <is>
          <t>大阪府堺市中区上之</t>
        </is>
      </c>
      <c r="C3799" t="inlineStr">
        <is>
          <t>おおさかふさかいしなかくうえの</t>
        </is>
      </c>
    </row>
    <row r="3800">
      <c r="A3800" t="inlineStr">
        <is>
          <t>5998245</t>
        </is>
      </c>
      <c r="B3800" t="inlineStr">
        <is>
          <t>大阪府堺市中区辻之</t>
        </is>
      </c>
      <c r="C3800" t="inlineStr">
        <is>
          <t>おおさかふさかいしなかくつじの</t>
        </is>
      </c>
    </row>
    <row r="3801">
      <c r="A3801" t="inlineStr">
        <is>
          <t>5998246</t>
        </is>
      </c>
      <c r="B3801" t="inlineStr">
        <is>
          <t>大阪府堺市中区田園</t>
        </is>
      </c>
      <c r="C3801" t="inlineStr">
        <is>
          <t>おおさかふさかいしなかくたぞの</t>
        </is>
      </c>
    </row>
    <row r="3802">
      <c r="A3802" t="inlineStr">
        <is>
          <t>5998247</t>
        </is>
      </c>
      <c r="B3802" t="inlineStr">
        <is>
          <t>大阪府堺市中区東山</t>
        </is>
      </c>
      <c r="C3802" t="inlineStr">
        <is>
          <t>おおさかふさかいしなかくひがしやま</t>
        </is>
      </c>
    </row>
    <row r="3803">
      <c r="A3803" t="inlineStr">
        <is>
          <t>5998248</t>
        </is>
      </c>
      <c r="B3803" t="inlineStr">
        <is>
          <t>大阪府堺市中区深井畑山町</t>
        </is>
      </c>
      <c r="C3803" t="inlineStr">
        <is>
          <t>おおさかふさかいしなかくふかいはたやまちょう</t>
        </is>
      </c>
    </row>
    <row r="3804">
      <c r="A3804" t="inlineStr">
        <is>
          <t>5998251</t>
        </is>
      </c>
      <c r="B3804" t="inlineStr">
        <is>
          <t>大阪府堺市中区平井</t>
        </is>
      </c>
      <c r="C3804" t="inlineStr">
        <is>
          <t>おおさかふさかいしなかくひらい</t>
        </is>
      </c>
    </row>
    <row r="3805">
      <c r="A3805" t="inlineStr">
        <is>
          <t>5998252</t>
        </is>
      </c>
      <c r="B3805" t="inlineStr">
        <is>
          <t>大阪府堺市中区楢葉</t>
        </is>
      </c>
      <c r="C3805" t="inlineStr">
        <is>
          <t>おおさかふさかいしなかくならば</t>
        </is>
      </c>
    </row>
    <row r="3806">
      <c r="A3806" t="inlineStr">
        <is>
          <t>5998253</t>
        </is>
      </c>
      <c r="B3806" t="inlineStr">
        <is>
          <t>大阪府堺市中区深阪</t>
        </is>
      </c>
      <c r="C3806" t="inlineStr">
        <is>
          <t>おおさかふさかいしなかくふかさか</t>
        </is>
      </c>
    </row>
    <row r="3807">
      <c r="A3807" t="inlineStr">
        <is>
          <t>5998254</t>
        </is>
      </c>
      <c r="B3807" t="inlineStr">
        <is>
          <t>大阪府堺市中区伏尾</t>
        </is>
      </c>
      <c r="C3807" t="inlineStr">
        <is>
          <t>おおさかふさかいしなかくふせお</t>
        </is>
      </c>
    </row>
    <row r="3808">
      <c r="A3808" t="inlineStr">
        <is>
          <t>5998261</t>
        </is>
      </c>
      <c r="B3808" t="inlineStr">
        <is>
          <t>大阪府堺市中区堀上町</t>
        </is>
      </c>
      <c r="C3808" t="inlineStr">
        <is>
          <t>おおさかふさかいしなかくほりあげちょう</t>
        </is>
      </c>
    </row>
    <row r="3809">
      <c r="A3809" t="inlineStr">
        <is>
          <t>5998262</t>
        </is>
      </c>
      <c r="B3809" t="inlineStr">
        <is>
          <t>大阪府堺市中区八田北町</t>
        </is>
      </c>
      <c r="C3809" t="inlineStr">
        <is>
          <t>おおさかふさかいしなかくはんだきたちょう</t>
        </is>
      </c>
    </row>
    <row r="3810">
      <c r="A3810" t="inlineStr">
        <is>
          <t>5998263</t>
        </is>
      </c>
      <c r="B3810" t="inlineStr">
        <is>
          <t>大阪府堺市中区八田南之町</t>
        </is>
      </c>
      <c r="C3810" t="inlineStr">
        <is>
          <t>おおさかふさかいしなかくはんだみなみのちょう</t>
        </is>
      </c>
    </row>
    <row r="3811">
      <c r="A3811" t="inlineStr">
        <is>
          <t>5998264</t>
        </is>
      </c>
      <c r="B3811" t="inlineStr">
        <is>
          <t>大阪府堺市中区小阪西町</t>
        </is>
      </c>
      <c r="C3811" t="inlineStr">
        <is>
          <t>おおさかふさかいしなかくこさかにしまち</t>
        </is>
      </c>
    </row>
    <row r="3812">
      <c r="A3812" t="inlineStr">
        <is>
          <t>5998265</t>
        </is>
      </c>
      <c r="B3812" t="inlineStr">
        <is>
          <t>大阪府堺市中区八田西町</t>
        </is>
      </c>
      <c r="C3812" t="inlineStr">
        <is>
          <t>おおさかふさかいしなかくはんだにしまち</t>
        </is>
      </c>
    </row>
    <row r="3813">
      <c r="A3813" t="inlineStr">
        <is>
          <t>5998266</t>
        </is>
      </c>
      <c r="B3813" t="inlineStr">
        <is>
          <t>大阪府堺市中区毛穴町</t>
        </is>
      </c>
      <c r="C3813" t="inlineStr">
        <is>
          <t>おおさかふさかいしなかくけなちょう</t>
        </is>
      </c>
    </row>
    <row r="3814">
      <c r="A3814" t="inlineStr">
        <is>
          <t>5998267</t>
        </is>
      </c>
      <c r="B3814" t="inlineStr">
        <is>
          <t>大阪府堺市中区八田寺町</t>
        </is>
      </c>
      <c r="C3814" t="inlineStr">
        <is>
          <t>おおさかふさかいしなかくはんだいじちょう</t>
        </is>
      </c>
    </row>
    <row r="3815">
      <c r="A3815" t="inlineStr">
        <is>
          <t>5998271</t>
        </is>
      </c>
      <c r="B3815" t="inlineStr">
        <is>
          <t>大阪府堺市中区深井北町</t>
        </is>
      </c>
      <c r="C3815" t="inlineStr">
        <is>
          <t>おおさかふさかいしなかくふかいきたまち</t>
        </is>
      </c>
    </row>
    <row r="3816">
      <c r="A3816" t="inlineStr">
        <is>
          <t>5998272</t>
        </is>
      </c>
      <c r="B3816" t="inlineStr">
        <is>
          <t>大阪府堺市中区深井中町</t>
        </is>
      </c>
      <c r="C3816" t="inlineStr">
        <is>
          <t>おおさかふさかいしなかくふかいなかまち</t>
        </is>
      </c>
    </row>
    <row r="3817">
      <c r="A3817" t="inlineStr">
        <is>
          <t>5998273</t>
        </is>
      </c>
      <c r="B3817" t="inlineStr">
        <is>
          <t>大阪府堺市中区深井清水町</t>
        </is>
      </c>
      <c r="C3817" t="inlineStr">
        <is>
          <t>おおさかふさかいしなかくふかいしみずちょう</t>
        </is>
      </c>
    </row>
    <row r="3818">
      <c r="A3818" t="inlineStr">
        <is>
          <t>5998274</t>
        </is>
      </c>
      <c r="B3818" t="inlineStr">
        <is>
          <t>大阪府堺市中区宮園町</t>
        </is>
      </c>
      <c r="C3818" t="inlineStr">
        <is>
          <t>おおさかふさかいしなかくみやぞのちょう</t>
        </is>
      </c>
    </row>
    <row r="3819">
      <c r="A3819" t="inlineStr">
        <is>
          <t>5998275</t>
        </is>
      </c>
      <c r="B3819" t="inlineStr">
        <is>
          <t>大阪府堺市中区東八田</t>
        </is>
      </c>
      <c r="C3819" t="inlineStr">
        <is>
          <t>おおさかふさかいしなかくひがしはんだ</t>
        </is>
      </c>
    </row>
    <row r="3820">
      <c r="A3820" t="inlineStr">
        <is>
          <t>5998276</t>
        </is>
      </c>
      <c r="B3820" t="inlineStr">
        <is>
          <t>大阪府堺市中区小阪</t>
        </is>
      </c>
      <c r="C3820" t="inlineStr">
        <is>
          <t>おおさかふさかいしなかくこさか</t>
        </is>
      </c>
    </row>
    <row r="3821">
      <c r="A3821" t="inlineStr">
        <is>
          <t>6180001</t>
        </is>
      </c>
      <c r="B3821" t="inlineStr">
        <is>
          <t>大阪府三島郡島本町山崎</t>
        </is>
      </c>
      <c r="C3821" t="inlineStr">
        <is>
          <t>おおさかふみしまぐんしまもとちょうやまざき</t>
        </is>
      </c>
    </row>
    <row r="3822">
      <c r="A3822" t="inlineStr">
        <is>
          <t>6180002</t>
        </is>
      </c>
      <c r="B3822" t="inlineStr">
        <is>
          <t>大阪府三島郡島本町東大寺</t>
        </is>
      </c>
      <c r="C3822" t="inlineStr">
        <is>
          <t>おおさかふみしまぐんしまもとちょうとうだいじ</t>
        </is>
      </c>
    </row>
    <row r="3823">
      <c r="A3823" t="inlineStr">
        <is>
          <t>6180003</t>
        </is>
      </c>
      <c r="B3823" t="inlineStr">
        <is>
          <t>大阪府三島郡島本町尺代</t>
        </is>
      </c>
      <c r="C3823" t="inlineStr">
        <is>
          <t>おおさかふみしまぐんしまもとちょうしゃくだい</t>
        </is>
      </c>
    </row>
    <row r="3824">
      <c r="A3824" t="inlineStr">
        <is>
          <t>6180004</t>
        </is>
      </c>
      <c r="B3824" t="inlineStr">
        <is>
          <t>大阪府三島郡島本町大沢</t>
        </is>
      </c>
      <c r="C3824" t="inlineStr">
        <is>
          <t>おおさかふみしまぐんしまもとちょうおおさわ</t>
        </is>
      </c>
    </row>
    <row r="3825">
      <c r="A3825" t="inlineStr">
        <is>
          <t>6180011</t>
        </is>
      </c>
      <c r="B3825" t="inlineStr">
        <is>
          <t>大阪府三島郡島本町広瀬</t>
        </is>
      </c>
      <c r="C3825" t="inlineStr">
        <is>
          <t>おおさかふみしまぐんしまもとちょうひろせ</t>
        </is>
      </c>
    </row>
    <row r="3826">
      <c r="A3826" t="inlineStr">
        <is>
          <t>6180012</t>
        </is>
      </c>
      <c r="B3826" t="inlineStr">
        <is>
          <t>大阪府三島郡島本町高浜</t>
        </is>
      </c>
      <c r="C3826" t="inlineStr">
        <is>
          <t>おおさかふみしまぐんしまもとちょうたかはま</t>
        </is>
      </c>
    </row>
    <row r="3827">
      <c r="A3827" t="inlineStr">
        <is>
          <t>6180013</t>
        </is>
      </c>
      <c r="B3827" t="inlineStr">
        <is>
          <t>大阪府三島郡島本町江川</t>
        </is>
      </c>
      <c r="C3827" t="inlineStr">
        <is>
          <t>おおさかふみしまぐんしまもとちょうえがわ</t>
        </is>
      </c>
    </row>
    <row r="3828">
      <c r="A3828" t="inlineStr">
        <is>
          <t>6180014</t>
        </is>
      </c>
      <c r="B3828" t="inlineStr">
        <is>
          <t>大阪府三島郡島本町水無瀬</t>
        </is>
      </c>
      <c r="C3828" t="inlineStr">
        <is>
          <t>おおさかふみしまぐんしまもとちょうみなせ</t>
        </is>
      </c>
    </row>
    <row r="3829">
      <c r="A3829" t="inlineStr">
        <is>
          <t>6180015</t>
        </is>
      </c>
      <c r="B3829" t="inlineStr">
        <is>
          <t>大阪府三島郡島本町青葉</t>
        </is>
      </c>
      <c r="C3829" t="inlineStr">
        <is>
          <t>おおさかふみしまぐんしまもとちょうあおば</t>
        </is>
      </c>
    </row>
    <row r="3830">
      <c r="A3830" t="inlineStr">
        <is>
          <t>6180021</t>
        </is>
      </c>
      <c r="B3830" t="inlineStr">
        <is>
          <t>大阪府三島郡島本町百山</t>
        </is>
      </c>
      <c r="C3830" t="inlineStr">
        <is>
          <t>おおさかふみしまぐんしまもとちょうひゃくやま</t>
        </is>
      </c>
    </row>
    <row r="3831">
      <c r="A3831" t="inlineStr">
        <is>
          <t>6180022</t>
        </is>
      </c>
      <c r="B3831" t="inlineStr">
        <is>
          <t>大阪府三島郡島本町桜井</t>
        </is>
      </c>
      <c r="C3831" t="inlineStr">
        <is>
          <t>おおさかふみしまぐんしまもとちょうさくらい</t>
        </is>
      </c>
    </row>
    <row r="3832">
      <c r="A3832" t="inlineStr">
        <is>
          <t>6180023</t>
        </is>
      </c>
      <c r="B3832" t="inlineStr">
        <is>
          <t>大阪府三島郡島本町桜井台</t>
        </is>
      </c>
      <c r="C3832" t="inlineStr">
        <is>
          <t>おおさかふみしまぐんしまもとちょうさくらいだい</t>
        </is>
      </c>
    </row>
    <row r="3833">
      <c r="A3833" t="inlineStr">
        <is>
          <t>6180024</t>
        </is>
      </c>
      <c r="B3833" t="inlineStr">
        <is>
          <t>大阪府三島郡島本町若山台</t>
        </is>
      </c>
      <c r="C3833" t="inlineStr">
        <is>
          <t>おおさかふみしまぐんしまもとちょうわかやまだい</t>
        </is>
      </c>
    </row>
    <row r="3834">
      <c r="A3834" t="inlineStr">
        <is>
          <t>6300000</t>
        </is>
      </c>
      <c r="B3834" t="inlineStr">
        <is>
          <t>奈良県奈良市</t>
        </is>
      </c>
      <c r="C3834" t="inlineStr">
        <is>
          <t>ならけんならし</t>
        </is>
      </c>
    </row>
    <row r="3835">
      <c r="A3835" t="inlineStr">
        <is>
          <t>6300101</t>
        </is>
      </c>
      <c r="B3835" t="inlineStr">
        <is>
          <t>奈良県生駒市高山町</t>
        </is>
      </c>
      <c r="C3835" t="inlineStr">
        <is>
          <t>ならけんいこましたかやまちょう</t>
        </is>
      </c>
    </row>
    <row r="3836">
      <c r="A3836" t="inlineStr">
        <is>
          <t>6300111</t>
        </is>
      </c>
      <c r="B3836" t="inlineStr">
        <is>
          <t>奈良県生駒市鹿ノ台北</t>
        </is>
      </c>
      <c r="C3836" t="inlineStr">
        <is>
          <t>ならけんいこまししかのだいきた</t>
        </is>
      </c>
    </row>
    <row r="3837">
      <c r="A3837" t="inlineStr">
        <is>
          <t>6300112</t>
        </is>
      </c>
      <c r="B3837" t="inlineStr">
        <is>
          <t>奈良県生駒市鹿ノ台東</t>
        </is>
      </c>
      <c r="C3837" t="inlineStr">
        <is>
          <t>ならけんいこまししかのだいひがし</t>
        </is>
      </c>
    </row>
    <row r="3838">
      <c r="A3838" t="inlineStr">
        <is>
          <t>6300113</t>
        </is>
      </c>
      <c r="B3838" t="inlineStr">
        <is>
          <t>奈良県生駒市鹿ノ台南</t>
        </is>
      </c>
      <c r="C3838" t="inlineStr">
        <is>
          <t>ならけんいこまししかのだいみなみ</t>
        </is>
      </c>
    </row>
    <row r="3839">
      <c r="A3839" t="inlineStr">
        <is>
          <t>6300114</t>
        </is>
      </c>
      <c r="B3839" t="inlineStr">
        <is>
          <t>奈良県生駒市鹿ノ台西</t>
        </is>
      </c>
      <c r="C3839" t="inlineStr">
        <is>
          <t>ならけんいこまししかのだいにし</t>
        </is>
      </c>
    </row>
    <row r="3840">
      <c r="A3840" t="inlineStr">
        <is>
          <t>6300115</t>
        </is>
      </c>
      <c r="B3840" t="inlineStr">
        <is>
          <t>奈良県生駒市鹿畑町</t>
        </is>
      </c>
      <c r="C3840" t="inlineStr">
        <is>
          <t>ならけんいこまししかはたちょう</t>
        </is>
      </c>
    </row>
    <row r="3841">
      <c r="A3841" t="inlineStr">
        <is>
          <t>6300116</t>
        </is>
      </c>
      <c r="B3841" t="inlineStr">
        <is>
          <t>奈良県生駒市美鹿の台</t>
        </is>
      </c>
      <c r="C3841" t="inlineStr">
        <is>
          <t>ならけんいこましみかのだい</t>
        </is>
      </c>
    </row>
    <row r="3842">
      <c r="A3842" t="inlineStr">
        <is>
          <t>6300121</t>
        </is>
      </c>
      <c r="B3842" t="inlineStr">
        <is>
          <t>奈良県生駒市北大和</t>
        </is>
      </c>
      <c r="C3842" t="inlineStr">
        <is>
          <t>ならけんいこましきたやまと</t>
        </is>
      </c>
    </row>
    <row r="3843">
      <c r="A3843" t="inlineStr">
        <is>
          <t>6300122</t>
        </is>
      </c>
      <c r="B3843" t="inlineStr">
        <is>
          <t>奈良県生駒市真弓</t>
        </is>
      </c>
      <c r="C3843" t="inlineStr">
        <is>
          <t>ならけんいこましまゆみ</t>
        </is>
      </c>
    </row>
    <row r="3844">
      <c r="A3844" t="inlineStr">
        <is>
          <t>6300123</t>
        </is>
      </c>
      <c r="B3844" t="inlineStr">
        <is>
          <t>奈良県生駒市真弓南</t>
        </is>
      </c>
      <c r="C3844" t="inlineStr">
        <is>
          <t>ならけんいこましまゆみみなみ</t>
        </is>
      </c>
    </row>
    <row r="3845">
      <c r="A3845" t="inlineStr">
        <is>
          <t>6300131</t>
        </is>
      </c>
      <c r="B3845" t="inlineStr">
        <is>
          <t>奈良県生駒市上町</t>
        </is>
      </c>
      <c r="C3845" t="inlineStr">
        <is>
          <t>ならけんいこましかみまち</t>
        </is>
      </c>
    </row>
    <row r="3846">
      <c r="A3846" t="inlineStr">
        <is>
          <t>6300132</t>
        </is>
      </c>
      <c r="B3846" t="inlineStr">
        <is>
          <t>奈良県生駒市あすか台</t>
        </is>
      </c>
      <c r="C3846" t="inlineStr">
        <is>
          <t>ならけんいこましあすかだい</t>
        </is>
      </c>
    </row>
    <row r="3847">
      <c r="A3847" t="inlineStr">
        <is>
          <t>6300133</t>
        </is>
      </c>
      <c r="B3847" t="inlineStr">
        <is>
          <t>奈良県生駒市あすか野南</t>
        </is>
      </c>
      <c r="C3847" t="inlineStr">
        <is>
          <t>ならけんいこましあすかのみなみ</t>
        </is>
      </c>
    </row>
    <row r="3848">
      <c r="A3848" t="inlineStr">
        <is>
          <t>6300134</t>
        </is>
      </c>
      <c r="B3848" t="inlineStr">
        <is>
          <t>奈良県生駒市あすか野北</t>
        </is>
      </c>
      <c r="C3848" t="inlineStr">
        <is>
          <t>ならけんいこましあすかのきた</t>
        </is>
      </c>
    </row>
    <row r="3849">
      <c r="A3849" t="inlineStr">
        <is>
          <t>6300135</t>
        </is>
      </c>
      <c r="B3849" t="inlineStr">
        <is>
          <t>奈良県生駒市南田原町</t>
        </is>
      </c>
      <c r="C3849" t="inlineStr">
        <is>
          <t>ならけんいこましみなみたわらちょう</t>
        </is>
      </c>
    </row>
    <row r="3850">
      <c r="A3850" t="inlineStr">
        <is>
          <t>6300136</t>
        </is>
      </c>
      <c r="B3850" t="inlineStr">
        <is>
          <t>奈良県生駒市白庭台</t>
        </is>
      </c>
      <c r="C3850" t="inlineStr">
        <is>
          <t>ならけんいこまししらにわだい</t>
        </is>
      </c>
    </row>
    <row r="3851">
      <c r="A3851" t="inlineStr">
        <is>
          <t>6300137</t>
        </is>
      </c>
      <c r="B3851" t="inlineStr">
        <is>
          <t>奈良県生駒市西白庭台</t>
        </is>
      </c>
      <c r="C3851" t="inlineStr">
        <is>
          <t>ならけんいこましにししらにわだい</t>
        </is>
      </c>
    </row>
    <row r="3852">
      <c r="A3852" t="inlineStr">
        <is>
          <t>6300138</t>
        </is>
      </c>
      <c r="B3852" t="inlineStr">
        <is>
          <t>奈良県生駒市上町台</t>
        </is>
      </c>
      <c r="C3852" t="inlineStr">
        <is>
          <t>ならけんいこましかみまちだい</t>
        </is>
      </c>
    </row>
    <row r="3853">
      <c r="A3853" t="inlineStr">
        <is>
          <t>6300141</t>
        </is>
      </c>
      <c r="B3853" t="inlineStr">
        <is>
          <t>奈良県生駒市ひかりが丘</t>
        </is>
      </c>
      <c r="C3853" t="inlineStr">
        <is>
          <t>ならけんいこましひかりがおか</t>
        </is>
      </c>
    </row>
    <row r="3854">
      <c r="A3854" t="inlineStr">
        <is>
          <t>6300142</t>
        </is>
      </c>
      <c r="B3854" t="inlineStr">
        <is>
          <t>奈良県生駒市北田原町</t>
        </is>
      </c>
      <c r="C3854" t="inlineStr">
        <is>
          <t>ならけんいこましきたたはらちょう</t>
        </is>
      </c>
    </row>
    <row r="3855">
      <c r="A3855" t="inlineStr">
        <is>
          <t>6300200</t>
        </is>
      </c>
      <c r="B3855" t="inlineStr">
        <is>
          <t>奈良県生駒市</t>
        </is>
      </c>
      <c r="C3855" t="inlineStr">
        <is>
          <t>ならけんいこまし</t>
        </is>
      </c>
    </row>
    <row r="3856">
      <c r="A3856" t="inlineStr">
        <is>
          <t>6300201</t>
        </is>
      </c>
      <c r="B3856" t="inlineStr">
        <is>
          <t>奈良県生駒市小明町</t>
        </is>
      </c>
      <c r="C3856" t="inlineStr">
        <is>
          <t>ならけんいこましこうみょうちょう</t>
        </is>
      </c>
    </row>
    <row r="3857">
      <c r="A3857" t="inlineStr">
        <is>
          <t>6300202</t>
        </is>
      </c>
      <c r="B3857" t="inlineStr">
        <is>
          <t>奈良県生駒市生駒台南</t>
        </is>
      </c>
      <c r="C3857" t="inlineStr">
        <is>
          <t>ならけんいこましいこまだいみなみ</t>
        </is>
      </c>
    </row>
    <row r="3858">
      <c r="A3858" t="inlineStr">
        <is>
          <t>6300203</t>
        </is>
      </c>
      <c r="B3858" t="inlineStr">
        <is>
          <t>奈良県生駒市生駒台北</t>
        </is>
      </c>
      <c r="C3858" t="inlineStr">
        <is>
          <t>ならけんいこましいこまだいきた</t>
        </is>
      </c>
    </row>
    <row r="3859">
      <c r="A3859" t="inlineStr">
        <is>
          <t>6300211</t>
        </is>
      </c>
      <c r="B3859" t="inlineStr">
        <is>
          <t>奈良県生駒市桜ケ丘</t>
        </is>
      </c>
      <c r="C3859" t="inlineStr">
        <is>
          <t>ならけんいこましさくらがおか</t>
        </is>
      </c>
    </row>
    <row r="3860">
      <c r="A3860" t="inlineStr">
        <is>
          <t>6300212</t>
        </is>
      </c>
      <c r="B3860" t="inlineStr">
        <is>
          <t>奈良県生駒市辻町</t>
        </is>
      </c>
      <c r="C3860" t="inlineStr">
        <is>
          <t>ならけんいこましつじまち</t>
        </is>
      </c>
    </row>
    <row r="3861">
      <c r="A3861" t="inlineStr">
        <is>
          <t>6300213</t>
        </is>
      </c>
      <c r="B3861" t="inlineStr">
        <is>
          <t>奈良県生駒市東生駒</t>
        </is>
      </c>
      <c r="C3861" t="inlineStr">
        <is>
          <t>ならけんいこましひがしいこま</t>
        </is>
      </c>
    </row>
    <row r="3862">
      <c r="A3862" t="inlineStr">
        <is>
          <t>6300214</t>
        </is>
      </c>
      <c r="B3862" t="inlineStr">
        <is>
          <t>奈良県生駒市東生駒月見町</t>
        </is>
      </c>
      <c r="C3862" t="inlineStr">
        <is>
          <t>ならけんいこましひがしいこまつきみちょう</t>
        </is>
      </c>
    </row>
    <row r="3863">
      <c r="A3863" t="inlineStr">
        <is>
          <t>6300215</t>
        </is>
      </c>
      <c r="B3863" t="inlineStr">
        <is>
          <t>奈良県生駒市東菜畑</t>
        </is>
      </c>
      <c r="C3863" t="inlineStr">
        <is>
          <t>ならけんいこましひがしなばた</t>
        </is>
      </c>
    </row>
    <row r="3864">
      <c r="A3864" t="inlineStr">
        <is>
          <t>6300221</t>
        </is>
      </c>
      <c r="B3864" t="inlineStr">
        <is>
          <t>奈良県生駒市さつき台</t>
        </is>
      </c>
      <c r="C3864" t="inlineStr">
        <is>
          <t>ならけんいこましさつきだい</t>
        </is>
      </c>
    </row>
    <row r="3865">
      <c r="A3865" t="inlineStr">
        <is>
          <t>6300222</t>
        </is>
      </c>
      <c r="B3865" t="inlineStr">
        <is>
          <t>奈良県生駒市壱分町</t>
        </is>
      </c>
      <c r="C3865" t="inlineStr">
        <is>
          <t>ならけんいこましいちぶちょう</t>
        </is>
      </c>
    </row>
    <row r="3866">
      <c r="A3866" t="inlineStr">
        <is>
          <t>6300223</t>
        </is>
      </c>
      <c r="B3866" t="inlineStr">
        <is>
          <t>奈良県生駒市小瀬町</t>
        </is>
      </c>
      <c r="C3866" t="inlineStr">
        <is>
          <t>ならけんいこましおぜちょう</t>
        </is>
      </c>
    </row>
    <row r="3867">
      <c r="A3867" t="inlineStr">
        <is>
          <t>6300224</t>
        </is>
      </c>
      <c r="B3867" t="inlineStr">
        <is>
          <t>奈良県生駒市萩の台</t>
        </is>
      </c>
      <c r="C3867" t="inlineStr">
        <is>
          <t>ならけんいこましはぎのだい</t>
        </is>
      </c>
    </row>
    <row r="3868">
      <c r="A3868" t="inlineStr">
        <is>
          <t>6300225</t>
        </is>
      </c>
      <c r="B3868" t="inlineStr">
        <is>
          <t>奈良県生駒市東山町</t>
        </is>
      </c>
      <c r="C3868" t="inlineStr">
        <is>
          <t>ならけんいこましひがしやまちょう</t>
        </is>
      </c>
    </row>
    <row r="3869">
      <c r="A3869" t="inlineStr">
        <is>
          <t>6300226</t>
        </is>
      </c>
      <c r="B3869" t="inlineStr">
        <is>
          <t>奈良県生駒市小平尾町</t>
        </is>
      </c>
      <c r="C3869" t="inlineStr">
        <is>
          <t>ならけんいこましこびらおちょう</t>
        </is>
      </c>
    </row>
    <row r="3870">
      <c r="A3870" t="inlineStr">
        <is>
          <t>6300227</t>
        </is>
      </c>
      <c r="B3870" t="inlineStr">
        <is>
          <t>奈良県生駒市乙田町</t>
        </is>
      </c>
      <c r="C3870" t="inlineStr">
        <is>
          <t>ならけんいこましおとだちょう</t>
        </is>
      </c>
    </row>
    <row r="3871">
      <c r="A3871" t="inlineStr">
        <is>
          <t>6300228</t>
        </is>
      </c>
      <c r="B3871" t="inlineStr">
        <is>
          <t>奈良県生駒市南山手台</t>
        </is>
      </c>
      <c r="C3871" t="inlineStr">
        <is>
          <t>ならけんいこましみなみやまてだい</t>
        </is>
      </c>
    </row>
    <row r="3872">
      <c r="A3872" t="inlineStr">
        <is>
          <t>6300229</t>
        </is>
      </c>
      <c r="B3872" t="inlineStr">
        <is>
          <t>奈良県生駒市翠光台</t>
        </is>
      </c>
      <c r="C3872" t="inlineStr">
        <is>
          <t>ならけんいこましすいこうだい</t>
        </is>
      </c>
    </row>
    <row r="3873">
      <c r="A3873" t="inlineStr">
        <is>
          <t>6300231</t>
        </is>
      </c>
      <c r="B3873" t="inlineStr">
        <is>
          <t>奈良県生駒市菜畑町</t>
        </is>
      </c>
      <c r="C3873" t="inlineStr">
        <is>
          <t>ならけんいこましなばたちょう</t>
        </is>
      </c>
    </row>
    <row r="3874">
      <c r="A3874" t="inlineStr">
        <is>
          <t>6300232</t>
        </is>
      </c>
      <c r="B3874" t="inlineStr">
        <is>
          <t>奈良県生駒市小倉寺町</t>
        </is>
      </c>
      <c r="C3874" t="inlineStr">
        <is>
          <t>ならけんいこましおぐらじちょう</t>
        </is>
      </c>
    </row>
    <row r="3875">
      <c r="A3875" t="inlineStr">
        <is>
          <t>6300233</t>
        </is>
      </c>
      <c r="B3875" t="inlineStr">
        <is>
          <t>奈良県生駒市有里町</t>
        </is>
      </c>
      <c r="C3875" t="inlineStr">
        <is>
          <t>ならけんいこましありさとちょう</t>
        </is>
      </c>
    </row>
    <row r="3876">
      <c r="A3876" t="inlineStr">
        <is>
          <t>6300234</t>
        </is>
      </c>
      <c r="B3876" t="inlineStr">
        <is>
          <t>奈良県生駒市萩原町</t>
        </is>
      </c>
      <c r="C3876" t="inlineStr">
        <is>
          <t>ならけんいこましはぎはらちょう</t>
        </is>
      </c>
    </row>
    <row r="3877">
      <c r="A3877" t="inlineStr">
        <is>
          <t>6300235</t>
        </is>
      </c>
      <c r="B3877" t="inlineStr">
        <is>
          <t>奈良県生駒市藤尾町</t>
        </is>
      </c>
      <c r="C3877" t="inlineStr">
        <is>
          <t>ならけんいこましふじおちょう</t>
        </is>
      </c>
    </row>
    <row r="3878">
      <c r="A3878" t="inlineStr">
        <is>
          <t>6300236</t>
        </is>
      </c>
      <c r="B3878" t="inlineStr">
        <is>
          <t>奈良県生駒市西畑町</t>
        </is>
      </c>
      <c r="C3878" t="inlineStr">
        <is>
          <t>ならけんいこましにしはたちょう</t>
        </is>
      </c>
    </row>
    <row r="3879">
      <c r="A3879" t="inlineStr">
        <is>
          <t>6300237</t>
        </is>
      </c>
      <c r="B3879" t="inlineStr">
        <is>
          <t>奈良県生駒市鬼取町</t>
        </is>
      </c>
      <c r="C3879" t="inlineStr">
        <is>
          <t>ならけんいこましおにとりちょう</t>
        </is>
      </c>
    </row>
    <row r="3880">
      <c r="A3880" t="inlineStr">
        <is>
          <t>6300238</t>
        </is>
      </c>
      <c r="B3880" t="inlineStr">
        <is>
          <t>奈良県生駒市大門町</t>
        </is>
      </c>
      <c r="C3880" t="inlineStr">
        <is>
          <t>ならけんいこましだいもんちょう</t>
        </is>
      </c>
    </row>
    <row r="3881">
      <c r="A3881" t="inlineStr">
        <is>
          <t>6300239</t>
        </is>
      </c>
      <c r="B3881" t="inlineStr">
        <is>
          <t>奈良県生駒市青山台</t>
        </is>
      </c>
      <c r="C3881" t="inlineStr">
        <is>
          <t>ならけんいこましあおやまだい</t>
        </is>
      </c>
    </row>
    <row r="3882">
      <c r="A3882" t="inlineStr">
        <is>
          <t>6300241</t>
        </is>
      </c>
      <c r="B3882" t="inlineStr">
        <is>
          <t>奈良県生駒市松美台</t>
        </is>
      </c>
      <c r="C3882" t="inlineStr">
        <is>
          <t>ならけんいこましまつみだい</t>
        </is>
      </c>
    </row>
    <row r="3883">
      <c r="A3883" t="inlineStr">
        <is>
          <t>6300242</t>
        </is>
      </c>
      <c r="B3883" t="inlineStr">
        <is>
          <t>奈良県生駒市新生駒台</t>
        </is>
      </c>
      <c r="C3883" t="inlineStr">
        <is>
          <t>ならけんいこまししんいこまだい</t>
        </is>
      </c>
    </row>
    <row r="3884">
      <c r="A3884" t="inlineStr">
        <is>
          <t>6300243</t>
        </is>
      </c>
      <c r="B3884" t="inlineStr">
        <is>
          <t>奈良県生駒市俵口町</t>
        </is>
      </c>
      <c r="C3884" t="inlineStr">
        <is>
          <t>ならけんいこましたわらぐちちょう</t>
        </is>
      </c>
    </row>
    <row r="3885">
      <c r="A3885" t="inlineStr">
        <is>
          <t>6300244</t>
        </is>
      </c>
      <c r="B3885" t="inlineStr">
        <is>
          <t>奈良県生駒市東松ケ丘</t>
        </is>
      </c>
      <c r="C3885" t="inlineStr">
        <is>
          <t>ならけんいこましひがしまつがおか</t>
        </is>
      </c>
    </row>
    <row r="3886">
      <c r="A3886" t="inlineStr">
        <is>
          <t>6300245</t>
        </is>
      </c>
      <c r="B3886" t="inlineStr">
        <is>
          <t>奈良県生駒市北新町</t>
        </is>
      </c>
      <c r="C3886" t="inlineStr">
        <is>
          <t>ならけんいこましきたしんまち</t>
        </is>
      </c>
    </row>
    <row r="3887">
      <c r="A3887" t="inlineStr">
        <is>
          <t>6300246</t>
        </is>
      </c>
      <c r="B3887" t="inlineStr">
        <is>
          <t>奈良県生駒市西松ケ丘</t>
        </is>
      </c>
      <c r="C3887" t="inlineStr">
        <is>
          <t>ならけんいこましにしまつがおか</t>
        </is>
      </c>
    </row>
    <row r="3888">
      <c r="A3888" t="inlineStr">
        <is>
          <t>6300247</t>
        </is>
      </c>
      <c r="B3888" t="inlineStr">
        <is>
          <t>奈良県生駒市光陽台</t>
        </is>
      </c>
      <c r="C3888" t="inlineStr">
        <is>
          <t>ならけんいこましこうようだい</t>
        </is>
      </c>
    </row>
    <row r="3889">
      <c r="A3889" t="inlineStr">
        <is>
          <t>6300248</t>
        </is>
      </c>
      <c r="B3889" t="inlineStr">
        <is>
          <t>奈良県生駒市喜里が丘</t>
        </is>
      </c>
      <c r="C3889" t="inlineStr">
        <is>
          <t>ならけんいこましきりがおか</t>
        </is>
      </c>
    </row>
    <row r="3890">
      <c r="A3890" t="inlineStr">
        <is>
          <t>6300251</t>
        </is>
      </c>
      <c r="B3890" t="inlineStr">
        <is>
          <t>奈良県生駒市谷田町</t>
        </is>
      </c>
      <c r="C3890" t="inlineStr">
        <is>
          <t>ならけんいこましたにだちょう</t>
        </is>
      </c>
    </row>
    <row r="3891">
      <c r="A3891" t="inlineStr">
        <is>
          <t>6300252</t>
        </is>
      </c>
      <c r="B3891" t="inlineStr">
        <is>
          <t>奈良県生駒市山崎町</t>
        </is>
      </c>
      <c r="C3891" t="inlineStr">
        <is>
          <t>ならけんいこましやまさきちょう</t>
        </is>
      </c>
    </row>
    <row r="3892">
      <c r="A3892" t="inlineStr">
        <is>
          <t>6300253</t>
        </is>
      </c>
      <c r="B3892" t="inlineStr">
        <is>
          <t>奈良県生駒市新旭ケ丘</t>
        </is>
      </c>
      <c r="C3892" t="inlineStr">
        <is>
          <t>ならけんいこまししんあさひがおか</t>
        </is>
      </c>
    </row>
    <row r="3893">
      <c r="A3893" t="inlineStr">
        <is>
          <t>6300254</t>
        </is>
      </c>
      <c r="B3893" t="inlineStr">
        <is>
          <t>奈良県生駒市東旭ケ丘</t>
        </is>
      </c>
      <c r="C3893" t="inlineStr">
        <is>
          <t>ならけんいこましひがしあさひがおか</t>
        </is>
      </c>
    </row>
    <row r="3894">
      <c r="A3894" t="inlineStr">
        <is>
          <t>6300255</t>
        </is>
      </c>
      <c r="B3894" t="inlineStr">
        <is>
          <t>奈良県生駒市山崎新町</t>
        </is>
      </c>
      <c r="C3894" t="inlineStr">
        <is>
          <t>ならけんいこましやまさきしんまち</t>
        </is>
      </c>
    </row>
    <row r="3895">
      <c r="A3895" t="inlineStr">
        <is>
          <t>6300256</t>
        </is>
      </c>
      <c r="B3895" t="inlineStr">
        <is>
          <t>奈良県生駒市本町</t>
        </is>
      </c>
      <c r="C3895" t="inlineStr">
        <is>
          <t>ならけんいこましほんまち</t>
        </is>
      </c>
    </row>
    <row r="3896">
      <c r="A3896" t="inlineStr">
        <is>
          <t>6300257</t>
        </is>
      </c>
      <c r="B3896" t="inlineStr">
        <is>
          <t>奈良県生駒市元町</t>
        </is>
      </c>
      <c r="C3896" t="inlineStr">
        <is>
          <t>ならけんいこましもとまち</t>
        </is>
      </c>
    </row>
    <row r="3897">
      <c r="A3897" t="inlineStr">
        <is>
          <t>6300258</t>
        </is>
      </c>
      <c r="B3897" t="inlineStr">
        <is>
          <t>奈良県生駒市東新町</t>
        </is>
      </c>
      <c r="C3897" t="inlineStr">
        <is>
          <t>ならけんいこましひがししんまち</t>
        </is>
      </c>
    </row>
    <row r="3898">
      <c r="A3898" t="inlineStr">
        <is>
          <t>6300261</t>
        </is>
      </c>
      <c r="B3898" t="inlineStr">
        <is>
          <t>奈良県生駒市西旭ケ丘</t>
        </is>
      </c>
      <c r="C3898" t="inlineStr">
        <is>
          <t>ならけんいこましにしあさひがおか</t>
        </is>
      </c>
    </row>
    <row r="3899">
      <c r="A3899" t="inlineStr">
        <is>
          <t>6300262</t>
        </is>
      </c>
      <c r="B3899" t="inlineStr">
        <is>
          <t>奈良県生駒市緑ケ丘</t>
        </is>
      </c>
      <c r="C3899" t="inlineStr">
        <is>
          <t>ならけんいこましみどりがおか</t>
        </is>
      </c>
    </row>
    <row r="3900">
      <c r="A3900" t="inlineStr">
        <is>
          <t>6300263</t>
        </is>
      </c>
      <c r="B3900" t="inlineStr">
        <is>
          <t>奈良県生駒市中菜畑</t>
        </is>
      </c>
      <c r="C3900" t="inlineStr">
        <is>
          <t>ならけんいこましなかなばた</t>
        </is>
      </c>
    </row>
    <row r="3901">
      <c r="A3901" t="inlineStr">
        <is>
          <t>6300264</t>
        </is>
      </c>
      <c r="B3901" t="inlineStr">
        <is>
          <t>奈良県生駒市西菜畑町</t>
        </is>
      </c>
      <c r="C3901" t="inlineStr">
        <is>
          <t>ならけんいこましにしなばたちょう</t>
        </is>
      </c>
    </row>
    <row r="3902">
      <c r="A3902" t="inlineStr">
        <is>
          <t>6300265</t>
        </is>
      </c>
      <c r="B3902" t="inlineStr">
        <is>
          <t>奈良県生駒市軽井沢町</t>
        </is>
      </c>
      <c r="C3902" t="inlineStr">
        <is>
          <t>ならけんいこましかるいざわちょう</t>
        </is>
      </c>
    </row>
    <row r="3903">
      <c r="A3903" t="inlineStr">
        <is>
          <t>6300266</t>
        </is>
      </c>
      <c r="B3903" t="inlineStr">
        <is>
          <t>奈良県生駒市門前町</t>
        </is>
      </c>
      <c r="C3903" t="inlineStr">
        <is>
          <t>ならけんいこましもんぜんちょう</t>
        </is>
      </c>
    </row>
    <row r="3904">
      <c r="A3904" t="inlineStr">
        <is>
          <t>6300267</t>
        </is>
      </c>
      <c r="B3904" t="inlineStr">
        <is>
          <t>奈良県生駒市仲之町</t>
        </is>
      </c>
      <c r="C3904" t="inlineStr">
        <is>
          <t>ならけんいこましなかのちょう</t>
        </is>
      </c>
    </row>
    <row r="3905">
      <c r="A3905" t="inlineStr">
        <is>
          <t>6300271</t>
        </is>
      </c>
      <c r="B3905" t="inlineStr">
        <is>
          <t>大阪府東大阪市上石切町</t>
        </is>
      </c>
      <c r="C3905" t="inlineStr">
        <is>
          <t>おおさかふひがしおおさかしかみいしきりちょう</t>
        </is>
      </c>
    </row>
    <row r="3906">
      <c r="A3906" t="inlineStr">
        <is>
          <t>6300272</t>
        </is>
      </c>
      <c r="B3906" t="inlineStr">
        <is>
          <t>大阪府東大阪市山手町</t>
        </is>
      </c>
      <c r="C3906" t="inlineStr">
        <is>
          <t>おおさかふひがしおおさかしやまてちょう</t>
        </is>
      </c>
    </row>
    <row r="3907">
      <c r="A3907" t="inlineStr">
        <is>
          <t>6301101</t>
        </is>
      </c>
      <c r="B3907" t="inlineStr">
        <is>
          <t>奈良県奈良市広岡町</t>
        </is>
      </c>
      <c r="C3907" t="inlineStr">
        <is>
          <t>ならけんならしひろおかちょう</t>
        </is>
      </c>
    </row>
    <row r="3908">
      <c r="A3908" t="inlineStr">
        <is>
          <t>6301102</t>
        </is>
      </c>
      <c r="B3908" t="inlineStr">
        <is>
          <t>奈良県奈良市下狭川町</t>
        </is>
      </c>
      <c r="C3908" t="inlineStr">
        <is>
          <t>ならけんならししもさがわちょう</t>
        </is>
      </c>
    </row>
    <row r="3909">
      <c r="A3909" t="inlineStr">
        <is>
          <t>6301103</t>
        </is>
      </c>
      <c r="B3909" t="inlineStr">
        <is>
          <t>奈良県奈良市狭川東町</t>
        </is>
      </c>
      <c r="C3909" t="inlineStr">
        <is>
          <t>ならけんならしさがわひがしまち</t>
        </is>
      </c>
    </row>
    <row r="3910">
      <c r="A3910" t="inlineStr">
        <is>
          <t>6301104</t>
        </is>
      </c>
      <c r="B3910" t="inlineStr">
        <is>
          <t>奈良県奈良市狭川両町</t>
        </is>
      </c>
      <c r="C3910" t="inlineStr">
        <is>
          <t>ならけんならしさがわりょうちょう</t>
        </is>
      </c>
    </row>
    <row r="3911">
      <c r="A3911" t="inlineStr">
        <is>
          <t>6301105</t>
        </is>
      </c>
      <c r="B3911" t="inlineStr">
        <is>
          <t>奈良県奈良市西狭川町</t>
        </is>
      </c>
      <c r="C3911" t="inlineStr">
        <is>
          <t>ならけんならしにしさがわちょう</t>
        </is>
      </c>
    </row>
    <row r="3912">
      <c r="A3912" t="inlineStr">
        <is>
          <t>6301111</t>
        </is>
      </c>
      <c r="B3912" t="inlineStr">
        <is>
          <t>奈良県奈良市須川町</t>
        </is>
      </c>
      <c r="C3912" t="inlineStr">
        <is>
          <t>ならけんならしすがわちょう</t>
        </is>
      </c>
    </row>
    <row r="3913">
      <c r="A3913" t="inlineStr">
        <is>
          <t>6301112</t>
        </is>
      </c>
      <c r="B3913" t="inlineStr">
        <is>
          <t>奈良県奈良市南庄町</t>
        </is>
      </c>
      <c r="C3913" t="inlineStr">
        <is>
          <t>ならけんならしみなみしょうちょう</t>
        </is>
      </c>
    </row>
    <row r="3914">
      <c r="A3914" t="inlineStr">
        <is>
          <t>6301113</t>
        </is>
      </c>
      <c r="B3914" t="inlineStr">
        <is>
          <t>奈良県奈良市北村町</t>
        </is>
      </c>
      <c r="C3914" t="inlineStr">
        <is>
          <t>ならけんならしきたむらちょう</t>
        </is>
      </c>
    </row>
    <row r="3915">
      <c r="A3915" t="inlineStr">
        <is>
          <t>6301121</t>
        </is>
      </c>
      <c r="B3915" t="inlineStr">
        <is>
          <t>奈良県奈良市園田町</t>
        </is>
      </c>
      <c r="C3915" t="inlineStr">
        <is>
          <t>ならけんならしそのだちょう</t>
        </is>
      </c>
    </row>
    <row r="3916">
      <c r="A3916" t="inlineStr">
        <is>
          <t>6301122</t>
        </is>
      </c>
      <c r="B3916" t="inlineStr">
        <is>
          <t>奈良県奈良市平清水町</t>
        </is>
      </c>
      <c r="C3916" t="inlineStr">
        <is>
          <t>ならけんならしひらしみずちょう</t>
        </is>
      </c>
    </row>
    <row r="3917">
      <c r="A3917" t="inlineStr">
        <is>
          <t>6301123</t>
        </is>
      </c>
      <c r="B3917" t="inlineStr">
        <is>
          <t>奈良県奈良市生琉里町</t>
        </is>
      </c>
      <c r="C3917" t="inlineStr">
        <is>
          <t>ならけんならしふるさとちょう</t>
        </is>
      </c>
    </row>
    <row r="3918">
      <c r="A3918" t="inlineStr">
        <is>
          <t>6301124</t>
        </is>
      </c>
      <c r="B3918" t="inlineStr">
        <is>
          <t>奈良県奈良市中ノ川町</t>
        </is>
      </c>
      <c r="C3918" t="inlineStr">
        <is>
          <t>ならけんならしなかのかわちょう</t>
        </is>
      </c>
    </row>
    <row r="3919">
      <c r="A3919" t="inlineStr">
        <is>
          <t>6301125</t>
        </is>
      </c>
      <c r="B3919" t="inlineStr">
        <is>
          <t>奈良県奈良市東鳴川町</t>
        </is>
      </c>
      <c r="C3919" t="inlineStr">
        <is>
          <t>ならけんならしひがしなるかわちょう</t>
        </is>
      </c>
    </row>
    <row r="3920">
      <c r="A3920" t="inlineStr">
        <is>
          <t>6301126</t>
        </is>
      </c>
      <c r="B3920" t="inlineStr">
        <is>
          <t>奈良県奈良市法用町</t>
        </is>
      </c>
      <c r="C3920" t="inlineStr">
        <is>
          <t>ならけんならしほうようちょう</t>
        </is>
      </c>
    </row>
    <row r="3921">
      <c r="A3921" t="inlineStr">
        <is>
          <t>6301231</t>
        </is>
      </c>
      <c r="B3921" t="inlineStr">
        <is>
          <t>奈良県奈良市柳生下町</t>
        </is>
      </c>
      <c r="C3921" t="inlineStr">
        <is>
          <t>ならけんならしやぎゅうしもちょう</t>
        </is>
      </c>
    </row>
    <row r="3922">
      <c r="A3922" t="inlineStr">
        <is>
          <t>6301232</t>
        </is>
      </c>
      <c r="B3922" t="inlineStr">
        <is>
          <t>奈良県奈良市興ヶ原町</t>
        </is>
      </c>
      <c r="C3922" t="inlineStr">
        <is>
          <t>ならけんならしおくがはらちょう</t>
        </is>
      </c>
    </row>
    <row r="3923">
      <c r="A3923" t="inlineStr">
        <is>
          <t>6301233</t>
        </is>
      </c>
      <c r="B3923" t="inlineStr">
        <is>
          <t>奈良県奈良市邑地町</t>
        </is>
      </c>
      <c r="C3923" t="inlineStr">
        <is>
          <t>ならけんならしおおじちょう</t>
        </is>
      </c>
    </row>
    <row r="3924">
      <c r="A3924" t="inlineStr">
        <is>
          <t>6301234</t>
        </is>
      </c>
      <c r="B3924" t="inlineStr">
        <is>
          <t>奈良県奈良市北野山町</t>
        </is>
      </c>
      <c r="C3924" t="inlineStr">
        <is>
          <t>ならけんならしきたのやまちょう</t>
        </is>
      </c>
    </row>
    <row r="3925">
      <c r="A3925" t="inlineStr">
        <is>
          <t>6301235</t>
        </is>
      </c>
      <c r="B3925" t="inlineStr">
        <is>
          <t>奈良県奈良市丹生町</t>
        </is>
      </c>
      <c r="C3925" t="inlineStr">
        <is>
          <t>ならけんならしにゅうちょう</t>
        </is>
      </c>
    </row>
    <row r="3926">
      <c r="A3926" t="inlineStr">
        <is>
          <t>6301236</t>
        </is>
      </c>
      <c r="B3926" t="inlineStr">
        <is>
          <t>奈良県奈良市大保町</t>
        </is>
      </c>
      <c r="C3926" t="inlineStr">
        <is>
          <t>ならけんならしおおぼちょう</t>
        </is>
      </c>
    </row>
    <row r="3927">
      <c r="A3927" t="inlineStr">
        <is>
          <t>6301237</t>
        </is>
      </c>
      <c r="B3927" t="inlineStr">
        <is>
          <t>奈良県奈良市柳生町</t>
        </is>
      </c>
      <c r="C3927" t="inlineStr">
        <is>
          <t>ならけんならしやぎゅうちょう</t>
        </is>
      </c>
    </row>
    <row r="3928">
      <c r="A3928" t="inlineStr">
        <is>
          <t>6301241</t>
        </is>
      </c>
      <c r="B3928" t="inlineStr">
        <is>
          <t>奈良県奈良市阪原町</t>
        </is>
      </c>
      <c r="C3928" t="inlineStr">
        <is>
          <t>ならけんならしさかはらちょう</t>
        </is>
      </c>
    </row>
    <row r="3929">
      <c r="A3929" t="inlineStr">
        <is>
          <t>6301242</t>
        </is>
      </c>
      <c r="B3929" t="inlineStr">
        <is>
          <t>奈良県奈良市大柳生町</t>
        </is>
      </c>
      <c r="C3929" t="inlineStr">
        <is>
          <t>ならけんならしおおやぎゅうちょう</t>
        </is>
      </c>
    </row>
    <row r="3930">
      <c r="A3930" t="inlineStr">
        <is>
          <t>6301243</t>
        </is>
      </c>
      <c r="B3930" t="inlineStr">
        <is>
          <t>奈良県奈良市大平尾町</t>
        </is>
      </c>
      <c r="C3930" t="inlineStr">
        <is>
          <t>ならけんならしおびらおちょう</t>
        </is>
      </c>
    </row>
    <row r="3931">
      <c r="A3931" t="inlineStr">
        <is>
          <t>6301244</t>
        </is>
      </c>
      <c r="B3931" t="inlineStr">
        <is>
          <t>奈良県奈良市忍辱山町</t>
        </is>
      </c>
      <c r="C3931" t="inlineStr">
        <is>
          <t>ならけんならしにんにくせんちょう</t>
        </is>
      </c>
    </row>
    <row r="3932">
      <c r="A3932" t="inlineStr">
        <is>
          <t>6301245</t>
        </is>
      </c>
      <c r="B3932" t="inlineStr">
        <is>
          <t>奈良県奈良市大慈仙町</t>
        </is>
      </c>
      <c r="C3932" t="inlineStr">
        <is>
          <t>ならけんならしだいじせんちょう</t>
        </is>
      </c>
    </row>
    <row r="3933">
      <c r="A3933" t="inlineStr">
        <is>
          <t>6302151</t>
        </is>
      </c>
      <c r="B3933" t="inlineStr">
        <is>
          <t>奈良県奈良市水間町</t>
        </is>
      </c>
      <c r="C3933" t="inlineStr">
        <is>
          <t>ならけんならしみまちょう</t>
        </is>
      </c>
    </row>
    <row r="3934">
      <c r="A3934" t="inlineStr">
        <is>
          <t>6302152</t>
        </is>
      </c>
      <c r="B3934" t="inlineStr">
        <is>
          <t>奈良県奈良市杣ノ川町</t>
        </is>
      </c>
      <c r="C3934" t="inlineStr">
        <is>
          <t>ならけんならしそまのかわちょう</t>
        </is>
      </c>
    </row>
    <row r="3935">
      <c r="A3935" t="inlineStr">
        <is>
          <t>6302153</t>
        </is>
      </c>
      <c r="B3935" t="inlineStr">
        <is>
          <t>奈良県奈良市別所町</t>
        </is>
      </c>
      <c r="C3935" t="inlineStr">
        <is>
          <t>ならけんならしべっしよちょう</t>
        </is>
      </c>
    </row>
    <row r="3936">
      <c r="A3936" t="inlineStr">
        <is>
          <t>6302161</t>
        </is>
      </c>
      <c r="B3936" t="inlineStr">
        <is>
          <t>奈良県奈良市大野町</t>
        </is>
      </c>
      <c r="C3936" t="inlineStr">
        <is>
          <t>ならけんならしおおのちょう</t>
        </is>
      </c>
    </row>
    <row r="3937">
      <c r="A3937" t="inlineStr">
        <is>
          <t>6302162</t>
        </is>
      </c>
      <c r="B3937" t="inlineStr">
        <is>
          <t>奈良県奈良市中貫町</t>
        </is>
      </c>
      <c r="C3937" t="inlineStr">
        <is>
          <t>ならけんならしなかづらちょう</t>
        </is>
      </c>
    </row>
    <row r="3938">
      <c r="A3938" t="inlineStr">
        <is>
          <t>6302163</t>
        </is>
      </c>
      <c r="B3938" t="inlineStr">
        <is>
          <t>奈良県奈良市中之庄町</t>
        </is>
      </c>
      <c r="C3938" t="inlineStr">
        <is>
          <t>ならけんならしなかのしょうちょう</t>
        </is>
      </c>
    </row>
    <row r="3939">
      <c r="A3939" t="inlineStr">
        <is>
          <t>6302164</t>
        </is>
      </c>
      <c r="B3939" t="inlineStr">
        <is>
          <t>奈良県奈良市南田原町</t>
        </is>
      </c>
      <c r="C3939" t="inlineStr">
        <is>
          <t>ならけんならしみなみたわらちょう</t>
        </is>
      </c>
    </row>
    <row r="3940">
      <c r="A3940" t="inlineStr">
        <is>
          <t>6302165</t>
        </is>
      </c>
      <c r="B3940" t="inlineStr">
        <is>
          <t>奈良県奈良市長谷町</t>
        </is>
      </c>
      <c r="C3940" t="inlineStr">
        <is>
          <t>ならけんならしながたにちょう</t>
        </is>
      </c>
    </row>
    <row r="3941">
      <c r="A3941" t="inlineStr">
        <is>
          <t>6302166</t>
        </is>
      </c>
      <c r="B3941" t="inlineStr">
        <is>
          <t>奈良県奈良市矢田原町</t>
        </is>
      </c>
      <c r="C3941" t="inlineStr">
        <is>
          <t>ならけんならしやだわらちょう</t>
        </is>
      </c>
    </row>
    <row r="3942">
      <c r="A3942" t="inlineStr">
        <is>
          <t>6302167</t>
        </is>
      </c>
      <c r="B3942" t="inlineStr">
        <is>
          <t>奈良県奈良市田原春日野町</t>
        </is>
      </c>
      <c r="C3942" t="inlineStr">
        <is>
          <t>ならけんならしたわらかすがのちょう</t>
        </is>
      </c>
    </row>
    <row r="3943">
      <c r="A3943" t="inlineStr">
        <is>
          <t>6302168</t>
        </is>
      </c>
      <c r="B3943" t="inlineStr">
        <is>
          <t>奈良県奈良市菩提山町</t>
        </is>
      </c>
      <c r="C3943" t="inlineStr">
        <is>
          <t>ならけんならしぼだいせんちょう</t>
        </is>
      </c>
    </row>
    <row r="3944">
      <c r="A3944" t="inlineStr">
        <is>
          <t>6302171</t>
        </is>
      </c>
      <c r="B3944" t="inlineStr">
        <is>
          <t>奈良県奈良市誓多林町</t>
        </is>
      </c>
      <c r="C3944" t="inlineStr">
        <is>
          <t>ならけんならしせたりんちょう</t>
        </is>
      </c>
    </row>
    <row r="3945">
      <c r="A3945" t="inlineStr">
        <is>
          <t>6302172</t>
        </is>
      </c>
      <c r="B3945" t="inlineStr">
        <is>
          <t>奈良県奈良市沓掛町</t>
        </is>
      </c>
      <c r="C3945" t="inlineStr">
        <is>
          <t>ならけんならしくつかけちょう</t>
        </is>
      </c>
    </row>
    <row r="3946">
      <c r="A3946" t="inlineStr">
        <is>
          <t>6302173</t>
        </is>
      </c>
      <c r="B3946" t="inlineStr">
        <is>
          <t>奈良県奈良市日笠町</t>
        </is>
      </c>
      <c r="C3946" t="inlineStr">
        <is>
          <t>ならけんならしひがさちょう</t>
        </is>
      </c>
    </row>
    <row r="3947">
      <c r="A3947" t="inlineStr">
        <is>
          <t>6302174</t>
        </is>
      </c>
      <c r="B3947" t="inlineStr">
        <is>
          <t>奈良県奈良市横田町</t>
        </is>
      </c>
      <c r="C3947" t="inlineStr">
        <is>
          <t>ならけんならしよこたちょう</t>
        </is>
      </c>
    </row>
    <row r="3948">
      <c r="A3948" t="inlineStr">
        <is>
          <t>6302175</t>
        </is>
      </c>
      <c r="B3948" t="inlineStr">
        <is>
          <t>奈良県奈良市茗荷町</t>
        </is>
      </c>
      <c r="C3948" t="inlineStr">
        <is>
          <t>ならけんならしみょうがちょう</t>
        </is>
      </c>
    </row>
    <row r="3949">
      <c r="A3949" t="inlineStr">
        <is>
          <t>6302176</t>
        </is>
      </c>
      <c r="B3949" t="inlineStr">
        <is>
          <t>奈良県奈良市和田町</t>
        </is>
      </c>
      <c r="C3949" t="inlineStr">
        <is>
          <t>ならけんならしわだちょう</t>
        </is>
      </c>
    </row>
    <row r="3950">
      <c r="A3950" t="inlineStr">
        <is>
          <t>6302177</t>
        </is>
      </c>
      <c r="B3950" t="inlineStr">
        <is>
          <t>奈良県奈良市此瀬町</t>
        </is>
      </c>
      <c r="C3950" t="inlineStr">
        <is>
          <t>ならけんならしこのせちょう</t>
        </is>
      </c>
    </row>
    <row r="3951">
      <c r="A3951" t="inlineStr">
        <is>
          <t>6302178</t>
        </is>
      </c>
      <c r="B3951" t="inlineStr">
        <is>
          <t>奈良県奈良市須山町</t>
        </is>
      </c>
      <c r="C3951" t="inlineStr">
        <is>
          <t>ならけんならしすやまちょう</t>
        </is>
      </c>
    </row>
    <row r="3952">
      <c r="A3952" t="inlineStr">
        <is>
          <t>6302201</t>
        </is>
      </c>
      <c r="B3952" t="inlineStr">
        <is>
          <t>奈良県山辺郡山添村峰寺</t>
        </is>
      </c>
      <c r="C3952" t="inlineStr">
        <is>
          <t>ならけんやまべぐんやまぞえむらみねでら</t>
        </is>
      </c>
    </row>
    <row r="3953">
      <c r="A3953" t="inlineStr">
        <is>
          <t>6302202</t>
        </is>
      </c>
      <c r="B3953" t="inlineStr">
        <is>
          <t>奈良県山辺郡山添村的野</t>
        </is>
      </c>
      <c r="C3953" t="inlineStr">
        <is>
          <t>ならけんやまべぐんやまぞえむらまとの</t>
        </is>
      </c>
    </row>
    <row r="3954">
      <c r="A3954" t="inlineStr">
        <is>
          <t>6302203</t>
        </is>
      </c>
      <c r="B3954" t="inlineStr">
        <is>
          <t>奈良県山辺郡山添村松尾</t>
        </is>
      </c>
      <c r="C3954" t="inlineStr">
        <is>
          <t>ならけんやまべぐんやまぞえむらまつお</t>
        </is>
      </c>
    </row>
    <row r="3955">
      <c r="A3955" t="inlineStr">
        <is>
          <t>6302204</t>
        </is>
      </c>
      <c r="B3955" t="inlineStr">
        <is>
          <t>奈良県山辺郡山添村室津</t>
        </is>
      </c>
      <c r="C3955" t="inlineStr">
        <is>
          <t>ならけんやまべぐんやまぞえむらむろづ</t>
        </is>
      </c>
    </row>
    <row r="3956">
      <c r="A3956" t="inlineStr">
        <is>
          <t>6302205</t>
        </is>
      </c>
      <c r="B3956" t="inlineStr">
        <is>
          <t>奈良県山辺郡山添村桐山</t>
        </is>
      </c>
      <c r="C3956" t="inlineStr">
        <is>
          <t>ならけんやまべぐんやまぞえむらきりやま</t>
        </is>
      </c>
    </row>
    <row r="3957">
      <c r="A3957" t="inlineStr">
        <is>
          <t>6302211</t>
        </is>
      </c>
      <c r="B3957" t="inlineStr">
        <is>
          <t>奈良県山辺郡山添村北野</t>
        </is>
      </c>
      <c r="C3957" t="inlineStr">
        <is>
          <t>ならけんやまべぐんやまぞえむらきたの</t>
        </is>
      </c>
    </row>
    <row r="3958">
      <c r="A3958" t="inlineStr">
        <is>
          <t>6302212</t>
        </is>
      </c>
      <c r="B3958" t="inlineStr">
        <is>
          <t>奈良県山辺郡山添村大塩</t>
        </is>
      </c>
      <c r="C3958" t="inlineStr">
        <is>
          <t>ならけんやまべぐんやまぞえむらおおしお</t>
        </is>
      </c>
    </row>
    <row r="3959">
      <c r="A3959" t="inlineStr">
        <is>
          <t>6302221</t>
        </is>
      </c>
      <c r="B3959" t="inlineStr">
        <is>
          <t>奈良県山辺郡山添村箕輪</t>
        </is>
      </c>
      <c r="C3959" t="inlineStr">
        <is>
          <t>ならけんやまべぐんやまぞえむらみのわ</t>
        </is>
      </c>
    </row>
    <row r="3960">
      <c r="A3960" t="inlineStr">
        <is>
          <t>6302222</t>
        </is>
      </c>
      <c r="B3960" t="inlineStr">
        <is>
          <t>奈良県山辺郡山添村堂前</t>
        </is>
      </c>
      <c r="C3960" t="inlineStr">
        <is>
          <t>ならけんやまべぐんやまぞえむらどうまえ</t>
        </is>
      </c>
    </row>
    <row r="3961">
      <c r="A3961" t="inlineStr">
        <is>
          <t>6302223</t>
        </is>
      </c>
      <c r="B3961" t="inlineStr">
        <is>
          <t>奈良県山辺郡山添村三ケ谷</t>
        </is>
      </c>
      <c r="C3961" t="inlineStr">
        <is>
          <t>ならけんやまべぐんやまぞえむらみかだに</t>
        </is>
      </c>
    </row>
    <row r="3962">
      <c r="A3962" t="inlineStr">
        <is>
          <t>6302224</t>
        </is>
      </c>
      <c r="B3962" t="inlineStr">
        <is>
          <t>奈良県山辺郡山添村助命</t>
        </is>
      </c>
      <c r="C3962" t="inlineStr">
        <is>
          <t>ならけんやまべぐんやまぞえむらぜみょう</t>
        </is>
      </c>
    </row>
    <row r="3963">
      <c r="A3963" t="inlineStr">
        <is>
          <t>6302225</t>
        </is>
      </c>
      <c r="B3963" t="inlineStr">
        <is>
          <t>奈良県山辺郡山添村伏拝</t>
        </is>
      </c>
      <c r="C3963" t="inlineStr">
        <is>
          <t>ならけんやまべぐんやまぞえむらふしおがみ</t>
        </is>
      </c>
    </row>
    <row r="3964">
      <c r="A3964" t="inlineStr">
        <is>
          <t>6302231</t>
        </is>
      </c>
      <c r="B3964" t="inlineStr">
        <is>
          <t>奈良県山辺郡山添村勝原</t>
        </is>
      </c>
      <c r="C3964" t="inlineStr">
        <is>
          <t>ならけんやまべぐんやまぞえむらかつはら</t>
        </is>
      </c>
    </row>
    <row r="3965">
      <c r="A3965" t="inlineStr">
        <is>
          <t>6302232</t>
        </is>
      </c>
      <c r="B3965" t="inlineStr">
        <is>
          <t>奈良県山辺郡山添村岩屋</t>
        </is>
      </c>
      <c r="C3965" t="inlineStr">
        <is>
          <t>ならけんやまべぐんやまぞえむらいわや</t>
        </is>
      </c>
    </row>
    <row r="3966">
      <c r="A3966" t="inlineStr">
        <is>
          <t>6302233</t>
        </is>
      </c>
      <c r="B3966" t="inlineStr">
        <is>
          <t>奈良県山辺郡山添村毛原</t>
        </is>
      </c>
      <c r="C3966" t="inlineStr">
        <is>
          <t>ならけんやまべぐんやまぞえむらけはら</t>
        </is>
      </c>
    </row>
    <row r="3967">
      <c r="A3967" t="inlineStr">
        <is>
          <t>6302234</t>
        </is>
      </c>
      <c r="B3967" t="inlineStr">
        <is>
          <t>奈良県山辺郡山添村切幡</t>
        </is>
      </c>
      <c r="C3967" t="inlineStr">
        <is>
          <t>ならけんやまべぐんやまぞえむらきりはた</t>
        </is>
      </c>
    </row>
    <row r="3968">
      <c r="A3968" t="inlineStr">
        <is>
          <t>6302301</t>
        </is>
      </c>
      <c r="B3968" t="inlineStr">
        <is>
          <t>奈良県奈良市月ヶ瀬石打</t>
        </is>
      </c>
      <c r="C3968" t="inlineStr">
        <is>
          <t>ならけんならしつきがせいしうち</t>
        </is>
      </c>
    </row>
    <row r="3969">
      <c r="A3969" t="inlineStr">
        <is>
          <t>6302302</t>
        </is>
      </c>
      <c r="B3969" t="inlineStr">
        <is>
          <t>奈良県奈良市月ヶ瀬尾山</t>
        </is>
      </c>
      <c r="C3969" t="inlineStr">
        <is>
          <t>ならけんならしつきがせおやま</t>
        </is>
      </c>
    </row>
    <row r="3970">
      <c r="A3970" t="inlineStr">
        <is>
          <t>6302303</t>
        </is>
      </c>
      <c r="B3970" t="inlineStr">
        <is>
          <t>奈良県奈良市月ヶ瀬長引</t>
        </is>
      </c>
      <c r="C3970" t="inlineStr">
        <is>
          <t>ならけんならしつきがせながひき</t>
        </is>
      </c>
    </row>
    <row r="3971">
      <c r="A3971" t="inlineStr">
        <is>
          <t>6302304</t>
        </is>
      </c>
      <c r="B3971" t="inlineStr">
        <is>
          <t>奈良県奈良市月ヶ瀬嵩</t>
        </is>
      </c>
      <c r="C3971" t="inlineStr">
        <is>
          <t>ならけんならしつきがせだけ</t>
        </is>
      </c>
    </row>
    <row r="3972">
      <c r="A3972" t="inlineStr">
        <is>
          <t>6302305</t>
        </is>
      </c>
      <c r="B3972" t="inlineStr">
        <is>
          <t>奈良県奈良市月ヶ瀬月瀬</t>
        </is>
      </c>
      <c r="C3972" t="inlineStr">
        <is>
          <t>ならけんならしつきがせつきせ</t>
        </is>
      </c>
    </row>
    <row r="3973">
      <c r="A3973" t="inlineStr">
        <is>
          <t>6302306</t>
        </is>
      </c>
      <c r="B3973" t="inlineStr">
        <is>
          <t>奈良県奈良市月ヶ瀬桃香野</t>
        </is>
      </c>
      <c r="C3973" t="inlineStr">
        <is>
          <t>ならけんならしつきがせももがの</t>
        </is>
      </c>
    </row>
    <row r="3974">
      <c r="A3974" t="inlineStr">
        <is>
          <t>6302341</t>
        </is>
      </c>
      <c r="B3974" t="inlineStr">
        <is>
          <t>奈良県山辺郡山添村遅瀬</t>
        </is>
      </c>
      <c r="C3974" t="inlineStr">
        <is>
          <t>ならけんやまべぐんやまぞえむらおそせ</t>
        </is>
      </c>
    </row>
    <row r="3975">
      <c r="A3975" t="inlineStr">
        <is>
          <t>6302342</t>
        </is>
      </c>
      <c r="B3975" t="inlineStr">
        <is>
          <t>奈良県山辺郡山添村広代</t>
        </is>
      </c>
      <c r="C3975" t="inlineStr">
        <is>
          <t>ならけんやまべぐんやまぞえむらひろだい</t>
        </is>
      </c>
    </row>
    <row r="3976">
      <c r="A3976" t="inlineStr">
        <is>
          <t>6302343</t>
        </is>
      </c>
      <c r="B3976" t="inlineStr">
        <is>
          <t>奈良県山辺郡山添村春日</t>
        </is>
      </c>
      <c r="C3976" t="inlineStr">
        <is>
          <t>ならけんやまべぐんやまぞえむらかすが</t>
        </is>
      </c>
    </row>
    <row r="3977">
      <c r="A3977" t="inlineStr">
        <is>
          <t>6302344</t>
        </is>
      </c>
      <c r="B3977" t="inlineStr">
        <is>
          <t>奈良県山辺郡山添村大西</t>
        </is>
      </c>
      <c r="C3977" t="inlineStr">
        <is>
          <t>ならけんやまべぐんやまぞえむらおおにし</t>
        </is>
      </c>
    </row>
    <row r="3978">
      <c r="A3978" t="inlineStr">
        <is>
          <t>6302345</t>
        </is>
      </c>
      <c r="B3978" t="inlineStr">
        <is>
          <t>奈良県山辺郡山添村菅生</t>
        </is>
      </c>
      <c r="C3978" t="inlineStr">
        <is>
          <t>ならけんやまべぐんやまぞえむらすごう</t>
        </is>
      </c>
    </row>
    <row r="3979">
      <c r="A3979" t="inlineStr">
        <is>
          <t>6302346</t>
        </is>
      </c>
      <c r="B3979" t="inlineStr">
        <is>
          <t>奈良県山辺郡山添村西波多</t>
        </is>
      </c>
      <c r="C3979" t="inlineStr">
        <is>
          <t>ならけんやまべぐんやまぞえむらにしはた</t>
        </is>
      </c>
    </row>
    <row r="3980">
      <c r="A3980" t="inlineStr">
        <is>
          <t>6302351</t>
        </is>
      </c>
      <c r="B3980" t="inlineStr">
        <is>
          <t>奈良県山辺郡山添村中峰山</t>
        </is>
      </c>
      <c r="C3980" t="inlineStr">
        <is>
          <t>ならけんやまべぐんやまぞえむらちゅうむざん</t>
        </is>
      </c>
    </row>
    <row r="3981">
      <c r="A3981" t="inlineStr">
        <is>
          <t>6302352</t>
        </is>
      </c>
      <c r="B3981" t="inlineStr">
        <is>
          <t>奈良県山辺郡山添村中之庄</t>
        </is>
      </c>
      <c r="C3981" t="inlineStr">
        <is>
          <t>ならけんやまべぐんやまぞえむらなかのしょう</t>
        </is>
      </c>
    </row>
    <row r="3982">
      <c r="A3982" t="inlineStr">
        <is>
          <t>6302353</t>
        </is>
      </c>
      <c r="B3982" t="inlineStr">
        <is>
          <t>奈良県山辺郡山添村吉田</t>
        </is>
      </c>
      <c r="C3982" t="inlineStr">
        <is>
          <t>ならけんやまべぐんやまぞえむらよしだ</t>
        </is>
      </c>
    </row>
    <row r="3983">
      <c r="A3983" t="inlineStr">
        <is>
          <t>6302354</t>
        </is>
      </c>
      <c r="B3983" t="inlineStr">
        <is>
          <t>奈良県山辺郡山添村広瀬</t>
        </is>
      </c>
      <c r="C3983" t="inlineStr">
        <is>
          <t>ならけんやまべぐんやまぞえむらひろせ</t>
        </is>
      </c>
    </row>
    <row r="3984">
      <c r="A3984" t="inlineStr">
        <is>
          <t>6302355</t>
        </is>
      </c>
      <c r="B3984" t="inlineStr">
        <is>
          <t>奈良県山辺郡山添村鵜山</t>
        </is>
      </c>
      <c r="C3984" t="inlineStr">
        <is>
          <t>ならけんやまべぐんやまぞえむらうやま</t>
        </is>
      </c>
    </row>
    <row r="3985">
      <c r="A3985" t="inlineStr">
        <is>
          <t>6302356</t>
        </is>
      </c>
      <c r="B3985" t="inlineStr">
        <is>
          <t>奈良県山辺郡山添村片平</t>
        </is>
      </c>
      <c r="C3985" t="inlineStr">
        <is>
          <t>ならけんやまべぐんやまぞえむらかたひら</t>
        </is>
      </c>
    </row>
    <row r="3986">
      <c r="A3986" t="inlineStr">
        <is>
          <t>6302357</t>
        </is>
      </c>
      <c r="B3986" t="inlineStr">
        <is>
          <t>奈良県山辺郡山添村葛尾</t>
        </is>
      </c>
      <c r="C3986" t="inlineStr">
        <is>
          <t>ならけんやまべぐんやまぞえむらくずお</t>
        </is>
      </c>
    </row>
    <row r="3987">
      <c r="A3987" t="inlineStr">
        <is>
          <t>6308001</t>
        </is>
      </c>
      <c r="B3987" t="inlineStr">
        <is>
          <t>奈良県奈良市法華寺町</t>
        </is>
      </c>
      <c r="C3987" t="inlineStr">
        <is>
          <t>ならけんならしほっけじちょう</t>
        </is>
      </c>
    </row>
    <row r="3988">
      <c r="A3988" t="inlineStr">
        <is>
          <t>6308002</t>
        </is>
      </c>
      <c r="B3988" t="inlineStr">
        <is>
          <t>奈良県奈良市二条町</t>
        </is>
      </c>
      <c r="C3988" t="inlineStr">
        <is>
          <t>ならけんならしにじょうちょう</t>
        </is>
      </c>
    </row>
    <row r="3989">
      <c r="A3989" t="inlineStr">
        <is>
          <t>6308003</t>
        </is>
      </c>
      <c r="B3989" t="inlineStr">
        <is>
          <t>奈良県奈良市佐紀町</t>
        </is>
      </c>
      <c r="C3989" t="inlineStr">
        <is>
          <t>ならけんならしさきちょう</t>
        </is>
      </c>
    </row>
    <row r="3990">
      <c r="A3990" t="inlineStr">
        <is>
          <t>6308011</t>
        </is>
      </c>
      <c r="B3990" t="inlineStr">
        <is>
          <t>奈良県奈良市北新町</t>
        </is>
      </c>
      <c r="C3990" t="inlineStr">
        <is>
          <t>ならけんならしきたしんまち</t>
        </is>
      </c>
    </row>
    <row r="3991">
      <c r="A3991" t="inlineStr">
        <is>
          <t>6308012</t>
        </is>
      </c>
      <c r="B3991" t="inlineStr">
        <is>
          <t>奈良県奈良市二条大路南</t>
        </is>
      </c>
      <c r="C3991" t="inlineStr">
        <is>
          <t>ならけんならしにじょうおおじみなみ</t>
        </is>
      </c>
    </row>
    <row r="3992">
      <c r="A3992" t="inlineStr">
        <is>
          <t>6308013</t>
        </is>
      </c>
      <c r="B3992" t="inlineStr">
        <is>
          <t>奈良県奈良市三条大路</t>
        </is>
      </c>
      <c r="C3992" t="inlineStr">
        <is>
          <t>ならけんならしさんじょうおおじ</t>
        </is>
      </c>
    </row>
    <row r="3993">
      <c r="A3993" t="inlineStr">
        <is>
          <t>6308014</t>
        </is>
      </c>
      <c r="B3993" t="inlineStr">
        <is>
          <t>奈良県奈良市四条大路</t>
        </is>
      </c>
      <c r="C3993" t="inlineStr">
        <is>
          <t>ならけんならししじょうおおじ</t>
        </is>
      </c>
    </row>
    <row r="3994">
      <c r="A3994" t="inlineStr">
        <is>
          <t>6308015</t>
        </is>
      </c>
      <c r="B3994" t="inlineStr">
        <is>
          <t>奈良県奈良市四条大路南町</t>
        </is>
      </c>
      <c r="C3994" t="inlineStr">
        <is>
          <t>ならけんならししじょうおおじみなみまち</t>
        </is>
      </c>
    </row>
    <row r="3995">
      <c r="A3995" t="inlineStr">
        <is>
          <t>6308016</t>
        </is>
      </c>
      <c r="B3995" t="inlineStr">
        <is>
          <t>奈良県奈良市南新町</t>
        </is>
      </c>
      <c r="C3995" t="inlineStr">
        <is>
          <t>ならけんならしみなみしんちょう</t>
        </is>
      </c>
    </row>
    <row r="3996">
      <c r="A3996" t="inlineStr">
        <is>
          <t>6308021</t>
        </is>
      </c>
      <c r="B3996" t="inlineStr">
        <is>
          <t>奈良県奈良市尼辻町</t>
        </is>
      </c>
      <c r="C3996" t="inlineStr">
        <is>
          <t>ならけんならしあまがつじちょう</t>
        </is>
      </c>
    </row>
    <row r="3997">
      <c r="A3997" t="inlineStr">
        <is>
          <t>6308022</t>
        </is>
      </c>
      <c r="B3997" t="inlineStr">
        <is>
          <t>奈良県奈良市尼辻南町</t>
        </is>
      </c>
      <c r="C3997" t="inlineStr">
        <is>
          <t>ならけんならしあまがつじみなみまち</t>
        </is>
      </c>
    </row>
    <row r="3998">
      <c r="A3998" t="inlineStr">
        <is>
          <t>6308023</t>
        </is>
      </c>
      <c r="B3998" t="inlineStr">
        <is>
          <t>奈良県奈良市尼辻西町</t>
        </is>
      </c>
      <c r="C3998" t="inlineStr">
        <is>
          <t>ならけんならしあまがつじにしまち</t>
        </is>
      </c>
    </row>
    <row r="3999">
      <c r="A3999" t="inlineStr">
        <is>
          <t>6308024</t>
        </is>
      </c>
      <c r="B3999" t="inlineStr">
        <is>
          <t>奈良県奈良市尼辻中町</t>
        </is>
      </c>
      <c r="C3999" t="inlineStr">
        <is>
          <t>ならけんならしあまがつじなかまち</t>
        </is>
      </c>
    </row>
    <row r="4000">
      <c r="A4000" t="inlineStr">
        <is>
          <t>6308025</t>
        </is>
      </c>
      <c r="B4000" t="inlineStr">
        <is>
          <t>奈良県奈良市尼辻北町</t>
        </is>
      </c>
      <c r="C4000" t="inlineStr">
        <is>
          <t>ならけんならしあまがつじきたまち</t>
        </is>
      </c>
    </row>
    <row r="4001">
      <c r="A4001" t="inlineStr">
        <is>
          <t>6308031</t>
        </is>
      </c>
      <c r="B4001" t="inlineStr">
        <is>
          <t>奈良県奈良市柏木町</t>
        </is>
      </c>
      <c r="C4001" t="inlineStr">
        <is>
          <t>ならけんならしかしわぎちょう</t>
        </is>
      </c>
    </row>
    <row r="4002">
      <c r="A4002" t="inlineStr">
        <is>
          <t>6308032</t>
        </is>
      </c>
      <c r="B4002" t="inlineStr">
        <is>
          <t>奈良県奈良市五条町</t>
        </is>
      </c>
      <c r="C4002" t="inlineStr">
        <is>
          <t>ならけんならしごじょうちょう</t>
        </is>
      </c>
    </row>
    <row r="4003">
      <c r="A4003" t="inlineStr">
        <is>
          <t>6308033</t>
        </is>
      </c>
      <c r="B4003" t="inlineStr">
        <is>
          <t>奈良県奈良市五条</t>
        </is>
      </c>
      <c r="C4003" t="inlineStr">
        <is>
          <t>ならけんならしごじょう</t>
        </is>
      </c>
    </row>
    <row r="4004">
      <c r="A4004" t="inlineStr">
        <is>
          <t>6308034</t>
        </is>
      </c>
      <c r="B4004" t="inlineStr">
        <is>
          <t>奈良県奈良市五条西</t>
        </is>
      </c>
      <c r="C4004" t="inlineStr">
        <is>
          <t>ならけんならしごじょうにし</t>
        </is>
      </c>
    </row>
    <row r="4005">
      <c r="A4005" t="inlineStr">
        <is>
          <t>6308035</t>
        </is>
      </c>
      <c r="B4005" t="inlineStr">
        <is>
          <t>奈良県奈良市赤膚町</t>
        </is>
      </c>
      <c r="C4005" t="inlineStr">
        <is>
          <t>ならけんならしあかはだちょう</t>
        </is>
      </c>
    </row>
    <row r="4006">
      <c r="A4006" t="inlineStr">
        <is>
          <t>6308036</t>
        </is>
      </c>
      <c r="B4006" t="inlineStr">
        <is>
          <t>奈良県奈良市五条畑</t>
        </is>
      </c>
      <c r="C4006" t="inlineStr">
        <is>
          <t>ならけんならしごじょうばた</t>
        </is>
      </c>
    </row>
    <row r="4007">
      <c r="A4007" t="inlineStr">
        <is>
          <t>6308037</t>
        </is>
      </c>
      <c r="B4007" t="inlineStr">
        <is>
          <t>奈良県奈良市中町</t>
        </is>
      </c>
      <c r="C4007" t="inlineStr">
        <is>
          <t>ならけんならしなかまち</t>
        </is>
      </c>
    </row>
    <row r="4008">
      <c r="A4008" t="inlineStr">
        <is>
          <t>6308041</t>
        </is>
      </c>
      <c r="B4008" t="inlineStr">
        <is>
          <t>奈良県奈良市六条町</t>
        </is>
      </c>
      <c r="C4008" t="inlineStr">
        <is>
          <t>ならけんならしろくじょうちょう</t>
        </is>
      </c>
    </row>
    <row r="4009">
      <c r="A4009" t="inlineStr">
        <is>
          <t>6308042</t>
        </is>
      </c>
      <c r="B4009" t="inlineStr">
        <is>
          <t>奈良県奈良市西ノ京町</t>
        </is>
      </c>
      <c r="C4009" t="inlineStr">
        <is>
          <t>ならけんならしにしのきょうちょう</t>
        </is>
      </c>
    </row>
    <row r="4010">
      <c r="A4010" t="inlineStr">
        <is>
          <t>6308043</t>
        </is>
      </c>
      <c r="B4010" t="inlineStr">
        <is>
          <t>奈良県奈良市六条</t>
        </is>
      </c>
      <c r="C4010" t="inlineStr">
        <is>
          <t>ならけんならしろくじょう</t>
        </is>
      </c>
    </row>
    <row r="4011">
      <c r="A4011" t="inlineStr">
        <is>
          <t>6308044</t>
        </is>
      </c>
      <c r="B4011" t="inlineStr">
        <is>
          <t>奈良県奈良市六条西</t>
        </is>
      </c>
      <c r="C4011" t="inlineStr">
        <is>
          <t>ならけんならしろくじょうにし</t>
        </is>
      </c>
    </row>
    <row r="4012">
      <c r="A4012" t="inlineStr">
        <is>
          <t>6308045</t>
        </is>
      </c>
      <c r="B4012" t="inlineStr">
        <is>
          <t>奈良県奈良市六条緑町</t>
        </is>
      </c>
      <c r="C4012" t="inlineStr">
        <is>
          <t>ならけんならしろくじょうみどりまち</t>
        </is>
      </c>
    </row>
    <row r="4013">
      <c r="A4013" t="inlineStr">
        <is>
          <t>6308051</t>
        </is>
      </c>
      <c r="B4013" t="inlineStr">
        <is>
          <t>奈良県奈良市七条町</t>
        </is>
      </c>
      <c r="C4013" t="inlineStr">
        <is>
          <t>ならけんならししちじょうちょう</t>
        </is>
      </c>
    </row>
    <row r="4014">
      <c r="A4014" t="inlineStr">
        <is>
          <t>6308052</t>
        </is>
      </c>
      <c r="B4014" t="inlineStr">
        <is>
          <t>奈良県奈良市七条東町</t>
        </is>
      </c>
      <c r="C4014" t="inlineStr">
        <is>
          <t>ならけんならししちじょうひがしまち</t>
        </is>
      </c>
    </row>
    <row r="4015">
      <c r="A4015" t="inlineStr">
        <is>
          <t>6308053</t>
        </is>
      </c>
      <c r="B4015" t="inlineStr">
        <is>
          <t>奈良県奈良市七条</t>
        </is>
      </c>
      <c r="C4015" t="inlineStr">
        <is>
          <t>ならけんならししちじょう</t>
        </is>
      </c>
    </row>
    <row r="4016">
      <c r="A4016" t="inlineStr">
        <is>
          <t>6308054</t>
        </is>
      </c>
      <c r="B4016" t="inlineStr">
        <is>
          <t>奈良県奈良市七条西町</t>
        </is>
      </c>
      <c r="C4016" t="inlineStr">
        <is>
          <t>ならけんならししちじょうにしまち</t>
        </is>
      </c>
    </row>
    <row r="4017">
      <c r="A4017" t="inlineStr">
        <is>
          <t>6308101</t>
        </is>
      </c>
      <c r="B4017" t="inlineStr">
        <is>
          <t>奈良県奈良市青山</t>
        </is>
      </c>
      <c r="C4017" t="inlineStr">
        <is>
          <t>ならけんならしあおやま</t>
        </is>
      </c>
    </row>
    <row r="4018">
      <c r="A4018" t="inlineStr">
        <is>
          <t>6308102</t>
        </is>
      </c>
      <c r="B4018" t="inlineStr">
        <is>
          <t>奈良県奈良市般若寺町</t>
        </is>
      </c>
      <c r="C4018" t="inlineStr">
        <is>
          <t>ならけんならしはんにゃじちょう</t>
        </is>
      </c>
    </row>
    <row r="4019">
      <c r="A4019" t="inlineStr">
        <is>
          <t>6308103</t>
        </is>
      </c>
      <c r="B4019" t="inlineStr">
        <is>
          <t>奈良県奈良市興善院町</t>
        </is>
      </c>
      <c r="C4019" t="inlineStr">
        <is>
          <t>ならけんならしこうぜんいんちょう</t>
        </is>
      </c>
    </row>
    <row r="4020">
      <c r="A4020" t="inlineStr">
        <is>
          <t>6308104</t>
        </is>
      </c>
      <c r="B4020" t="inlineStr">
        <is>
          <t>奈良県奈良市奈良阪町</t>
        </is>
      </c>
      <c r="C4020" t="inlineStr">
        <is>
          <t>ならけんならしならざかちょう</t>
        </is>
      </c>
    </row>
    <row r="4021">
      <c r="A4021" t="inlineStr">
        <is>
          <t>6308105</t>
        </is>
      </c>
      <c r="B4021" t="inlineStr">
        <is>
          <t>奈良県奈良市佐保台</t>
        </is>
      </c>
      <c r="C4021" t="inlineStr">
        <is>
          <t>ならけんならしさほだい</t>
        </is>
      </c>
    </row>
    <row r="4022">
      <c r="A4022" t="inlineStr">
        <is>
          <t>6308106</t>
        </is>
      </c>
      <c r="B4022" t="inlineStr">
        <is>
          <t>奈良県奈良市佐保台西町</t>
        </is>
      </c>
      <c r="C4022" t="inlineStr">
        <is>
          <t>ならけんならしさほだいにしまち</t>
        </is>
      </c>
    </row>
    <row r="4023">
      <c r="A4023" t="inlineStr">
        <is>
          <t>6308107</t>
        </is>
      </c>
      <c r="B4023" t="inlineStr">
        <is>
          <t>奈良県奈良市奈保町</t>
        </is>
      </c>
      <c r="C4023" t="inlineStr">
        <is>
          <t>ならけんならしなほちょう</t>
        </is>
      </c>
    </row>
    <row r="4024">
      <c r="A4024" t="inlineStr">
        <is>
          <t>6308108</t>
        </is>
      </c>
      <c r="B4024" t="inlineStr">
        <is>
          <t>奈良県奈良市法蓮佐保山</t>
        </is>
      </c>
      <c r="C4024" t="inlineStr">
        <is>
          <t>ならけんならしほうれんさほやま</t>
        </is>
      </c>
    </row>
    <row r="4025">
      <c r="A4025" t="inlineStr">
        <is>
          <t>6308111</t>
        </is>
      </c>
      <c r="B4025" t="inlineStr">
        <is>
          <t>奈良県奈良市半田開町</t>
        </is>
      </c>
      <c r="C4025" t="inlineStr">
        <is>
          <t>ならけんならしはんだびらきちょう</t>
        </is>
      </c>
    </row>
    <row r="4026">
      <c r="A4026" t="inlineStr">
        <is>
          <t>6308112</t>
        </is>
      </c>
      <c r="B4026" t="inlineStr">
        <is>
          <t>奈良県奈良市多門町</t>
        </is>
      </c>
      <c r="C4026" t="inlineStr">
        <is>
          <t>ならけんならしたもんちょう</t>
        </is>
      </c>
    </row>
    <row r="4027">
      <c r="A4027" t="inlineStr">
        <is>
          <t>6308113</t>
        </is>
      </c>
      <c r="B4027" t="inlineStr">
        <is>
          <t>奈良県奈良市法蓮町</t>
        </is>
      </c>
      <c r="C4027" t="inlineStr">
        <is>
          <t>ならけんならしほうれんちょう</t>
        </is>
      </c>
    </row>
    <row r="4028">
      <c r="A4028" t="inlineStr">
        <is>
          <t>6308114</t>
        </is>
      </c>
      <c r="B4028" t="inlineStr">
        <is>
          <t>奈良県奈良市芝辻町</t>
        </is>
      </c>
      <c r="C4028" t="inlineStr">
        <is>
          <t>ならけんならししばつじちょう</t>
        </is>
      </c>
    </row>
    <row r="4029">
      <c r="A4029" t="inlineStr">
        <is>
          <t>6308115</t>
        </is>
      </c>
      <c r="B4029" t="inlineStr">
        <is>
          <t>奈良県奈良市大宮町</t>
        </is>
      </c>
      <c r="C4029" t="inlineStr">
        <is>
          <t>ならけんならしおおみやちょう</t>
        </is>
      </c>
    </row>
    <row r="4030">
      <c r="A4030" t="inlineStr">
        <is>
          <t>6308121</t>
        </is>
      </c>
      <c r="B4030" t="inlineStr">
        <is>
          <t>奈良県奈良市三条宮前町</t>
        </is>
      </c>
      <c r="C4030" t="inlineStr">
        <is>
          <t>ならけんならしさんじょうみやまえちょう</t>
        </is>
      </c>
    </row>
    <row r="4031">
      <c r="A4031" t="inlineStr">
        <is>
          <t>6308122</t>
        </is>
      </c>
      <c r="B4031" t="inlineStr">
        <is>
          <t>奈良県奈良市三条本町</t>
        </is>
      </c>
      <c r="C4031" t="inlineStr">
        <is>
          <t>ならけんならしさんじょうほんまち</t>
        </is>
      </c>
    </row>
    <row r="4032">
      <c r="A4032" t="inlineStr">
        <is>
          <t>6308123</t>
        </is>
      </c>
      <c r="B4032" t="inlineStr">
        <is>
          <t>奈良県奈良市三条大宮町</t>
        </is>
      </c>
      <c r="C4032" t="inlineStr">
        <is>
          <t>ならけんならしさんじょうおおみやちょう</t>
        </is>
      </c>
    </row>
    <row r="4033">
      <c r="A4033" t="inlineStr">
        <is>
          <t>6308124</t>
        </is>
      </c>
      <c r="B4033" t="inlineStr">
        <is>
          <t>奈良県奈良市三条桧町</t>
        </is>
      </c>
      <c r="C4033" t="inlineStr">
        <is>
          <t>ならけんならしさんじょうひのきまち</t>
        </is>
      </c>
    </row>
    <row r="4034">
      <c r="A4034" t="inlineStr">
        <is>
          <t>6308125</t>
        </is>
      </c>
      <c r="B4034" t="inlineStr">
        <is>
          <t>奈良県奈良市三条川西町</t>
        </is>
      </c>
      <c r="C4034" t="inlineStr">
        <is>
          <t>ならけんならしさんじょうかわにしちょう</t>
        </is>
      </c>
    </row>
    <row r="4035">
      <c r="A4035" t="inlineStr">
        <is>
          <t>6308126</t>
        </is>
      </c>
      <c r="B4035" t="inlineStr">
        <is>
          <t>奈良県奈良市三条栄町</t>
        </is>
      </c>
      <c r="C4035" t="inlineStr">
        <is>
          <t>ならけんならしさんじょうさかえまち</t>
        </is>
      </c>
    </row>
    <row r="4036">
      <c r="A4036" t="inlineStr">
        <is>
          <t>6308127</t>
        </is>
      </c>
      <c r="B4036" t="inlineStr">
        <is>
          <t>奈良県奈良市三条添川町</t>
        </is>
      </c>
      <c r="C4036" t="inlineStr">
        <is>
          <t>ならけんならしさんじょうそえかわちょう</t>
        </is>
      </c>
    </row>
    <row r="4037">
      <c r="A4037" t="inlineStr">
        <is>
          <t>6308131</t>
        </is>
      </c>
      <c r="B4037" t="inlineStr">
        <is>
          <t>奈良県奈良市大森町</t>
        </is>
      </c>
      <c r="C4037" t="inlineStr">
        <is>
          <t>ならけんならしおおもりちょう</t>
        </is>
      </c>
    </row>
    <row r="4038">
      <c r="A4038" t="inlineStr">
        <is>
          <t>6308132</t>
        </is>
      </c>
      <c r="B4038" t="inlineStr">
        <is>
          <t>奈良県奈良市大森西町</t>
        </is>
      </c>
      <c r="C4038" t="inlineStr">
        <is>
          <t>ならけんならしおおもりにしまち</t>
        </is>
      </c>
    </row>
    <row r="4039">
      <c r="A4039" t="inlineStr">
        <is>
          <t>6308133</t>
        </is>
      </c>
      <c r="B4039" t="inlineStr">
        <is>
          <t>奈良県奈良市大安寺</t>
        </is>
      </c>
      <c r="C4039" t="inlineStr">
        <is>
          <t>ならけんならしだいあんじ</t>
        </is>
      </c>
    </row>
    <row r="4040">
      <c r="A4040" t="inlineStr">
        <is>
          <t>6308134</t>
        </is>
      </c>
      <c r="B4040" t="inlineStr">
        <is>
          <t>奈良県奈良市大安寺町</t>
        </is>
      </c>
      <c r="C4040" t="inlineStr">
        <is>
          <t>ならけんならしだいあんじちょう</t>
        </is>
      </c>
    </row>
    <row r="4041">
      <c r="A4041" t="inlineStr">
        <is>
          <t>6308135</t>
        </is>
      </c>
      <c r="B4041" t="inlineStr">
        <is>
          <t>奈良県奈良市大安寺西</t>
        </is>
      </c>
      <c r="C4041" t="inlineStr">
        <is>
          <t>ならけんならしだいあんじにし</t>
        </is>
      </c>
    </row>
    <row r="4042">
      <c r="A4042" t="inlineStr">
        <is>
          <t>6308136</t>
        </is>
      </c>
      <c r="B4042" t="inlineStr">
        <is>
          <t>奈良県奈良市恋の窪</t>
        </is>
      </c>
      <c r="C4042" t="inlineStr">
        <is>
          <t>ならけんならしこいのくぼ</t>
        </is>
      </c>
    </row>
    <row r="4043">
      <c r="A4043" t="inlineStr">
        <is>
          <t>6308137</t>
        </is>
      </c>
      <c r="B4043" t="inlineStr">
        <is>
          <t>奈良県奈良市恋の窪東町</t>
        </is>
      </c>
      <c r="C4043" t="inlineStr">
        <is>
          <t>ならけんならしこいのくぼひがしまち</t>
        </is>
      </c>
    </row>
    <row r="4044">
      <c r="A4044" t="inlineStr">
        <is>
          <t>6308141</t>
        </is>
      </c>
      <c r="B4044" t="inlineStr">
        <is>
          <t>奈良県奈良市南京終町</t>
        </is>
      </c>
      <c r="C4044" t="inlineStr">
        <is>
          <t>ならけんならしみなみきょうばてちょう</t>
        </is>
      </c>
    </row>
    <row r="4045">
      <c r="A4045" t="inlineStr">
        <is>
          <t>6308142</t>
        </is>
      </c>
      <c r="B4045" t="inlineStr">
        <is>
          <t>奈良県奈良市肘塚町</t>
        </is>
      </c>
      <c r="C4045" t="inlineStr">
        <is>
          <t>ならけんならしかいのづかちょう</t>
        </is>
      </c>
    </row>
    <row r="4046">
      <c r="A4046" t="inlineStr">
        <is>
          <t>6308143</t>
        </is>
      </c>
      <c r="B4046" t="inlineStr">
        <is>
          <t>奈良県奈良市桂木町</t>
        </is>
      </c>
      <c r="C4046" t="inlineStr">
        <is>
          <t>ならけんならしかつらぎちょう</t>
        </is>
      </c>
    </row>
    <row r="4047">
      <c r="A4047" t="inlineStr">
        <is>
          <t>6308144</t>
        </is>
      </c>
      <c r="B4047" t="inlineStr">
        <is>
          <t>奈良県奈良市東九条町</t>
        </is>
      </c>
      <c r="C4047" t="inlineStr">
        <is>
          <t>ならけんならしとうくじょうちょう</t>
        </is>
      </c>
    </row>
    <row r="4048">
      <c r="A4048" t="inlineStr">
        <is>
          <t>6308145</t>
        </is>
      </c>
      <c r="B4048" t="inlineStr">
        <is>
          <t>奈良県奈良市八条</t>
        </is>
      </c>
      <c r="C4048" t="inlineStr">
        <is>
          <t>ならけんならしはちじょう</t>
        </is>
      </c>
    </row>
    <row r="4049">
      <c r="A4049" t="inlineStr">
        <is>
          <t>6308146</t>
        </is>
      </c>
      <c r="B4049" t="inlineStr">
        <is>
          <t>奈良県奈良市八条町</t>
        </is>
      </c>
      <c r="C4049" t="inlineStr">
        <is>
          <t>ならけんならしはちじょうちょう</t>
        </is>
      </c>
    </row>
    <row r="4050">
      <c r="A4050" t="inlineStr">
        <is>
          <t>6308201</t>
        </is>
      </c>
      <c r="B4050" t="inlineStr">
        <is>
          <t>奈良県奈良市中ノ川町</t>
        </is>
      </c>
      <c r="C4050" t="inlineStr">
        <is>
          <t>ならけんならしなかのかわちょう</t>
        </is>
      </c>
    </row>
    <row r="4051">
      <c r="A4051" t="inlineStr">
        <is>
          <t>6308202</t>
        </is>
      </c>
      <c r="B4051" t="inlineStr">
        <is>
          <t>奈良県奈良市川上町</t>
        </is>
      </c>
      <c r="C4051" t="inlineStr">
        <is>
          <t>ならけんならしかわかみちょう</t>
        </is>
      </c>
    </row>
    <row r="4052">
      <c r="A4052" t="inlineStr">
        <is>
          <t>6308203</t>
        </is>
      </c>
      <c r="B4052" t="inlineStr">
        <is>
          <t>奈良県奈良市東之阪町</t>
        </is>
      </c>
      <c r="C4052" t="inlineStr">
        <is>
          <t>ならけんならしひがしのさかちょう</t>
        </is>
      </c>
    </row>
    <row r="4053">
      <c r="A4053" t="inlineStr">
        <is>
          <t>6308204</t>
        </is>
      </c>
      <c r="B4053" t="inlineStr">
        <is>
          <t>奈良県奈良市北御門町</t>
        </is>
      </c>
      <c r="C4053" t="inlineStr">
        <is>
          <t>ならけんならしきたみかどちょう</t>
        </is>
      </c>
    </row>
    <row r="4054">
      <c r="A4054" t="inlineStr">
        <is>
          <t>6308205</t>
        </is>
      </c>
      <c r="B4054" t="inlineStr">
        <is>
          <t>奈良県奈良市今在家町</t>
        </is>
      </c>
      <c r="C4054" t="inlineStr">
        <is>
          <t>ならけんならしいまざいけちょう</t>
        </is>
      </c>
    </row>
    <row r="4055">
      <c r="A4055" t="inlineStr">
        <is>
          <t>6308206</t>
        </is>
      </c>
      <c r="B4055" t="inlineStr">
        <is>
          <t>奈良県奈良市手貝町</t>
        </is>
      </c>
      <c r="C4055" t="inlineStr">
        <is>
          <t>ならけんならしてがいちょう</t>
        </is>
      </c>
    </row>
    <row r="4056">
      <c r="A4056" t="inlineStr">
        <is>
          <t>6308207</t>
        </is>
      </c>
      <c r="B4056" t="inlineStr">
        <is>
          <t>奈良県奈良市今小路町</t>
        </is>
      </c>
      <c r="C4056" t="inlineStr">
        <is>
          <t>ならけんならしいまこうじちょう</t>
        </is>
      </c>
    </row>
    <row r="4057">
      <c r="A4057" t="inlineStr">
        <is>
          <t>6308208</t>
        </is>
      </c>
      <c r="B4057" t="inlineStr">
        <is>
          <t>奈良県奈良市水門町</t>
        </is>
      </c>
      <c r="C4057" t="inlineStr">
        <is>
          <t>ならけんならしすいもんちょう</t>
        </is>
      </c>
    </row>
    <row r="4058">
      <c r="A4058" t="inlineStr">
        <is>
          <t>6308211</t>
        </is>
      </c>
      <c r="B4058" t="inlineStr">
        <is>
          <t>奈良県奈良市雑司町</t>
        </is>
      </c>
      <c r="C4058" t="inlineStr">
        <is>
          <t>ならけんならしぞうしちょう</t>
        </is>
      </c>
    </row>
    <row r="4059">
      <c r="A4059" t="inlineStr">
        <is>
          <t>6308212</t>
        </is>
      </c>
      <c r="B4059" t="inlineStr">
        <is>
          <t>奈良県奈良市春日野町</t>
        </is>
      </c>
      <c r="C4059" t="inlineStr">
        <is>
          <t>ならけんならしかすがのちょう</t>
        </is>
      </c>
    </row>
    <row r="4060">
      <c r="A4060" t="inlineStr">
        <is>
          <t>6308213</t>
        </is>
      </c>
      <c r="B4060" t="inlineStr">
        <is>
          <t>奈良県奈良市登大路町</t>
        </is>
      </c>
      <c r="C4060" t="inlineStr">
        <is>
          <t>ならけんならしのぼりおおじちょう</t>
        </is>
      </c>
    </row>
    <row r="4061">
      <c r="A4061" t="inlineStr">
        <is>
          <t>6308214</t>
        </is>
      </c>
      <c r="B4061" t="inlineStr">
        <is>
          <t>奈良県奈良市東向北町</t>
        </is>
      </c>
      <c r="C4061" t="inlineStr">
        <is>
          <t>ならけんならしひがしむききたまち</t>
        </is>
      </c>
    </row>
    <row r="4062">
      <c r="A4062" t="inlineStr">
        <is>
          <t>6308215</t>
        </is>
      </c>
      <c r="B4062" t="inlineStr">
        <is>
          <t>奈良県奈良市東向中町</t>
        </is>
      </c>
      <c r="C4062" t="inlineStr">
        <is>
          <t>ならけんならしひがしむきなかまち</t>
        </is>
      </c>
    </row>
    <row r="4063">
      <c r="A4063" t="inlineStr">
        <is>
          <t>6308216</t>
        </is>
      </c>
      <c r="B4063" t="inlineStr">
        <is>
          <t>奈良県奈良市東向南町</t>
        </is>
      </c>
      <c r="C4063" t="inlineStr">
        <is>
          <t>ならけんならしひがしむきみなみまち</t>
        </is>
      </c>
    </row>
    <row r="4064">
      <c r="A4064" t="inlineStr">
        <is>
          <t>6308217</t>
        </is>
      </c>
      <c r="B4064" t="inlineStr">
        <is>
          <t>奈良県奈良市橋本町</t>
        </is>
      </c>
      <c r="C4064" t="inlineStr">
        <is>
          <t>ならけんならしはしもとちょう</t>
        </is>
      </c>
    </row>
    <row r="4065">
      <c r="A4065" t="inlineStr">
        <is>
          <t>6308218</t>
        </is>
      </c>
      <c r="B4065" t="inlineStr">
        <is>
          <t>奈良県奈良市樽井町</t>
        </is>
      </c>
      <c r="C4065" t="inlineStr">
        <is>
          <t>ならけんならしたるいちょう</t>
        </is>
      </c>
    </row>
    <row r="4066">
      <c r="A4066" t="inlineStr">
        <is>
          <t>6308221</t>
        </is>
      </c>
      <c r="B4066" t="inlineStr">
        <is>
          <t>奈良県奈良市元林院町</t>
        </is>
      </c>
      <c r="C4066" t="inlineStr">
        <is>
          <t>ならけんならしがんりいんちょう</t>
        </is>
      </c>
    </row>
    <row r="4067">
      <c r="A4067" t="inlineStr">
        <is>
          <t>6308222</t>
        </is>
      </c>
      <c r="B4067" t="inlineStr">
        <is>
          <t>奈良県奈良市餅飯殿町</t>
        </is>
      </c>
      <c r="C4067" t="inlineStr">
        <is>
          <t>ならけんならしもちいどのちょう</t>
        </is>
      </c>
    </row>
    <row r="4068">
      <c r="A4068" t="inlineStr">
        <is>
          <t>6308223</t>
        </is>
      </c>
      <c r="B4068" t="inlineStr">
        <is>
          <t>奈良県奈良市角振新屋町</t>
        </is>
      </c>
      <c r="C4068" t="inlineStr">
        <is>
          <t>ならけんならしつのふりしんやちょう</t>
        </is>
      </c>
    </row>
    <row r="4069">
      <c r="A4069" t="inlineStr">
        <is>
          <t>6308224</t>
        </is>
      </c>
      <c r="B4069" t="inlineStr">
        <is>
          <t>奈良県奈良市角振町</t>
        </is>
      </c>
      <c r="C4069" t="inlineStr">
        <is>
          <t>ならけんならしつのふりちょう</t>
        </is>
      </c>
    </row>
    <row r="4070">
      <c r="A4070" t="inlineStr">
        <is>
          <t>6308225</t>
        </is>
      </c>
      <c r="B4070" t="inlineStr">
        <is>
          <t>奈良県奈良市西御門町</t>
        </is>
      </c>
      <c r="C4070" t="inlineStr">
        <is>
          <t>ならけんならしにしみかどちょう</t>
        </is>
      </c>
    </row>
    <row r="4071">
      <c r="A4071" t="inlineStr">
        <is>
          <t>6308226</t>
        </is>
      </c>
      <c r="B4071" t="inlineStr">
        <is>
          <t>奈良県奈良市小西町</t>
        </is>
      </c>
      <c r="C4071" t="inlineStr">
        <is>
          <t>ならけんならしこにしちょう</t>
        </is>
      </c>
    </row>
    <row r="4072">
      <c r="A4072" t="inlineStr">
        <is>
          <t>6308227</t>
        </is>
      </c>
      <c r="B4072" t="inlineStr">
        <is>
          <t>奈良県奈良市林小路町</t>
        </is>
      </c>
      <c r="C4072" t="inlineStr">
        <is>
          <t>ならけんならしはやしこうじちょう</t>
        </is>
      </c>
    </row>
    <row r="4073">
      <c r="A4073" t="inlineStr">
        <is>
          <t>6308228</t>
        </is>
      </c>
      <c r="B4073" t="inlineStr">
        <is>
          <t>奈良県奈良市上三条町</t>
        </is>
      </c>
      <c r="C4073" t="inlineStr">
        <is>
          <t>ならけんならしかみさんじょうちょう</t>
        </is>
      </c>
    </row>
    <row r="4074">
      <c r="A4074" t="inlineStr">
        <is>
          <t>6308231</t>
        </is>
      </c>
      <c r="B4074" t="inlineStr">
        <is>
          <t>奈良県奈良市本子守町</t>
        </is>
      </c>
      <c r="C4074" t="inlineStr">
        <is>
          <t>ならけんならしほんこもりちょう</t>
        </is>
      </c>
    </row>
    <row r="4075">
      <c r="A4075" t="inlineStr">
        <is>
          <t>6308232</t>
        </is>
      </c>
      <c r="B4075" t="inlineStr">
        <is>
          <t>奈良県奈良市北向町</t>
        </is>
      </c>
      <c r="C4075" t="inlineStr">
        <is>
          <t>ならけんならしきたむきちょう</t>
        </is>
      </c>
    </row>
    <row r="4076">
      <c r="A4076" t="inlineStr">
        <is>
          <t>6308233</t>
        </is>
      </c>
      <c r="B4076" t="inlineStr">
        <is>
          <t>奈良県奈良市小川町</t>
        </is>
      </c>
      <c r="C4076" t="inlineStr">
        <is>
          <t>ならけんならしおがわちょう</t>
        </is>
      </c>
    </row>
    <row r="4077">
      <c r="A4077" t="inlineStr">
        <is>
          <t>6308234</t>
        </is>
      </c>
      <c r="B4077" t="inlineStr">
        <is>
          <t>奈良県奈良市寺町</t>
        </is>
      </c>
      <c r="C4077" t="inlineStr">
        <is>
          <t>ならけんならしてらまち</t>
        </is>
      </c>
    </row>
    <row r="4078">
      <c r="A4078" t="inlineStr">
        <is>
          <t>6308235</t>
        </is>
      </c>
      <c r="B4078" t="inlineStr">
        <is>
          <t>奈良県奈良市奥子守町</t>
        </is>
      </c>
      <c r="C4078" t="inlineStr">
        <is>
          <t>ならけんならしおくこもりちょう</t>
        </is>
      </c>
    </row>
    <row r="4079">
      <c r="A4079" t="inlineStr">
        <is>
          <t>6308236</t>
        </is>
      </c>
      <c r="B4079" t="inlineStr">
        <is>
          <t>奈良県奈良市下三条町</t>
        </is>
      </c>
      <c r="C4079" t="inlineStr">
        <is>
          <t>ならけんならししもさんじょうちょう</t>
        </is>
      </c>
    </row>
    <row r="4080">
      <c r="A4080" t="inlineStr">
        <is>
          <t>6308237</t>
        </is>
      </c>
      <c r="B4080" t="inlineStr">
        <is>
          <t>奈良県奈良市中筋町</t>
        </is>
      </c>
      <c r="C4080" t="inlineStr">
        <is>
          <t>ならけんならしなかすじちょう</t>
        </is>
      </c>
    </row>
    <row r="4081">
      <c r="A4081" t="inlineStr">
        <is>
          <t>6308238</t>
        </is>
      </c>
      <c r="B4081" t="inlineStr">
        <is>
          <t>奈良県奈良市高天市町</t>
        </is>
      </c>
      <c r="C4081" t="inlineStr">
        <is>
          <t>ならけんならしたかまいちちょう</t>
        </is>
      </c>
    </row>
    <row r="4082">
      <c r="A4082" t="inlineStr">
        <is>
          <t>6308241</t>
        </is>
      </c>
      <c r="B4082" t="inlineStr">
        <is>
          <t>奈良県奈良市高天町</t>
        </is>
      </c>
      <c r="C4082" t="inlineStr">
        <is>
          <t>ならけんならしたかまちょう</t>
        </is>
      </c>
    </row>
    <row r="4083">
      <c r="A4083" t="inlineStr">
        <is>
          <t>6308242</t>
        </is>
      </c>
      <c r="B4083" t="inlineStr">
        <is>
          <t>奈良県奈良市漢国町</t>
        </is>
      </c>
      <c r="C4083" t="inlineStr">
        <is>
          <t>ならけんならしかんごくちょう</t>
        </is>
      </c>
    </row>
    <row r="4084">
      <c r="A4084" t="inlineStr">
        <is>
          <t>6308243</t>
        </is>
      </c>
      <c r="B4084" t="inlineStr">
        <is>
          <t>奈良県奈良市今辻子町</t>
        </is>
      </c>
      <c r="C4084" t="inlineStr">
        <is>
          <t>ならけんならしいまづしちょう</t>
        </is>
      </c>
    </row>
    <row r="4085">
      <c r="A4085" t="inlineStr">
        <is>
          <t>6308244</t>
        </is>
      </c>
      <c r="B4085" t="inlineStr">
        <is>
          <t>奈良県奈良市三条町</t>
        </is>
      </c>
      <c r="C4085" t="inlineStr">
        <is>
          <t>ならけんならしさんじょうちょう</t>
        </is>
      </c>
    </row>
    <row r="4086">
      <c r="A4086" t="inlineStr">
        <is>
          <t>6308245</t>
        </is>
      </c>
      <c r="B4086" t="inlineStr">
        <is>
          <t>奈良県奈良市西之阪町</t>
        </is>
      </c>
      <c r="C4086" t="inlineStr">
        <is>
          <t>ならけんならしにしのさかちょう</t>
        </is>
      </c>
    </row>
    <row r="4087">
      <c r="A4087" t="inlineStr">
        <is>
          <t>6308246</t>
        </is>
      </c>
      <c r="B4087" t="inlineStr">
        <is>
          <t>奈良県奈良市油阪地方町</t>
        </is>
      </c>
      <c r="C4087" t="inlineStr">
        <is>
          <t>ならけんならしあぶらさかじかたちょう</t>
        </is>
      </c>
    </row>
    <row r="4088">
      <c r="A4088" t="inlineStr">
        <is>
          <t>6308247</t>
        </is>
      </c>
      <c r="B4088" t="inlineStr">
        <is>
          <t>奈良県奈良市油阪町</t>
        </is>
      </c>
      <c r="C4088" t="inlineStr">
        <is>
          <t>ならけんならしあぶらさかちょう</t>
        </is>
      </c>
    </row>
    <row r="4089">
      <c r="A4089" t="inlineStr">
        <is>
          <t>6308248</t>
        </is>
      </c>
      <c r="B4089" t="inlineStr">
        <is>
          <t>奈良県奈良市西新在家町</t>
        </is>
      </c>
      <c r="C4089" t="inlineStr">
        <is>
          <t>ならけんならしにししんざいけちょう</t>
        </is>
      </c>
    </row>
    <row r="4090">
      <c r="A4090" t="inlineStr">
        <is>
          <t>6308251</t>
        </is>
      </c>
      <c r="B4090" t="inlineStr">
        <is>
          <t>奈良県奈良市西新在家号所町</t>
        </is>
      </c>
      <c r="C4090" t="inlineStr">
        <is>
          <t>ならけんならしにししんざいけごうしょちょう</t>
        </is>
      </c>
    </row>
    <row r="4091">
      <c r="A4091" t="inlineStr">
        <is>
          <t>6308252</t>
        </is>
      </c>
      <c r="B4091" t="inlineStr">
        <is>
          <t>奈良県奈良市北小路町</t>
        </is>
      </c>
      <c r="C4091" t="inlineStr">
        <is>
          <t>ならけんならしきたこうじちょう</t>
        </is>
      </c>
    </row>
    <row r="4092">
      <c r="A4092" t="inlineStr">
        <is>
          <t>6308253</t>
        </is>
      </c>
      <c r="B4092" t="inlineStr">
        <is>
          <t>奈良県奈良市内侍原町</t>
        </is>
      </c>
      <c r="C4092" t="inlineStr">
        <is>
          <t>ならけんならしなしはらちょう</t>
        </is>
      </c>
    </row>
    <row r="4093">
      <c r="A4093" t="inlineStr">
        <is>
          <t>6308254</t>
        </is>
      </c>
      <c r="B4093" t="inlineStr">
        <is>
          <t>奈良県奈良市菖蒲池町</t>
        </is>
      </c>
      <c r="C4093" t="inlineStr">
        <is>
          <t>ならけんならししょうぶいけちょう</t>
        </is>
      </c>
    </row>
    <row r="4094">
      <c r="A4094" t="inlineStr">
        <is>
          <t>6308255</t>
        </is>
      </c>
      <c r="B4094" t="inlineStr">
        <is>
          <t>奈良県奈良市阪新屋町</t>
        </is>
      </c>
      <c r="C4094" t="inlineStr">
        <is>
          <t>ならけんならしさかのしんやちょう</t>
        </is>
      </c>
    </row>
    <row r="4095">
      <c r="A4095" t="inlineStr">
        <is>
          <t>6308256</t>
        </is>
      </c>
      <c r="B4095" t="inlineStr">
        <is>
          <t>奈良県奈良市奥芝町</t>
        </is>
      </c>
      <c r="C4095" t="inlineStr">
        <is>
          <t>ならけんならしおくしばちょう</t>
        </is>
      </c>
    </row>
    <row r="4096">
      <c r="A4096" t="inlineStr">
        <is>
          <t>6308257</t>
        </is>
      </c>
      <c r="B4096" t="inlineStr">
        <is>
          <t>奈良県奈良市畑中町</t>
        </is>
      </c>
      <c r="C4096" t="inlineStr">
        <is>
          <t>ならけんならしはたけなかちょう</t>
        </is>
      </c>
    </row>
    <row r="4097">
      <c r="A4097" t="inlineStr">
        <is>
          <t>6308258</t>
        </is>
      </c>
      <c r="B4097" t="inlineStr">
        <is>
          <t>奈良県奈良市船橋町</t>
        </is>
      </c>
      <c r="C4097" t="inlineStr">
        <is>
          <t>ならけんならしふなはしちょう</t>
        </is>
      </c>
    </row>
    <row r="4098">
      <c r="A4098" t="inlineStr">
        <is>
          <t>6308261</t>
        </is>
      </c>
      <c r="B4098" t="inlineStr">
        <is>
          <t>奈良県奈良市北市町</t>
        </is>
      </c>
      <c r="C4098" t="inlineStr">
        <is>
          <t>ならけんならしきたいちちょう</t>
        </is>
      </c>
    </row>
    <row r="4099">
      <c r="A4099" t="inlineStr">
        <is>
          <t>6308262</t>
        </is>
      </c>
      <c r="B4099" t="inlineStr">
        <is>
          <t>奈良県奈良市北袋町</t>
        </is>
      </c>
      <c r="C4099" t="inlineStr">
        <is>
          <t>ならけんならしきたふくろちょう</t>
        </is>
      </c>
    </row>
    <row r="4100">
      <c r="A4100" t="inlineStr">
        <is>
          <t>6308263</t>
        </is>
      </c>
      <c r="B4100" t="inlineStr">
        <is>
          <t>奈良県奈良市北魚屋西町</t>
        </is>
      </c>
      <c r="C4100" t="inlineStr">
        <is>
          <t>ならけんならしきたうおやにしまち</t>
        </is>
      </c>
    </row>
    <row r="4101">
      <c r="A4101" t="inlineStr">
        <is>
          <t>6308264</t>
        </is>
      </c>
      <c r="B4101" t="inlineStr">
        <is>
          <t>奈良県奈良市鍋屋町</t>
        </is>
      </c>
      <c r="C4101" t="inlineStr">
        <is>
          <t>ならけんならしなべやちょう</t>
        </is>
      </c>
    </row>
    <row r="4102">
      <c r="A4102" t="inlineStr">
        <is>
          <t>6308265</t>
        </is>
      </c>
      <c r="B4102" t="inlineStr">
        <is>
          <t>奈良県奈良市宿院町</t>
        </is>
      </c>
      <c r="C4102" t="inlineStr">
        <is>
          <t>ならけんならししゅくいんちょう</t>
        </is>
      </c>
    </row>
    <row r="4103">
      <c r="A4103" t="inlineStr">
        <is>
          <t>6308266</t>
        </is>
      </c>
      <c r="B4103" t="inlineStr">
        <is>
          <t>奈良県奈良市花芝町</t>
        </is>
      </c>
      <c r="C4103" t="inlineStr">
        <is>
          <t>ならけんならしはなしばちょう</t>
        </is>
      </c>
    </row>
    <row r="4104">
      <c r="A4104" t="inlineStr">
        <is>
          <t>6308267</t>
        </is>
      </c>
      <c r="B4104" t="inlineStr">
        <is>
          <t>奈良県奈良市大豆山突抜町</t>
        </is>
      </c>
      <c r="C4104" t="inlineStr">
        <is>
          <t>ならけんならしまめやまつきぬけちょう</t>
        </is>
      </c>
    </row>
    <row r="4105">
      <c r="A4105" t="inlineStr">
        <is>
          <t>6308268</t>
        </is>
      </c>
      <c r="B4105" t="inlineStr">
        <is>
          <t>奈良県奈良市大豆山町</t>
        </is>
      </c>
      <c r="C4105" t="inlineStr">
        <is>
          <t>ならけんならしまめやまちょう</t>
        </is>
      </c>
    </row>
    <row r="4106">
      <c r="A4106" t="inlineStr">
        <is>
          <t>6308271</t>
        </is>
      </c>
      <c r="B4106" t="inlineStr">
        <is>
          <t>奈良県奈良市坊屋敷町</t>
        </is>
      </c>
      <c r="C4106" t="inlineStr">
        <is>
          <t>ならけんならしぼうやしきちょう</t>
        </is>
      </c>
    </row>
    <row r="4107">
      <c r="A4107" t="inlineStr">
        <is>
          <t>6308272</t>
        </is>
      </c>
      <c r="B4107" t="inlineStr">
        <is>
          <t>奈良県奈良市東新在家町</t>
        </is>
      </c>
      <c r="C4107" t="inlineStr">
        <is>
          <t>ならけんならしひがししんざいけちょう</t>
        </is>
      </c>
    </row>
    <row r="4108">
      <c r="A4108" t="inlineStr">
        <is>
          <t>6308273</t>
        </is>
      </c>
      <c r="B4108" t="inlineStr">
        <is>
          <t>奈良県奈良市押上町</t>
        </is>
      </c>
      <c r="C4108" t="inlineStr">
        <is>
          <t>ならけんならしおしあげちょう</t>
        </is>
      </c>
    </row>
    <row r="4109">
      <c r="A4109" t="inlineStr">
        <is>
          <t>6308274</t>
        </is>
      </c>
      <c r="B4109" t="inlineStr">
        <is>
          <t>奈良県奈良市北半田東町</t>
        </is>
      </c>
      <c r="C4109" t="inlineStr">
        <is>
          <t>ならけんならしきたはんだひがしまち</t>
        </is>
      </c>
    </row>
    <row r="4110">
      <c r="A4110" t="inlineStr">
        <is>
          <t>6308275</t>
        </is>
      </c>
      <c r="B4110" t="inlineStr">
        <is>
          <t>奈良県奈良市北半田中町</t>
        </is>
      </c>
      <c r="C4110" t="inlineStr">
        <is>
          <t>ならけんならしきたはんだなかまち</t>
        </is>
      </c>
    </row>
    <row r="4111">
      <c r="A4111" t="inlineStr">
        <is>
          <t>6308276</t>
        </is>
      </c>
      <c r="B4111" t="inlineStr">
        <is>
          <t>奈良県奈良市北半田西町</t>
        </is>
      </c>
      <c r="C4111" t="inlineStr">
        <is>
          <t>ならけんならしきたはんだにしまち</t>
        </is>
      </c>
    </row>
    <row r="4112">
      <c r="A4112" t="inlineStr">
        <is>
          <t>6308277</t>
        </is>
      </c>
      <c r="B4112" t="inlineStr">
        <is>
          <t>奈良県奈良市南半田東町</t>
        </is>
      </c>
      <c r="C4112" t="inlineStr">
        <is>
          <t>ならけんならしみなみはんだひがしまち</t>
        </is>
      </c>
    </row>
    <row r="4113">
      <c r="A4113" t="inlineStr">
        <is>
          <t>6308281</t>
        </is>
      </c>
      <c r="B4113" t="inlineStr">
        <is>
          <t>奈良県奈良市南半田中町</t>
        </is>
      </c>
      <c r="C4113" t="inlineStr">
        <is>
          <t>ならけんならしみなみはんだなかまち</t>
        </is>
      </c>
    </row>
    <row r="4114">
      <c r="A4114" t="inlineStr">
        <is>
          <t>6308282</t>
        </is>
      </c>
      <c r="B4114" t="inlineStr">
        <is>
          <t>奈良県奈良市南半田西町</t>
        </is>
      </c>
      <c r="C4114" t="inlineStr">
        <is>
          <t>ならけんならしみなみはんだにしまち</t>
        </is>
      </c>
    </row>
    <row r="4115">
      <c r="A4115" t="inlineStr">
        <is>
          <t>6308283</t>
        </is>
      </c>
      <c r="B4115" t="inlineStr">
        <is>
          <t>奈良県奈良市油留木町</t>
        </is>
      </c>
      <c r="C4115" t="inlineStr">
        <is>
          <t>ならけんならしゆるぎちょう</t>
        </is>
      </c>
    </row>
    <row r="4116">
      <c r="A4116" t="inlineStr">
        <is>
          <t>6308284</t>
        </is>
      </c>
      <c r="B4116" t="inlineStr">
        <is>
          <t>奈良県奈良市半田横町</t>
        </is>
      </c>
      <c r="C4116" t="inlineStr">
        <is>
          <t>ならけんならしはんだよこまち</t>
        </is>
      </c>
    </row>
    <row r="4117">
      <c r="A4117" t="inlineStr">
        <is>
          <t>6308285</t>
        </is>
      </c>
      <c r="B4117" t="inlineStr">
        <is>
          <t>奈良県奈良市北魚屋東町</t>
        </is>
      </c>
      <c r="C4117" t="inlineStr">
        <is>
          <t>ならけんならしきたうおやひがしまち</t>
        </is>
      </c>
    </row>
    <row r="4118">
      <c r="A4118" t="inlineStr">
        <is>
          <t>6308286</t>
        </is>
      </c>
      <c r="B4118" t="inlineStr">
        <is>
          <t>奈良県奈良市東包永町</t>
        </is>
      </c>
      <c r="C4118" t="inlineStr">
        <is>
          <t>ならけんならしひがしかねながちょう</t>
        </is>
      </c>
    </row>
    <row r="4119">
      <c r="A4119" t="inlineStr">
        <is>
          <t>6308287</t>
        </is>
      </c>
      <c r="B4119" t="inlineStr">
        <is>
          <t>奈良県奈良市西包永町</t>
        </is>
      </c>
      <c r="C4119" t="inlineStr">
        <is>
          <t>ならけんならしにしかねながちょう</t>
        </is>
      </c>
    </row>
    <row r="4120">
      <c r="A4120" t="inlineStr">
        <is>
          <t>6308288</t>
        </is>
      </c>
      <c r="B4120" t="inlineStr">
        <is>
          <t>奈良県奈良市東笹鉾町</t>
        </is>
      </c>
      <c r="C4120" t="inlineStr">
        <is>
          <t>ならけんならしひがしささぼこちょう</t>
        </is>
      </c>
    </row>
    <row r="4121">
      <c r="A4121" t="inlineStr">
        <is>
          <t>6308291</t>
        </is>
      </c>
      <c r="B4121" t="inlineStr">
        <is>
          <t>奈良県奈良市西笹鉾町</t>
        </is>
      </c>
      <c r="C4121" t="inlineStr">
        <is>
          <t>ならけんならしにしささぼこちょう</t>
        </is>
      </c>
    </row>
    <row r="4122">
      <c r="A4122" t="inlineStr">
        <is>
          <t>6308292</t>
        </is>
      </c>
      <c r="B4122" t="inlineStr">
        <is>
          <t>奈良県奈良市中御門町</t>
        </is>
      </c>
      <c r="C4122" t="inlineStr">
        <is>
          <t>ならけんならしなかみかどちょう</t>
        </is>
      </c>
    </row>
    <row r="4123">
      <c r="A4123" t="inlineStr">
        <is>
          <t>6308293</t>
        </is>
      </c>
      <c r="B4123" t="inlineStr">
        <is>
          <t>奈良県奈良市川久保町</t>
        </is>
      </c>
      <c r="C4123" t="inlineStr">
        <is>
          <t>ならけんならしかわくぼちょう</t>
        </is>
      </c>
    </row>
    <row r="4124">
      <c r="A4124" t="inlineStr">
        <is>
          <t>6308294</t>
        </is>
      </c>
      <c r="B4124" t="inlineStr">
        <is>
          <t>奈良県奈良市押小路町</t>
        </is>
      </c>
      <c r="C4124" t="inlineStr">
        <is>
          <t>ならけんならしおしこうじちょう</t>
        </is>
      </c>
    </row>
    <row r="4125">
      <c r="A4125" t="inlineStr">
        <is>
          <t>6308295</t>
        </is>
      </c>
      <c r="B4125" t="inlineStr">
        <is>
          <t>奈良県奈良市半田突抜町</t>
        </is>
      </c>
      <c r="C4125" t="inlineStr">
        <is>
          <t>ならけんならしはんだつきぬけちょう</t>
        </is>
      </c>
    </row>
    <row r="4126">
      <c r="A4126" t="inlineStr">
        <is>
          <t>6308296</t>
        </is>
      </c>
      <c r="B4126" t="inlineStr">
        <is>
          <t>奈良県奈良市後藤町</t>
        </is>
      </c>
      <c r="C4126" t="inlineStr">
        <is>
          <t>ならけんならしごとうちょう</t>
        </is>
      </c>
    </row>
    <row r="4127">
      <c r="A4127" t="inlineStr">
        <is>
          <t>6308297</t>
        </is>
      </c>
      <c r="B4127" t="inlineStr">
        <is>
          <t>奈良県奈良市北川端町</t>
        </is>
      </c>
      <c r="C4127" t="inlineStr">
        <is>
          <t>ならけんならしきたかわばたちょう</t>
        </is>
      </c>
    </row>
    <row r="4128">
      <c r="A4128" t="inlineStr">
        <is>
          <t>6308301</t>
        </is>
      </c>
      <c r="B4128" t="inlineStr">
        <is>
          <t>奈良県奈良市高畑町</t>
        </is>
      </c>
      <c r="C4128" t="inlineStr">
        <is>
          <t>ならけんならしたかばたけちょう</t>
        </is>
      </c>
    </row>
    <row r="4129">
      <c r="A4129" t="inlineStr">
        <is>
          <t>6308302</t>
        </is>
      </c>
      <c r="B4129" t="inlineStr">
        <is>
          <t>奈良県奈良市白毫寺町</t>
        </is>
      </c>
      <c r="C4129" t="inlineStr">
        <is>
          <t>ならけんならしびゃくごうじちょう</t>
        </is>
      </c>
    </row>
    <row r="4130">
      <c r="A4130" t="inlineStr">
        <is>
          <t>6308303</t>
        </is>
      </c>
      <c r="B4130" t="inlineStr">
        <is>
          <t>奈良県奈良市南紀寺町</t>
        </is>
      </c>
      <c r="C4130" t="inlineStr">
        <is>
          <t>ならけんならしみなみきでらちょう</t>
        </is>
      </c>
    </row>
    <row r="4131">
      <c r="A4131" t="inlineStr">
        <is>
          <t>6308304</t>
        </is>
      </c>
      <c r="B4131" t="inlineStr">
        <is>
          <t>奈良県奈良市南肘塚町</t>
        </is>
      </c>
      <c r="C4131" t="inlineStr">
        <is>
          <t>ならけんならしみなみかいのづかちょう</t>
        </is>
      </c>
    </row>
    <row r="4132">
      <c r="A4132" t="inlineStr">
        <is>
          <t>6308305</t>
        </is>
      </c>
      <c r="B4132" t="inlineStr">
        <is>
          <t>奈良県奈良市東紀寺町</t>
        </is>
      </c>
      <c r="C4132" t="inlineStr">
        <is>
          <t>ならけんならしひがしきでらちょう</t>
        </is>
      </c>
    </row>
    <row r="4133">
      <c r="A4133" t="inlineStr">
        <is>
          <t>6308306</t>
        </is>
      </c>
      <c r="B4133" t="inlineStr">
        <is>
          <t>奈良県奈良市紀寺町</t>
        </is>
      </c>
      <c r="C4133" t="inlineStr">
        <is>
          <t>ならけんならしきでらちょう</t>
        </is>
      </c>
    </row>
    <row r="4134">
      <c r="A4134" t="inlineStr">
        <is>
          <t>6308307</t>
        </is>
      </c>
      <c r="B4134" t="inlineStr">
        <is>
          <t>奈良県奈良市西紀寺町</t>
        </is>
      </c>
      <c r="C4134" t="inlineStr">
        <is>
          <t>ならけんならしにしきでらちょう</t>
        </is>
      </c>
    </row>
    <row r="4135">
      <c r="A4135" t="inlineStr">
        <is>
          <t>6308311</t>
        </is>
      </c>
      <c r="B4135" t="inlineStr">
        <is>
          <t>奈良県奈良市十輪院畑町</t>
        </is>
      </c>
      <c r="C4135" t="inlineStr">
        <is>
          <t>ならけんならしじゅうりいんはたちょう</t>
        </is>
      </c>
    </row>
    <row r="4136">
      <c r="A4136" t="inlineStr">
        <is>
          <t>6308312</t>
        </is>
      </c>
      <c r="B4136" t="inlineStr">
        <is>
          <t>奈良県奈良市十輪院町</t>
        </is>
      </c>
      <c r="C4136" t="inlineStr">
        <is>
          <t>ならけんならしじゅうりいんちょう</t>
        </is>
      </c>
    </row>
    <row r="4137">
      <c r="A4137" t="inlineStr">
        <is>
          <t>6308313</t>
        </is>
      </c>
      <c r="B4137" t="inlineStr">
        <is>
          <t>奈良県奈良市川之上町</t>
        </is>
      </c>
      <c r="C4137" t="inlineStr">
        <is>
          <t>ならけんならしかわのかみちょう</t>
        </is>
      </c>
    </row>
    <row r="4138">
      <c r="A4138" t="inlineStr">
        <is>
          <t>6308314</t>
        </is>
      </c>
      <c r="B4138" t="inlineStr">
        <is>
          <t>奈良県奈良市川之上突抜町</t>
        </is>
      </c>
      <c r="C4138" t="inlineStr">
        <is>
          <t>ならけんならしかわのかみつきぬけちょう</t>
        </is>
      </c>
    </row>
    <row r="4139">
      <c r="A4139" t="inlineStr">
        <is>
          <t>6308315</t>
        </is>
      </c>
      <c r="B4139" t="inlineStr">
        <is>
          <t>奈良県奈良市中辻町</t>
        </is>
      </c>
      <c r="C4139" t="inlineStr">
        <is>
          <t>ならけんならしなかつじちょう</t>
        </is>
      </c>
    </row>
    <row r="4140">
      <c r="A4140" t="inlineStr">
        <is>
          <t>6308316</t>
        </is>
      </c>
      <c r="B4140" t="inlineStr">
        <is>
          <t>奈良県奈良市築地之内町</t>
        </is>
      </c>
      <c r="C4140" t="inlineStr">
        <is>
          <t>ならけんならしつじのうちちょう</t>
        </is>
      </c>
    </row>
    <row r="4141">
      <c r="A4141" t="inlineStr">
        <is>
          <t>6308317</t>
        </is>
      </c>
      <c r="B4141" t="inlineStr">
        <is>
          <t>奈良県奈良市井上町</t>
        </is>
      </c>
      <c r="C4141" t="inlineStr">
        <is>
          <t>ならけんならしいのうえちょう</t>
        </is>
      </c>
    </row>
    <row r="4142">
      <c r="A4142" t="inlineStr">
        <is>
          <t>6308318</t>
        </is>
      </c>
      <c r="B4142" t="inlineStr">
        <is>
          <t>奈良県奈良市納院町</t>
        </is>
      </c>
      <c r="C4142" t="inlineStr">
        <is>
          <t>ならけんならしのういんちょう</t>
        </is>
      </c>
    </row>
    <row r="4143">
      <c r="A4143" t="inlineStr">
        <is>
          <t>6308321</t>
        </is>
      </c>
      <c r="B4143" t="inlineStr">
        <is>
          <t>奈良県奈良市薬師堂町</t>
        </is>
      </c>
      <c r="C4143" t="inlineStr">
        <is>
          <t>ならけんならしやくしどうちょう</t>
        </is>
      </c>
    </row>
    <row r="4144">
      <c r="A4144" t="inlineStr">
        <is>
          <t>6308322</t>
        </is>
      </c>
      <c r="B4144" t="inlineStr">
        <is>
          <t>奈良県奈良市北京終町</t>
        </is>
      </c>
      <c r="C4144" t="inlineStr">
        <is>
          <t>ならけんならしきたきょうばてちょう</t>
        </is>
      </c>
    </row>
    <row r="4145">
      <c r="A4145" t="inlineStr">
        <is>
          <t>6308323</t>
        </is>
      </c>
      <c r="B4145" t="inlineStr">
        <is>
          <t>奈良県奈良市京終地方東側町</t>
        </is>
      </c>
      <c r="C4145" t="inlineStr">
        <is>
          <t>ならけんならしきょうばてじかたひがしがわちょう</t>
        </is>
      </c>
    </row>
    <row r="4146">
      <c r="A4146" t="inlineStr">
        <is>
          <t>6308324</t>
        </is>
      </c>
      <c r="B4146" t="inlineStr">
        <is>
          <t>奈良県奈良市京終地方西側町</t>
        </is>
      </c>
      <c r="C4146" t="inlineStr">
        <is>
          <t>ならけんならしきょうばてじかたにしがわちょう</t>
        </is>
      </c>
    </row>
    <row r="4147">
      <c r="A4147" t="inlineStr">
        <is>
          <t>6308325</t>
        </is>
      </c>
      <c r="B4147" t="inlineStr">
        <is>
          <t>奈良県奈良市西木辻町</t>
        </is>
      </c>
      <c r="C4147" t="inlineStr">
        <is>
          <t>ならけんならしにしきつじちょう</t>
        </is>
      </c>
    </row>
    <row r="4148">
      <c r="A4148" t="inlineStr">
        <is>
          <t>6308326</t>
        </is>
      </c>
      <c r="B4148" t="inlineStr">
        <is>
          <t>奈良県奈良市瓦堂町</t>
        </is>
      </c>
      <c r="C4148" t="inlineStr">
        <is>
          <t>ならけんならしかわらどうちょう</t>
        </is>
      </c>
    </row>
    <row r="4149">
      <c r="A4149" t="inlineStr">
        <is>
          <t>6308327</t>
        </is>
      </c>
      <c r="B4149" t="inlineStr">
        <is>
          <t>奈良県奈良市東木辻町</t>
        </is>
      </c>
      <c r="C4149" t="inlineStr">
        <is>
          <t>ならけんならしひがしきつじちょう</t>
        </is>
      </c>
    </row>
    <row r="4150">
      <c r="A4150" t="inlineStr">
        <is>
          <t>6308328</t>
        </is>
      </c>
      <c r="B4150" t="inlineStr">
        <is>
          <t>奈良県奈良市花園町</t>
        </is>
      </c>
      <c r="C4150" t="inlineStr">
        <is>
          <t>ならけんならしはなぞのちょう</t>
        </is>
      </c>
    </row>
    <row r="4151">
      <c r="A4151" t="inlineStr">
        <is>
          <t>6308331</t>
        </is>
      </c>
      <c r="B4151" t="inlineStr">
        <is>
          <t>奈良県奈良市三棟町</t>
        </is>
      </c>
      <c r="C4151" t="inlineStr">
        <is>
          <t>ならけんならしみつむねちょう</t>
        </is>
      </c>
    </row>
    <row r="4152">
      <c r="A4152" t="inlineStr">
        <is>
          <t>6308332</t>
        </is>
      </c>
      <c r="B4152" t="inlineStr">
        <is>
          <t>奈良県奈良市元興寺町</t>
        </is>
      </c>
      <c r="C4152" t="inlineStr">
        <is>
          <t>ならけんならしがんごうじちょう</t>
        </is>
      </c>
    </row>
    <row r="4153">
      <c r="A4153" t="inlineStr">
        <is>
          <t>6308333</t>
        </is>
      </c>
      <c r="B4153" t="inlineStr">
        <is>
          <t>奈良県奈良市中新屋町</t>
        </is>
      </c>
      <c r="C4153" t="inlineStr">
        <is>
          <t>ならけんならしなかのしんやちょう</t>
        </is>
      </c>
    </row>
    <row r="4154">
      <c r="A4154" t="inlineStr">
        <is>
          <t>6308334</t>
        </is>
      </c>
      <c r="B4154" t="inlineStr">
        <is>
          <t>奈良県奈良市西新屋町</t>
        </is>
      </c>
      <c r="C4154" t="inlineStr">
        <is>
          <t>ならけんならしにしのしんやちょう</t>
        </is>
      </c>
    </row>
    <row r="4155">
      <c r="A4155" t="inlineStr">
        <is>
          <t>6308335</t>
        </is>
      </c>
      <c r="B4155" t="inlineStr">
        <is>
          <t>奈良県奈良市鳴川町</t>
        </is>
      </c>
      <c r="C4155" t="inlineStr">
        <is>
          <t>ならけんならしなるかわちょう</t>
        </is>
      </c>
    </row>
    <row r="4156">
      <c r="A4156" t="inlineStr">
        <is>
          <t>6308336</t>
        </is>
      </c>
      <c r="B4156" t="inlineStr">
        <is>
          <t>奈良県奈良市高御門町</t>
        </is>
      </c>
      <c r="C4156" t="inlineStr">
        <is>
          <t>ならけんならしたかみかどちょう</t>
        </is>
      </c>
    </row>
    <row r="4157">
      <c r="A4157" t="inlineStr">
        <is>
          <t>6308337</t>
        </is>
      </c>
      <c r="B4157" t="inlineStr">
        <is>
          <t>奈良県奈良市脇戸町</t>
        </is>
      </c>
      <c r="C4157" t="inlineStr">
        <is>
          <t>ならけんならしわきどちょう</t>
        </is>
      </c>
    </row>
    <row r="4158">
      <c r="A4158" t="inlineStr">
        <is>
          <t>6308338</t>
        </is>
      </c>
      <c r="B4158" t="inlineStr">
        <is>
          <t>奈良県奈良市陰陽町</t>
        </is>
      </c>
      <c r="C4158" t="inlineStr">
        <is>
          <t>ならけんならしいんようちょう</t>
        </is>
      </c>
    </row>
    <row r="4159">
      <c r="A4159" t="inlineStr">
        <is>
          <t>6308341</t>
        </is>
      </c>
      <c r="B4159" t="inlineStr">
        <is>
          <t>奈良県奈良市南城戸町</t>
        </is>
      </c>
      <c r="C4159" t="inlineStr">
        <is>
          <t>ならけんならしみなみじょうどちょう</t>
        </is>
      </c>
    </row>
    <row r="4160">
      <c r="A4160" t="inlineStr">
        <is>
          <t>6308342</t>
        </is>
      </c>
      <c r="B4160" t="inlineStr">
        <is>
          <t>奈良県奈良市南袋町</t>
        </is>
      </c>
      <c r="C4160" t="inlineStr">
        <is>
          <t>ならけんならしみなみふくろちょう</t>
        </is>
      </c>
    </row>
    <row r="4161">
      <c r="A4161" t="inlineStr">
        <is>
          <t>6308343</t>
        </is>
      </c>
      <c r="B4161" t="inlineStr">
        <is>
          <t>奈良県奈良市椿井町</t>
        </is>
      </c>
      <c r="C4161" t="inlineStr">
        <is>
          <t>ならけんならしつばいちょう</t>
        </is>
      </c>
    </row>
    <row r="4162">
      <c r="A4162" t="inlineStr">
        <is>
          <t>6308344</t>
        </is>
      </c>
      <c r="B4162" t="inlineStr">
        <is>
          <t>奈良県奈良市東城戸町</t>
        </is>
      </c>
      <c r="C4162" t="inlineStr">
        <is>
          <t>ならけんならしひがしじょうどちょう</t>
        </is>
      </c>
    </row>
    <row r="4163">
      <c r="A4163" t="inlineStr">
        <is>
          <t>6308345</t>
        </is>
      </c>
      <c r="B4163" t="inlineStr">
        <is>
          <t>奈良県奈良市西城戸町</t>
        </is>
      </c>
      <c r="C4163" t="inlineStr">
        <is>
          <t>ならけんならしにしじょうどちょう</t>
        </is>
      </c>
    </row>
    <row r="4164">
      <c r="A4164" t="inlineStr">
        <is>
          <t>6308346</t>
        </is>
      </c>
      <c r="B4164" t="inlineStr">
        <is>
          <t>奈良県奈良市阿字万字町</t>
        </is>
      </c>
      <c r="C4164" t="inlineStr">
        <is>
          <t>ならけんならしあぜまめちょう</t>
        </is>
      </c>
    </row>
    <row r="4165">
      <c r="A4165" t="inlineStr">
        <is>
          <t>6308347</t>
        </is>
      </c>
      <c r="B4165" t="inlineStr">
        <is>
          <t>奈良県奈良市南中町</t>
        </is>
      </c>
      <c r="C4165" t="inlineStr">
        <is>
          <t>ならけんならしみなみなかまち</t>
        </is>
      </c>
    </row>
    <row r="4166">
      <c r="A4166" t="inlineStr">
        <is>
          <t>6308348</t>
        </is>
      </c>
      <c r="B4166" t="inlineStr">
        <is>
          <t>奈良県奈良市小太郎町</t>
        </is>
      </c>
      <c r="C4166" t="inlineStr">
        <is>
          <t>ならけんならしこたろうまち</t>
        </is>
      </c>
    </row>
    <row r="4167">
      <c r="A4167" t="inlineStr">
        <is>
          <t>6308351</t>
        </is>
      </c>
      <c r="B4167" t="inlineStr">
        <is>
          <t>奈良県奈良市南風呂町</t>
        </is>
      </c>
      <c r="C4167" t="inlineStr">
        <is>
          <t>ならけんならしみなみふろちょう</t>
        </is>
      </c>
    </row>
    <row r="4168">
      <c r="A4168" t="inlineStr">
        <is>
          <t>6308352</t>
        </is>
      </c>
      <c r="B4168" t="inlineStr">
        <is>
          <t>奈良県奈良市北風呂町</t>
        </is>
      </c>
      <c r="C4168" t="inlineStr">
        <is>
          <t>ならけんならしきたふろちょう</t>
        </is>
      </c>
    </row>
    <row r="4169">
      <c r="A4169" t="inlineStr">
        <is>
          <t>6308353</t>
        </is>
      </c>
      <c r="B4169" t="inlineStr">
        <is>
          <t>奈良県奈良市柳町</t>
        </is>
      </c>
      <c r="C4169" t="inlineStr">
        <is>
          <t>ならけんならしやなぎまち</t>
        </is>
      </c>
    </row>
    <row r="4170">
      <c r="A4170" t="inlineStr">
        <is>
          <t>6308354</t>
        </is>
      </c>
      <c r="B4170" t="inlineStr">
        <is>
          <t>奈良県奈良市馬場町</t>
        </is>
      </c>
      <c r="C4170" t="inlineStr">
        <is>
          <t>ならけんならしばばちょう</t>
        </is>
      </c>
    </row>
    <row r="4171">
      <c r="A4171" t="inlineStr">
        <is>
          <t>6308355</t>
        </is>
      </c>
      <c r="B4171" t="inlineStr">
        <is>
          <t>奈良県奈良市南魚屋町</t>
        </is>
      </c>
      <c r="C4171" t="inlineStr">
        <is>
          <t>ならけんならしみなみうおやちょう</t>
        </is>
      </c>
    </row>
    <row r="4172">
      <c r="A4172" t="inlineStr">
        <is>
          <t>6308356</t>
        </is>
      </c>
      <c r="B4172" t="inlineStr">
        <is>
          <t>奈良県奈良市南新町</t>
        </is>
      </c>
      <c r="C4172" t="inlineStr">
        <is>
          <t>ならけんならしみなみしんまち</t>
        </is>
      </c>
    </row>
    <row r="4173">
      <c r="A4173" t="inlineStr">
        <is>
          <t>6308357</t>
        </is>
      </c>
      <c r="B4173" t="inlineStr">
        <is>
          <t>奈良県奈良市杉ヶ町</t>
        </is>
      </c>
      <c r="C4173" t="inlineStr">
        <is>
          <t>ならけんならしするがまち</t>
        </is>
      </c>
    </row>
    <row r="4174">
      <c r="A4174" t="inlineStr">
        <is>
          <t>6308361</t>
        </is>
      </c>
      <c r="B4174" t="inlineStr">
        <is>
          <t>奈良県奈良市池之町</t>
        </is>
      </c>
      <c r="C4174" t="inlineStr">
        <is>
          <t>ならけんならしいけのちょう</t>
        </is>
      </c>
    </row>
    <row r="4175">
      <c r="A4175" t="inlineStr">
        <is>
          <t>6308362</t>
        </is>
      </c>
      <c r="B4175" t="inlineStr">
        <is>
          <t>奈良県奈良市東寺林町</t>
        </is>
      </c>
      <c r="C4175" t="inlineStr">
        <is>
          <t>ならけんならしひがしてらばやしちょう</t>
        </is>
      </c>
    </row>
    <row r="4176">
      <c r="A4176" t="inlineStr">
        <is>
          <t>6308363</t>
        </is>
      </c>
      <c r="B4176" t="inlineStr">
        <is>
          <t>奈良県奈良市勝南院町</t>
        </is>
      </c>
      <c r="C4176" t="inlineStr">
        <is>
          <t>ならけんならししょうなみちょう</t>
        </is>
      </c>
    </row>
    <row r="4177">
      <c r="A4177" t="inlineStr">
        <is>
          <t>6308364</t>
        </is>
      </c>
      <c r="B4177" t="inlineStr">
        <is>
          <t>奈良県奈良市北室町</t>
        </is>
      </c>
      <c r="C4177" t="inlineStr">
        <is>
          <t>ならけんならしきたむろちょう</t>
        </is>
      </c>
    </row>
    <row r="4178">
      <c r="A4178" t="inlineStr">
        <is>
          <t>6308365</t>
        </is>
      </c>
      <c r="B4178" t="inlineStr">
        <is>
          <t>奈良県奈良市下御門町</t>
        </is>
      </c>
      <c r="C4178" t="inlineStr">
        <is>
          <t>ならけんならししもみかどちょう</t>
        </is>
      </c>
    </row>
    <row r="4179">
      <c r="A4179" t="inlineStr">
        <is>
          <t>6308371</t>
        </is>
      </c>
      <c r="B4179" t="inlineStr">
        <is>
          <t>奈良県奈良市光明院町</t>
        </is>
      </c>
      <c r="C4179" t="inlineStr">
        <is>
          <t>ならけんならしこうみょういんちょう</t>
        </is>
      </c>
    </row>
    <row r="4180">
      <c r="A4180" t="inlineStr">
        <is>
          <t>6308372</t>
        </is>
      </c>
      <c r="B4180" t="inlineStr">
        <is>
          <t>奈良県奈良市西寺林町</t>
        </is>
      </c>
      <c r="C4180" t="inlineStr">
        <is>
          <t>ならけんならしにしてらばやしちょう</t>
        </is>
      </c>
    </row>
    <row r="4181">
      <c r="A4181" t="inlineStr">
        <is>
          <t>6308373</t>
        </is>
      </c>
      <c r="B4181" t="inlineStr">
        <is>
          <t>奈良県奈良市南市町</t>
        </is>
      </c>
      <c r="C4181" t="inlineStr">
        <is>
          <t>ならけんならしみなみいちちょう</t>
        </is>
      </c>
    </row>
    <row r="4182">
      <c r="A4182" t="inlineStr">
        <is>
          <t>6308374</t>
        </is>
      </c>
      <c r="B4182" t="inlineStr">
        <is>
          <t>奈良県奈良市今御門町</t>
        </is>
      </c>
      <c r="C4182" t="inlineStr">
        <is>
          <t>ならけんならしいまみかどちょう</t>
        </is>
      </c>
    </row>
    <row r="4183">
      <c r="A4183" t="inlineStr">
        <is>
          <t>6308381</t>
        </is>
      </c>
      <c r="B4183" t="inlineStr">
        <is>
          <t>奈良県奈良市福智院町</t>
        </is>
      </c>
      <c r="C4183" t="inlineStr">
        <is>
          <t>ならけんならしふくちいんちょう</t>
        </is>
      </c>
    </row>
    <row r="4184">
      <c r="A4184" t="inlineStr">
        <is>
          <t>6308382</t>
        </is>
      </c>
      <c r="B4184" t="inlineStr">
        <is>
          <t>奈良県奈良市公納堂町</t>
        </is>
      </c>
      <c r="C4184" t="inlineStr">
        <is>
          <t>ならけんならしくのうどうちょう</t>
        </is>
      </c>
    </row>
    <row r="4185">
      <c r="A4185" t="inlineStr">
        <is>
          <t>6308383</t>
        </is>
      </c>
      <c r="B4185" t="inlineStr">
        <is>
          <t>奈良県奈良市毘沙門町</t>
        </is>
      </c>
      <c r="C4185" t="inlineStr">
        <is>
          <t>ならけんならしびしゃもんちょう</t>
        </is>
      </c>
    </row>
    <row r="4186">
      <c r="A4186" t="inlineStr">
        <is>
          <t>6308384</t>
        </is>
      </c>
      <c r="B4186" t="inlineStr">
        <is>
          <t>奈良県奈良市芝新屋町</t>
        </is>
      </c>
      <c r="C4186" t="inlineStr">
        <is>
          <t>ならけんならししばのしんやちょう</t>
        </is>
      </c>
    </row>
    <row r="4187">
      <c r="A4187" t="inlineStr">
        <is>
          <t>6308385</t>
        </is>
      </c>
      <c r="B4187" t="inlineStr">
        <is>
          <t>奈良県奈良市芝突抜町</t>
        </is>
      </c>
      <c r="C4187" t="inlineStr">
        <is>
          <t>ならけんならししばつきぬけちょう</t>
        </is>
      </c>
    </row>
    <row r="4188">
      <c r="A4188" t="inlineStr">
        <is>
          <t>6308391</t>
        </is>
      </c>
      <c r="B4188" t="inlineStr">
        <is>
          <t>奈良県奈良市鵲町</t>
        </is>
      </c>
      <c r="C4188" t="inlineStr">
        <is>
          <t>ならけんならしかささぎちょう</t>
        </is>
      </c>
    </row>
    <row r="4189">
      <c r="A4189" t="inlineStr">
        <is>
          <t>6308392</t>
        </is>
      </c>
      <c r="B4189" t="inlineStr">
        <is>
          <t>奈良県奈良市中院町</t>
        </is>
      </c>
      <c r="C4189" t="inlineStr">
        <is>
          <t>ならけんならしちゅういんちょう</t>
        </is>
      </c>
    </row>
    <row r="4190">
      <c r="A4190" t="inlineStr">
        <is>
          <t>6308393</t>
        </is>
      </c>
      <c r="B4190" t="inlineStr">
        <is>
          <t>奈良県奈良市鶴福院町</t>
        </is>
      </c>
      <c r="C4190" t="inlineStr">
        <is>
          <t>ならけんならしつるふくいんちょう</t>
        </is>
      </c>
    </row>
    <row r="4191">
      <c r="A4191" t="inlineStr">
        <is>
          <t>6308394</t>
        </is>
      </c>
      <c r="B4191" t="inlineStr">
        <is>
          <t>奈良県奈良市不審ヶ辻子町</t>
        </is>
      </c>
      <c r="C4191" t="inlineStr">
        <is>
          <t>ならけんならしふしがづしちょう</t>
        </is>
      </c>
    </row>
    <row r="4192">
      <c r="A4192" t="inlineStr">
        <is>
          <t>6308401</t>
        </is>
      </c>
      <c r="B4192" t="inlineStr">
        <is>
          <t>奈良県奈良市中畑町</t>
        </is>
      </c>
      <c r="C4192" t="inlineStr">
        <is>
          <t>ならけんならしなかはたちょう</t>
        </is>
      </c>
    </row>
    <row r="4193">
      <c r="A4193" t="inlineStr">
        <is>
          <t>6308402</t>
        </is>
      </c>
      <c r="B4193" t="inlineStr">
        <is>
          <t>奈良県奈良市米谷町</t>
        </is>
      </c>
      <c r="C4193" t="inlineStr">
        <is>
          <t>ならけんならしまいたにちょう</t>
        </is>
      </c>
    </row>
    <row r="4194">
      <c r="A4194" t="inlineStr">
        <is>
          <t>6308403</t>
        </is>
      </c>
      <c r="B4194" t="inlineStr">
        <is>
          <t>奈良県奈良市興隆寺町</t>
        </is>
      </c>
      <c r="C4194" t="inlineStr">
        <is>
          <t>ならけんならしこうりゅうじちょう</t>
        </is>
      </c>
    </row>
    <row r="4195">
      <c r="A4195" t="inlineStr">
        <is>
          <t>6308404</t>
        </is>
      </c>
      <c r="B4195" t="inlineStr">
        <is>
          <t>奈良県奈良市南椿尾町</t>
        </is>
      </c>
      <c r="C4195" t="inlineStr">
        <is>
          <t>ならけんならしみなみつばおちょう</t>
        </is>
      </c>
    </row>
    <row r="4196">
      <c r="A4196" t="inlineStr">
        <is>
          <t>6308405</t>
        </is>
      </c>
      <c r="B4196" t="inlineStr">
        <is>
          <t>奈良県奈良市北椿尾町</t>
        </is>
      </c>
      <c r="C4196" t="inlineStr">
        <is>
          <t>ならけんならしきたつばおちょう</t>
        </is>
      </c>
    </row>
    <row r="4197">
      <c r="A4197" t="inlineStr">
        <is>
          <t>6308411</t>
        </is>
      </c>
      <c r="B4197" t="inlineStr">
        <is>
          <t>奈良県奈良市高樋町</t>
        </is>
      </c>
      <c r="C4197" t="inlineStr">
        <is>
          <t>ならけんならしたかひちょう</t>
        </is>
      </c>
    </row>
    <row r="4198">
      <c r="A4198" t="inlineStr">
        <is>
          <t>6308412</t>
        </is>
      </c>
      <c r="B4198" t="inlineStr">
        <is>
          <t>奈良県奈良市虚空蔵町</t>
        </is>
      </c>
      <c r="C4198" t="inlineStr">
        <is>
          <t>ならけんならしこくぞうちょう</t>
        </is>
      </c>
    </row>
    <row r="4199">
      <c r="A4199" t="inlineStr">
        <is>
          <t>6308413</t>
        </is>
      </c>
      <c r="B4199" t="inlineStr">
        <is>
          <t>奈良県奈良市菩提山町</t>
        </is>
      </c>
      <c r="C4199" t="inlineStr">
        <is>
          <t>ならけんならしぼだいせんちょう</t>
        </is>
      </c>
    </row>
    <row r="4200">
      <c r="A4200" t="inlineStr">
        <is>
          <t>6308414</t>
        </is>
      </c>
      <c r="B4200" t="inlineStr">
        <is>
          <t>奈良県奈良市鉢伏町</t>
        </is>
      </c>
      <c r="C4200" t="inlineStr">
        <is>
          <t>ならけんならしはちぶせちょう</t>
        </is>
      </c>
    </row>
    <row r="4201">
      <c r="A4201" t="inlineStr">
        <is>
          <t>6308421</t>
        </is>
      </c>
      <c r="B4201" t="inlineStr">
        <is>
          <t>奈良県奈良市藤原町</t>
        </is>
      </c>
      <c r="C4201" t="inlineStr">
        <is>
          <t>ならけんならしふじわらちょう</t>
        </is>
      </c>
    </row>
    <row r="4202">
      <c r="A4202" t="inlineStr">
        <is>
          <t>6308422</t>
        </is>
      </c>
      <c r="B4202" t="inlineStr">
        <is>
          <t>奈良県奈良市横井</t>
        </is>
      </c>
      <c r="C4202" t="inlineStr">
        <is>
          <t>ならけんならしよこい</t>
        </is>
      </c>
    </row>
    <row r="4203">
      <c r="A4203" t="inlineStr">
        <is>
          <t>6308423</t>
        </is>
      </c>
      <c r="B4203" t="inlineStr">
        <is>
          <t>奈良県奈良市出屋敷町</t>
        </is>
      </c>
      <c r="C4203" t="inlineStr">
        <is>
          <t>ならけんならしでやしきちょう</t>
        </is>
      </c>
    </row>
    <row r="4204">
      <c r="A4204" t="inlineStr">
        <is>
          <t>6308424</t>
        </is>
      </c>
      <c r="B4204" t="inlineStr">
        <is>
          <t>奈良県奈良市古市町</t>
        </is>
      </c>
      <c r="C4204" t="inlineStr">
        <is>
          <t>ならけんならしふるいちちょう</t>
        </is>
      </c>
    </row>
    <row r="4205">
      <c r="A4205" t="inlineStr">
        <is>
          <t>6308425</t>
        </is>
      </c>
      <c r="B4205" t="inlineStr">
        <is>
          <t>奈良県奈良市鹿野園町</t>
        </is>
      </c>
      <c r="C4205" t="inlineStr">
        <is>
          <t>ならけんならしろくやおんちょう</t>
        </is>
      </c>
    </row>
    <row r="4206">
      <c r="A4206" t="inlineStr">
        <is>
          <t>6308431</t>
        </is>
      </c>
      <c r="B4206" t="inlineStr">
        <is>
          <t>奈良県奈良市窪之庄町</t>
        </is>
      </c>
      <c r="C4206" t="inlineStr">
        <is>
          <t>ならけんならしくぼのしょうちょう</t>
        </is>
      </c>
    </row>
    <row r="4207">
      <c r="A4207" t="inlineStr">
        <is>
          <t>6308432</t>
        </is>
      </c>
      <c r="B4207" t="inlineStr">
        <is>
          <t>奈良県奈良市田中町</t>
        </is>
      </c>
      <c r="C4207" t="inlineStr">
        <is>
          <t>ならけんならしたなかちょう</t>
        </is>
      </c>
    </row>
    <row r="4208">
      <c r="A4208" t="inlineStr">
        <is>
          <t>6308433</t>
        </is>
      </c>
      <c r="B4208" t="inlineStr">
        <is>
          <t>奈良県奈良市柴屋町</t>
        </is>
      </c>
      <c r="C4208" t="inlineStr">
        <is>
          <t>ならけんならししばやちょう</t>
        </is>
      </c>
    </row>
    <row r="4209">
      <c r="A4209" t="inlineStr">
        <is>
          <t>6308434</t>
        </is>
      </c>
      <c r="B4209" t="inlineStr">
        <is>
          <t>奈良県奈良市山町</t>
        </is>
      </c>
      <c r="C4209" t="inlineStr">
        <is>
          <t>ならけんならしやまちょう</t>
        </is>
      </c>
    </row>
    <row r="4210">
      <c r="A4210" t="inlineStr">
        <is>
          <t>6308435</t>
        </is>
      </c>
      <c r="B4210" t="inlineStr">
        <is>
          <t>奈良県奈良市八島町</t>
        </is>
      </c>
      <c r="C4210" t="inlineStr">
        <is>
          <t>ならけんならしやしまちょう</t>
        </is>
      </c>
    </row>
    <row r="4211">
      <c r="A4211" t="inlineStr">
        <is>
          <t>6308441</t>
        </is>
      </c>
      <c r="B4211" t="inlineStr">
        <is>
          <t>奈良県奈良市神殿町</t>
        </is>
      </c>
      <c r="C4211" t="inlineStr">
        <is>
          <t>ならけんならしこどのちょう</t>
        </is>
      </c>
    </row>
    <row r="4212">
      <c r="A4212" t="inlineStr">
        <is>
          <t>6308442</t>
        </is>
      </c>
      <c r="B4212" t="inlineStr">
        <is>
          <t>奈良県奈良市北永井町</t>
        </is>
      </c>
      <c r="C4212" t="inlineStr">
        <is>
          <t>ならけんならしきたながいちょう</t>
        </is>
      </c>
    </row>
    <row r="4213">
      <c r="A4213" t="inlineStr">
        <is>
          <t>6308443</t>
        </is>
      </c>
      <c r="B4213" t="inlineStr">
        <is>
          <t>奈良県奈良市南永井町</t>
        </is>
      </c>
      <c r="C4213" t="inlineStr">
        <is>
          <t>ならけんならしみなみながいちょう</t>
        </is>
      </c>
    </row>
    <row r="4214">
      <c r="A4214" t="inlineStr">
        <is>
          <t>6308444</t>
        </is>
      </c>
      <c r="B4214" t="inlineStr">
        <is>
          <t>奈良県奈良市今市町</t>
        </is>
      </c>
      <c r="C4214" t="inlineStr">
        <is>
          <t>ならけんならしいまいちちょう</t>
        </is>
      </c>
    </row>
    <row r="4215">
      <c r="A4215" t="inlineStr">
        <is>
          <t>6308445</t>
        </is>
      </c>
      <c r="B4215" t="inlineStr">
        <is>
          <t>奈良県奈良市池田町</t>
        </is>
      </c>
      <c r="C4215" t="inlineStr">
        <is>
          <t>ならけんならしいけだちょう</t>
        </is>
      </c>
    </row>
    <row r="4216">
      <c r="A4216" t="inlineStr">
        <is>
          <t>6308451</t>
        </is>
      </c>
      <c r="B4216" t="inlineStr">
        <is>
          <t>奈良県奈良市北之庄町</t>
        </is>
      </c>
      <c r="C4216" t="inlineStr">
        <is>
          <t>ならけんならしきたのしょうちょう</t>
        </is>
      </c>
    </row>
    <row r="4217">
      <c r="A4217" t="inlineStr">
        <is>
          <t>6308452</t>
        </is>
      </c>
      <c r="B4217" t="inlineStr">
        <is>
          <t>奈良県奈良市北之庄西町</t>
        </is>
      </c>
      <c r="C4217" t="inlineStr">
        <is>
          <t>ならけんならしきたのしょうにしまち</t>
        </is>
      </c>
    </row>
    <row r="4218">
      <c r="A4218" t="inlineStr">
        <is>
          <t>6308453</t>
        </is>
      </c>
      <c r="B4218" t="inlineStr">
        <is>
          <t>奈良県奈良市西九条町</t>
        </is>
      </c>
      <c r="C4218" t="inlineStr">
        <is>
          <t>ならけんならしさいくじょうちょう</t>
        </is>
      </c>
    </row>
    <row r="4219">
      <c r="A4219" t="inlineStr">
        <is>
          <t>6308454</t>
        </is>
      </c>
      <c r="B4219" t="inlineStr">
        <is>
          <t>奈良県奈良市杏町</t>
        </is>
      </c>
      <c r="C4219" t="inlineStr">
        <is>
          <t>ならけんならしからももちょう</t>
        </is>
      </c>
    </row>
    <row r="4220">
      <c r="A4220" t="inlineStr">
        <is>
          <t>6310001</t>
        </is>
      </c>
      <c r="B4220" t="inlineStr">
        <is>
          <t>奈良県奈良市北登美ヶ丘</t>
        </is>
      </c>
      <c r="C4220" t="inlineStr">
        <is>
          <t>ならけんならしきたとみがおか</t>
        </is>
      </c>
    </row>
    <row r="4221">
      <c r="A4221" t="inlineStr">
        <is>
          <t>6310002</t>
        </is>
      </c>
      <c r="B4221" t="inlineStr">
        <is>
          <t>奈良県奈良市東登美ヶ丘</t>
        </is>
      </c>
      <c r="C4221" t="inlineStr">
        <is>
          <t>ならけんならしひがしとみがおか</t>
        </is>
      </c>
    </row>
    <row r="4222">
      <c r="A4222" t="inlineStr">
        <is>
          <t>6310003</t>
        </is>
      </c>
      <c r="B4222" t="inlineStr">
        <is>
          <t>奈良県奈良市中登美ヶ丘</t>
        </is>
      </c>
      <c r="C4222" t="inlineStr">
        <is>
          <t>ならけんならしなかとみがおか</t>
        </is>
      </c>
    </row>
    <row r="4223">
      <c r="A4223" t="inlineStr">
        <is>
          <t>6310004</t>
        </is>
      </c>
      <c r="B4223" t="inlineStr">
        <is>
          <t>奈良県奈良市登美ヶ丘</t>
        </is>
      </c>
      <c r="C4223" t="inlineStr">
        <is>
          <t>ならけんならしとみがおか</t>
        </is>
      </c>
    </row>
    <row r="4224">
      <c r="A4224" t="inlineStr">
        <is>
          <t>6310005</t>
        </is>
      </c>
      <c r="B4224" t="inlineStr">
        <is>
          <t>奈良県奈良市大渕町</t>
        </is>
      </c>
      <c r="C4224" t="inlineStr">
        <is>
          <t>ならけんならしおおぶちちょう</t>
        </is>
      </c>
    </row>
    <row r="4225">
      <c r="A4225" t="inlineStr">
        <is>
          <t>6310006</t>
        </is>
      </c>
      <c r="B4225" t="inlineStr">
        <is>
          <t>奈良県奈良市西登美ヶ丘</t>
        </is>
      </c>
      <c r="C4225" t="inlineStr">
        <is>
          <t>ならけんならしにしとみがおか</t>
        </is>
      </c>
    </row>
    <row r="4226">
      <c r="A4226" t="inlineStr">
        <is>
          <t>6310007</t>
        </is>
      </c>
      <c r="B4226" t="inlineStr">
        <is>
          <t>奈良県奈良市松陽台</t>
        </is>
      </c>
      <c r="C4226" t="inlineStr">
        <is>
          <t>ならけんならししょうようだい</t>
        </is>
      </c>
    </row>
    <row r="4227">
      <c r="A4227" t="inlineStr">
        <is>
          <t>6310008</t>
        </is>
      </c>
      <c r="B4227" t="inlineStr">
        <is>
          <t>奈良県奈良市二名町</t>
        </is>
      </c>
      <c r="C4227" t="inlineStr">
        <is>
          <t>ならけんならしにみょうちょう</t>
        </is>
      </c>
    </row>
    <row r="4228">
      <c r="A4228" t="inlineStr">
        <is>
          <t>6310011</t>
        </is>
      </c>
      <c r="B4228" t="inlineStr">
        <is>
          <t>奈良県奈良市押熊町</t>
        </is>
      </c>
      <c r="C4228" t="inlineStr">
        <is>
          <t>ならけんならしおしくまちょう</t>
        </is>
      </c>
    </row>
    <row r="4229">
      <c r="A4229" t="inlineStr">
        <is>
          <t>6310012</t>
        </is>
      </c>
      <c r="B4229" t="inlineStr">
        <is>
          <t>奈良県奈良市中山町</t>
        </is>
      </c>
      <c r="C4229" t="inlineStr">
        <is>
          <t>ならけんならしなかやまちょう</t>
        </is>
      </c>
    </row>
    <row r="4230">
      <c r="A4230" t="inlineStr">
        <is>
          <t>6310013</t>
        </is>
      </c>
      <c r="B4230" t="inlineStr">
        <is>
          <t>奈良県奈良市中山町西</t>
        </is>
      </c>
      <c r="C4230" t="inlineStr">
        <is>
          <t>ならけんならしなかやまちょうにし</t>
        </is>
      </c>
    </row>
    <row r="4231">
      <c r="A4231" t="inlineStr">
        <is>
          <t>6310014</t>
        </is>
      </c>
      <c r="B4231" t="inlineStr">
        <is>
          <t>奈良県奈良市朝日町</t>
        </is>
      </c>
      <c r="C4231" t="inlineStr">
        <is>
          <t>ならけんならしあさひちょう</t>
        </is>
      </c>
    </row>
    <row r="4232">
      <c r="A4232" t="inlineStr">
        <is>
          <t>6310015</t>
        </is>
      </c>
      <c r="B4232" t="inlineStr">
        <is>
          <t>奈良県奈良市学園朝日元町</t>
        </is>
      </c>
      <c r="C4232" t="inlineStr">
        <is>
          <t>ならけんならしがくえんあさひもとまち</t>
        </is>
      </c>
    </row>
    <row r="4233">
      <c r="A4233" t="inlineStr">
        <is>
          <t>6310016</t>
        </is>
      </c>
      <c r="B4233" t="inlineStr">
        <is>
          <t>奈良県奈良市学園朝日町</t>
        </is>
      </c>
      <c r="C4233" t="inlineStr">
        <is>
          <t>ならけんならしがくえんあさひちょう</t>
        </is>
      </c>
    </row>
    <row r="4234">
      <c r="A4234" t="inlineStr">
        <is>
          <t>6310021</t>
        </is>
      </c>
      <c r="B4234" t="inlineStr">
        <is>
          <t>奈良県奈良市鶴舞東町</t>
        </is>
      </c>
      <c r="C4234" t="inlineStr">
        <is>
          <t>ならけんならしつるまいひがしまち</t>
        </is>
      </c>
    </row>
    <row r="4235">
      <c r="A4235" t="inlineStr">
        <is>
          <t>6310022</t>
        </is>
      </c>
      <c r="B4235" t="inlineStr">
        <is>
          <t>奈良県奈良市鶴舞西町</t>
        </is>
      </c>
      <c r="C4235" t="inlineStr">
        <is>
          <t>ならけんならしつるまいにしまち</t>
        </is>
      </c>
    </row>
    <row r="4236">
      <c r="A4236" t="inlineStr">
        <is>
          <t>6310023</t>
        </is>
      </c>
      <c r="B4236" t="inlineStr">
        <is>
          <t>奈良県奈良市南登美ヶ丘</t>
        </is>
      </c>
      <c r="C4236" t="inlineStr">
        <is>
          <t>ならけんならしみなみとみがおか</t>
        </is>
      </c>
    </row>
    <row r="4237">
      <c r="A4237" t="inlineStr">
        <is>
          <t>6310024</t>
        </is>
      </c>
      <c r="B4237" t="inlineStr">
        <is>
          <t>奈良県奈良市百楽園</t>
        </is>
      </c>
      <c r="C4237" t="inlineStr">
        <is>
          <t>ならけんならしひゃくらくえん</t>
        </is>
      </c>
    </row>
    <row r="4238">
      <c r="A4238" t="inlineStr">
        <is>
          <t>6310025</t>
        </is>
      </c>
      <c r="B4238" t="inlineStr">
        <is>
          <t>奈良県奈良市学園新田町</t>
        </is>
      </c>
      <c r="C4238" t="inlineStr">
        <is>
          <t>ならけんならしがくえんしんでんちょう</t>
        </is>
      </c>
    </row>
    <row r="4239">
      <c r="A4239" t="inlineStr">
        <is>
          <t>6310026</t>
        </is>
      </c>
      <c r="B4239" t="inlineStr">
        <is>
          <t>奈良県奈良市学園緑ヶ丘</t>
        </is>
      </c>
      <c r="C4239" t="inlineStr">
        <is>
          <t>ならけんならしがくえんみどりがおか</t>
        </is>
      </c>
    </row>
    <row r="4240">
      <c r="A4240" t="inlineStr">
        <is>
          <t>6310027</t>
        </is>
      </c>
      <c r="B4240" t="inlineStr">
        <is>
          <t>奈良県奈良市学園赤松町</t>
        </is>
      </c>
      <c r="C4240" t="inlineStr">
        <is>
          <t>ならけんならしがくえんあかまつちょう</t>
        </is>
      </c>
    </row>
    <row r="4241">
      <c r="A4241" t="inlineStr">
        <is>
          <t>6310031</t>
        </is>
      </c>
      <c r="B4241" t="inlineStr">
        <is>
          <t>奈良県奈良市敷島町</t>
        </is>
      </c>
      <c r="C4241" t="inlineStr">
        <is>
          <t>ならけんならししきしまちょう</t>
        </is>
      </c>
    </row>
    <row r="4242">
      <c r="A4242" t="inlineStr">
        <is>
          <t>6310032</t>
        </is>
      </c>
      <c r="B4242" t="inlineStr">
        <is>
          <t>奈良県奈良市あやめ池北</t>
        </is>
      </c>
      <c r="C4242" t="inlineStr">
        <is>
          <t>ならけんならしあやめいけきた</t>
        </is>
      </c>
    </row>
    <row r="4243">
      <c r="A4243" t="inlineStr">
        <is>
          <t>6310033</t>
        </is>
      </c>
      <c r="B4243" t="inlineStr">
        <is>
          <t>奈良県奈良市あやめ池南</t>
        </is>
      </c>
      <c r="C4243" t="inlineStr">
        <is>
          <t>ならけんならしあやめいけみなみ</t>
        </is>
      </c>
    </row>
    <row r="4244">
      <c r="A4244" t="inlineStr">
        <is>
          <t>6310034</t>
        </is>
      </c>
      <c r="B4244" t="inlineStr">
        <is>
          <t>奈良県奈良市学園南</t>
        </is>
      </c>
      <c r="C4244" t="inlineStr">
        <is>
          <t>ならけんならしがくえんみなみ</t>
        </is>
      </c>
    </row>
    <row r="4245">
      <c r="A4245" t="inlineStr">
        <is>
          <t>6310035</t>
        </is>
      </c>
      <c r="B4245" t="inlineStr">
        <is>
          <t>奈良県奈良市学園中</t>
        </is>
      </c>
      <c r="C4245" t="inlineStr">
        <is>
          <t>ならけんならしがくえんなか</t>
        </is>
      </c>
    </row>
    <row r="4246">
      <c r="A4246" t="inlineStr">
        <is>
          <t>6310036</t>
        </is>
      </c>
      <c r="B4246" t="inlineStr">
        <is>
          <t>奈良県奈良市学園北</t>
        </is>
      </c>
      <c r="C4246" t="inlineStr">
        <is>
          <t>ならけんならしがくえんきた</t>
        </is>
      </c>
    </row>
    <row r="4247">
      <c r="A4247" t="inlineStr">
        <is>
          <t>6310041</t>
        </is>
      </c>
      <c r="B4247" t="inlineStr">
        <is>
          <t>奈良県奈良市学園大和町</t>
        </is>
      </c>
      <c r="C4247" t="inlineStr">
        <is>
          <t>ならけんならしがくえんだいわちょう</t>
        </is>
      </c>
    </row>
    <row r="4248">
      <c r="A4248" t="inlineStr">
        <is>
          <t>6310042</t>
        </is>
      </c>
      <c r="B4248" t="inlineStr">
        <is>
          <t>奈良県奈良市大倭町</t>
        </is>
      </c>
      <c r="C4248" t="inlineStr">
        <is>
          <t>ならけんならしおおやまとちょう</t>
        </is>
      </c>
    </row>
    <row r="4249">
      <c r="A4249" t="inlineStr">
        <is>
          <t>6310043</t>
        </is>
      </c>
      <c r="B4249" t="inlineStr">
        <is>
          <t>奈良県奈良市菅野台</t>
        </is>
      </c>
      <c r="C4249" t="inlineStr">
        <is>
          <t>ならけんならしすがのだい</t>
        </is>
      </c>
    </row>
    <row r="4250">
      <c r="A4250" t="inlineStr">
        <is>
          <t>6310044</t>
        </is>
      </c>
      <c r="B4250" t="inlineStr">
        <is>
          <t>奈良県奈良市藤ノ木台</t>
        </is>
      </c>
      <c r="C4250" t="inlineStr">
        <is>
          <t>ならけんならしふじのきだい</t>
        </is>
      </c>
    </row>
    <row r="4251">
      <c r="A4251" t="inlineStr">
        <is>
          <t>6310045</t>
        </is>
      </c>
      <c r="B4251" t="inlineStr">
        <is>
          <t>奈良県奈良市千代ヶ丘</t>
        </is>
      </c>
      <c r="C4251" t="inlineStr">
        <is>
          <t>ならけんならしちよがおか</t>
        </is>
      </c>
    </row>
    <row r="4252">
      <c r="A4252" t="inlineStr">
        <is>
          <t>6310046</t>
        </is>
      </c>
      <c r="B4252" t="inlineStr">
        <is>
          <t>奈良県奈良市西千代ヶ丘</t>
        </is>
      </c>
      <c r="C4252" t="inlineStr">
        <is>
          <t>ならけんならしにしちよがおか</t>
        </is>
      </c>
    </row>
    <row r="4253">
      <c r="A4253" t="inlineStr">
        <is>
          <t>6310051</t>
        </is>
      </c>
      <c r="B4253" t="inlineStr">
        <is>
          <t>奈良県奈良市富雄泉ヶ丘</t>
        </is>
      </c>
      <c r="C4253" t="inlineStr">
        <is>
          <t>ならけんならしとみおいずみがおか</t>
        </is>
      </c>
    </row>
    <row r="4254">
      <c r="A4254" t="inlineStr">
        <is>
          <t>6310052</t>
        </is>
      </c>
      <c r="B4254" t="inlineStr">
        <is>
          <t>奈良県奈良市中町</t>
        </is>
      </c>
      <c r="C4254" t="inlineStr">
        <is>
          <t>ならけんならしなかまち</t>
        </is>
      </c>
    </row>
    <row r="4255">
      <c r="A4255" t="inlineStr">
        <is>
          <t>6310053</t>
        </is>
      </c>
      <c r="B4255" t="inlineStr">
        <is>
          <t>奈良県奈良市青垣台</t>
        </is>
      </c>
      <c r="C4255" t="inlineStr">
        <is>
          <t>ならけんならしあおがきだい</t>
        </is>
      </c>
    </row>
    <row r="4256">
      <c r="A4256" t="inlineStr">
        <is>
          <t>6310054</t>
        </is>
      </c>
      <c r="B4256" t="inlineStr">
        <is>
          <t>奈良県奈良市石木町</t>
        </is>
      </c>
      <c r="C4256" t="inlineStr">
        <is>
          <t>ならけんならしいしきちょう</t>
        </is>
      </c>
    </row>
    <row r="4257">
      <c r="A4257" t="inlineStr">
        <is>
          <t>6310055</t>
        </is>
      </c>
      <c r="B4257" t="inlineStr">
        <is>
          <t>奈良県奈良市大和田町</t>
        </is>
      </c>
      <c r="C4257" t="inlineStr">
        <is>
          <t>ならけんならしおおわだちょう</t>
        </is>
      </c>
    </row>
    <row r="4258">
      <c r="A4258" t="inlineStr">
        <is>
          <t>6310056</t>
        </is>
      </c>
      <c r="B4258" t="inlineStr">
        <is>
          <t>奈良県奈良市丸山</t>
        </is>
      </c>
      <c r="C4258" t="inlineStr">
        <is>
          <t>ならけんならしまるやま</t>
        </is>
      </c>
    </row>
    <row r="4259">
      <c r="A4259" t="inlineStr">
        <is>
          <t>6310061</t>
        </is>
      </c>
      <c r="B4259" t="inlineStr">
        <is>
          <t>奈良県奈良市三碓</t>
        </is>
      </c>
      <c r="C4259" t="inlineStr">
        <is>
          <t>ならけんならしみつがらす</t>
        </is>
      </c>
    </row>
    <row r="4260">
      <c r="A4260" t="inlineStr">
        <is>
          <t>6310062</t>
        </is>
      </c>
      <c r="B4260" t="inlineStr">
        <is>
          <t>奈良県奈良市帝塚山</t>
        </is>
      </c>
      <c r="C4260" t="inlineStr">
        <is>
          <t>ならけんならしてづかやま</t>
        </is>
      </c>
    </row>
    <row r="4261">
      <c r="A4261" t="inlineStr">
        <is>
          <t>6310063</t>
        </is>
      </c>
      <c r="B4261" t="inlineStr">
        <is>
          <t>奈良県奈良市帝塚山中町</t>
        </is>
      </c>
      <c r="C4261" t="inlineStr">
        <is>
          <t>ならけんならしてづかやまなかまち</t>
        </is>
      </c>
    </row>
    <row r="4262">
      <c r="A4262" t="inlineStr">
        <is>
          <t>6310064</t>
        </is>
      </c>
      <c r="B4262" t="inlineStr">
        <is>
          <t>奈良県奈良市帝塚山南</t>
        </is>
      </c>
      <c r="C4262" t="inlineStr">
        <is>
          <t>ならけんならしてづかやまみなみ</t>
        </is>
      </c>
    </row>
    <row r="4263">
      <c r="A4263" t="inlineStr">
        <is>
          <t>6310065</t>
        </is>
      </c>
      <c r="B4263" t="inlineStr">
        <is>
          <t>奈良県奈良市鳥見町</t>
        </is>
      </c>
      <c r="C4263" t="inlineStr">
        <is>
          <t>ならけんならしとりみちょう</t>
        </is>
      </c>
    </row>
    <row r="4264">
      <c r="A4264" t="inlineStr">
        <is>
          <t>6310066</t>
        </is>
      </c>
      <c r="B4264" t="inlineStr">
        <is>
          <t>奈良県奈良市帝塚山西</t>
        </is>
      </c>
      <c r="C4264" t="inlineStr">
        <is>
          <t>ならけんならしてづかやまにし</t>
        </is>
      </c>
    </row>
    <row r="4265">
      <c r="A4265" t="inlineStr">
        <is>
          <t>6310071</t>
        </is>
      </c>
      <c r="B4265" t="inlineStr">
        <is>
          <t>奈良県奈良市二名平野</t>
        </is>
      </c>
      <c r="C4265" t="inlineStr">
        <is>
          <t>ならけんならしにみょうひらの</t>
        </is>
      </c>
    </row>
    <row r="4266">
      <c r="A4266" t="inlineStr">
        <is>
          <t>6310072</t>
        </is>
      </c>
      <c r="B4266" t="inlineStr">
        <is>
          <t>奈良県奈良市二名</t>
        </is>
      </c>
      <c r="C4266" t="inlineStr">
        <is>
          <t>ならけんならしにみょう</t>
        </is>
      </c>
    </row>
    <row r="4267">
      <c r="A4267" t="inlineStr">
        <is>
          <t>6310073</t>
        </is>
      </c>
      <c r="B4267" t="inlineStr">
        <is>
          <t>奈良県奈良市二名東町</t>
        </is>
      </c>
      <c r="C4267" t="inlineStr">
        <is>
          <t>ならけんならしにみょうひがしまち</t>
        </is>
      </c>
    </row>
    <row r="4268">
      <c r="A4268" t="inlineStr">
        <is>
          <t>6310074</t>
        </is>
      </c>
      <c r="B4268" t="inlineStr">
        <is>
          <t>奈良県奈良市三松</t>
        </is>
      </c>
      <c r="C4268" t="inlineStr">
        <is>
          <t>ならけんならしみまつ</t>
        </is>
      </c>
    </row>
    <row r="4269">
      <c r="A4269" t="inlineStr">
        <is>
          <t>6310075</t>
        </is>
      </c>
      <c r="B4269" t="inlineStr">
        <is>
          <t>奈良県奈良市三松ヶ丘</t>
        </is>
      </c>
      <c r="C4269" t="inlineStr">
        <is>
          <t>ならけんならしみまつがおか</t>
        </is>
      </c>
    </row>
    <row r="4270">
      <c r="A4270" t="inlineStr">
        <is>
          <t>6310076</t>
        </is>
      </c>
      <c r="B4270" t="inlineStr">
        <is>
          <t>奈良県奈良市富雄北</t>
        </is>
      </c>
      <c r="C4270" t="inlineStr">
        <is>
          <t>ならけんならしとみおきた</t>
        </is>
      </c>
    </row>
    <row r="4271">
      <c r="A4271" t="inlineStr">
        <is>
          <t>6310077</t>
        </is>
      </c>
      <c r="B4271" t="inlineStr">
        <is>
          <t>奈良県奈良市富雄川西</t>
        </is>
      </c>
      <c r="C4271" t="inlineStr">
        <is>
          <t>ならけんならしとみおかわにし</t>
        </is>
      </c>
    </row>
    <row r="4272">
      <c r="A4272" t="inlineStr">
        <is>
          <t>6310078</t>
        </is>
      </c>
      <c r="B4272" t="inlineStr">
        <is>
          <t>奈良県奈良市富雄元町</t>
        </is>
      </c>
      <c r="C4272" t="inlineStr">
        <is>
          <t>ならけんならしとみおもとまち</t>
        </is>
      </c>
    </row>
    <row r="4273">
      <c r="A4273" t="inlineStr">
        <is>
          <t>6310801</t>
        </is>
      </c>
      <c r="B4273" t="inlineStr">
        <is>
          <t>奈良県奈良市左京</t>
        </is>
      </c>
      <c r="C4273" t="inlineStr">
        <is>
          <t>ならけんならしさきょう</t>
        </is>
      </c>
    </row>
    <row r="4274">
      <c r="A4274" t="inlineStr">
        <is>
          <t>6310802</t>
        </is>
      </c>
      <c r="B4274" t="inlineStr">
        <is>
          <t>奈良県奈良市歌姫町</t>
        </is>
      </c>
      <c r="C4274" t="inlineStr">
        <is>
          <t>ならけんならしうたひめちょう</t>
        </is>
      </c>
    </row>
    <row r="4275">
      <c r="A4275" t="inlineStr">
        <is>
          <t>6310803</t>
        </is>
      </c>
      <c r="B4275" t="inlineStr">
        <is>
          <t>奈良県奈良市山陵町</t>
        </is>
      </c>
      <c r="C4275" t="inlineStr">
        <is>
          <t>ならけんならしみささぎちょう</t>
        </is>
      </c>
    </row>
    <row r="4276">
      <c r="A4276" t="inlineStr">
        <is>
          <t>6310804</t>
        </is>
      </c>
      <c r="B4276" t="inlineStr">
        <is>
          <t>奈良県奈良市神功</t>
        </is>
      </c>
      <c r="C4276" t="inlineStr">
        <is>
          <t>ならけんならしじんぐう</t>
        </is>
      </c>
    </row>
    <row r="4277">
      <c r="A4277" t="inlineStr">
        <is>
          <t>6310805</t>
        </is>
      </c>
      <c r="B4277" t="inlineStr">
        <is>
          <t>奈良県奈良市右京</t>
        </is>
      </c>
      <c r="C4277" t="inlineStr">
        <is>
          <t>ならけんならしうきょう</t>
        </is>
      </c>
    </row>
    <row r="4278">
      <c r="A4278" t="inlineStr">
        <is>
          <t>6310806</t>
        </is>
      </c>
      <c r="B4278" t="inlineStr">
        <is>
          <t>奈良県奈良市朱雀</t>
        </is>
      </c>
      <c r="C4278" t="inlineStr">
        <is>
          <t>ならけんならしすざく</t>
        </is>
      </c>
    </row>
    <row r="4279">
      <c r="A4279" t="inlineStr">
        <is>
          <t>6310811</t>
        </is>
      </c>
      <c r="B4279" t="inlineStr">
        <is>
          <t>奈良県奈良市秋篠町</t>
        </is>
      </c>
      <c r="C4279" t="inlineStr">
        <is>
          <t>ならけんならしあきしのちょう</t>
        </is>
      </c>
    </row>
    <row r="4280">
      <c r="A4280" t="inlineStr">
        <is>
          <t>6310812</t>
        </is>
      </c>
      <c r="B4280" t="inlineStr">
        <is>
          <t>奈良県奈良市秋篠早月町</t>
        </is>
      </c>
      <c r="C4280" t="inlineStr">
        <is>
          <t>ならけんならしあきしのさつきちょう</t>
        </is>
      </c>
    </row>
    <row r="4281">
      <c r="A4281" t="inlineStr">
        <is>
          <t>6310813</t>
        </is>
      </c>
      <c r="B4281" t="inlineStr">
        <is>
          <t>奈良県奈良市秋篠新町</t>
        </is>
      </c>
      <c r="C4281" t="inlineStr">
        <is>
          <t>ならけんならしあきしのしんまち</t>
        </is>
      </c>
    </row>
    <row r="4282">
      <c r="A4282" t="inlineStr">
        <is>
          <t>6310814</t>
        </is>
      </c>
      <c r="B4282" t="inlineStr">
        <is>
          <t>奈良県奈良市秋篠三和町</t>
        </is>
      </c>
      <c r="C4282" t="inlineStr">
        <is>
          <t>ならけんならしあきしのさんわちょう</t>
        </is>
      </c>
    </row>
    <row r="4283">
      <c r="A4283" t="inlineStr">
        <is>
          <t>6310815</t>
        </is>
      </c>
      <c r="B4283" t="inlineStr">
        <is>
          <t>奈良県奈良市西大寺新町</t>
        </is>
      </c>
      <c r="C4283" t="inlineStr">
        <is>
          <t>ならけんならしさいだいじしんまち</t>
        </is>
      </c>
    </row>
    <row r="4284">
      <c r="A4284" t="inlineStr">
        <is>
          <t>6310816</t>
        </is>
      </c>
      <c r="B4284" t="inlineStr">
        <is>
          <t>奈良県奈良市西大寺本町</t>
        </is>
      </c>
      <c r="C4284" t="inlineStr">
        <is>
          <t>ならけんならしさいだいじほんまち</t>
        </is>
      </c>
    </row>
    <row r="4285">
      <c r="A4285" t="inlineStr">
        <is>
          <t>6310817</t>
        </is>
      </c>
      <c r="B4285" t="inlineStr">
        <is>
          <t>奈良県奈良市西大寺北町</t>
        </is>
      </c>
      <c r="C4285" t="inlineStr">
        <is>
          <t>ならけんならしさいだいじきたまち</t>
        </is>
      </c>
    </row>
    <row r="4286">
      <c r="A4286" t="inlineStr">
        <is>
          <t>6310818</t>
        </is>
      </c>
      <c r="B4286" t="inlineStr">
        <is>
          <t>奈良県奈良市西大寺赤田町</t>
        </is>
      </c>
      <c r="C4286" t="inlineStr">
        <is>
          <t>ならけんならしさいだいじあこだちょう</t>
        </is>
      </c>
    </row>
    <row r="4287">
      <c r="A4287" t="inlineStr">
        <is>
          <t>6310821</t>
        </is>
      </c>
      <c r="B4287" t="inlineStr">
        <is>
          <t>奈良県奈良市西大寺東町</t>
        </is>
      </c>
      <c r="C4287" t="inlineStr">
        <is>
          <t>ならけんならしさいだいじひがしまち</t>
        </is>
      </c>
    </row>
    <row r="4288">
      <c r="A4288" t="inlineStr">
        <is>
          <t>6310822</t>
        </is>
      </c>
      <c r="B4288" t="inlineStr">
        <is>
          <t>奈良県奈良市西大寺栄町</t>
        </is>
      </c>
      <c r="C4288" t="inlineStr">
        <is>
          <t>ならけんならしさいだいじさかえまち</t>
        </is>
      </c>
    </row>
    <row r="4289">
      <c r="A4289" t="inlineStr">
        <is>
          <t>6310823</t>
        </is>
      </c>
      <c r="B4289" t="inlineStr">
        <is>
          <t>奈良県奈良市西大寺国見町</t>
        </is>
      </c>
      <c r="C4289" t="inlineStr">
        <is>
          <t>ならけんならしさいだいじくにみちょう</t>
        </is>
      </c>
    </row>
    <row r="4290">
      <c r="A4290" t="inlineStr">
        <is>
          <t>6310824</t>
        </is>
      </c>
      <c r="B4290" t="inlineStr">
        <is>
          <t>奈良県奈良市西大寺南町</t>
        </is>
      </c>
      <c r="C4290" t="inlineStr">
        <is>
          <t>ならけんならしさいだいじみなみまち</t>
        </is>
      </c>
    </row>
    <row r="4291">
      <c r="A4291" t="inlineStr">
        <is>
          <t>6310825</t>
        </is>
      </c>
      <c r="B4291" t="inlineStr">
        <is>
          <t>奈良県奈良市西大寺芝町</t>
        </is>
      </c>
      <c r="C4291" t="inlineStr">
        <is>
          <t>ならけんならしさいだいじしばまち</t>
        </is>
      </c>
    </row>
    <row r="4292">
      <c r="A4292" t="inlineStr">
        <is>
          <t>6310826</t>
        </is>
      </c>
      <c r="B4292" t="inlineStr">
        <is>
          <t>奈良県奈良市西大寺町</t>
        </is>
      </c>
      <c r="C4292" t="inlineStr">
        <is>
          <t>ならけんならしさいだいじちょう</t>
        </is>
      </c>
    </row>
    <row r="4293">
      <c r="A4293" t="inlineStr">
        <is>
          <t>6310827</t>
        </is>
      </c>
      <c r="B4293" t="inlineStr">
        <is>
          <t>奈良県奈良市西大寺小坊町</t>
        </is>
      </c>
      <c r="C4293" t="inlineStr">
        <is>
          <t>ならけんならしさいだいじこぼうちょう</t>
        </is>
      </c>
    </row>
    <row r="4294">
      <c r="A4294" t="inlineStr">
        <is>
          <t>6310831</t>
        </is>
      </c>
      <c r="B4294" t="inlineStr">
        <is>
          <t>奈良県奈良市西大寺宝ヶ丘</t>
        </is>
      </c>
      <c r="C4294" t="inlineStr">
        <is>
          <t>ならけんならしさいだいじたからがおか</t>
        </is>
      </c>
    </row>
    <row r="4295">
      <c r="A4295" t="inlineStr">
        <is>
          <t>6310832</t>
        </is>
      </c>
      <c r="B4295" t="inlineStr">
        <is>
          <t>奈良県奈良市西大寺新田町</t>
        </is>
      </c>
      <c r="C4295" t="inlineStr">
        <is>
          <t>ならけんならしさいだいじしんでんちょう</t>
        </is>
      </c>
    </row>
    <row r="4296">
      <c r="A4296" t="inlineStr">
        <is>
          <t>6310833</t>
        </is>
      </c>
      <c r="B4296" t="inlineStr">
        <is>
          <t>奈良県奈良市西大寺野神町</t>
        </is>
      </c>
      <c r="C4296" t="inlineStr">
        <is>
          <t>ならけんならしさいだいじのがみちょう</t>
        </is>
      </c>
    </row>
    <row r="4297">
      <c r="A4297" t="inlineStr">
        <is>
          <t>6310834</t>
        </is>
      </c>
      <c r="B4297" t="inlineStr">
        <is>
          <t>奈良県奈良市西大寺新池町</t>
        </is>
      </c>
      <c r="C4297" t="inlineStr">
        <is>
          <t>ならけんならしさいだいじしんいけちょう</t>
        </is>
      </c>
    </row>
    <row r="4298">
      <c r="A4298" t="inlineStr">
        <is>
          <t>6310835</t>
        </is>
      </c>
      <c r="B4298" t="inlineStr">
        <is>
          <t>奈良県奈良市西大寺高塚町</t>
        </is>
      </c>
      <c r="C4298" t="inlineStr">
        <is>
          <t>ならけんならしさいだいじたかつかちょう</t>
        </is>
      </c>
    </row>
    <row r="4299">
      <c r="A4299" t="inlineStr">
        <is>
          <t>6310836</t>
        </is>
      </c>
      <c r="B4299" t="inlineStr">
        <is>
          <t>奈良県奈良市西大寺竜王町</t>
        </is>
      </c>
      <c r="C4299" t="inlineStr">
        <is>
          <t>ならけんならしさいだいじりゅうおうちょう</t>
        </is>
      </c>
    </row>
    <row r="4300">
      <c r="A4300" t="inlineStr">
        <is>
          <t>6310837</t>
        </is>
      </c>
      <c r="B4300" t="inlineStr">
        <is>
          <t>奈良県奈良市若葉台</t>
        </is>
      </c>
      <c r="C4300" t="inlineStr">
        <is>
          <t>ならけんならしわかばだい</t>
        </is>
      </c>
    </row>
    <row r="4301">
      <c r="A4301" t="inlineStr">
        <is>
          <t>6310841</t>
        </is>
      </c>
      <c r="B4301" t="inlineStr">
        <is>
          <t>奈良県奈良市青野町</t>
        </is>
      </c>
      <c r="C4301" t="inlineStr">
        <is>
          <t>ならけんならしあおのちょう</t>
        </is>
      </c>
    </row>
    <row r="4302">
      <c r="A4302" t="inlineStr">
        <is>
          <t>6310842</t>
        </is>
      </c>
      <c r="B4302" t="inlineStr">
        <is>
          <t>奈良県奈良市菅原町</t>
        </is>
      </c>
      <c r="C4302" t="inlineStr">
        <is>
          <t>ならけんならしすがはらちょう</t>
        </is>
      </c>
    </row>
    <row r="4303">
      <c r="A4303" t="inlineStr">
        <is>
          <t>6310843</t>
        </is>
      </c>
      <c r="B4303" t="inlineStr">
        <is>
          <t>奈良県奈良市疋田町</t>
        </is>
      </c>
      <c r="C4303" t="inlineStr">
        <is>
          <t>ならけんならしひきだちょう</t>
        </is>
      </c>
    </row>
    <row r="4304">
      <c r="A4304" t="inlineStr">
        <is>
          <t>6310844</t>
        </is>
      </c>
      <c r="B4304" t="inlineStr">
        <is>
          <t>奈良県奈良市宝来町</t>
        </is>
      </c>
      <c r="C4304" t="inlineStr">
        <is>
          <t>ならけんならしほうらいちょう</t>
        </is>
      </c>
    </row>
    <row r="4305">
      <c r="A4305" t="inlineStr">
        <is>
          <t>6310845</t>
        </is>
      </c>
      <c r="B4305" t="inlineStr">
        <is>
          <t>奈良県奈良市宝来</t>
        </is>
      </c>
      <c r="C4305" t="inlineStr">
        <is>
          <t>ならけんならしほうらい</t>
        </is>
      </c>
    </row>
    <row r="4306">
      <c r="A4306" t="inlineStr">
        <is>
          <t>6310846</t>
        </is>
      </c>
      <c r="B4306" t="inlineStr">
        <is>
          <t>奈良県奈良市平松</t>
        </is>
      </c>
      <c r="C4306" t="inlineStr">
        <is>
          <t>ならけんならしひらまつ</t>
        </is>
      </c>
    </row>
    <row r="4307">
      <c r="A4307" t="inlineStr">
        <is>
          <t>6320000</t>
        </is>
      </c>
      <c r="B4307" t="inlineStr">
        <is>
          <t>奈良県天理市</t>
        </is>
      </c>
      <c r="C4307" t="inlineStr">
        <is>
          <t>ならけんてんりし</t>
        </is>
      </c>
    </row>
    <row r="4308">
      <c r="A4308" t="inlineStr">
        <is>
          <t>6320001</t>
        </is>
      </c>
      <c r="B4308" t="inlineStr">
        <is>
          <t>奈良県天理市中之庄町</t>
        </is>
      </c>
      <c r="C4308" t="inlineStr">
        <is>
          <t>ならけんてんりしなかのしょうちょう</t>
        </is>
      </c>
    </row>
    <row r="4309">
      <c r="A4309" t="inlineStr">
        <is>
          <t>6320002</t>
        </is>
      </c>
      <c r="B4309" t="inlineStr">
        <is>
          <t>奈良県天理市和爾町</t>
        </is>
      </c>
      <c r="C4309" t="inlineStr">
        <is>
          <t>ならけんてんりしわにちょう</t>
        </is>
      </c>
    </row>
    <row r="4310">
      <c r="A4310" t="inlineStr">
        <is>
          <t>6320003</t>
        </is>
      </c>
      <c r="B4310" t="inlineStr">
        <is>
          <t>奈良県天理市岩屋町</t>
        </is>
      </c>
      <c r="C4310" t="inlineStr">
        <is>
          <t>ならけんてんりしいわやちょう</t>
        </is>
      </c>
    </row>
    <row r="4311">
      <c r="A4311" t="inlineStr">
        <is>
          <t>6320004</t>
        </is>
      </c>
      <c r="B4311" t="inlineStr">
        <is>
          <t>奈良県天理市櫟本町</t>
        </is>
      </c>
      <c r="C4311" t="inlineStr">
        <is>
          <t>ならけんてんりしいちのもとちょう</t>
        </is>
      </c>
    </row>
    <row r="4312">
      <c r="A4312" t="inlineStr">
        <is>
          <t>6320005</t>
        </is>
      </c>
      <c r="B4312" t="inlineStr">
        <is>
          <t>奈良県天理市楢町</t>
        </is>
      </c>
      <c r="C4312" t="inlineStr">
        <is>
          <t>ならけんてんりしならちょう</t>
        </is>
      </c>
    </row>
    <row r="4313">
      <c r="A4313" t="inlineStr">
        <is>
          <t>6320006</t>
        </is>
      </c>
      <c r="B4313" t="inlineStr">
        <is>
          <t>奈良県天理市蔵之庄町</t>
        </is>
      </c>
      <c r="C4313" t="inlineStr">
        <is>
          <t>ならけんてんりしくらのしょうちょう</t>
        </is>
      </c>
    </row>
    <row r="4314">
      <c r="A4314" t="inlineStr">
        <is>
          <t>6320007</t>
        </is>
      </c>
      <c r="B4314" t="inlineStr">
        <is>
          <t>奈良県天理市森本町</t>
        </is>
      </c>
      <c r="C4314" t="inlineStr">
        <is>
          <t>ならけんてんりしもりもとちょう</t>
        </is>
      </c>
    </row>
    <row r="4315">
      <c r="A4315" t="inlineStr">
        <is>
          <t>6320011</t>
        </is>
      </c>
      <c r="B4315" t="inlineStr">
        <is>
          <t>奈良県天理市石上町</t>
        </is>
      </c>
      <c r="C4315" t="inlineStr">
        <is>
          <t>ならけんてんりしいそのかみちょう</t>
        </is>
      </c>
    </row>
    <row r="4316">
      <c r="A4316" t="inlineStr">
        <is>
          <t>6320012</t>
        </is>
      </c>
      <c r="B4316" t="inlineStr">
        <is>
          <t>奈良県天理市豊田町</t>
        </is>
      </c>
      <c r="C4316" t="inlineStr">
        <is>
          <t>ならけんてんりしとよだちょう</t>
        </is>
      </c>
    </row>
    <row r="4317">
      <c r="A4317" t="inlineStr">
        <is>
          <t>6320013</t>
        </is>
      </c>
      <c r="B4317" t="inlineStr">
        <is>
          <t>奈良県天理市豊井町</t>
        </is>
      </c>
      <c r="C4317" t="inlineStr">
        <is>
          <t>ならけんてんりしとよいちょう</t>
        </is>
      </c>
    </row>
    <row r="4318">
      <c r="A4318" t="inlineStr">
        <is>
          <t>6320014</t>
        </is>
      </c>
      <c r="B4318" t="inlineStr">
        <is>
          <t>奈良県天理市布留町</t>
        </is>
      </c>
      <c r="C4318" t="inlineStr">
        <is>
          <t>ならけんてんりしふるちょう</t>
        </is>
      </c>
    </row>
    <row r="4319">
      <c r="A4319" t="inlineStr">
        <is>
          <t>6320015</t>
        </is>
      </c>
      <c r="B4319" t="inlineStr">
        <is>
          <t>奈良県天理市三島町</t>
        </is>
      </c>
      <c r="C4319" t="inlineStr">
        <is>
          <t>ならけんてんりしみしまちょう</t>
        </is>
      </c>
    </row>
    <row r="4320">
      <c r="A4320" t="inlineStr">
        <is>
          <t>6320016</t>
        </is>
      </c>
      <c r="B4320" t="inlineStr">
        <is>
          <t>奈良県天理市川原城町</t>
        </is>
      </c>
      <c r="C4320" t="inlineStr">
        <is>
          <t>ならけんてんりしかわはらじょうちょう</t>
        </is>
      </c>
    </row>
    <row r="4321">
      <c r="A4321" t="inlineStr">
        <is>
          <t>6320017</t>
        </is>
      </c>
      <c r="B4321" t="inlineStr">
        <is>
          <t>奈良県天理市田部町</t>
        </is>
      </c>
      <c r="C4321" t="inlineStr">
        <is>
          <t>ならけんてんりしたべちょう</t>
        </is>
      </c>
    </row>
    <row r="4322">
      <c r="A4322" t="inlineStr">
        <is>
          <t>6320018</t>
        </is>
      </c>
      <c r="B4322" t="inlineStr">
        <is>
          <t>奈良県天理市別所町</t>
        </is>
      </c>
      <c r="C4322" t="inlineStr">
        <is>
          <t>ならけんてんりしべっしょちょう</t>
        </is>
      </c>
    </row>
    <row r="4323">
      <c r="A4323" t="inlineStr">
        <is>
          <t>6320021</t>
        </is>
      </c>
      <c r="B4323" t="inlineStr">
        <is>
          <t>奈良県天理市滝本町</t>
        </is>
      </c>
      <c r="C4323" t="inlineStr">
        <is>
          <t>ならけんてんりしたきもとちょう</t>
        </is>
      </c>
    </row>
    <row r="4324">
      <c r="A4324" t="inlineStr">
        <is>
          <t>6320022</t>
        </is>
      </c>
      <c r="B4324" t="inlineStr">
        <is>
          <t>奈良県天理市苣原町</t>
        </is>
      </c>
      <c r="C4324" t="inlineStr">
        <is>
          <t>ならけんてんりしちしゃわらちょう</t>
        </is>
      </c>
    </row>
    <row r="4325">
      <c r="A4325" t="inlineStr">
        <is>
          <t>6320023</t>
        </is>
      </c>
      <c r="B4325" t="inlineStr">
        <is>
          <t>奈良県天理市下仁興町</t>
        </is>
      </c>
      <c r="C4325" t="inlineStr">
        <is>
          <t>ならけんてんりししもにごうちょう</t>
        </is>
      </c>
    </row>
    <row r="4326">
      <c r="A4326" t="inlineStr">
        <is>
          <t>6320024</t>
        </is>
      </c>
      <c r="B4326" t="inlineStr">
        <is>
          <t>奈良県天理市上仁興町</t>
        </is>
      </c>
      <c r="C4326" t="inlineStr">
        <is>
          <t>ならけんてんりしかみにごうちょう</t>
        </is>
      </c>
    </row>
    <row r="4327">
      <c r="A4327" t="inlineStr">
        <is>
          <t>6320025</t>
        </is>
      </c>
      <c r="B4327" t="inlineStr">
        <is>
          <t>奈良県天理市藤井町</t>
        </is>
      </c>
      <c r="C4327" t="inlineStr">
        <is>
          <t>ならけんてんりしふじいちょう</t>
        </is>
      </c>
    </row>
    <row r="4328">
      <c r="A4328" t="inlineStr">
        <is>
          <t>6320031</t>
        </is>
      </c>
      <c r="B4328" t="inlineStr">
        <is>
          <t>奈良県天理市内馬場町</t>
        </is>
      </c>
      <c r="C4328" t="inlineStr">
        <is>
          <t>ならけんてんりしうちばばちょう</t>
        </is>
      </c>
    </row>
    <row r="4329">
      <c r="A4329" t="inlineStr">
        <is>
          <t>6320032</t>
        </is>
      </c>
      <c r="B4329" t="inlineStr">
        <is>
          <t>奈良県天理市杣之内町</t>
        </is>
      </c>
      <c r="C4329" t="inlineStr">
        <is>
          <t>ならけんてんりしそまのうちちょう</t>
        </is>
      </c>
    </row>
    <row r="4330">
      <c r="A4330" t="inlineStr">
        <is>
          <t>6320033</t>
        </is>
      </c>
      <c r="B4330" t="inlineStr">
        <is>
          <t>奈良県天理市勾田町</t>
        </is>
      </c>
      <c r="C4330" t="inlineStr">
        <is>
          <t>ならけんてんりしまがたちょう</t>
        </is>
      </c>
    </row>
    <row r="4331">
      <c r="A4331" t="inlineStr">
        <is>
          <t>6320034</t>
        </is>
      </c>
      <c r="B4331" t="inlineStr">
        <is>
          <t>奈良県天理市丹波市町</t>
        </is>
      </c>
      <c r="C4331" t="inlineStr">
        <is>
          <t>ならけんてんりしたんばいちちょう</t>
        </is>
      </c>
    </row>
    <row r="4332">
      <c r="A4332" t="inlineStr">
        <is>
          <t>6320035</t>
        </is>
      </c>
      <c r="B4332" t="inlineStr">
        <is>
          <t>奈良県天理市守目堂町</t>
        </is>
      </c>
      <c r="C4332" t="inlineStr">
        <is>
          <t>ならけんてんりしもりめどうちょう</t>
        </is>
      </c>
    </row>
    <row r="4333">
      <c r="A4333" t="inlineStr">
        <is>
          <t>6320036</t>
        </is>
      </c>
      <c r="B4333" t="inlineStr">
        <is>
          <t>奈良県天理市御経野町</t>
        </is>
      </c>
      <c r="C4333" t="inlineStr">
        <is>
          <t>ならけんてんりしごきょうのちょう</t>
        </is>
      </c>
    </row>
    <row r="4334">
      <c r="A4334" t="inlineStr">
        <is>
          <t>6320041</t>
        </is>
      </c>
      <c r="B4334" t="inlineStr">
        <is>
          <t>奈良県天理市竹之内町</t>
        </is>
      </c>
      <c r="C4334" t="inlineStr">
        <is>
          <t>ならけんてんりしたけのうちちょう</t>
        </is>
      </c>
    </row>
    <row r="4335">
      <c r="A4335" t="inlineStr">
        <is>
          <t>6320042</t>
        </is>
      </c>
      <c r="B4335" t="inlineStr">
        <is>
          <t>奈良県天理市萱生町</t>
        </is>
      </c>
      <c r="C4335" t="inlineStr">
        <is>
          <t>ならけんてんりしかようちょう</t>
        </is>
      </c>
    </row>
    <row r="4336">
      <c r="A4336" t="inlineStr">
        <is>
          <t>6320043</t>
        </is>
      </c>
      <c r="B4336" t="inlineStr">
        <is>
          <t>奈良県天理市佐保庄町</t>
        </is>
      </c>
      <c r="C4336" t="inlineStr">
        <is>
          <t>ならけんてんりしさほのしょうちょう</t>
        </is>
      </c>
    </row>
    <row r="4337">
      <c r="A4337" t="inlineStr">
        <is>
          <t>6320044</t>
        </is>
      </c>
      <c r="B4337" t="inlineStr">
        <is>
          <t>奈良県天理市兵庫町</t>
        </is>
      </c>
      <c r="C4337" t="inlineStr">
        <is>
          <t>ならけんてんりしひょうごちょう</t>
        </is>
      </c>
    </row>
    <row r="4338">
      <c r="A4338" t="inlineStr">
        <is>
          <t>6320045</t>
        </is>
      </c>
      <c r="B4338" t="inlineStr">
        <is>
          <t>奈良県天理市福知堂町</t>
        </is>
      </c>
      <c r="C4338" t="inlineStr">
        <is>
          <t>ならけんてんりしふくちどうちょう</t>
        </is>
      </c>
    </row>
    <row r="4339">
      <c r="A4339" t="inlineStr">
        <is>
          <t>6320046</t>
        </is>
      </c>
      <c r="B4339" t="inlineStr">
        <is>
          <t>奈良県天理市三昧田町</t>
        </is>
      </c>
      <c r="C4339" t="inlineStr">
        <is>
          <t>ならけんてんりしさんまいでんちょう</t>
        </is>
      </c>
    </row>
    <row r="4340">
      <c r="A4340" t="inlineStr">
        <is>
          <t>6320047</t>
        </is>
      </c>
      <c r="B4340" t="inlineStr">
        <is>
          <t>奈良県天理市乙木町</t>
        </is>
      </c>
      <c r="C4340" t="inlineStr">
        <is>
          <t>ならけんてんりしおとぎちょう</t>
        </is>
      </c>
    </row>
    <row r="4341">
      <c r="A4341" t="inlineStr">
        <is>
          <t>6320048</t>
        </is>
      </c>
      <c r="B4341" t="inlineStr">
        <is>
          <t>奈良県天理市園原町</t>
        </is>
      </c>
      <c r="C4341" t="inlineStr">
        <is>
          <t>ならけんてんりしそのはらちょう</t>
        </is>
      </c>
    </row>
    <row r="4342">
      <c r="A4342" t="inlineStr">
        <is>
          <t>6320051</t>
        </is>
      </c>
      <c r="B4342" t="inlineStr">
        <is>
          <t>奈良県天理市中山町</t>
        </is>
      </c>
      <c r="C4342" t="inlineStr">
        <is>
          <t>ならけんてんりしなかやまちょう</t>
        </is>
      </c>
    </row>
    <row r="4343">
      <c r="A4343" t="inlineStr">
        <is>
          <t>6320052</t>
        </is>
      </c>
      <c r="B4343" t="inlineStr">
        <is>
          <t>奈良県天理市柳本町</t>
        </is>
      </c>
      <c r="C4343" t="inlineStr">
        <is>
          <t>ならけんてんりしやなぎもとちょう</t>
        </is>
      </c>
    </row>
    <row r="4344">
      <c r="A4344" t="inlineStr">
        <is>
          <t>6320053</t>
        </is>
      </c>
      <c r="B4344" t="inlineStr">
        <is>
          <t>奈良県天理市渋谷町</t>
        </is>
      </c>
      <c r="C4344" t="inlineStr">
        <is>
          <t>ならけんてんりししぶたにちょう</t>
        </is>
      </c>
    </row>
    <row r="4345">
      <c r="A4345" t="inlineStr">
        <is>
          <t>6320054</t>
        </is>
      </c>
      <c r="B4345" t="inlineStr">
        <is>
          <t>奈良県天理市檜垣町</t>
        </is>
      </c>
      <c r="C4345" t="inlineStr">
        <is>
          <t>ならけんてんりしひがいちょう</t>
        </is>
      </c>
    </row>
    <row r="4346">
      <c r="A4346" t="inlineStr">
        <is>
          <t>6320055</t>
        </is>
      </c>
      <c r="B4346" t="inlineStr">
        <is>
          <t>奈良県天理市遠田町</t>
        </is>
      </c>
      <c r="C4346" t="inlineStr">
        <is>
          <t>ならけんてんりしとおだちょう</t>
        </is>
      </c>
    </row>
    <row r="4347">
      <c r="A4347" t="inlineStr">
        <is>
          <t>6320056</t>
        </is>
      </c>
      <c r="B4347" t="inlineStr">
        <is>
          <t>奈良県天理市岸田町</t>
        </is>
      </c>
      <c r="C4347" t="inlineStr">
        <is>
          <t>ならけんてんりしきしだちょう</t>
        </is>
      </c>
    </row>
    <row r="4348">
      <c r="A4348" t="inlineStr">
        <is>
          <t>6320057</t>
        </is>
      </c>
      <c r="B4348" t="inlineStr">
        <is>
          <t>奈良県天理市新泉町</t>
        </is>
      </c>
      <c r="C4348" t="inlineStr">
        <is>
          <t>ならけんてんりしにいずみちょう</t>
        </is>
      </c>
    </row>
    <row r="4349">
      <c r="A4349" t="inlineStr">
        <is>
          <t>6320058</t>
        </is>
      </c>
      <c r="B4349" t="inlineStr">
        <is>
          <t>奈良県天理市成願寺町</t>
        </is>
      </c>
      <c r="C4349" t="inlineStr">
        <is>
          <t>ならけんてんりしじょうがんじちょう</t>
        </is>
      </c>
    </row>
    <row r="4350">
      <c r="A4350" t="inlineStr">
        <is>
          <t>6320061</t>
        </is>
      </c>
      <c r="B4350" t="inlineStr">
        <is>
          <t>奈良県天理市永原町</t>
        </is>
      </c>
      <c r="C4350" t="inlineStr">
        <is>
          <t>ならけんてんりしながはらちょう</t>
        </is>
      </c>
    </row>
    <row r="4351">
      <c r="A4351" t="inlineStr">
        <is>
          <t>6320062</t>
        </is>
      </c>
      <c r="B4351" t="inlineStr">
        <is>
          <t>奈良県天理市長柄町</t>
        </is>
      </c>
      <c r="C4351" t="inlineStr">
        <is>
          <t>ならけんてんりしながらちょう</t>
        </is>
      </c>
    </row>
    <row r="4352">
      <c r="A4352" t="inlineStr">
        <is>
          <t>6320063</t>
        </is>
      </c>
      <c r="B4352" t="inlineStr">
        <is>
          <t>奈良県天理市西長柄町</t>
        </is>
      </c>
      <c r="C4352" t="inlineStr">
        <is>
          <t>ならけんてんりしにしながらちょう</t>
        </is>
      </c>
    </row>
    <row r="4353">
      <c r="A4353" t="inlineStr">
        <is>
          <t>6320064</t>
        </is>
      </c>
      <c r="B4353" t="inlineStr">
        <is>
          <t>奈良県天理市海知町</t>
        </is>
      </c>
      <c r="C4353" t="inlineStr">
        <is>
          <t>ならけんてんりしかいちちょう</t>
        </is>
      </c>
    </row>
    <row r="4354">
      <c r="A4354" t="inlineStr">
        <is>
          <t>6320065</t>
        </is>
      </c>
      <c r="B4354" t="inlineStr">
        <is>
          <t>奈良県天理市武蔵町</t>
        </is>
      </c>
      <c r="C4354" t="inlineStr">
        <is>
          <t>ならけんてんりしむさしちょう</t>
        </is>
      </c>
    </row>
    <row r="4355">
      <c r="A4355" t="inlineStr">
        <is>
          <t>6320066</t>
        </is>
      </c>
      <c r="B4355" t="inlineStr">
        <is>
          <t>奈良県天理市備前町</t>
        </is>
      </c>
      <c r="C4355" t="inlineStr">
        <is>
          <t>ならけんてんりしびぜんちょう</t>
        </is>
      </c>
    </row>
    <row r="4356">
      <c r="A4356" t="inlineStr">
        <is>
          <t>6320067</t>
        </is>
      </c>
      <c r="B4356" t="inlineStr">
        <is>
          <t>奈良県天理市吉田町</t>
        </is>
      </c>
      <c r="C4356" t="inlineStr">
        <is>
          <t>ならけんてんりしよしだちょう</t>
        </is>
      </c>
    </row>
    <row r="4357">
      <c r="A4357" t="inlineStr">
        <is>
          <t>6320068</t>
        </is>
      </c>
      <c r="B4357" t="inlineStr">
        <is>
          <t>奈良県天理市合場町</t>
        </is>
      </c>
      <c r="C4357" t="inlineStr">
        <is>
          <t>ならけんてんりしあいばちょう</t>
        </is>
      </c>
    </row>
    <row r="4358">
      <c r="A4358" t="inlineStr">
        <is>
          <t>6320069</t>
        </is>
      </c>
      <c r="B4358" t="inlineStr">
        <is>
          <t>奈良県天理市九条町</t>
        </is>
      </c>
      <c r="C4358" t="inlineStr">
        <is>
          <t>ならけんてんりしくじょうちょう</t>
        </is>
      </c>
    </row>
    <row r="4359">
      <c r="A4359" t="inlineStr">
        <is>
          <t>6320071</t>
        </is>
      </c>
      <c r="B4359" t="inlineStr">
        <is>
          <t>奈良県天理市田井庄町</t>
        </is>
      </c>
      <c r="C4359" t="inlineStr">
        <is>
          <t>ならけんてんりしたいのしょうちょう</t>
        </is>
      </c>
    </row>
    <row r="4360">
      <c r="A4360" t="inlineStr">
        <is>
          <t>6320072</t>
        </is>
      </c>
      <c r="B4360" t="inlineStr">
        <is>
          <t>奈良県天理市富堂町</t>
        </is>
      </c>
      <c r="C4360" t="inlineStr">
        <is>
          <t>ならけんてんりしとみどうちょう</t>
        </is>
      </c>
    </row>
    <row r="4361">
      <c r="A4361" t="inlineStr">
        <is>
          <t>6320073</t>
        </is>
      </c>
      <c r="B4361" t="inlineStr">
        <is>
          <t>奈良県天理市田町</t>
        </is>
      </c>
      <c r="C4361" t="inlineStr">
        <is>
          <t>ならけんてんりしたちょう</t>
        </is>
      </c>
    </row>
    <row r="4362">
      <c r="A4362" t="inlineStr">
        <is>
          <t>6320074</t>
        </is>
      </c>
      <c r="B4362" t="inlineStr">
        <is>
          <t>奈良県天理市東井戸堂町</t>
        </is>
      </c>
      <c r="C4362" t="inlineStr">
        <is>
          <t>ならけんてんりしひがしいどうどうちょう</t>
        </is>
      </c>
    </row>
    <row r="4363">
      <c r="A4363" t="inlineStr">
        <is>
          <t>6320075</t>
        </is>
      </c>
      <c r="B4363" t="inlineStr">
        <is>
          <t>奈良県天理市西井戸堂町</t>
        </is>
      </c>
      <c r="C4363" t="inlineStr">
        <is>
          <t>ならけんてんりしにしいどうどうちょう</t>
        </is>
      </c>
    </row>
    <row r="4364">
      <c r="A4364" t="inlineStr">
        <is>
          <t>6320076</t>
        </is>
      </c>
      <c r="B4364" t="inlineStr">
        <is>
          <t>奈良県天理市岩室町</t>
        </is>
      </c>
      <c r="C4364" t="inlineStr">
        <is>
          <t>ならけんてんりしいわむろちょう</t>
        </is>
      </c>
    </row>
    <row r="4365">
      <c r="A4365" t="inlineStr">
        <is>
          <t>6320077</t>
        </is>
      </c>
      <c r="B4365" t="inlineStr">
        <is>
          <t>奈良県天理市平等坊町</t>
        </is>
      </c>
      <c r="C4365" t="inlineStr">
        <is>
          <t>ならけんてんりしびょうどうぼうちょう</t>
        </is>
      </c>
    </row>
    <row r="4366">
      <c r="A4366" t="inlineStr">
        <is>
          <t>6320078</t>
        </is>
      </c>
      <c r="B4366" t="inlineStr">
        <is>
          <t>奈良県天理市杉本町</t>
        </is>
      </c>
      <c r="C4366" t="inlineStr">
        <is>
          <t>ならけんてんりしすぎもとちょう</t>
        </is>
      </c>
    </row>
    <row r="4367">
      <c r="A4367" t="inlineStr">
        <is>
          <t>6320081</t>
        </is>
      </c>
      <c r="B4367" t="inlineStr">
        <is>
          <t>奈良県天理市二階堂上ノ庄町</t>
        </is>
      </c>
      <c r="C4367" t="inlineStr">
        <is>
          <t>ならけんてんりしにかいどうかみのしょうちょう</t>
        </is>
      </c>
    </row>
    <row r="4368">
      <c r="A4368" t="inlineStr">
        <is>
          <t>6320082</t>
        </is>
      </c>
      <c r="B4368" t="inlineStr">
        <is>
          <t>奈良県天理市荒蒔町</t>
        </is>
      </c>
      <c r="C4368" t="inlineStr">
        <is>
          <t>ならけんてんりしあらまきちょう</t>
        </is>
      </c>
    </row>
    <row r="4369">
      <c r="A4369" t="inlineStr">
        <is>
          <t>6320083</t>
        </is>
      </c>
      <c r="B4369" t="inlineStr">
        <is>
          <t>奈良県天理市稲葉町</t>
        </is>
      </c>
      <c r="C4369" t="inlineStr">
        <is>
          <t>ならけんてんりしいなばちょう</t>
        </is>
      </c>
    </row>
    <row r="4370">
      <c r="A4370" t="inlineStr">
        <is>
          <t>6320084</t>
        </is>
      </c>
      <c r="B4370" t="inlineStr">
        <is>
          <t>奈良県天理市嘉幡町</t>
        </is>
      </c>
      <c r="C4370" t="inlineStr">
        <is>
          <t>ならけんてんりしかばたちょう</t>
        </is>
      </c>
    </row>
    <row r="4371">
      <c r="A4371" t="inlineStr">
        <is>
          <t>6320085</t>
        </is>
      </c>
      <c r="B4371" t="inlineStr">
        <is>
          <t>奈良県天理市小島町</t>
        </is>
      </c>
      <c r="C4371" t="inlineStr">
        <is>
          <t>ならけんてんりしこじまちょう</t>
        </is>
      </c>
    </row>
    <row r="4372">
      <c r="A4372" t="inlineStr">
        <is>
          <t>6320086</t>
        </is>
      </c>
      <c r="B4372" t="inlineStr">
        <is>
          <t>奈良県天理市庵治町</t>
        </is>
      </c>
      <c r="C4372" t="inlineStr">
        <is>
          <t>ならけんてんりしおうじちょう</t>
        </is>
      </c>
    </row>
    <row r="4373">
      <c r="A4373" t="inlineStr">
        <is>
          <t>6320087</t>
        </is>
      </c>
      <c r="B4373" t="inlineStr">
        <is>
          <t>奈良県天理市二階堂南菅田町</t>
        </is>
      </c>
      <c r="C4373" t="inlineStr">
        <is>
          <t>ならけんてんりしにかいどうみなみすがたちょう</t>
        </is>
      </c>
    </row>
    <row r="4374">
      <c r="A4374" t="inlineStr">
        <is>
          <t>6320088</t>
        </is>
      </c>
      <c r="B4374" t="inlineStr">
        <is>
          <t>奈良県天理市二階堂北菅田町</t>
        </is>
      </c>
      <c r="C4374" t="inlineStr">
        <is>
          <t>ならけんてんりしにかいどうきたすがたちょう</t>
        </is>
      </c>
    </row>
    <row r="4375">
      <c r="A4375" t="inlineStr">
        <is>
          <t>6320091</t>
        </is>
      </c>
      <c r="B4375" t="inlineStr">
        <is>
          <t>奈良県天理市上総町</t>
        </is>
      </c>
      <c r="C4375" t="inlineStr">
        <is>
          <t>ならけんてんりしかんさちょう</t>
        </is>
      </c>
    </row>
    <row r="4376">
      <c r="A4376" t="inlineStr">
        <is>
          <t>6320092</t>
        </is>
      </c>
      <c r="B4376" t="inlineStr">
        <is>
          <t>奈良県天理市小田中町</t>
        </is>
      </c>
      <c r="C4376" t="inlineStr">
        <is>
          <t>ならけんてんりしこだなかちょう</t>
        </is>
      </c>
    </row>
    <row r="4377">
      <c r="A4377" t="inlineStr">
        <is>
          <t>6320093</t>
        </is>
      </c>
      <c r="B4377" t="inlineStr">
        <is>
          <t>奈良県天理市指柳町</t>
        </is>
      </c>
      <c r="C4377" t="inlineStr">
        <is>
          <t>ならけんてんりしさしやなぎちょう</t>
        </is>
      </c>
    </row>
    <row r="4378">
      <c r="A4378" t="inlineStr">
        <is>
          <t>6320094</t>
        </is>
      </c>
      <c r="B4378" t="inlineStr">
        <is>
          <t>奈良県天理市前栽町</t>
        </is>
      </c>
      <c r="C4378" t="inlineStr">
        <is>
          <t>ならけんてんりしせんざいちょう</t>
        </is>
      </c>
    </row>
    <row r="4379">
      <c r="A4379" t="inlineStr">
        <is>
          <t>6320095</t>
        </is>
      </c>
      <c r="B4379" t="inlineStr">
        <is>
          <t>奈良県天理市喜殿町</t>
        </is>
      </c>
      <c r="C4379" t="inlineStr">
        <is>
          <t>ならけんてんりしきどのちょう</t>
        </is>
      </c>
    </row>
    <row r="4380">
      <c r="A4380" t="inlineStr">
        <is>
          <t>6320096</t>
        </is>
      </c>
      <c r="B4380" t="inlineStr">
        <is>
          <t>奈良県天理市小路町</t>
        </is>
      </c>
      <c r="C4380" t="inlineStr">
        <is>
          <t>ならけんてんりししょうじちょう</t>
        </is>
      </c>
    </row>
    <row r="4381">
      <c r="A4381" t="inlineStr">
        <is>
          <t>6320097</t>
        </is>
      </c>
      <c r="B4381" t="inlineStr">
        <is>
          <t>奈良県天理市中町</t>
        </is>
      </c>
      <c r="C4381" t="inlineStr">
        <is>
          <t>ならけんてんりしなかちょう</t>
        </is>
      </c>
    </row>
    <row r="4382">
      <c r="A4382" t="inlineStr">
        <is>
          <t>6320098</t>
        </is>
      </c>
      <c r="B4382" t="inlineStr">
        <is>
          <t>奈良県天理市南六条町</t>
        </is>
      </c>
      <c r="C4382" t="inlineStr">
        <is>
          <t>ならけんてんりしみなみろくじょうちょう</t>
        </is>
      </c>
    </row>
    <row r="4383">
      <c r="A4383" t="inlineStr">
        <is>
          <t>6320101</t>
        </is>
      </c>
      <c r="B4383" t="inlineStr">
        <is>
          <t>奈良県奈良市下深川町</t>
        </is>
      </c>
      <c r="C4383" t="inlineStr">
        <is>
          <t>ならけんならししもふかわちょう</t>
        </is>
      </c>
    </row>
    <row r="4384">
      <c r="A4384" t="inlineStr">
        <is>
          <t>6320102</t>
        </is>
      </c>
      <c r="B4384" t="inlineStr">
        <is>
          <t>奈良県奈良市上深川町</t>
        </is>
      </c>
      <c r="C4384" t="inlineStr">
        <is>
          <t>ならけんならしかみふかわちょう</t>
        </is>
      </c>
    </row>
    <row r="4385">
      <c r="A4385" t="inlineStr">
        <is>
          <t>6320103</t>
        </is>
      </c>
      <c r="B4385" t="inlineStr">
        <is>
          <t>奈良県奈良市荻町</t>
        </is>
      </c>
      <c r="C4385" t="inlineStr">
        <is>
          <t>ならけんならしおおぎちょう</t>
        </is>
      </c>
    </row>
    <row r="4386">
      <c r="A4386" t="inlineStr">
        <is>
          <t>6320111</t>
        </is>
      </c>
      <c r="B4386" t="inlineStr">
        <is>
          <t>奈良県奈良市小倉町</t>
        </is>
      </c>
      <c r="C4386" t="inlineStr">
        <is>
          <t>ならけんならしおぐらちょう</t>
        </is>
      </c>
    </row>
    <row r="4387">
      <c r="A4387" t="inlineStr">
        <is>
          <t>6320112</t>
        </is>
      </c>
      <c r="B4387" t="inlineStr">
        <is>
          <t>奈良県奈良市針ヶ別所町</t>
        </is>
      </c>
      <c r="C4387" t="inlineStr">
        <is>
          <t>ならけんならしはりがべっしょちょう</t>
        </is>
      </c>
    </row>
    <row r="4388">
      <c r="A4388" t="inlineStr">
        <is>
          <t>6320113</t>
        </is>
      </c>
      <c r="B4388" t="inlineStr">
        <is>
          <t>奈良県奈良市都祁馬場町</t>
        </is>
      </c>
      <c r="C4388" t="inlineStr">
        <is>
          <t>ならけんならしつげばばちょう</t>
        </is>
      </c>
    </row>
    <row r="4389">
      <c r="A4389" t="inlineStr">
        <is>
          <t>6320121</t>
        </is>
      </c>
      <c r="B4389" t="inlineStr">
        <is>
          <t>奈良県天理市山田町</t>
        </is>
      </c>
      <c r="C4389" t="inlineStr">
        <is>
          <t>ならけんてんりしやまだちょう</t>
        </is>
      </c>
    </row>
    <row r="4390">
      <c r="A4390" t="inlineStr">
        <is>
          <t>6320122</t>
        </is>
      </c>
      <c r="B4390" t="inlineStr">
        <is>
          <t>奈良県天理市福住町</t>
        </is>
      </c>
      <c r="C4390" t="inlineStr">
        <is>
          <t>ならけんてんりしふくすみちょう</t>
        </is>
      </c>
    </row>
    <row r="4391">
      <c r="A4391" t="inlineStr">
        <is>
          <t>6320123</t>
        </is>
      </c>
      <c r="B4391" t="inlineStr">
        <is>
          <t>奈良県天理市長滝町</t>
        </is>
      </c>
      <c r="C4391" t="inlineStr">
        <is>
          <t>ならけんてんりしながたきちょう</t>
        </is>
      </c>
    </row>
    <row r="4392">
      <c r="A4392" t="inlineStr">
        <is>
          <t>6320201</t>
        </is>
      </c>
      <c r="B4392" t="inlineStr">
        <is>
          <t>奈良県宇陀市室生下笠間</t>
        </is>
      </c>
      <c r="C4392" t="inlineStr">
        <is>
          <t>ならけんうだしむろうしもかさま</t>
        </is>
      </c>
    </row>
    <row r="4393">
      <c r="A4393" t="inlineStr">
        <is>
          <t>6320202</t>
        </is>
      </c>
      <c r="B4393" t="inlineStr">
        <is>
          <t>奈良県宇陀市室生上笠間</t>
        </is>
      </c>
      <c r="C4393" t="inlineStr">
        <is>
          <t>ならけんうだしむろうかみかさま</t>
        </is>
      </c>
    </row>
    <row r="4394">
      <c r="A4394" t="inlineStr">
        <is>
          <t>6320203</t>
        </is>
      </c>
      <c r="B4394" t="inlineStr">
        <is>
          <t>奈良県宇陀市室生深野</t>
        </is>
      </c>
      <c r="C4394" t="inlineStr">
        <is>
          <t>ならけんうだしむろうふかの</t>
        </is>
      </c>
    </row>
    <row r="4395">
      <c r="A4395" t="inlineStr">
        <is>
          <t>6320204</t>
        </is>
      </c>
      <c r="B4395" t="inlineStr">
        <is>
          <t>奈良県宇陀市室生小原</t>
        </is>
      </c>
      <c r="C4395" t="inlineStr">
        <is>
          <t>ならけんうだしむろうおはら</t>
        </is>
      </c>
    </row>
    <row r="4396">
      <c r="A4396" t="inlineStr">
        <is>
          <t>6320205</t>
        </is>
      </c>
      <c r="B4396" t="inlineStr">
        <is>
          <t>奈良県宇陀市室生染田</t>
        </is>
      </c>
      <c r="C4396" t="inlineStr">
        <is>
          <t>ならけんうだしむろうそめだ</t>
        </is>
      </c>
    </row>
    <row r="4397">
      <c r="A4397" t="inlineStr">
        <is>
          <t>6320206</t>
        </is>
      </c>
      <c r="B4397" t="inlineStr">
        <is>
          <t>奈良県宇陀市室生多田</t>
        </is>
      </c>
      <c r="C4397" t="inlineStr">
        <is>
          <t>ならけんうだしむろうただ</t>
        </is>
      </c>
    </row>
    <row r="4398">
      <c r="A4398" t="inlineStr">
        <is>
          <t>6320207</t>
        </is>
      </c>
      <c r="B4398" t="inlineStr">
        <is>
          <t>奈良県宇陀市室生無山</t>
        </is>
      </c>
      <c r="C4398" t="inlineStr">
        <is>
          <t>ならけんうだしむろうむやま</t>
        </is>
      </c>
    </row>
    <row r="4399">
      <c r="A4399" t="inlineStr">
        <is>
          <t>6320221</t>
        </is>
      </c>
      <c r="B4399" t="inlineStr">
        <is>
          <t>奈良県奈良市都祁白石町</t>
        </is>
      </c>
      <c r="C4399" t="inlineStr">
        <is>
          <t>ならけんならしつげしらいしちょう</t>
        </is>
      </c>
    </row>
    <row r="4400">
      <c r="A4400" t="inlineStr">
        <is>
          <t>6320231</t>
        </is>
      </c>
      <c r="B4400" t="inlineStr">
        <is>
          <t>奈良県奈良市都祁吐山町</t>
        </is>
      </c>
      <c r="C4400" t="inlineStr">
        <is>
          <t>ならけんならしつげはやまちょう</t>
        </is>
      </c>
    </row>
    <row r="4401">
      <c r="A4401" t="inlineStr">
        <is>
          <t>6320232</t>
        </is>
      </c>
      <c r="B4401" t="inlineStr">
        <is>
          <t>奈良県奈良市都祁こぶしが丘</t>
        </is>
      </c>
      <c r="C4401" t="inlineStr">
        <is>
          <t>ならけんならしつげこぶしがおか</t>
        </is>
      </c>
    </row>
    <row r="4402">
      <c r="A4402" t="inlineStr">
        <is>
          <t>6320241</t>
        </is>
      </c>
      <c r="B4402" t="inlineStr">
        <is>
          <t>奈良県奈良市都祁南之庄町</t>
        </is>
      </c>
      <c r="C4402" t="inlineStr">
        <is>
          <t>ならけんならしつげみなみのしょうちょう</t>
        </is>
      </c>
    </row>
    <row r="4403">
      <c r="A4403" t="inlineStr">
        <is>
          <t>6320242</t>
        </is>
      </c>
      <c r="B4403" t="inlineStr">
        <is>
          <t>奈良県奈良市都祁相河町</t>
        </is>
      </c>
      <c r="C4403" t="inlineStr">
        <is>
          <t>ならけんならしつげそうごちょう</t>
        </is>
      </c>
    </row>
    <row r="4404">
      <c r="A4404" t="inlineStr">
        <is>
          <t>6320243</t>
        </is>
      </c>
      <c r="B4404" t="inlineStr">
        <is>
          <t>奈良県奈良市都祁小山戸町</t>
        </is>
      </c>
      <c r="C4404" t="inlineStr">
        <is>
          <t>ならけんならしつげおやまとちょう</t>
        </is>
      </c>
    </row>
    <row r="4405">
      <c r="A4405" t="inlineStr">
        <is>
          <t>6320244</t>
        </is>
      </c>
      <c r="B4405" t="inlineStr">
        <is>
          <t>奈良県奈良市来迎寺町</t>
        </is>
      </c>
      <c r="C4405" t="inlineStr">
        <is>
          <t>ならけんならしらいこうじちょう</t>
        </is>
      </c>
    </row>
    <row r="4406">
      <c r="A4406" t="inlineStr">
        <is>
          <t>6320245</t>
        </is>
      </c>
      <c r="B4406" t="inlineStr">
        <is>
          <t>奈良県奈良市藺生町</t>
        </is>
      </c>
      <c r="C4406" t="inlineStr">
        <is>
          <t>ならけんならしいうちょう</t>
        </is>
      </c>
    </row>
    <row r="4407">
      <c r="A4407" t="inlineStr">
        <is>
          <t>6320246</t>
        </is>
      </c>
      <c r="B4407" t="inlineStr">
        <is>
          <t>奈良県奈良市都祁友田町</t>
        </is>
      </c>
      <c r="C4407" t="inlineStr">
        <is>
          <t>ならけんならしつげともだちょう</t>
        </is>
      </c>
    </row>
    <row r="4408">
      <c r="A4408" t="inlineStr">
        <is>
          <t>6320247</t>
        </is>
      </c>
      <c r="B4408" t="inlineStr">
        <is>
          <t>奈良県奈良市都祁甲岡町</t>
        </is>
      </c>
      <c r="C4408" t="inlineStr">
        <is>
          <t>ならけんならしつげこうかちょう</t>
        </is>
      </c>
    </row>
    <row r="4409">
      <c r="A4409" t="inlineStr">
        <is>
          <t>6320251</t>
        </is>
      </c>
      <c r="B4409" t="inlineStr">
        <is>
          <t>奈良県奈良市針町</t>
        </is>
      </c>
      <c r="C4409" t="inlineStr">
        <is>
          <t>ならけんならしはりちょう</t>
        </is>
      </c>
    </row>
    <row r="4410">
      <c r="A4410" t="inlineStr">
        <is>
          <t>6330000</t>
        </is>
      </c>
      <c r="B4410" t="inlineStr">
        <is>
          <t>奈良県桜井市</t>
        </is>
      </c>
      <c r="C4410" t="inlineStr">
        <is>
          <t>ならけんさくらいし</t>
        </is>
      </c>
    </row>
    <row r="4411">
      <c r="A4411" t="inlineStr">
        <is>
          <t>6330001</t>
        </is>
      </c>
      <c r="B4411" t="inlineStr">
        <is>
          <t>奈良県桜井市三輪</t>
        </is>
      </c>
      <c r="C4411" t="inlineStr">
        <is>
          <t>ならけんさくらいしみわ</t>
        </is>
      </c>
    </row>
    <row r="4412">
      <c r="A4412" t="inlineStr">
        <is>
          <t>6330002</t>
        </is>
      </c>
      <c r="B4412" t="inlineStr">
        <is>
          <t>奈良県桜井市金屋</t>
        </is>
      </c>
      <c r="C4412" t="inlineStr">
        <is>
          <t>ならけんさくらいしかなや</t>
        </is>
      </c>
    </row>
    <row r="4413">
      <c r="A4413" t="inlineStr">
        <is>
          <t>6330003</t>
        </is>
      </c>
      <c r="B4413" t="inlineStr">
        <is>
          <t>奈良県桜井市朝倉台東</t>
        </is>
      </c>
      <c r="C4413" t="inlineStr">
        <is>
          <t>ならけんさくらいしあさくらだいひがし</t>
        </is>
      </c>
    </row>
    <row r="4414">
      <c r="A4414" t="inlineStr">
        <is>
          <t>6330004</t>
        </is>
      </c>
      <c r="B4414" t="inlineStr">
        <is>
          <t>奈良県桜井市朝倉台西</t>
        </is>
      </c>
      <c r="C4414" t="inlineStr">
        <is>
          <t>ならけんさくらいしあさくらだいにし</t>
        </is>
      </c>
    </row>
    <row r="4415">
      <c r="A4415" t="inlineStr">
        <is>
          <t>6330005</t>
        </is>
      </c>
      <c r="B4415" t="inlineStr">
        <is>
          <t>奈良県桜井市忍阪</t>
        </is>
      </c>
      <c r="C4415" t="inlineStr">
        <is>
          <t>ならけんさくらいしおっさか</t>
        </is>
      </c>
    </row>
    <row r="4416">
      <c r="A4416" t="inlineStr">
        <is>
          <t>6330006</t>
        </is>
      </c>
      <c r="B4416" t="inlineStr">
        <is>
          <t>奈良県桜井市赤尾</t>
        </is>
      </c>
      <c r="C4416" t="inlineStr">
        <is>
          <t>ならけんさくらいしあかお</t>
        </is>
      </c>
    </row>
    <row r="4417">
      <c r="A4417" t="inlineStr">
        <is>
          <t>6330007</t>
        </is>
      </c>
      <c r="B4417" t="inlineStr">
        <is>
          <t>奈良県桜井市外山</t>
        </is>
      </c>
      <c r="C4417" t="inlineStr">
        <is>
          <t>ならけんさくらいしとび</t>
        </is>
      </c>
    </row>
    <row r="4418">
      <c r="A4418" t="inlineStr">
        <is>
          <t>6330011</t>
        </is>
      </c>
      <c r="B4418" t="inlineStr">
        <is>
          <t>奈良県桜井市黒崎</t>
        </is>
      </c>
      <c r="C4418" t="inlineStr">
        <is>
          <t>ならけんさくらいしくろざき</t>
        </is>
      </c>
    </row>
    <row r="4419">
      <c r="A4419" t="inlineStr">
        <is>
          <t>6330012</t>
        </is>
      </c>
      <c r="B4419" t="inlineStr">
        <is>
          <t>奈良県桜井市狛</t>
        </is>
      </c>
      <c r="C4419" t="inlineStr">
        <is>
          <t>ならけんさくらいしこま</t>
        </is>
      </c>
    </row>
    <row r="4420">
      <c r="A4420" t="inlineStr">
        <is>
          <t>6330013</t>
        </is>
      </c>
      <c r="B4420" t="inlineStr">
        <is>
          <t>奈良県桜井市岩坂</t>
        </is>
      </c>
      <c r="C4420" t="inlineStr">
        <is>
          <t>ならけんさくらいしいわさか</t>
        </is>
      </c>
    </row>
    <row r="4421">
      <c r="A4421" t="inlineStr">
        <is>
          <t>6330014</t>
        </is>
      </c>
      <c r="B4421" t="inlineStr">
        <is>
          <t>奈良県桜井市粟原</t>
        </is>
      </c>
      <c r="C4421" t="inlineStr">
        <is>
          <t>ならけんさくらいしおおばら</t>
        </is>
      </c>
    </row>
    <row r="4422">
      <c r="A4422" t="inlineStr">
        <is>
          <t>6330015</t>
        </is>
      </c>
      <c r="B4422" t="inlineStr">
        <is>
          <t>奈良県桜井市下り尾</t>
        </is>
      </c>
      <c r="C4422" t="inlineStr">
        <is>
          <t>ならけんさくらいしさがりお</t>
        </is>
      </c>
    </row>
    <row r="4423">
      <c r="A4423" t="inlineStr">
        <is>
          <t>6330016</t>
        </is>
      </c>
      <c r="B4423" t="inlineStr">
        <is>
          <t>奈良県桜井市竜谷</t>
        </is>
      </c>
      <c r="C4423" t="inlineStr">
        <is>
          <t>ならけんさくらいしりゅうたに</t>
        </is>
      </c>
    </row>
    <row r="4424">
      <c r="A4424" t="inlineStr">
        <is>
          <t>6330017</t>
        </is>
      </c>
      <c r="B4424" t="inlineStr">
        <is>
          <t>奈良県桜井市慈恩寺</t>
        </is>
      </c>
      <c r="C4424" t="inlineStr">
        <is>
          <t>ならけんさくらいしじおんじ</t>
        </is>
      </c>
    </row>
    <row r="4425">
      <c r="A4425" t="inlineStr">
        <is>
          <t>6330018</t>
        </is>
      </c>
      <c r="B4425" t="inlineStr">
        <is>
          <t>奈良県桜井市脇本</t>
        </is>
      </c>
      <c r="C4425" t="inlineStr">
        <is>
          <t>ならけんさくらいしわきもと</t>
        </is>
      </c>
    </row>
    <row r="4426">
      <c r="A4426" t="inlineStr">
        <is>
          <t>6330021</t>
        </is>
      </c>
      <c r="B4426" t="inlineStr">
        <is>
          <t>奈良県桜井市倉橋</t>
        </is>
      </c>
      <c r="C4426" t="inlineStr">
        <is>
          <t>ならけんさくらいしくらはし</t>
        </is>
      </c>
    </row>
    <row r="4427">
      <c r="A4427" t="inlineStr">
        <is>
          <t>6330022</t>
        </is>
      </c>
      <c r="B4427" t="inlineStr">
        <is>
          <t>奈良県桜井市北音羽</t>
        </is>
      </c>
      <c r="C4427" t="inlineStr">
        <is>
          <t>ならけんさくらいしきたおとわ</t>
        </is>
      </c>
    </row>
    <row r="4428">
      <c r="A4428" t="inlineStr">
        <is>
          <t>6330023</t>
        </is>
      </c>
      <c r="B4428" t="inlineStr">
        <is>
          <t>奈良県桜井市南音羽</t>
        </is>
      </c>
      <c r="C4428" t="inlineStr">
        <is>
          <t>ならけんさくらいしみなみおとわ</t>
        </is>
      </c>
    </row>
    <row r="4429">
      <c r="A4429" t="inlineStr">
        <is>
          <t>6330024</t>
        </is>
      </c>
      <c r="B4429" t="inlineStr">
        <is>
          <t>奈良県桜井市針道</t>
        </is>
      </c>
      <c r="C4429" t="inlineStr">
        <is>
          <t>ならけんさくらいしはりみち</t>
        </is>
      </c>
    </row>
    <row r="4430">
      <c r="A4430" t="inlineStr">
        <is>
          <t>6330025</t>
        </is>
      </c>
      <c r="B4430" t="inlineStr">
        <is>
          <t>奈良県桜井市八井内</t>
        </is>
      </c>
      <c r="C4430" t="inlineStr">
        <is>
          <t>ならけんさくらいしやいない</t>
        </is>
      </c>
    </row>
    <row r="4431">
      <c r="A4431" t="inlineStr">
        <is>
          <t>6330026</t>
        </is>
      </c>
      <c r="B4431" t="inlineStr">
        <is>
          <t>奈良県桜井市飯盛塚</t>
        </is>
      </c>
      <c r="C4431" t="inlineStr">
        <is>
          <t>ならけんさくらいしいいもりづか</t>
        </is>
      </c>
    </row>
    <row r="4432">
      <c r="A4432" t="inlineStr">
        <is>
          <t>6330027</t>
        </is>
      </c>
      <c r="B4432" t="inlineStr">
        <is>
          <t>奈良県桜井市鹿路</t>
        </is>
      </c>
      <c r="C4432" t="inlineStr">
        <is>
          <t>ならけんさくらいしろくろ</t>
        </is>
      </c>
    </row>
    <row r="4433">
      <c r="A4433" t="inlineStr">
        <is>
          <t>6330028</t>
        </is>
      </c>
      <c r="B4433" t="inlineStr">
        <is>
          <t>奈良県桜井市百市</t>
        </is>
      </c>
      <c r="C4433" t="inlineStr">
        <is>
          <t>ならけんさくらいしもものいち</t>
        </is>
      </c>
    </row>
    <row r="4434">
      <c r="A4434" t="inlineStr">
        <is>
          <t>6330031</t>
        </is>
      </c>
      <c r="B4434" t="inlineStr">
        <is>
          <t>奈良県桜井市下居</t>
        </is>
      </c>
      <c r="C4434" t="inlineStr">
        <is>
          <t>ならけんさくらいしおりい</t>
        </is>
      </c>
    </row>
    <row r="4435">
      <c r="A4435" t="inlineStr">
        <is>
          <t>6330032</t>
        </is>
      </c>
      <c r="B4435" t="inlineStr">
        <is>
          <t>奈良県桜井市多武峰</t>
        </is>
      </c>
      <c r="C4435" t="inlineStr">
        <is>
          <t>ならけんさくらいしとうのみね</t>
        </is>
      </c>
    </row>
    <row r="4436">
      <c r="A4436" t="inlineStr">
        <is>
          <t>6330033</t>
        </is>
      </c>
      <c r="B4436" t="inlineStr">
        <is>
          <t>奈良県桜井市西口</t>
        </is>
      </c>
      <c r="C4436" t="inlineStr">
        <is>
          <t>ならけんさくらいしにしぐち</t>
        </is>
      </c>
    </row>
    <row r="4437">
      <c r="A4437" t="inlineStr">
        <is>
          <t>6330034</t>
        </is>
      </c>
      <c r="B4437" t="inlineStr">
        <is>
          <t>奈良県桜井市北山</t>
        </is>
      </c>
      <c r="C4437" t="inlineStr">
        <is>
          <t>ならけんさくらいしきたやま</t>
        </is>
      </c>
    </row>
    <row r="4438">
      <c r="A4438" t="inlineStr">
        <is>
          <t>6330035</t>
        </is>
      </c>
      <c r="B4438" t="inlineStr">
        <is>
          <t>奈良県桜井市今井谷</t>
        </is>
      </c>
      <c r="C4438" t="inlineStr">
        <is>
          <t>ならけんさくらいしいまいだに</t>
        </is>
      </c>
    </row>
    <row r="4439">
      <c r="A4439" t="inlineStr">
        <is>
          <t>6330036</t>
        </is>
      </c>
      <c r="B4439" t="inlineStr">
        <is>
          <t>奈良県桜井市横柿</t>
        </is>
      </c>
      <c r="C4439" t="inlineStr">
        <is>
          <t>ならけんさくらいしよこがき</t>
        </is>
      </c>
    </row>
    <row r="4440">
      <c r="A4440" t="inlineStr">
        <is>
          <t>6330041</t>
        </is>
      </c>
      <c r="B4440" t="inlineStr">
        <is>
          <t>奈良県桜井市上之宮</t>
        </is>
      </c>
      <c r="C4440" t="inlineStr">
        <is>
          <t>ならけんさくらいしうえのみや</t>
        </is>
      </c>
    </row>
    <row r="4441">
      <c r="A4441" t="inlineStr">
        <is>
          <t>6330042</t>
        </is>
      </c>
      <c r="B4441" t="inlineStr">
        <is>
          <t>奈良県桜井市下</t>
        </is>
      </c>
      <c r="C4441" t="inlineStr">
        <is>
          <t>ならけんさくらいししも</t>
        </is>
      </c>
    </row>
    <row r="4442">
      <c r="A4442" t="inlineStr">
        <is>
          <t>6330043</t>
        </is>
      </c>
      <c r="B4442" t="inlineStr">
        <is>
          <t>奈良県桜井市高田</t>
        </is>
      </c>
      <c r="C4442" t="inlineStr">
        <is>
          <t>ならけんさくらいしたかた</t>
        </is>
      </c>
    </row>
    <row r="4443">
      <c r="A4443" t="inlineStr">
        <is>
          <t>6330044</t>
        </is>
      </c>
      <c r="B4443" t="inlineStr">
        <is>
          <t>奈良県桜井市高家</t>
        </is>
      </c>
      <c r="C4443" t="inlineStr">
        <is>
          <t>ならけんさくらいしたいえ</t>
        </is>
      </c>
    </row>
    <row r="4444">
      <c r="A4444" t="inlineStr">
        <is>
          <t>6330045</t>
        </is>
      </c>
      <c r="B4444" t="inlineStr">
        <is>
          <t>奈良県桜井市山田</t>
        </is>
      </c>
      <c r="C4444" t="inlineStr">
        <is>
          <t>ならけんさくらいしやまだ</t>
        </is>
      </c>
    </row>
    <row r="4445">
      <c r="A4445" t="inlineStr">
        <is>
          <t>6330046</t>
        </is>
      </c>
      <c r="B4445" t="inlineStr">
        <is>
          <t>奈良県桜井市池之内</t>
        </is>
      </c>
      <c r="C4445" t="inlineStr">
        <is>
          <t>ならけんさくらいしいけのうち</t>
        </is>
      </c>
    </row>
    <row r="4446">
      <c r="A4446" t="inlineStr">
        <is>
          <t>6330047</t>
        </is>
      </c>
      <c r="B4446" t="inlineStr">
        <is>
          <t>奈良県桜井市橋本</t>
        </is>
      </c>
      <c r="C4446" t="inlineStr">
        <is>
          <t>ならけんさくらいしはしもと</t>
        </is>
      </c>
    </row>
    <row r="4447">
      <c r="A4447" t="inlineStr">
        <is>
          <t>6330048</t>
        </is>
      </c>
      <c r="B4447" t="inlineStr">
        <is>
          <t>奈良県桜井市生田</t>
        </is>
      </c>
      <c r="C4447" t="inlineStr">
        <is>
          <t>ならけんさくらいしおいだ</t>
        </is>
      </c>
    </row>
    <row r="4448">
      <c r="A4448" t="inlineStr">
        <is>
          <t>6330051</t>
        </is>
      </c>
      <c r="B4448" t="inlineStr">
        <is>
          <t>奈良県桜井市河西</t>
        </is>
      </c>
      <c r="C4448" t="inlineStr">
        <is>
          <t>ならけんさくらいしかわにし</t>
        </is>
      </c>
    </row>
    <row r="4449">
      <c r="A4449" t="inlineStr">
        <is>
          <t>6330052</t>
        </is>
      </c>
      <c r="B4449" t="inlineStr">
        <is>
          <t>奈良県桜井市浅古</t>
        </is>
      </c>
      <c r="C4449" t="inlineStr">
        <is>
          <t>ならけんさくらいしあさご</t>
        </is>
      </c>
    </row>
    <row r="4450">
      <c r="A4450" t="inlineStr">
        <is>
          <t>6330053</t>
        </is>
      </c>
      <c r="B4450" t="inlineStr">
        <is>
          <t>奈良県桜井市谷</t>
        </is>
      </c>
      <c r="C4450" t="inlineStr">
        <is>
          <t>ならけんさくらいしたに</t>
        </is>
      </c>
    </row>
    <row r="4451">
      <c r="A4451" t="inlineStr">
        <is>
          <t>6330054</t>
        </is>
      </c>
      <c r="B4451" t="inlineStr">
        <is>
          <t>奈良県桜井市阿部</t>
        </is>
      </c>
      <c r="C4451" t="inlineStr">
        <is>
          <t>ならけんさくらいしあべ</t>
        </is>
      </c>
    </row>
    <row r="4452">
      <c r="A4452" t="inlineStr">
        <is>
          <t>6330055</t>
        </is>
      </c>
      <c r="B4452" t="inlineStr">
        <is>
          <t>奈良県桜井市安倍木材団地</t>
        </is>
      </c>
      <c r="C4452" t="inlineStr">
        <is>
          <t>ならけんさくらいしあべもくざいだんち</t>
        </is>
      </c>
    </row>
    <row r="4453">
      <c r="A4453" t="inlineStr">
        <is>
          <t>6330061</t>
        </is>
      </c>
      <c r="B4453" t="inlineStr">
        <is>
          <t>奈良県桜井市上之庄</t>
        </is>
      </c>
      <c r="C4453" t="inlineStr">
        <is>
          <t>ならけんさくらいしかみのしょう</t>
        </is>
      </c>
    </row>
    <row r="4454">
      <c r="A4454" t="inlineStr">
        <is>
          <t>6330062</t>
        </is>
      </c>
      <c r="B4454" t="inlineStr">
        <is>
          <t>奈良県桜井市粟殿</t>
        </is>
      </c>
      <c r="C4454" t="inlineStr">
        <is>
          <t>ならけんさくらいしおおどの</t>
        </is>
      </c>
    </row>
    <row r="4455">
      <c r="A4455" t="inlineStr">
        <is>
          <t>6330063</t>
        </is>
      </c>
      <c r="B4455" t="inlineStr">
        <is>
          <t>奈良県桜井市川合</t>
        </is>
      </c>
      <c r="C4455" t="inlineStr">
        <is>
          <t>ならけんさくらいしかわい</t>
        </is>
      </c>
    </row>
    <row r="4456">
      <c r="A4456" t="inlineStr">
        <is>
          <t>6330064</t>
        </is>
      </c>
      <c r="B4456" t="inlineStr">
        <is>
          <t>奈良県桜井市戒重</t>
        </is>
      </c>
      <c r="C4456" t="inlineStr">
        <is>
          <t>ならけんさくらいしかいじゅう</t>
        </is>
      </c>
    </row>
    <row r="4457">
      <c r="A4457" t="inlineStr">
        <is>
          <t>6330065</t>
        </is>
      </c>
      <c r="B4457" t="inlineStr">
        <is>
          <t>奈良県桜井市吉備</t>
        </is>
      </c>
      <c r="C4457" t="inlineStr">
        <is>
          <t>ならけんさくらいしきび</t>
        </is>
      </c>
    </row>
    <row r="4458">
      <c r="A4458" t="inlineStr">
        <is>
          <t>6330066</t>
        </is>
      </c>
      <c r="B4458" t="inlineStr">
        <is>
          <t>奈良県桜井市西之宮</t>
        </is>
      </c>
      <c r="C4458" t="inlineStr">
        <is>
          <t>ならけんさくらいしにしのみや</t>
        </is>
      </c>
    </row>
    <row r="4459">
      <c r="A4459" t="inlineStr">
        <is>
          <t>6330067</t>
        </is>
      </c>
      <c r="B4459" t="inlineStr">
        <is>
          <t>奈良県桜井市大福</t>
        </is>
      </c>
      <c r="C4459" t="inlineStr">
        <is>
          <t>ならけんさくらいしだいふく</t>
        </is>
      </c>
    </row>
    <row r="4460">
      <c r="A4460" t="inlineStr">
        <is>
          <t>6330068</t>
        </is>
      </c>
      <c r="B4460" t="inlineStr">
        <is>
          <t>奈良県桜井市東新堂</t>
        </is>
      </c>
      <c r="C4460" t="inlineStr">
        <is>
          <t>ならけんさくらいしひがししんどう</t>
        </is>
      </c>
    </row>
    <row r="4461">
      <c r="A4461" t="inlineStr">
        <is>
          <t>6330071</t>
        </is>
      </c>
      <c r="B4461" t="inlineStr">
        <is>
          <t>奈良県桜井市穴師</t>
        </is>
      </c>
      <c r="C4461" t="inlineStr">
        <is>
          <t>ならけんさくらいしあなし</t>
        </is>
      </c>
    </row>
    <row r="4462">
      <c r="A4462" t="inlineStr">
        <is>
          <t>6330072</t>
        </is>
      </c>
      <c r="B4462" t="inlineStr">
        <is>
          <t>奈良県桜井市箸中</t>
        </is>
      </c>
      <c r="C4462" t="inlineStr">
        <is>
          <t>ならけんさくらいしはしなか</t>
        </is>
      </c>
    </row>
    <row r="4463">
      <c r="A4463" t="inlineStr">
        <is>
          <t>6330073</t>
        </is>
      </c>
      <c r="B4463" t="inlineStr">
        <is>
          <t>奈良県桜井市茅原</t>
        </is>
      </c>
      <c r="C4463" t="inlineStr">
        <is>
          <t>ならけんさくらいしちわら</t>
        </is>
      </c>
    </row>
    <row r="4464">
      <c r="A4464" t="inlineStr">
        <is>
          <t>6330074</t>
        </is>
      </c>
      <c r="B4464" t="inlineStr">
        <is>
          <t>奈良県桜井市芝</t>
        </is>
      </c>
      <c r="C4464" t="inlineStr">
        <is>
          <t>ならけんさくらいししば</t>
        </is>
      </c>
    </row>
    <row r="4465">
      <c r="A4465" t="inlineStr">
        <is>
          <t>6330075</t>
        </is>
      </c>
      <c r="B4465" t="inlineStr">
        <is>
          <t>奈良県桜井市新屋敷</t>
        </is>
      </c>
      <c r="C4465" t="inlineStr">
        <is>
          <t>ならけんさくらいししんやしき</t>
        </is>
      </c>
    </row>
    <row r="4466">
      <c r="A4466" t="inlineStr">
        <is>
          <t>6330076</t>
        </is>
      </c>
      <c r="B4466" t="inlineStr">
        <is>
          <t>奈良県桜井市大泉</t>
        </is>
      </c>
      <c r="C4466" t="inlineStr">
        <is>
          <t>ならけんさくらいしおいずみ</t>
        </is>
      </c>
    </row>
    <row r="4467">
      <c r="A4467" t="inlineStr">
        <is>
          <t>6330077</t>
        </is>
      </c>
      <c r="B4467" t="inlineStr">
        <is>
          <t>奈良県桜井市大西</t>
        </is>
      </c>
      <c r="C4467" t="inlineStr">
        <is>
          <t>ならけんさくらいしおおにし</t>
        </is>
      </c>
    </row>
    <row r="4468">
      <c r="A4468" t="inlineStr">
        <is>
          <t>6330078</t>
        </is>
      </c>
      <c r="B4468" t="inlineStr">
        <is>
          <t>奈良県桜井市豊前</t>
        </is>
      </c>
      <c r="C4468" t="inlineStr">
        <is>
          <t>ならけんさくらいしぶんぜ</t>
        </is>
      </c>
    </row>
    <row r="4469">
      <c r="A4469" t="inlineStr">
        <is>
          <t>6330079</t>
        </is>
      </c>
      <c r="B4469" t="inlineStr">
        <is>
          <t>奈良県桜井市豊田</t>
        </is>
      </c>
      <c r="C4469" t="inlineStr">
        <is>
          <t>ならけんさくらいしとよだ</t>
        </is>
      </c>
    </row>
    <row r="4470">
      <c r="A4470" t="inlineStr">
        <is>
          <t>6330081</t>
        </is>
      </c>
      <c r="B4470" t="inlineStr">
        <is>
          <t>奈良県桜井市草川</t>
        </is>
      </c>
      <c r="C4470" t="inlineStr">
        <is>
          <t>ならけんさくらいしくさかわ</t>
        </is>
      </c>
    </row>
    <row r="4471">
      <c r="A4471" t="inlineStr">
        <is>
          <t>6330082</t>
        </is>
      </c>
      <c r="B4471" t="inlineStr">
        <is>
          <t>奈良県桜井市巻野内</t>
        </is>
      </c>
      <c r="C4471" t="inlineStr">
        <is>
          <t>ならけんさくらいしまきのうち</t>
        </is>
      </c>
    </row>
    <row r="4472">
      <c r="A4472" t="inlineStr">
        <is>
          <t>6330083</t>
        </is>
      </c>
      <c r="B4472" t="inlineStr">
        <is>
          <t>奈良県桜井市辻</t>
        </is>
      </c>
      <c r="C4472" t="inlineStr">
        <is>
          <t>ならけんさくらいしつじ</t>
        </is>
      </c>
    </row>
    <row r="4473">
      <c r="A4473" t="inlineStr">
        <is>
          <t>6330084</t>
        </is>
      </c>
      <c r="B4473" t="inlineStr">
        <is>
          <t>奈良県桜井市太田</t>
        </is>
      </c>
      <c r="C4473" t="inlineStr">
        <is>
          <t>ならけんさくらいしおおた</t>
        </is>
      </c>
    </row>
    <row r="4474">
      <c r="A4474" t="inlineStr">
        <is>
          <t>6330085</t>
        </is>
      </c>
      <c r="B4474" t="inlineStr">
        <is>
          <t>奈良県桜井市東田</t>
        </is>
      </c>
      <c r="C4474" t="inlineStr">
        <is>
          <t>ならけんさくらいしひがしだ</t>
        </is>
      </c>
    </row>
    <row r="4475">
      <c r="A4475" t="inlineStr">
        <is>
          <t>6330086</t>
        </is>
      </c>
      <c r="B4475" t="inlineStr">
        <is>
          <t>奈良県桜井市江包</t>
        </is>
      </c>
      <c r="C4475" t="inlineStr">
        <is>
          <t>ならけんさくらいしえつつみ</t>
        </is>
      </c>
    </row>
    <row r="4476">
      <c r="A4476" t="inlineStr">
        <is>
          <t>6330087</t>
        </is>
      </c>
      <c r="B4476" t="inlineStr">
        <is>
          <t>奈良県桜井市大豆越</t>
        </is>
      </c>
      <c r="C4476" t="inlineStr">
        <is>
          <t>ならけんさくらいしまめごし</t>
        </is>
      </c>
    </row>
    <row r="4477">
      <c r="A4477" t="inlineStr">
        <is>
          <t>6330091</t>
        </is>
      </c>
      <c r="B4477" t="inlineStr">
        <is>
          <t>奈良県桜井市桜井</t>
        </is>
      </c>
      <c r="C4477" t="inlineStr">
        <is>
          <t>ならけんさくらいしさくらい</t>
        </is>
      </c>
    </row>
    <row r="4478">
      <c r="A4478" t="inlineStr">
        <is>
          <t>6330101</t>
        </is>
      </c>
      <c r="B4478" t="inlineStr">
        <is>
          <t>奈良県桜井市小夫</t>
        </is>
      </c>
      <c r="C4478" t="inlineStr">
        <is>
          <t>ならけんさくらいしおおぶ</t>
        </is>
      </c>
    </row>
    <row r="4479">
      <c r="A4479" t="inlineStr">
        <is>
          <t>6330102</t>
        </is>
      </c>
      <c r="B4479" t="inlineStr">
        <is>
          <t>奈良県桜井市三谷</t>
        </is>
      </c>
      <c r="C4479" t="inlineStr">
        <is>
          <t>ならけんさくらいしみたに</t>
        </is>
      </c>
    </row>
    <row r="4480">
      <c r="A4480" t="inlineStr">
        <is>
          <t>6330103</t>
        </is>
      </c>
      <c r="B4480" t="inlineStr">
        <is>
          <t>奈良県桜井市小夫嵩方</t>
        </is>
      </c>
      <c r="C4480" t="inlineStr">
        <is>
          <t>ならけんさくらいしおおぶだけほう</t>
        </is>
      </c>
    </row>
    <row r="4481">
      <c r="A4481" t="inlineStr">
        <is>
          <t>6330104</t>
        </is>
      </c>
      <c r="B4481" t="inlineStr">
        <is>
          <t>奈良県桜井市芹井</t>
        </is>
      </c>
      <c r="C4481" t="inlineStr">
        <is>
          <t>ならけんさくらいしせりい</t>
        </is>
      </c>
    </row>
    <row r="4482">
      <c r="A4482" t="inlineStr">
        <is>
          <t>6330105</t>
        </is>
      </c>
      <c r="B4482" t="inlineStr">
        <is>
          <t>奈良県桜井市白木</t>
        </is>
      </c>
      <c r="C4482" t="inlineStr">
        <is>
          <t>ならけんさくらいししらき</t>
        </is>
      </c>
    </row>
    <row r="4483">
      <c r="A4483" t="inlineStr">
        <is>
          <t>6330106</t>
        </is>
      </c>
      <c r="B4483" t="inlineStr">
        <is>
          <t>奈良県桜井市萱森</t>
        </is>
      </c>
      <c r="C4483" t="inlineStr">
        <is>
          <t>ならけんさくらいしかやもり</t>
        </is>
      </c>
    </row>
    <row r="4484">
      <c r="A4484" t="inlineStr">
        <is>
          <t>6330107</t>
        </is>
      </c>
      <c r="B4484" t="inlineStr">
        <is>
          <t>奈良県桜井市中谷</t>
        </is>
      </c>
      <c r="C4484" t="inlineStr">
        <is>
          <t>ならけんさくらいしなかたに</t>
        </is>
      </c>
    </row>
    <row r="4485">
      <c r="A4485" t="inlineStr">
        <is>
          <t>6330108</t>
        </is>
      </c>
      <c r="B4485" t="inlineStr">
        <is>
          <t>奈良県桜井市滝倉</t>
        </is>
      </c>
      <c r="C4485" t="inlineStr">
        <is>
          <t>ならけんさくらいしたきのくら</t>
        </is>
      </c>
    </row>
    <row r="4486">
      <c r="A4486" t="inlineStr">
        <is>
          <t>6330111</t>
        </is>
      </c>
      <c r="B4486" t="inlineStr">
        <is>
          <t>奈良県桜井市吉隠</t>
        </is>
      </c>
      <c r="C4486" t="inlineStr">
        <is>
          <t>ならけんさくらいしよなばり</t>
        </is>
      </c>
    </row>
    <row r="4487">
      <c r="A4487" t="inlineStr">
        <is>
          <t>6330112</t>
        </is>
      </c>
      <c r="B4487" t="inlineStr">
        <is>
          <t>奈良県桜井市初瀬</t>
        </is>
      </c>
      <c r="C4487" t="inlineStr">
        <is>
          <t>ならけんさくらいしはせ</t>
        </is>
      </c>
    </row>
    <row r="4488">
      <c r="A4488" t="inlineStr">
        <is>
          <t>6330121</t>
        </is>
      </c>
      <c r="B4488" t="inlineStr">
        <is>
          <t>奈良県桜井市白河</t>
        </is>
      </c>
      <c r="C4488" t="inlineStr">
        <is>
          <t>ならけんさくらいししらが</t>
        </is>
      </c>
    </row>
    <row r="4489">
      <c r="A4489" t="inlineStr">
        <is>
          <t>6330122</t>
        </is>
      </c>
      <c r="B4489" t="inlineStr">
        <is>
          <t>奈良県桜井市出雲</t>
        </is>
      </c>
      <c r="C4489" t="inlineStr">
        <is>
          <t>ならけんさくらいしいずも</t>
        </is>
      </c>
    </row>
    <row r="4490">
      <c r="A4490" t="inlineStr">
        <is>
          <t>6330131</t>
        </is>
      </c>
      <c r="B4490" t="inlineStr">
        <is>
          <t>奈良県桜井市修理枝</t>
        </is>
      </c>
      <c r="C4490" t="inlineStr">
        <is>
          <t>ならけんさくらいししゅりえだ</t>
        </is>
      </c>
    </row>
    <row r="4491">
      <c r="A4491" t="inlineStr">
        <is>
          <t>6330132</t>
        </is>
      </c>
      <c r="B4491" t="inlineStr">
        <is>
          <t>奈良県桜井市和田</t>
        </is>
      </c>
      <c r="C4491" t="inlineStr">
        <is>
          <t>ならけんさくらいしわだ</t>
        </is>
      </c>
    </row>
    <row r="4492">
      <c r="A4492" t="inlineStr">
        <is>
          <t>6330133</t>
        </is>
      </c>
      <c r="B4492" t="inlineStr">
        <is>
          <t>奈良県桜井市笠</t>
        </is>
      </c>
      <c r="C4492" t="inlineStr">
        <is>
          <t>ならけんさくらいしかさ</t>
        </is>
      </c>
    </row>
    <row r="4493">
      <c r="A4493" t="inlineStr">
        <is>
          <t>6330200</t>
        </is>
      </c>
      <c r="B4493" t="inlineStr">
        <is>
          <t>奈良県宇陀市</t>
        </is>
      </c>
      <c r="C4493" t="inlineStr">
        <is>
          <t>ならけんうだし</t>
        </is>
      </c>
    </row>
    <row r="4494">
      <c r="A4494" t="inlineStr">
        <is>
          <t>6330201</t>
        </is>
      </c>
      <c r="B4494" t="inlineStr">
        <is>
          <t>奈良県宇陀市榛原戒場</t>
        </is>
      </c>
      <c r="C4494" t="inlineStr">
        <is>
          <t>ならけんうだしはいばらかいば</t>
        </is>
      </c>
    </row>
    <row r="4495">
      <c r="A4495" t="inlineStr">
        <is>
          <t>6330202</t>
        </is>
      </c>
      <c r="B4495" t="inlineStr">
        <is>
          <t>奈良県宇陀市榛原山辺三</t>
        </is>
      </c>
      <c r="C4495" t="inlineStr">
        <is>
          <t>ならけんうだしはいばらやまべさん</t>
        </is>
      </c>
    </row>
    <row r="4496">
      <c r="A4496" t="inlineStr">
        <is>
          <t>6330203</t>
        </is>
      </c>
      <c r="B4496" t="inlineStr">
        <is>
          <t>奈良県宇陀市榛原長峯</t>
        </is>
      </c>
      <c r="C4496" t="inlineStr">
        <is>
          <t>ならけんうだしはいばらながみね</t>
        </is>
      </c>
    </row>
    <row r="4497">
      <c r="A4497" t="inlineStr">
        <is>
          <t>6330204</t>
        </is>
      </c>
      <c r="B4497" t="inlineStr">
        <is>
          <t>奈良県宇陀市榛原福地</t>
        </is>
      </c>
      <c r="C4497" t="inlineStr">
        <is>
          <t>ならけんうだしはいばらふくち</t>
        </is>
      </c>
    </row>
    <row r="4498">
      <c r="A4498" t="inlineStr">
        <is>
          <t>6330205</t>
        </is>
      </c>
      <c r="B4498" t="inlineStr">
        <is>
          <t>奈良県宇陀市榛原天満台東</t>
        </is>
      </c>
      <c r="C4498" t="inlineStr">
        <is>
          <t>ならけんうだしはいばらてんまだいひがし</t>
        </is>
      </c>
    </row>
    <row r="4499">
      <c r="A4499" t="inlineStr">
        <is>
          <t>6330206</t>
        </is>
      </c>
      <c r="B4499" t="inlineStr">
        <is>
          <t>奈良県宇陀市榛原天満台西</t>
        </is>
      </c>
      <c r="C4499" t="inlineStr">
        <is>
          <t>ならけんうだしはいばらてんまだいにし</t>
        </is>
      </c>
    </row>
    <row r="4500">
      <c r="A4500" t="inlineStr">
        <is>
          <t>6330207</t>
        </is>
      </c>
      <c r="B4500" t="inlineStr">
        <is>
          <t>奈良県宇陀市榛原赤瀬</t>
        </is>
      </c>
      <c r="C4500" t="inlineStr">
        <is>
          <t>ならけんうだしはいばらあかぜ</t>
        </is>
      </c>
    </row>
    <row r="4501">
      <c r="A4501" t="inlineStr">
        <is>
          <t>6330208</t>
        </is>
      </c>
      <c r="B4501" t="inlineStr">
        <is>
          <t>奈良県宇陀市榛原額井</t>
        </is>
      </c>
      <c r="C4501" t="inlineStr">
        <is>
          <t>ならけんうだしはいばらぬかい</t>
        </is>
      </c>
    </row>
    <row r="4502">
      <c r="A4502" t="inlineStr">
        <is>
          <t>6330211</t>
        </is>
      </c>
      <c r="B4502" t="inlineStr">
        <is>
          <t>奈良県宇陀市榛原荷阪</t>
        </is>
      </c>
      <c r="C4502" t="inlineStr">
        <is>
          <t>ならけんうだしはいばらにざか</t>
        </is>
      </c>
    </row>
    <row r="4503">
      <c r="A4503" t="inlineStr">
        <is>
          <t>6330212</t>
        </is>
      </c>
      <c r="B4503" t="inlineStr">
        <is>
          <t>奈良県宇陀市榛原高井</t>
        </is>
      </c>
      <c r="C4503" t="inlineStr">
        <is>
          <t>ならけんうだしはいばらたかい</t>
        </is>
      </c>
    </row>
    <row r="4504">
      <c r="A4504" t="inlineStr">
        <is>
          <t>6330213</t>
        </is>
      </c>
      <c r="B4504" t="inlineStr">
        <is>
          <t>奈良県宇陀市榛原赤埴</t>
        </is>
      </c>
      <c r="C4504" t="inlineStr">
        <is>
          <t>ならけんうだしはいばらあかばね</t>
        </is>
      </c>
    </row>
    <row r="4505">
      <c r="A4505" t="inlineStr">
        <is>
          <t>6330214</t>
        </is>
      </c>
      <c r="B4505" t="inlineStr">
        <is>
          <t>奈良県宇陀市榛原諸木野</t>
        </is>
      </c>
      <c r="C4505" t="inlineStr">
        <is>
          <t>ならけんうだしはいばらもろきの</t>
        </is>
      </c>
    </row>
    <row r="4506">
      <c r="A4506" t="inlineStr">
        <is>
          <t>6330215</t>
        </is>
      </c>
      <c r="B4506" t="inlineStr">
        <is>
          <t>奈良県宇陀市榛原内牧</t>
        </is>
      </c>
      <c r="C4506" t="inlineStr">
        <is>
          <t>ならけんうだしはいばらうちまき</t>
        </is>
      </c>
    </row>
    <row r="4507">
      <c r="A4507" t="inlineStr">
        <is>
          <t>6330216</t>
        </is>
      </c>
      <c r="B4507" t="inlineStr">
        <is>
          <t>奈良県宇陀市榛原八滝</t>
        </is>
      </c>
      <c r="C4507" t="inlineStr">
        <is>
          <t>ならけんうだしはいばらやたき</t>
        </is>
      </c>
    </row>
    <row r="4508">
      <c r="A4508" t="inlineStr">
        <is>
          <t>6330217</t>
        </is>
      </c>
      <c r="B4508" t="inlineStr">
        <is>
          <t>奈良県宇陀市榛原自明</t>
        </is>
      </c>
      <c r="C4508" t="inlineStr">
        <is>
          <t>ならけんうだしはいばらじみょう</t>
        </is>
      </c>
    </row>
    <row r="4509">
      <c r="A4509" t="inlineStr">
        <is>
          <t>6330218</t>
        </is>
      </c>
      <c r="B4509" t="inlineStr">
        <is>
          <t>奈良県宇陀市榛原檜牧</t>
        </is>
      </c>
      <c r="C4509" t="inlineStr">
        <is>
          <t>ならけんうだしはいばらひのまき</t>
        </is>
      </c>
    </row>
    <row r="4510">
      <c r="A4510" t="inlineStr">
        <is>
          <t>6330221</t>
        </is>
      </c>
      <c r="B4510" t="inlineStr">
        <is>
          <t>奈良県宇陀市榛原萩乃里</t>
        </is>
      </c>
      <c r="C4510" t="inlineStr">
        <is>
          <t>ならけんうだしはいばらはぎのさと</t>
        </is>
      </c>
    </row>
    <row r="4511">
      <c r="A4511" t="inlineStr">
        <is>
          <t>6330222</t>
        </is>
      </c>
      <c r="B4511" t="inlineStr">
        <is>
          <t>奈良県宇陀市榛原上井足</t>
        </is>
      </c>
      <c r="C4511" t="inlineStr">
        <is>
          <t>ならけんうだしはいばらかみいだに</t>
        </is>
      </c>
    </row>
    <row r="4512">
      <c r="A4512" t="inlineStr">
        <is>
          <t>6330223</t>
        </is>
      </c>
      <c r="B4512" t="inlineStr">
        <is>
          <t>奈良県宇陀市榛原石田</t>
        </is>
      </c>
      <c r="C4512" t="inlineStr">
        <is>
          <t>ならけんうだしはいばらいしだ</t>
        </is>
      </c>
    </row>
    <row r="4513">
      <c r="A4513" t="inlineStr">
        <is>
          <t>6330224</t>
        </is>
      </c>
      <c r="B4513" t="inlineStr">
        <is>
          <t>奈良県宇陀市榛原山路</t>
        </is>
      </c>
      <c r="C4513" t="inlineStr">
        <is>
          <t>ならけんうだしはいばらやまじ</t>
        </is>
      </c>
    </row>
    <row r="4514">
      <c r="A4514" t="inlineStr">
        <is>
          <t>6330225</t>
        </is>
      </c>
      <c r="B4514" t="inlineStr">
        <is>
          <t>奈良県宇陀市榛原大貝</t>
        </is>
      </c>
      <c r="C4514" t="inlineStr">
        <is>
          <t>ならけんうだしはいばらおおがい</t>
        </is>
      </c>
    </row>
    <row r="4515">
      <c r="A4515" t="inlineStr">
        <is>
          <t>6330226</t>
        </is>
      </c>
      <c r="B4515" t="inlineStr">
        <is>
          <t>奈良県宇陀市榛原澤</t>
        </is>
      </c>
      <c r="C4515" t="inlineStr">
        <is>
          <t>ならけんうだしはいばらさわ</t>
        </is>
      </c>
    </row>
    <row r="4516">
      <c r="A4516" t="inlineStr">
        <is>
          <t>6330227</t>
        </is>
      </c>
      <c r="B4516" t="inlineStr">
        <is>
          <t>奈良県宇陀市榛原三宮寺</t>
        </is>
      </c>
      <c r="C4516" t="inlineStr">
        <is>
          <t>ならけんうだしはいばらさんぐうじ</t>
        </is>
      </c>
    </row>
    <row r="4517">
      <c r="A4517" t="inlineStr">
        <is>
          <t>6330228</t>
        </is>
      </c>
      <c r="B4517" t="inlineStr">
        <is>
          <t>奈良県宇陀市榛原栗谷</t>
        </is>
      </c>
      <c r="C4517" t="inlineStr">
        <is>
          <t>ならけんうだしはいばらくりだに</t>
        </is>
      </c>
    </row>
    <row r="4518">
      <c r="A4518" t="inlineStr">
        <is>
          <t>6330231</t>
        </is>
      </c>
      <c r="B4518" t="inlineStr">
        <is>
          <t>奈良県宇陀市榛原足立</t>
        </is>
      </c>
      <c r="C4518" t="inlineStr">
        <is>
          <t>ならけんうだしはいばらあだち</t>
        </is>
      </c>
    </row>
    <row r="4519">
      <c r="A4519" t="inlineStr">
        <is>
          <t>6330232</t>
        </is>
      </c>
      <c r="B4519" t="inlineStr">
        <is>
          <t>奈良県宇陀市榛原池上</t>
        </is>
      </c>
      <c r="C4519" t="inlineStr">
        <is>
          <t>ならけんうだしはいばらいけがみ</t>
        </is>
      </c>
    </row>
    <row r="4520">
      <c r="A4520" t="inlineStr">
        <is>
          <t>6330233</t>
        </is>
      </c>
      <c r="B4520" t="inlineStr">
        <is>
          <t>奈良県宇陀市榛原福西</t>
        </is>
      </c>
      <c r="C4520" t="inlineStr">
        <is>
          <t>ならけんうだしはいばらふくにし</t>
        </is>
      </c>
    </row>
    <row r="4521">
      <c r="A4521" t="inlineStr">
        <is>
          <t>6330234</t>
        </is>
      </c>
      <c r="B4521" t="inlineStr">
        <is>
          <t>奈良県宇陀市榛原高塚</t>
        </is>
      </c>
      <c r="C4521" t="inlineStr">
        <is>
          <t>ならけんうだしはいばらたかつか</t>
        </is>
      </c>
    </row>
    <row r="4522">
      <c r="A4522" t="inlineStr">
        <is>
          <t>6330235</t>
        </is>
      </c>
      <c r="B4522" t="inlineStr">
        <is>
          <t>奈良県宇陀市榛原比布</t>
        </is>
      </c>
      <c r="C4522" t="inlineStr">
        <is>
          <t>ならけんうだしはいばらひふ</t>
        </is>
      </c>
    </row>
    <row r="4523">
      <c r="A4523" t="inlineStr">
        <is>
          <t>6330236</t>
        </is>
      </c>
      <c r="B4523" t="inlineStr">
        <is>
          <t>奈良県宇陀市榛原母里</t>
        </is>
      </c>
      <c r="C4523" t="inlineStr">
        <is>
          <t>ならけんうだしはいばらもり</t>
        </is>
      </c>
    </row>
    <row r="4524">
      <c r="A4524" t="inlineStr">
        <is>
          <t>6330241</t>
        </is>
      </c>
      <c r="B4524" t="inlineStr">
        <is>
          <t>奈良県宇陀市榛原下井足</t>
        </is>
      </c>
      <c r="C4524" t="inlineStr">
        <is>
          <t>ならけんうだしはいばらしもいだに</t>
        </is>
      </c>
    </row>
    <row r="4525">
      <c r="A4525" t="inlineStr">
        <is>
          <t>6330242</t>
        </is>
      </c>
      <c r="B4525" t="inlineStr">
        <is>
          <t>奈良県宇陀市榛原篠楽</t>
        </is>
      </c>
      <c r="C4525" t="inlineStr">
        <is>
          <t>ならけんうだしはいばらささがく</t>
        </is>
      </c>
    </row>
    <row r="4526">
      <c r="A4526" t="inlineStr">
        <is>
          <t>6330243</t>
        </is>
      </c>
      <c r="B4526" t="inlineStr">
        <is>
          <t>奈良県宇陀市榛原雨師</t>
        </is>
      </c>
      <c r="C4526" t="inlineStr">
        <is>
          <t>ならけんうだしはいばらあめし</t>
        </is>
      </c>
    </row>
    <row r="4527">
      <c r="A4527" t="inlineStr">
        <is>
          <t>6330244</t>
        </is>
      </c>
      <c r="B4527" t="inlineStr">
        <is>
          <t>奈良県宇陀市榛原安田</t>
        </is>
      </c>
      <c r="C4527" t="inlineStr">
        <is>
          <t>ならけんうだしはいばらやすだ</t>
        </is>
      </c>
    </row>
    <row r="4528">
      <c r="A4528" t="inlineStr">
        <is>
          <t>6330245</t>
        </is>
      </c>
      <c r="B4528" t="inlineStr">
        <is>
          <t>奈良県宇陀市榛原笠間</t>
        </is>
      </c>
      <c r="C4528" t="inlineStr">
        <is>
          <t>ならけんうだしはいばらかさま</t>
        </is>
      </c>
    </row>
    <row r="4529">
      <c r="A4529" t="inlineStr">
        <is>
          <t>6330246</t>
        </is>
      </c>
      <c r="B4529" t="inlineStr">
        <is>
          <t>奈良県宇陀市榛原柳</t>
        </is>
      </c>
      <c r="C4529" t="inlineStr">
        <is>
          <t>ならけんうだしはいばらやなぎ</t>
        </is>
      </c>
    </row>
    <row r="4530">
      <c r="A4530" t="inlineStr">
        <is>
          <t>6330251</t>
        </is>
      </c>
      <c r="B4530" t="inlineStr">
        <is>
          <t>奈良県宇陀市榛原ひのき坂</t>
        </is>
      </c>
      <c r="C4530" t="inlineStr">
        <is>
          <t>ならけんうだしはいばらひのきざか</t>
        </is>
      </c>
    </row>
    <row r="4531">
      <c r="A4531" t="inlineStr">
        <is>
          <t>6330252</t>
        </is>
      </c>
      <c r="B4531" t="inlineStr">
        <is>
          <t>奈良県宇陀市榛原桜が丘</t>
        </is>
      </c>
      <c r="C4531" t="inlineStr">
        <is>
          <t>ならけんうだしはいばらさくらがおか</t>
        </is>
      </c>
    </row>
    <row r="4532">
      <c r="A4532" t="inlineStr">
        <is>
          <t>6330253</t>
        </is>
      </c>
      <c r="B4532" t="inlineStr">
        <is>
          <t>奈良県宇陀市榛原萩原</t>
        </is>
      </c>
      <c r="C4532" t="inlineStr">
        <is>
          <t>ならけんうだしはいばらはぎはら</t>
        </is>
      </c>
    </row>
    <row r="4533">
      <c r="A4533" t="inlineStr">
        <is>
          <t>6330254</t>
        </is>
      </c>
      <c r="B4533" t="inlineStr">
        <is>
          <t>奈良県宇陀市榛原高萩台</t>
        </is>
      </c>
      <c r="C4533" t="inlineStr">
        <is>
          <t>ならけんうだしはいばらたかはぎだい</t>
        </is>
      </c>
    </row>
    <row r="4534">
      <c r="A4534" t="inlineStr">
        <is>
          <t>6330255</t>
        </is>
      </c>
      <c r="B4534" t="inlineStr">
        <is>
          <t>奈良県宇陀市榛原角柄</t>
        </is>
      </c>
      <c r="C4534" t="inlineStr">
        <is>
          <t>ならけんうだしはいばらつのがわら</t>
        </is>
      </c>
    </row>
    <row r="4535">
      <c r="A4535" t="inlineStr">
        <is>
          <t>6330256</t>
        </is>
      </c>
      <c r="B4535" t="inlineStr">
        <is>
          <t>奈良県宇陀市榛原あかね台</t>
        </is>
      </c>
      <c r="C4535" t="inlineStr">
        <is>
          <t>ならけんうだしはいばらあかねだい</t>
        </is>
      </c>
    </row>
    <row r="4536">
      <c r="A4536" t="inlineStr">
        <is>
          <t>6330257</t>
        </is>
      </c>
      <c r="B4536" t="inlineStr">
        <is>
          <t>奈良県宇陀市榛原榛見が丘</t>
        </is>
      </c>
      <c r="C4536" t="inlineStr">
        <is>
          <t>ならけんうだしはいばらはるみがおか</t>
        </is>
      </c>
    </row>
    <row r="4537">
      <c r="A4537" t="inlineStr">
        <is>
          <t>6330311</t>
        </is>
      </c>
      <c r="B4537" t="inlineStr">
        <is>
          <t>奈良県宇陀市室生龍口</t>
        </is>
      </c>
      <c r="C4537" t="inlineStr">
        <is>
          <t>ならけんうだしむろうりゅうぐち</t>
        </is>
      </c>
    </row>
    <row r="4538">
      <c r="A4538" t="inlineStr">
        <is>
          <t>6330312</t>
        </is>
      </c>
      <c r="B4538" t="inlineStr">
        <is>
          <t>奈良県宇陀市室生西谷</t>
        </is>
      </c>
      <c r="C4538" t="inlineStr">
        <is>
          <t>ならけんうだしむろうにしたに</t>
        </is>
      </c>
    </row>
    <row r="4539">
      <c r="A4539" t="inlineStr">
        <is>
          <t>6330313</t>
        </is>
      </c>
      <c r="B4539" t="inlineStr">
        <is>
          <t>奈良県宇陀市室生瀧谷</t>
        </is>
      </c>
      <c r="C4539" t="inlineStr">
        <is>
          <t>ならけんうだしむろうたきだに</t>
        </is>
      </c>
    </row>
    <row r="4540">
      <c r="A4540" t="inlineStr">
        <is>
          <t>6330314</t>
        </is>
      </c>
      <c r="B4540" t="inlineStr">
        <is>
          <t>奈良県宇陀市室生砥取</t>
        </is>
      </c>
      <c r="C4540" t="inlineStr">
        <is>
          <t>ならけんうだしむろうととり</t>
        </is>
      </c>
    </row>
    <row r="4541">
      <c r="A4541" t="inlineStr">
        <is>
          <t>6330315</t>
        </is>
      </c>
      <c r="B4541" t="inlineStr">
        <is>
          <t>奈良県宇陀市室生大野</t>
        </is>
      </c>
      <c r="C4541" t="inlineStr">
        <is>
          <t>ならけんうだしむろうおおの</t>
        </is>
      </c>
    </row>
    <row r="4542">
      <c r="A4542" t="inlineStr">
        <is>
          <t>6330316</t>
        </is>
      </c>
      <c r="B4542" t="inlineStr">
        <is>
          <t>奈良県宇陀市室生向渕</t>
        </is>
      </c>
      <c r="C4542" t="inlineStr">
        <is>
          <t>ならけんうだしむろうむこうぢ</t>
        </is>
      </c>
    </row>
    <row r="4543">
      <c r="A4543" t="inlineStr">
        <is>
          <t>6330317</t>
        </is>
      </c>
      <c r="B4543" t="inlineStr">
        <is>
          <t>奈良県宇陀市室生三本松</t>
        </is>
      </c>
      <c r="C4543" t="inlineStr">
        <is>
          <t>ならけんうだしむろうさんぼんまつ</t>
        </is>
      </c>
    </row>
    <row r="4544">
      <c r="A4544" t="inlineStr">
        <is>
          <t>6330421</t>
        </is>
      </c>
      <c r="B4544" t="inlineStr">
        <is>
          <t>奈良県宇陀市室生</t>
        </is>
      </c>
      <c r="C4544" t="inlineStr">
        <is>
          <t>ならけんうだしむろう</t>
        </is>
      </c>
    </row>
    <row r="4545">
      <c r="A4545" t="inlineStr">
        <is>
          <t>6330422</t>
        </is>
      </c>
      <c r="B4545" t="inlineStr">
        <is>
          <t>奈良県宇陀市室生下田口</t>
        </is>
      </c>
      <c r="C4545" t="inlineStr">
        <is>
          <t>ならけんうだしむろうしもたぐち</t>
        </is>
      </c>
    </row>
    <row r="4546">
      <c r="A4546" t="inlineStr">
        <is>
          <t>6330423</t>
        </is>
      </c>
      <c r="B4546" t="inlineStr">
        <is>
          <t>奈良県宇陀市室生田口元角川</t>
        </is>
      </c>
      <c r="C4546" t="inlineStr">
        <is>
          <t>ならけんうだしむろうたぐちもとつのがわ</t>
        </is>
      </c>
    </row>
    <row r="4547">
      <c r="A4547" t="inlineStr">
        <is>
          <t>6330424</t>
        </is>
      </c>
      <c r="B4547" t="inlineStr">
        <is>
          <t>奈良県宇陀市室生田口元上田口</t>
        </is>
      </c>
      <c r="C4547" t="inlineStr">
        <is>
          <t>ならけんうだしむろうたぐちもとかみたぐち</t>
        </is>
      </c>
    </row>
    <row r="4548">
      <c r="A4548" t="inlineStr">
        <is>
          <t>6330425</t>
        </is>
      </c>
      <c r="B4548" t="inlineStr">
        <is>
          <t>奈良県宇陀市室生黒岩</t>
        </is>
      </c>
      <c r="C4548" t="inlineStr">
        <is>
          <t>ならけんうだしむろうくろいわ</t>
        </is>
      </c>
    </row>
    <row r="4549">
      <c r="A4549" t="inlineStr">
        <is>
          <t>6331200</t>
        </is>
      </c>
      <c r="B4549" t="inlineStr">
        <is>
          <t>奈良県宇陀郡曽爾村</t>
        </is>
      </c>
      <c r="C4549" t="inlineStr">
        <is>
          <t>ならけんうだぐんそにむら</t>
        </is>
      </c>
    </row>
    <row r="4550">
      <c r="A4550" t="inlineStr">
        <is>
          <t>6331201</t>
        </is>
      </c>
      <c r="B4550" t="inlineStr">
        <is>
          <t>奈良県宇陀郡曽爾村伊賀見</t>
        </is>
      </c>
      <c r="C4550" t="inlineStr">
        <is>
          <t>ならけんうだぐんそにむらいがみ</t>
        </is>
      </c>
    </row>
    <row r="4551">
      <c r="A4551" t="inlineStr">
        <is>
          <t>6331202</t>
        </is>
      </c>
      <c r="B4551" t="inlineStr">
        <is>
          <t>奈良県宇陀郡曽爾村太良路</t>
        </is>
      </c>
      <c r="C4551" t="inlineStr">
        <is>
          <t>ならけんうだぐんそにむらたろじ</t>
        </is>
      </c>
    </row>
    <row r="4552">
      <c r="A4552" t="inlineStr">
        <is>
          <t>6331203</t>
        </is>
      </c>
      <c r="B4552" t="inlineStr">
        <is>
          <t>奈良県宇陀郡曽爾村葛</t>
        </is>
      </c>
      <c r="C4552" t="inlineStr">
        <is>
          <t>ならけんうだぐんそにむらかずら</t>
        </is>
      </c>
    </row>
    <row r="4553">
      <c r="A4553" t="inlineStr">
        <is>
          <t>6331211</t>
        </is>
      </c>
      <c r="B4553" t="inlineStr">
        <is>
          <t>奈良県宇陀郡曽爾村塩井</t>
        </is>
      </c>
      <c r="C4553" t="inlineStr">
        <is>
          <t>ならけんうだぐんそにむらしおい</t>
        </is>
      </c>
    </row>
    <row r="4554">
      <c r="A4554" t="inlineStr">
        <is>
          <t>6331212</t>
        </is>
      </c>
      <c r="B4554" t="inlineStr">
        <is>
          <t>奈良県宇陀郡曽爾村今井</t>
        </is>
      </c>
      <c r="C4554" t="inlineStr">
        <is>
          <t>ならけんうだぐんそにむらいまい</t>
        </is>
      </c>
    </row>
    <row r="4555">
      <c r="A4555" t="inlineStr">
        <is>
          <t>6331213</t>
        </is>
      </c>
      <c r="B4555" t="inlineStr">
        <is>
          <t>奈良県宇陀郡曽爾村小長尾</t>
        </is>
      </c>
      <c r="C4555" t="inlineStr">
        <is>
          <t>ならけんうだぐんそにむらこながお</t>
        </is>
      </c>
    </row>
    <row r="4556">
      <c r="A4556" t="inlineStr">
        <is>
          <t>6331214</t>
        </is>
      </c>
      <c r="B4556" t="inlineStr">
        <is>
          <t>奈良県宇陀郡曽爾村長野</t>
        </is>
      </c>
      <c r="C4556" t="inlineStr">
        <is>
          <t>ならけんうだぐんそにむらながの</t>
        </is>
      </c>
    </row>
    <row r="4557">
      <c r="A4557" t="inlineStr">
        <is>
          <t>6331215</t>
        </is>
      </c>
      <c r="B4557" t="inlineStr">
        <is>
          <t>奈良県宇陀郡曽爾村掛</t>
        </is>
      </c>
      <c r="C4557" t="inlineStr">
        <is>
          <t>ならけんうだぐんそにむらかけ</t>
        </is>
      </c>
    </row>
    <row r="4558">
      <c r="A4558" t="inlineStr">
        <is>
          <t>6331216</t>
        </is>
      </c>
      <c r="B4558" t="inlineStr">
        <is>
          <t>奈良県宇陀郡曽爾村山粕</t>
        </is>
      </c>
      <c r="C4558" t="inlineStr">
        <is>
          <t>ならけんうだぐんそにむらやまがす</t>
        </is>
      </c>
    </row>
    <row r="4559">
      <c r="A4559" t="inlineStr">
        <is>
          <t>6331300</t>
        </is>
      </c>
      <c r="B4559" t="inlineStr">
        <is>
          <t>奈良県宇陀郡御杖村</t>
        </is>
      </c>
      <c r="C4559" t="inlineStr">
        <is>
          <t>ならけんうだぐんみつえむら</t>
        </is>
      </c>
    </row>
    <row r="4560">
      <c r="A4560" t="inlineStr">
        <is>
          <t>6331301</t>
        </is>
      </c>
      <c r="B4560" t="inlineStr">
        <is>
          <t>奈良県宇陀郡御杖村神末</t>
        </is>
      </c>
      <c r="C4560" t="inlineStr">
        <is>
          <t>ならけんうだぐんみつえむらこうずえ</t>
        </is>
      </c>
    </row>
    <row r="4561">
      <c r="A4561" t="inlineStr">
        <is>
          <t>6331302</t>
        </is>
      </c>
      <c r="B4561" t="inlineStr">
        <is>
          <t>奈良県宇陀郡御杖村菅野</t>
        </is>
      </c>
      <c r="C4561" t="inlineStr">
        <is>
          <t>ならけんうだぐんみつえむらすがの</t>
        </is>
      </c>
    </row>
    <row r="4562">
      <c r="A4562" t="inlineStr">
        <is>
          <t>6331303</t>
        </is>
      </c>
      <c r="B4562" t="inlineStr">
        <is>
          <t>奈良県宇陀郡御杖村土屋原</t>
        </is>
      </c>
      <c r="C4562" t="inlineStr">
        <is>
          <t>ならけんうだぐんみつえむらつちやはら</t>
        </is>
      </c>
    </row>
    <row r="4563">
      <c r="A4563" t="inlineStr">
        <is>
          <t>6331304</t>
        </is>
      </c>
      <c r="B4563" t="inlineStr">
        <is>
          <t>奈良県宇陀郡御杖村桃俣</t>
        </is>
      </c>
      <c r="C4563" t="inlineStr">
        <is>
          <t>ならけんうだぐんみつえむらもものまた</t>
        </is>
      </c>
    </row>
    <row r="4564">
      <c r="A4564" t="inlineStr">
        <is>
          <t>6332101</t>
        </is>
      </c>
      <c r="B4564" t="inlineStr">
        <is>
          <t>奈良県宇陀市大宇陀五津</t>
        </is>
      </c>
      <c r="C4564" t="inlineStr">
        <is>
          <t>ならけんうだしおおうだいつつ</t>
        </is>
      </c>
    </row>
    <row r="4565">
      <c r="A4565" t="inlineStr">
        <is>
          <t>6332102</t>
        </is>
      </c>
      <c r="B4565" t="inlineStr">
        <is>
          <t>奈良県宇陀市大宇陀平尾</t>
        </is>
      </c>
      <c r="C4565" t="inlineStr">
        <is>
          <t>ならけんうだしおおうだひらお</t>
        </is>
      </c>
    </row>
    <row r="4566">
      <c r="A4566" t="inlineStr">
        <is>
          <t>6332103</t>
        </is>
      </c>
      <c r="B4566" t="inlineStr">
        <is>
          <t>奈良県宇陀市大宇陀野依</t>
        </is>
      </c>
      <c r="C4566" t="inlineStr">
        <is>
          <t>ならけんうだしおおうだのより</t>
        </is>
      </c>
    </row>
    <row r="4567">
      <c r="A4567" t="inlineStr">
        <is>
          <t>6332104</t>
        </is>
      </c>
      <c r="B4567" t="inlineStr">
        <is>
          <t>奈良県宇陀市大宇陀口今井</t>
        </is>
      </c>
      <c r="C4567" t="inlineStr">
        <is>
          <t>ならけんうだしおおうだくちいまい</t>
        </is>
      </c>
    </row>
    <row r="4568">
      <c r="A4568" t="inlineStr">
        <is>
          <t>6332105</t>
        </is>
      </c>
      <c r="B4568" t="inlineStr">
        <is>
          <t>奈良県宇陀市大宇陀麻生田</t>
        </is>
      </c>
      <c r="C4568" t="inlineStr">
        <is>
          <t>ならけんうだしおおうだあそだ</t>
        </is>
      </c>
    </row>
    <row r="4569">
      <c r="A4569" t="inlineStr">
        <is>
          <t>6332106</t>
        </is>
      </c>
      <c r="B4569" t="inlineStr">
        <is>
          <t>奈良県宇陀市大宇陀馬取柿</t>
        </is>
      </c>
      <c r="C4569" t="inlineStr">
        <is>
          <t>ならけんうだしおおうだまとりがき</t>
        </is>
      </c>
    </row>
    <row r="4570">
      <c r="A4570" t="inlineStr">
        <is>
          <t>6332107</t>
        </is>
      </c>
      <c r="B4570" t="inlineStr">
        <is>
          <t>奈良県宇陀市大宇陀嬉河原</t>
        </is>
      </c>
      <c r="C4570" t="inlineStr">
        <is>
          <t>ならけんうだしおおうだうれしがわら</t>
        </is>
      </c>
    </row>
    <row r="4571">
      <c r="A4571" t="inlineStr">
        <is>
          <t>6332108</t>
        </is>
      </c>
      <c r="B4571" t="inlineStr">
        <is>
          <t>奈良県宇陀市大宇陀半阪</t>
        </is>
      </c>
      <c r="C4571" t="inlineStr">
        <is>
          <t>ならけんうだしおおうだはんさか</t>
        </is>
      </c>
    </row>
    <row r="4572">
      <c r="A4572" t="inlineStr">
        <is>
          <t>6332111</t>
        </is>
      </c>
      <c r="B4572" t="inlineStr">
        <is>
          <t>奈良県宇陀市大宇陀内原</t>
        </is>
      </c>
      <c r="C4572" t="inlineStr">
        <is>
          <t>ならけんうだしおおうだうちはら</t>
        </is>
      </c>
    </row>
    <row r="4573">
      <c r="A4573" t="inlineStr">
        <is>
          <t>6332112</t>
        </is>
      </c>
      <c r="B4573" t="inlineStr">
        <is>
          <t>奈良県宇陀市大宇陀小附</t>
        </is>
      </c>
      <c r="C4573" t="inlineStr">
        <is>
          <t>ならけんうだしおおうだこうつけ</t>
        </is>
      </c>
    </row>
    <row r="4574">
      <c r="A4574" t="inlineStr">
        <is>
          <t>6332113</t>
        </is>
      </c>
      <c r="B4574" t="inlineStr">
        <is>
          <t>奈良県宇陀市大宇陀下竹</t>
        </is>
      </c>
      <c r="C4574" t="inlineStr">
        <is>
          <t>ならけんうだしおおうだしもたけ</t>
        </is>
      </c>
    </row>
    <row r="4575">
      <c r="A4575" t="inlineStr">
        <is>
          <t>6332114</t>
        </is>
      </c>
      <c r="B4575" t="inlineStr">
        <is>
          <t>奈良県宇陀市大宇陀春日</t>
        </is>
      </c>
      <c r="C4575" t="inlineStr">
        <is>
          <t>ならけんうだしおおうだかすが</t>
        </is>
      </c>
    </row>
    <row r="4576">
      <c r="A4576" t="inlineStr">
        <is>
          <t>6332115</t>
        </is>
      </c>
      <c r="B4576" t="inlineStr">
        <is>
          <t>奈良県宇陀市大宇陀西山</t>
        </is>
      </c>
      <c r="C4576" t="inlineStr">
        <is>
          <t>ならけんうだしおおうだにしやま</t>
        </is>
      </c>
    </row>
    <row r="4577">
      <c r="A4577" t="inlineStr">
        <is>
          <t>6332116</t>
        </is>
      </c>
      <c r="B4577" t="inlineStr">
        <is>
          <t>奈良県宇陀市大宇陀岩室</t>
        </is>
      </c>
      <c r="C4577" t="inlineStr">
        <is>
          <t>ならけんうだしおおうだいわむろ</t>
        </is>
      </c>
    </row>
    <row r="4578">
      <c r="A4578" t="inlineStr">
        <is>
          <t>6332117</t>
        </is>
      </c>
      <c r="B4578" t="inlineStr">
        <is>
          <t>奈良県宇陀市大宇陀芝生</t>
        </is>
      </c>
      <c r="C4578" t="inlineStr">
        <is>
          <t>ならけんうだしおおうだしぼう</t>
        </is>
      </c>
    </row>
    <row r="4579">
      <c r="A4579" t="inlineStr">
        <is>
          <t>6332121</t>
        </is>
      </c>
      <c r="B4579" t="inlineStr">
        <is>
          <t>奈良県宇陀市大宇陀塚脇</t>
        </is>
      </c>
      <c r="C4579" t="inlineStr">
        <is>
          <t>ならけんうだしおおうだつかわき</t>
        </is>
      </c>
    </row>
    <row r="4580">
      <c r="A4580" t="inlineStr">
        <is>
          <t>6332122</t>
        </is>
      </c>
      <c r="B4580" t="inlineStr">
        <is>
          <t>奈良県宇陀市大宇陀調子</t>
        </is>
      </c>
      <c r="C4580" t="inlineStr">
        <is>
          <t>ならけんうだしおおうだちょうし</t>
        </is>
      </c>
    </row>
    <row r="4581">
      <c r="A4581" t="inlineStr">
        <is>
          <t>6332123</t>
        </is>
      </c>
      <c r="B4581" t="inlineStr">
        <is>
          <t>奈良県宇陀市大宇陀藤井</t>
        </is>
      </c>
      <c r="C4581" t="inlineStr">
        <is>
          <t>ならけんうだしおおうだふじい</t>
        </is>
      </c>
    </row>
    <row r="4582">
      <c r="A4582" t="inlineStr">
        <is>
          <t>6332124</t>
        </is>
      </c>
      <c r="B4582" t="inlineStr">
        <is>
          <t>奈良県宇陀市大宇陀才ケ辻</t>
        </is>
      </c>
      <c r="C4582" t="inlineStr">
        <is>
          <t>ならけんうだしおおうださいがつじ</t>
        </is>
      </c>
    </row>
    <row r="4583">
      <c r="A4583" t="inlineStr">
        <is>
          <t>6332125</t>
        </is>
      </c>
      <c r="B4583" t="inlineStr">
        <is>
          <t>奈良県宇陀市大宇陀守道</t>
        </is>
      </c>
      <c r="C4583" t="inlineStr">
        <is>
          <t>ならけんうだしおおうだもち</t>
        </is>
      </c>
    </row>
    <row r="4584">
      <c r="A4584" t="inlineStr">
        <is>
          <t>6332126</t>
        </is>
      </c>
      <c r="B4584" t="inlineStr">
        <is>
          <t>奈良県宇陀市大宇陀岩清水</t>
        </is>
      </c>
      <c r="C4584" t="inlineStr">
        <is>
          <t>ならけんうだしおおうだいわしみず</t>
        </is>
      </c>
    </row>
    <row r="4585">
      <c r="A4585" t="inlineStr">
        <is>
          <t>6332131</t>
        </is>
      </c>
      <c r="B4585" t="inlineStr">
        <is>
          <t>奈良県宇陀市大宇陀和田</t>
        </is>
      </c>
      <c r="C4585" t="inlineStr">
        <is>
          <t>ならけんうだしおおうだわだ</t>
        </is>
      </c>
    </row>
    <row r="4586">
      <c r="A4586" t="inlineStr">
        <is>
          <t>6332132</t>
        </is>
      </c>
      <c r="B4586" t="inlineStr">
        <is>
          <t>奈良県宇陀市大宇陀下品</t>
        </is>
      </c>
      <c r="C4586" t="inlineStr">
        <is>
          <t>ならけんうだしおおうだしもしな</t>
        </is>
      </c>
    </row>
    <row r="4587">
      <c r="A4587" t="inlineStr">
        <is>
          <t>6332133</t>
        </is>
      </c>
      <c r="B4587" t="inlineStr">
        <is>
          <t>奈良県宇陀市大宇陀上品</t>
        </is>
      </c>
      <c r="C4587" t="inlineStr">
        <is>
          <t>ならけんうだしおおうだかみしな</t>
        </is>
      </c>
    </row>
    <row r="4588">
      <c r="A4588" t="inlineStr">
        <is>
          <t>6332134</t>
        </is>
      </c>
      <c r="B4588" t="inlineStr">
        <is>
          <t>奈良県宇陀市大宇陀小和田</t>
        </is>
      </c>
      <c r="C4588" t="inlineStr">
        <is>
          <t>ならけんうだしおおうだこわだ</t>
        </is>
      </c>
    </row>
    <row r="4589">
      <c r="A4589" t="inlineStr">
        <is>
          <t>6332135</t>
        </is>
      </c>
      <c r="B4589" t="inlineStr">
        <is>
          <t>奈良県宇陀市大宇陀東平尾</t>
        </is>
      </c>
      <c r="C4589" t="inlineStr">
        <is>
          <t>ならけんうだしおおうだひがしひらお</t>
        </is>
      </c>
    </row>
    <row r="4590">
      <c r="A4590" t="inlineStr">
        <is>
          <t>6332136</t>
        </is>
      </c>
      <c r="B4590" t="inlineStr">
        <is>
          <t>奈良県宇陀市大宇陀大熊</t>
        </is>
      </c>
      <c r="C4590" t="inlineStr">
        <is>
          <t>ならけんうだしおおうだおおくま</t>
        </is>
      </c>
    </row>
    <row r="4591">
      <c r="A4591" t="inlineStr">
        <is>
          <t>6332137</t>
        </is>
      </c>
      <c r="B4591" t="inlineStr">
        <is>
          <t>奈良県宇陀市大宇陀下片岡</t>
        </is>
      </c>
      <c r="C4591" t="inlineStr">
        <is>
          <t>ならけんうだしおおうだしもかたおか</t>
        </is>
      </c>
    </row>
    <row r="4592">
      <c r="A4592" t="inlineStr">
        <is>
          <t>6332138</t>
        </is>
      </c>
      <c r="B4592" t="inlineStr">
        <is>
          <t>奈良県宇陀市大宇陀白鳥居</t>
        </is>
      </c>
      <c r="C4592" t="inlineStr">
        <is>
          <t>ならけんうだしおおうだしらとりい</t>
        </is>
      </c>
    </row>
    <row r="4593">
      <c r="A4593" t="inlineStr">
        <is>
          <t>6332139</t>
        </is>
      </c>
      <c r="B4593" t="inlineStr">
        <is>
          <t>奈良県宇陀市大宇陀山口</t>
        </is>
      </c>
      <c r="C4593" t="inlineStr">
        <is>
          <t>ならけんうだしおおうだやまぐち</t>
        </is>
      </c>
    </row>
    <row r="4594">
      <c r="A4594" t="inlineStr">
        <is>
          <t>6332141</t>
        </is>
      </c>
      <c r="B4594" t="inlineStr">
        <is>
          <t>奈良県宇陀市大宇陀上片岡</t>
        </is>
      </c>
      <c r="C4594" t="inlineStr">
        <is>
          <t>ならけんうだしおおうだかみかたおか</t>
        </is>
      </c>
    </row>
    <row r="4595">
      <c r="A4595" t="inlineStr">
        <is>
          <t>6332142</t>
        </is>
      </c>
      <c r="B4595" t="inlineStr">
        <is>
          <t>奈良県宇陀市大宇陀田原</t>
        </is>
      </c>
      <c r="C4595" t="inlineStr">
        <is>
          <t>ならけんうだしおおうだたわら</t>
        </is>
      </c>
    </row>
    <row r="4596">
      <c r="A4596" t="inlineStr">
        <is>
          <t>6332143</t>
        </is>
      </c>
      <c r="B4596" t="inlineStr">
        <is>
          <t>奈良県宇陀市大宇陀牧</t>
        </is>
      </c>
      <c r="C4596" t="inlineStr">
        <is>
          <t>ならけんうだしおおうだまき</t>
        </is>
      </c>
    </row>
    <row r="4597">
      <c r="A4597" t="inlineStr">
        <is>
          <t>6332144</t>
        </is>
      </c>
      <c r="B4597" t="inlineStr">
        <is>
          <t>奈良県宇陀市大宇陀栗野</t>
        </is>
      </c>
      <c r="C4597" t="inlineStr">
        <is>
          <t>ならけんうだしおおうだくりの</t>
        </is>
      </c>
    </row>
    <row r="4598">
      <c r="A4598" t="inlineStr">
        <is>
          <t>6332151</t>
        </is>
      </c>
      <c r="B4598" t="inlineStr">
        <is>
          <t>奈良県宇陀市大宇陀大東</t>
        </is>
      </c>
      <c r="C4598" t="inlineStr">
        <is>
          <t>ならけんうだしおおうだだいとう</t>
        </is>
      </c>
    </row>
    <row r="4599">
      <c r="A4599" t="inlineStr">
        <is>
          <t>6332152</t>
        </is>
      </c>
      <c r="B4599" t="inlineStr">
        <is>
          <t>奈良県宇陀市大宇陀関戸</t>
        </is>
      </c>
      <c r="C4599" t="inlineStr">
        <is>
          <t>ならけんうだしおおうだせきど</t>
        </is>
      </c>
    </row>
    <row r="4600">
      <c r="A4600" t="inlineStr">
        <is>
          <t>6332153</t>
        </is>
      </c>
      <c r="B4600" t="inlineStr">
        <is>
          <t>奈良県宇陀市大宇陀下宮奥</t>
        </is>
      </c>
      <c r="C4600" t="inlineStr">
        <is>
          <t>ならけんうだしおおうだしもみやのおく</t>
        </is>
      </c>
    </row>
    <row r="4601">
      <c r="A4601" t="inlineStr">
        <is>
          <t>6332154</t>
        </is>
      </c>
      <c r="B4601" t="inlineStr">
        <is>
          <t>奈良県宇陀市大宇陀宮奥</t>
        </is>
      </c>
      <c r="C4601" t="inlineStr">
        <is>
          <t>ならけんうだしおおうだみやのおく</t>
        </is>
      </c>
    </row>
    <row r="4602">
      <c r="A4602" t="inlineStr">
        <is>
          <t>6332155</t>
        </is>
      </c>
      <c r="B4602" t="inlineStr">
        <is>
          <t>奈良県宇陀市大宇陀黒木</t>
        </is>
      </c>
      <c r="C4602" t="inlineStr">
        <is>
          <t>ならけんうだしおおうだくろぎ</t>
        </is>
      </c>
    </row>
    <row r="4603">
      <c r="A4603" t="inlineStr">
        <is>
          <t>6332156</t>
        </is>
      </c>
      <c r="B4603" t="inlineStr">
        <is>
          <t>奈良県宇陀市大宇陀本郷</t>
        </is>
      </c>
      <c r="C4603" t="inlineStr">
        <is>
          <t>ならけんうだしおおうだほんごう</t>
        </is>
      </c>
    </row>
    <row r="4604">
      <c r="A4604" t="inlineStr">
        <is>
          <t>6332161</t>
        </is>
      </c>
      <c r="B4604" t="inlineStr">
        <is>
          <t>奈良県宇陀市大宇陀上新</t>
        </is>
      </c>
      <c r="C4604" t="inlineStr">
        <is>
          <t>ならけんうだしおおうだかみしん</t>
        </is>
      </c>
    </row>
    <row r="4605">
      <c r="A4605" t="inlineStr">
        <is>
          <t>6332162</t>
        </is>
      </c>
      <c r="B4605" t="inlineStr">
        <is>
          <t>奈良県宇陀市大宇陀出新</t>
        </is>
      </c>
      <c r="C4605" t="inlineStr">
        <is>
          <t>ならけんうだしおおうだいでしん</t>
        </is>
      </c>
    </row>
    <row r="4606">
      <c r="A4606" t="inlineStr">
        <is>
          <t>6332163</t>
        </is>
      </c>
      <c r="B4606" t="inlineStr">
        <is>
          <t>奈良県宇陀市大宇陀万六</t>
        </is>
      </c>
      <c r="C4606" t="inlineStr">
        <is>
          <t>ならけんうだしおおうだまんろく</t>
        </is>
      </c>
    </row>
    <row r="4607">
      <c r="A4607" t="inlineStr">
        <is>
          <t>6332164</t>
        </is>
      </c>
      <c r="B4607" t="inlineStr">
        <is>
          <t>奈良県宇陀市大宇陀拾生</t>
        </is>
      </c>
      <c r="C4607" t="inlineStr">
        <is>
          <t>ならけんうだしおおうだひろう</t>
        </is>
      </c>
    </row>
    <row r="4608">
      <c r="A4608" t="inlineStr">
        <is>
          <t>6332165</t>
        </is>
      </c>
      <c r="B4608" t="inlineStr">
        <is>
          <t>奈良県宇陀市大宇陀中庄</t>
        </is>
      </c>
      <c r="C4608" t="inlineStr">
        <is>
          <t>ならけんうだしおおうだなかのしょう</t>
        </is>
      </c>
    </row>
    <row r="4609">
      <c r="A4609" t="inlineStr">
        <is>
          <t>6332166</t>
        </is>
      </c>
      <c r="B4609" t="inlineStr">
        <is>
          <t>奈良県宇陀市大宇陀迫間</t>
        </is>
      </c>
      <c r="C4609" t="inlineStr">
        <is>
          <t>ならけんうだしおおうだはさま</t>
        </is>
      </c>
    </row>
    <row r="4610">
      <c r="A4610" t="inlineStr">
        <is>
          <t>6332170</t>
        </is>
      </c>
      <c r="B4610" t="inlineStr">
        <is>
          <t>奈良県宇陀市大宇陀下茶</t>
        </is>
      </c>
      <c r="C4610" t="inlineStr">
        <is>
          <t>ならけんうだしおおうだしもちゃ</t>
        </is>
      </c>
    </row>
    <row r="4611">
      <c r="A4611" t="inlineStr">
        <is>
          <t>6332171</t>
        </is>
      </c>
      <c r="B4611" t="inlineStr">
        <is>
          <t>奈良県宇陀市大宇陀上茶</t>
        </is>
      </c>
      <c r="C4611" t="inlineStr">
        <is>
          <t>ならけんうだしおおうだかみちゃ</t>
        </is>
      </c>
    </row>
    <row r="4612">
      <c r="A4612" t="inlineStr">
        <is>
          <t>6332172</t>
        </is>
      </c>
      <c r="B4612" t="inlineStr">
        <is>
          <t>奈良県宇陀市大宇陀上本</t>
        </is>
      </c>
      <c r="C4612" t="inlineStr">
        <is>
          <t>ならけんうだしおおうだかみほん</t>
        </is>
      </c>
    </row>
    <row r="4613">
      <c r="A4613" t="inlineStr">
        <is>
          <t>6332173</t>
        </is>
      </c>
      <c r="B4613" t="inlineStr">
        <is>
          <t>奈良県宇陀市大宇陀上中</t>
        </is>
      </c>
      <c r="C4613" t="inlineStr">
        <is>
          <t>ならけんうだしおおうだかみなか</t>
        </is>
      </c>
    </row>
    <row r="4614">
      <c r="A4614" t="inlineStr">
        <is>
          <t>6332174</t>
        </is>
      </c>
      <c r="B4614" t="inlineStr">
        <is>
          <t>奈良県宇陀市大宇陀上</t>
        </is>
      </c>
      <c r="C4614" t="inlineStr">
        <is>
          <t>ならけんうだしおおうだかみ</t>
        </is>
      </c>
    </row>
    <row r="4615">
      <c r="A4615" t="inlineStr">
        <is>
          <t>6332175</t>
        </is>
      </c>
      <c r="B4615" t="inlineStr">
        <is>
          <t>奈良県宇陀市大宇陀中新</t>
        </is>
      </c>
      <c r="C4615" t="inlineStr">
        <is>
          <t>ならけんうだしおおうだなかしん</t>
        </is>
      </c>
    </row>
    <row r="4616">
      <c r="A4616" t="inlineStr">
        <is>
          <t>6332176</t>
        </is>
      </c>
      <c r="B4616" t="inlineStr">
        <is>
          <t>奈良県宇陀市大宇陀小出口</t>
        </is>
      </c>
      <c r="C4616" t="inlineStr">
        <is>
          <t>ならけんうだしおおうだこいでぐち</t>
        </is>
      </c>
    </row>
    <row r="4617">
      <c r="A4617" t="inlineStr">
        <is>
          <t>6332177</t>
        </is>
      </c>
      <c r="B4617" t="inlineStr">
        <is>
          <t>奈良県宇陀市大宇陀下出口</t>
        </is>
      </c>
      <c r="C4617" t="inlineStr">
        <is>
          <t>ならけんうだしおおうだしもでぐち</t>
        </is>
      </c>
    </row>
    <row r="4618">
      <c r="A4618" t="inlineStr">
        <is>
          <t>6332178</t>
        </is>
      </c>
      <c r="B4618" t="inlineStr">
        <is>
          <t>奈良県宇陀市大宇陀下中</t>
        </is>
      </c>
      <c r="C4618" t="inlineStr">
        <is>
          <t>ならけんうだしおおうだしもなか</t>
        </is>
      </c>
    </row>
    <row r="4619">
      <c r="A4619" t="inlineStr">
        <is>
          <t>6332179</t>
        </is>
      </c>
      <c r="B4619" t="inlineStr">
        <is>
          <t>奈良県宇陀市大宇陀下本</t>
        </is>
      </c>
      <c r="C4619" t="inlineStr">
        <is>
          <t>ならけんうだしおおうだしもほん</t>
        </is>
      </c>
    </row>
    <row r="4620">
      <c r="A4620" t="inlineStr">
        <is>
          <t>6332201</t>
        </is>
      </c>
      <c r="B4620" t="inlineStr">
        <is>
          <t>奈良県宇陀市菟田野平井</t>
        </is>
      </c>
      <c r="C4620" t="inlineStr">
        <is>
          <t>ならけんうだしうたのひらい</t>
        </is>
      </c>
    </row>
    <row r="4621">
      <c r="A4621" t="inlineStr">
        <is>
          <t>6332202</t>
        </is>
      </c>
      <c r="B4621" t="inlineStr">
        <is>
          <t>奈良県宇陀市菟田野大神</t>
        </is>
      </c>
      <c r="C4621" t="inlineStr">
        <is>
          <t>ならけんうだしうたのおおがみ</t>
        </is>
      </c>
    </row>
    <row r="4622">
      <c r="A4622" t="inlineStr">
        <is>
          <t>6332203</t>
        </is>
      </c>
      <c r="B4622" t="inlineStr">
        <is>
          <t>奈良県宇陀市菟田野見田</t>
        </is>
      </c>
      <c r="C4622" t="inlineStr">
        <is>
          <t>ならけんうだしうたのみた</t>
        </is>
      </c>
    </row>
    <row r="4623">
      <c r="A4623" t="inlineStr">
        <is>
          <t>6332204</t>
        </is>
      </c>
      <c r="B4623" t="inlineStr">
        <is>
          <t>奈良県宇陀市菟田野大澤</t>
        </is>
      </c>
      <c r="C4623" t="inlineStr">
        <is>
          <t>ならけんうだしうたのおおさわ</t>
        </is>
      </c>
    </row>
    <row r="4624">
      <c r="A4624" t="inlineStr">
        <is>
          <t>6332205</t>
        </is>
      </c>
      <c r="B4624" t="inlineStr">
        <is>
          <t>奈良県宇陀市菟田野別所</t>
        </is>
      </c>
      <c r="C4624" t="inlineStr">
        <is>
          <t>ならけんうだしうたのべっしょ</t>
        </is>
      </c>
    </row>
    <row r="4625">
      <c r="A4625" t="inlineStr">
        <is>
          <t>6332211</t>
        </is>
      </c>
      <c r="B4625" t="inlineStr">
        <is>
          <t>奈良県宇陀市菟田野入谷</t>
        </is>
      </c>
      <c r="C4625" t="inlineStr">
        <is>
          <t>ならけんうだしうたのにゅうだに</t>
        </is>
      </c>
    </row>
    <row r="4626">
      <c r="A4626" t="inlineStr">
        <is>
          <t>6332212</t>
        </is>
      </c>
      <c r="B4626" t="inlineStr">
        <is>
          <t>奈良県宇陀市菟田野下芳野</t>
        </is>
      </c>
      <c r="C4626" t="inlineStr">
        <is>
          <t>ならけんうだしうたのしもほうの</t>
        </is>
      </c>
    </row>
    <row r="4627">
      <c r="A4627" t="inlineStr">
        <is>
          <t>6332213</t>
        </is>
      </c>
      <c r="B4627" t="inlineStr">
        <is>
          <t>奈良県宇陀市菟田野上芳野</t>
        </is>
      </c>
      <c r="C4627" t="inlineStr">
        <is>
          <t>ならけんうだしうたのかみほうの</t>
        </is>
      </c>
    </row>
    <row r="4628">
      <c r="A4628" t="inlineStr">
        <is>
          <t>6332214</t>
        </is>
      </c>
      <c r="B4628" t="inlineStr">
        <is>
          <t>奈良県宇陀市菟田野岩端</t>
        </is>
      </c>
      <c r="C4628" t="inlineStr">
        <is>
          <t>ならけんうだしうたのいわはし</t>
        </is>
      </c>
    </row>
    <row r="4629">
      <c r="A4629" t="inlineStr">
        <is>
          <t>6332215</t>
        </is>
      </c>
      <c r="B4629" t="inlineStr">
        <is>
          <t>奈良県宇陀市菟田野東郷</t>
        </is>
      </c>
      <c r="C4629" t="inlineStr">
        <is>
          <t>ならけんうだしうたのとうごう</t>
        </is>
      </c>
    </row>
    <row r="4630">
      <c r="A4630" t="inlineStr">
        <is>
          <t>6332221</t>
        </is>
      </c>
      <c r="B4630" t="inlineStr">
        <is>
          <t>奈良県宇陀市菟田野松井</t>
        </is>
      </c>
      <c r="C4630" t="inlineStr">
        <is>
          <t>ならけんうだしうたのまつい</t>
        </is>
      </c>
    </row>
    <row r="4631">
      <c r="A4631" t="inlineStr">
        <is>
          <t>6332222</t>
        </is>
      </c>
      <c r="B4631" t="inlineStr">
        <is>
          <t>奈良県宇陀市菟田野駒帰</t>
        </is>
      </c>
      <c r="C4631" t="inlineStr">
        <is>
          <t>ならけんうだしうたのこまがえり</t>
        </is>
      </c>
    </row>
    <row r="4632">
      <c r="A4632" t="inlineStr">
        <is>
          <t>6332223</t>
        </is>
      </c>
      <c r="B4632" t="inlineStr">
        <is>
          <t>奈良県宇陀市菟田野宇賀志</t>
        </is>
      </c>
      <c r="C4632" t="inlineStr">
        <is>
          <t>ならけんうだしうたのうかし</t>
        </is>
      </c>
    </row>
    <row r="4633">
      <c r="A4633" t="inlineStr">
        <is>
          <t>6332224</t>
        </is>
      </c>
      <c r="B4633" t="inlineStr">
        <is>
          <t>奈良県宇陀市菟田野佐倉</t>
        </is>
      </c>
      <c r="C4633" t="inlineStr">
        <is>
          <t>ならけんうだしうたのさくら</t>
        </is>
      </c>
    </row>
    <row r="4634">
      <c r="A4634" t="inlineStr">
        <is>
          <t>6332225</t>
        </is>
      </c>
      <c r="B4634" t="inlineStr">
        <is>
          <t>奈良県宇陀市菟田野稲戸</t>
        </is>
      </c>
      <c r="C4634" t="inlineStr">
        <is>
          <t>ならけんうだしうたのいなど</t>
        </is>
      </c>
    </row>
    <row r="4635">
      <c r="A4635" t="inlineStr">
        <is>
          <t>6332226</t>
        </is>
      </c>
      <c r="B4635" t="inlineStr">
        <is>
          <t>奈良県宇陀市菟田野古市場</t>
        </is>
      </c>
      <c r="C4635" t="inlineStr">
        <is>
          <t>ならけんうだしうたのふるいちば</t>
        </is>
      </c>
    </row>
    <row r="4636">
      <c r="A4636" t="inlineStr">
        <is>
          <t>6332227</t>
        </is>
      </c>
      <c r="B4636" t="inlineStr">
        <is>
          <t>奈良県宇陀市菟田野岩崎</t>
        </is>
      </c>
      <c r="C4636" t="inlineStr">
        <is>
          <t>ならけんうだしうたのいわさき</t>
        </is>
      </c>
    </row>
    <row r="4637">
      <c r="A4637" t="inlineStr">
        <is>
          <t>6332301</t>
        </is>
      </c>
      <c r="B4637" t="inlineStr">
        <is>
          <t>奈良県吉野郡東吉野村滝野</t>
        </is>
      </c>
      <c r="C4637" t="inlineStr">
        <is>
          <t>ならけんよしのぐんひがしよしのむらたきの</t>
        </is>
      </c>
    </row>
    <row r="4638">
      <c r="A4638" t="inlineStr">
        <is>
          <t>6332302</t>
        </is>
      </c>
      <c r="B4638" t="inlineStr">
        <is>
          <t>奈良県吉野郡東吉野村谷尻</t>
        </is>
      </c>
      <c r="C4638" t="inlineStr">
        <is>
          <t>ならけんよしのぐんひがしよしのむらたにじり</t>
        </is>
      </c>
    </row>
    <row r="4639">
      <c r="A4639" t="inlineStr">
        <is>
          <t>6332303</t>
        </is>
      </c>
      <c r="B4639" t="inlineStr">
        <is>
          <t>奈良県吉野郡東吉野村平野</t>
        </is>
      </c>
      <c r="C4639" t="inlineStr">
        <is>
          <t>ならけんよしのぐんひがしよしのむらひらの</t>
        </is>
      </c>
    </row>
    <row r="4640">
      <c r="A4640" t="inlineStr">
        <is>
          <t>6332304</t>
        </is>
      </c>
      <c r="B4640" t="inlineStr">
        <is>
          <t>奈良県吉野郡東吉野村杉谷</t>
        </is>
      </c>
      <c r="C4640" t="inlineStr">
        <is>
          <t>ならけんよしのぐんひがしよしのむらすぎたに</t>
        </is>
      </c>
    </row>
    <row r="4641">
      <c r="A4641" t="inlineStr">
        <is>
          <t>6332311</t>
        </is>
      </c>
      <c r="B4641" t="inlineStr">
        <is>
          <t>奈良県吉野郡東吉野村木津</t>
        </is>
      </c>
      <c r="C4641" t="inlineStr">
        <is>
          <t>ならけんよしのぐんひがしよしのむらこつ</t>
        </is>
      </c>
    </row>
    <row r="4642">
      <c r="A4642" t="inlineStr">
        <is>
          <t>6332312</t>
        </is>
      </c>
      <c r="B4642" t="inlineStr">
        <is>
          <t>奈良県吉野郡東吉野村伊豆尾</t>
        </is>
      </c>
      <c r="C4642" t="inlineStr">
        <is>
          <t>ならけんよしのぐんひがしよしのむらいずお</t>
        </is>
      </c>
    </row>
    <row r="4643">
      <c r="A4643" t="inlineStr">
        <is>
          <t>6332313</t>
        </is>
      </c>
      <c r="B4643" t="inlineStr">
        <is>
          <t>奈良県吉野郡東吉野村日裏</t>
        </is>
      </c>
      <c r="C4643" t="inlineStr">
        <is>
          <t>ならけんよしのぐんひがしよしのむらひうら</t>
        </is>
      </c>
    </row>
    <row r="4644">
      <c r="A4644" t="inlineStr">
        <is>
          <t>6332314</t>
        </is>
      </c>
      <c r="B4644" t="inlineStr">
        <is>
          <t>奈良県吉野郡東吉野村萩原</t>
        </is>
      </c>
      <c r="C4644" t="inlineStr">
        <is>
          <t>ならけんよしのぐんひがしよしのむらはぎわら</t>
        </is>
      </c>
    </row>
    <row r="4645">
      <c r="A4645" t="inlineStr">
        <is>
          <t>6332400</t>
        </is>
      </c>
      <c r="B4645" t="inlineStr">
        <is>
          <t>奈良県吉野郡東吉野村</t>
        </is>
      </c>
      <c r="C4645" t="inlineStr">
        <is>
          <t>ならけんよしのぐんひがしよしのむら</t>
        </is>
      </c>
    </row>
    <row r="4646">
      <c r="A4646" t="inlineStr">
        <is>
          <t>6332421</t>
        </is>
      </c>
      <c r="B4646" t="inlineStr">
        <is>
          <t>奈良県吉野郡東吉野村小川</t>
        </is>
      </c>
      <c r="C4646" t="inlineStr">
        <is>
          <t>ならけんよしのぐんひがしよしのむらおがわ</t>
        </is>
      </c>
    </row>
    <row r="4647">
      <c r="A4647" t="inlineStr">
        <is>
          <t>6332422</t>
        </is>
      </c>
      <c r="B4647" t="inlineStr">
        <is>
          <t>奈良県吉野郡東吉野村鷲家</t>
        </is>
      </c>
      <c r="C4647" t="inlineStr">
        <is>
          <t>ならけんよしのぐんひがしよしのむらわしか</t>
        </is>
      </c>
    </row>
    <row r="4648">
      <c r="A4648" t="inlineStr">
        <is>
          <t>6332423</t>
        </is>
      </c>
      <c r="B4648" t="inlineStr">
        <is>
          <t>奈良県吉野郡東吉野村小栗栖</t>
        </is>
      </c>
      <c r="C4648" t="inlineStr">
        <is>
          <t>ならけんよしのぐんひがしよしのむらこぐりす</t>
        </is>
      </c>
    </row>
    <row r="4649">
      <c r="A4649" t="inlineStr">
        <is>
          <t>6332424</t>
        </is>
      </c>
      <c r="B4649" t="inlineStr">
        <is>
          <t>奈良県吉野郡東吉野村中黒</t>
        </is>
      </c>
      <c r="C4649" t="inlineStr">
        <is>
          <t>ならけんよしのぐんひがしよしのむらなかぐろ</t>
        </is>
      </c>
    </row>
    <row r="4650">
      <c r="A4650" t="inlineStr">
        <is>
          <t>6332431</t>
        </is>
      </c>
      <c r="B4650" t="inlineStr">
        <is>
          <t>奈良県吉野郡東吉野村小</t>
        </is>
      </c>
      <c r="C4650" t="inlineStr">
        <is>
          <t>ならけんよしのぐんひがしよしのむらおむら</t>
        </is>
      </c>
    </row>
    <row r="4651">
      <c r="A4651" t="inlineStr">
        <is>
          <t>6332432</t>
        </is>
      </c>
      <c r="B4651" t="inlineStr">
        <is>
          <t>奈良県吉野郡東吉野村木津川</t>
        </is>
      </c>
      <c r="C4651" t="inlineStr">
        <is>
          <t>ならけんよしのぐんひがしよしのむらこつがわ</t>
        </is>
      </c>
    </row>
    <row r="4652">
      <c r="A4652" t="inlineStr">
        <is>
          <t>6332433</t>
        </is>
      </c>
      <c r="B4652" t="inlineStr">
        <is>
          <t>奈良県吉野郡東吉野村三尾</t>
        </is>
      </c>
      <c r="C4652" t="inlineStr">
        <is>
          <t>ならけんよしのぐんひがしよしのむらみお</t>
        </is>
      </c>
    </row>
    <row r="4653">
      <c r="A4653" t="inlineStr">
        <is>
          <t>6332441</t>
        </is>
      </c>
      <c r="B4653" t="inlineStr">
        <is>
          <t>奈良県吉野郡東吉野村狭戸</t>
        </is>
      </c>
      <c r="C4653" t="inlineStr">
        <is>
          <t>ならけんよしのぐんひがしよしのむらせばと</t>
        </is>
      </c>
    </row>
    <row r="4654">
      <c r="A4654" t="inlineStr">
        <is>
          <t>6332442</t>
        </is>
      </c>
      <c r="B4654" t="inlineStr">
        <is>
          <t>奈良県吉野郡東吉野村大豆生</t>
        </is>
      </c>
      <c r="C4654" t="inlineStr">
        <is>
          <t>ならけんよしのぐんひがしよしのむらまめお</t>
        </is>
      </c>
    </row>
    <row r="4655">
      <c r="A4655" t="inlineStr">
        <is>
          <t>6332443</t>
        </is>
      </c>
      <c r="B4655" t="inlineStr">
        <is>
          <t>奈良県吉野郡東吉野村麦谷</t>
        </is>
      </c>
      <c r="C4655" t="inlineStr">
        <is>
          <t>ならけんよしのぐんひがしよしのむらむぎたに</t>
        </is>
      </c>
    </row>
    <row r="4656">
      <c r="A4656" t="inlineStr">
        <is>
          <t>6332444</t>
        </is>
      </c>
      <c r="B4656" t="inlineStr">
        <is>
          <t>奈良県吉野郡東吉野村大又</t>
        </is>
      </c>
      <c r="C4656" t="inlineStr">
        <is>
          <t>ならけんよしのぐんひがしよしのむらおおまた</t>
        </is>
      </c>
    </row>
    <row r="4657">
      <c r="A4657" t="inlineStr">
        <is>
          <t>6340000</t>
        </is>
      </c>
      <c r="B4657" t="inlineStr">
        <is>
          <t>奈良県橿原市</t>
        </is>
      </c>
      <c r="C4657" t="inlineStr">
        <is>
          <t>ならけんかしはらし</t>
        </is>
      </c>
    </row>
    <row r="4658">
      <c r="A4658" t="inlineStr">
        <is>
          <t>6340001</t>
        </is>
      </c>
      <c r="B4658" t="inlineStr">
        <is>
          <t>奈良県橿原市太田市町</t>
        </is>
      </c>
      <c r="C4658" t="inlineStr">
        <is>
          <t>ならけんかしはらしおだいちちょう</t>
        </is>
      </c>
    </row>
    <row r="4659">
      <c r="A4659" t="inlineStr">
        <is>
          <t>6340002</t>
        </is>
      </c>
      <c r="B4659" t="inlineStr">
        <is>
          <t>奈良県橿原市東竹田町</t>
        </is>
      </c>
      <c r="C4659" t="inlineStr">
        <is>
          <t>ならけんかしはらしひがしたけだちょう</t>
        </is>
      </c>
    </row>
    <row r="4660">
      <c r="A4660" t="inlineStr">
        <is>
          <t>6340003</t>
        </is>
      </c>
      <c r="B4660" t="inlineStr">
        <is>
          <t>奈良県橿原市常盤町</t>
        </is>
      </c>
      <c r="C4660" t="inlineStr">
        <is>
          <t>ならけんかしはらしときわちょう</t>
        </is>
      </c>
    </row>
    <row r="4661">
      <c r="A4661" t="inlineStr">
        <is>
          <t>6340004</t>
        </is>
      </c>
      <c r="B4661" t="inlineStr">
        <is>
          <t>奈良県橿原市木原町</t>
        </is>
      </c>
      <c r="C4661" t="inlineStr">
        <is>
          <t>ならけんかしはらしきはらちょう</t>
        </is>
      </c>
    </row>
    <row r="4662">
      <c r="A4662" t="inlineStr">
        <is>
          <t>6340005</t>
        </is>
      </c>
      <c r="B4662" t="inlineStr">
        <is>
          <t>奈良県橿原市北八木町</t>
        </is>
      </c>
      <c r="C4662" t="inlineStr">
        <is>
          <t>ならけんかしはらしきたやぎちょう</t>
        </is>
      </c>
    </row>
    <row r="4663">
      <c r="A4663" t="inlineStr">
        <is>
          <t>6340006</t>
        </is>
      </c>
      <c r="B4663" t="inlineStr">
        <is>
          <t>奈良県橿原市新賀町</t>
        </is>
      </c>
      <c r="C4663" t="inlineStr">
        <is>
          <t>ならけんかしはらししんがちょう</t>
        </is>
      </c>
    </row>
    <row r="4664">
      <c r="A4664" t="inlineStr">
        <is>
          <t>6340007</t>
        </is>
      </c>
      <c r="B4664" t="inlineStr">
        <is>
          <t>奈良県橿原市葛本町</t>
        </is>
      </c>
      <c r="C4664" t="inlineStr">
        <is>
          <t>ならけんかしはらしくずもとちょう</t>
        </is>
      </c>
    </row>
    <row r="4665">
      <c r="A4665" t="inlineStr">
        <is>
          <t>6340008</t>
        </is>
      </c>
      <c r="B4665" t="inlineStr">
        <is>
          <t>奈良県橿原市十市町</t>
        </is>
      </c>
      <c r="C4665" t="inlineStr">
        <is>
          <t>ならけんかしはらしとおいちちょう</t>
        </is>
      </c>
    </row>
    <row r="4666">
      <c r="A4666" t="inlineStr">
        <is>
          <t>6340009</t>
        </is>
      </c>
      <c r="B4666" t="inlineStr">
        <is>
          <t>奈良県橿原市中町</t>
        </is>
      </c>
      <c r="C4666" t="inlineStr">
        <is>
          <t>ならけんかしはらしなかちょう</t>
        </is>
      </c>
    </row>
    <row r="4667">
      <c r="A4667" t="inlineStr">
        <is>
          <t>6340011</t>
        </is>
      </c>
      <c r="B4667" t="inlineStr">
        <is>
          <t>奈良県橿原市出垣内町</t>
        </is>
      </c>
      <c r="C4667" t="inlineStr">
        <is>
          <t>ならけんかしはらしでがいとちょう</t>
        </is>
      </c>
    </row>
    <row r="4668">
      <c r="A4668" t="inlineStr">
        <is>
          <t>6340012</t>
        </is>
      </c>
      <c r="B4668" t="inlineStr">
        <is>
          <t>奈良県橿原市膳夫町</t>
        </is>
      </c>
      <c r="C4668" t="inlineStr">
        <is>
          <t>ならけんかしはらしかしわてちょう</t>
        </is>
      </c>
    </row>
    <row r="4669">
      <c r="A4669" t="inlineStr">
        <is>
          <t>6340013</t>
        </is>
      </c>
      <c r="B4669" t="inlineStr">
        <is>
          <t>奈良県橿原市出合町</t>
        </is>
      </c>
      <c r="C4669" t="inlineStr">
        <is>
          <t>ならけんかしはらしであいちょう</t>
        </is>
      </c>
    </row>
    <row r="4670">
      <c r="A4670" t="inlineStr">
        <is>
          <t>6340014</t>
        </is>
      </c>
      <c r="B4670" t="inlineStr">
        <is>
          <t>奈良県橿原市石原田町</t>
        </is>
      </c>
      <c r="C4670" t="inlineStr">
        <is>
          <t>ならけんかしはらしいしはらだちょう</t>
        </is>
      </c>
    </row>
    <row r="4671">
      <c r="A4671" t="inlineStr">
        <is>
          <t>6340021</t>
        </is>
      </c>
      <c r="B4671" t="inlineStr">
        <is>
          <t>奈良県橿原市東池尻町</t>
        </is>
      </c>
      <c r="C4671" t="inlineStr">
        <is>
          <t>ならけんかしはらしひがしいけじりちょう</t>
        </is>
      </c>
    </row>
    <row r="4672">
      <c r="A4672" t="inlineStr">
        <is>
          <t>6340022</t>
        </is>
      </c>
      <c r="B4672" t="inlineStr">
        <is>
          <t>奈良県橿原市南浦町</t>
        </is>
      </c>
      <c r="C4672" t="inlineStr">
        <is>
          <t>ならけんかしはらしみなみうらちょう</t>
        </is>
      </c>
    </row>
    <row r="4673">
      <c r="A4673" t="inlineStr">
        <is>
          <t>6340023</t>
        </is>
      </c>
      <c r="B4673" t="inlineStr">
        <is>
          <t>奈良県橿原市戒外町</t>
        </is>
      </c>
      <c r="C4673" t="inlineStr">
        <is>
          <t>ならけんかしはらしかいげちょう</t>
        </is>
      </c>
    </row>
    <row r="4674">
      <c r="A4674" t="inlineStr">
        <is>
          <t>6340024</t>
        </is>
      </c>
      <c r="B4674" t="inlineStr">
        <is>
          <t>奈良県橿原市南山町</t>
        </is>
      </c>
      <c r="C4674" t="inlineStr">
        <is>
          <t>ならけんかしはらしみなみやまちょう</t>
        </is>
      </c>
    </row>
    <row r="4675">
      <c r="A4675" t="inlineStr">
        <is>
          <t>6340025</t>
        </is>
      </c>
      <c r="B4675" t="inlineStr">
        <is>
          <t>奈良県橿原市木之本町</t>
        </is>
      </c>
      <c r="C4675" t="inlineStr">
        <is>
          <t>ならけんかしはらしきのもとちょう</t>
        </is>
      </c>
    </row>
    <row r="4676">
      <c r="A4676" t="inlineStr">
        <is>
          <t>6340026</t>
        </is>
      </c>
      <c r="B4676" t="inlineStr">
        <is>
          <t>奈良県橿原市別所町</t>
        </is>
      </c>
      <c r="C4676" t="inlineStr">
        <is>
          <t>ならけんかしはらしべっしよちょう</t>
        </is>
      </c>
    </row>
    <row r="4677">
      <c r="A4677" t="inlineStr">
        <is>
          <t>6340027</t>
        </is>
      </c>
      <c r="B4677" t="inlineStr">
        <is>
          <t>奈良県橿原市高殿町</t>
        </is>
      </c>
      <c r="C4677" t="inlineStr">
        <is>
          <t>ならけんかしはらしたかどのちょう</t>
        </is>
      </c>
    </row>
    <row r="4678">
      <c r="A4678" t="inlineStr">
        <is>
          <t>6340028</t>
        </is>
      </c>
      <c r="B4678" t="inlineStr">
        <is>
          <t>奈良県橿原市法花寺町</t>
        </is>
      </c>
      <c r="C4678" t="inlineStr">
        <is>
          <t>ならけんかしはらしほっけいじちょう</t>
        </is>
      </c>
    </row>
    <row r="4679">
      <c r="A4679" t="inlineStr">
        <is>
          <t>6340029</t>
        </is>
      </c>
      <c r="B4679" t="inlineStr">
        <is>
          <t>奈良県橿原市下八釣町</t>
        </is>
      </c>
      <c r="C4679" t="inlineStr">
        <is>
          <t>ならけんかしはらししもやつりちょう</t>
        </is>
      </c>
    </row>
    <row r="4680">
      <c r="A4680" t="inlineStr">
        <is>
          <t>6340031</t>
        </is>
      </c>
      <c r="B4680" t="inlineStr">
        <is>
          <t>奈良県橿原市上飛騨町</t>
        </is>
      </c>
      <c r="C4680" t="inlineStr">
        <is>
          <t>ならけんかしはらしかみひだちょう</t>
        </is>
      </c>
    </row>
    <row r="4681">
      <c r="A4681" t="inlineStr">
        <is>
          <t>6340032</t>
        </is>
      </c>
      <c r="B4681" t="inlineStr">
        <is>
          <t>奈良県橿原市田中町</t>
        </is>
      </c>
      <c r="C4681" t="inlineStr">
        <is>
          <t>ならけんかしはらしたなかちょう</t>
        </is>
      </c>
    </row>
    <row r="4682">
      <c r="A4682" t="inlineStr">
        <is>
          <t>6340033</t>
        </is>
      </c>
      <c r="B4682" t="inlineStr">
        <is>
          <t>奈良県橿原市城殿町</t>
        </is>
      </c>
      <c r="C4682" t="inlineStr">
        <is>
          <t>ならけんかしはらしきどのちょう</t>
        </is>
      </c>
    </row>
    <row r="4683">
      <c r="A4683" t="inlineStr">
        <is>
          <t>6340034</t>
        </is>
      </c>
      <c r="B4683" t="inlineStr">
        <is>
          <t>奈良県橿原市飛騨町</t>
        </is>
      </c>
      <c r="C4683" t="inlineStr">
        <is>
          <t>ならけんかしはらしひだちょう</t>
        </is>
      </c>
    </row>
    <row r="4684">
      <c r="A4684" t="inlineStr">
        <is>
          <t>6340041</t>
        </is>
      </c>
      <c r="B4684" t="inlineStr">
        <is>
          <t>奈良県橿原市和田町</t>
        </is>
      </c>
      <c r="C4684" t="inlineStr">
        <is>
          <t>ならけんかしはらしわだちょう</t>
        </is>
      </c>
    </row>
    <row r="4685">
      <c r="A4685" t="inlineStr">
        <is>
          <t>6340042</t>
        </is>
      </c>
      <c r="B4685" t="inlineStr">
        <is>
          <t>奈良県橿原市菖蒲町</t>
        </is>
      </c>
      <c r="C4685" t="inlineStr">
        <is>
          <t>ならけんかしはらししょうぶちょう</t>
        </is>
      </c>
    </row>
    <row r="4686">
      <c r="A4686" t="inlineStr">
        <is>
          <t>6340043</t>
        </is>
      </c>
      <c r="B4686" t="inlineStr">
        <is>
          <t>奈良県橿原市五条野町</t>
        </is>
      </c>
      <c r="C4686" t="inlineStr">
        <is>
          <t>ならけんかしはらしごじょうのちょう</t>
        </is>
      </c>
    </row>
    <row r="4687">
      <c r="A4687" t="inlineStr">
        <is>
          <t>6340044</t>
        </is>
      </c>
      <c r="B4687" t="inlineStr">
        <is>
          <t>奈良県橿原市大軽町</t>
        </is>
      </c>
      <c r="C4687" t="inlineStr">
        <is>
          <t>ならけんかしはらしおおがるちょう</t>
        </is>
      </c>
    </row>
    <row r="4688">
      <c r="A4688" t="inlineStr">
        <is>
          <t>6340045</t>
        </is>
      </c>
      <c r="B4688" t="inlineStr">
        <is>
          <t>奈良県橿原市石川町</t>
        </is>
      </c>
      <c r="C4688" t="inlineStr">
        <is>
          <t>ならけんかしはらしいしかわちょう</t>
        </is>
      </c>
    </row>
    <row r="4689">
      <c r="A4689" t="inlineStr">
        <is>
          <t>6340046</t>
        </is>
      </c>
      <c r="B4689" t="inlineStr">
        <is>
          <t>奈良県橿原市栄和町</t>
        </is>
      </c>
      <c r="C4689" t="inlineStr">
        <is>
          <t>ならけんかしはらしえいわちょう</t>
        </is>
      </c>
    </row>
    <row r="4690">
      <c r="A4690" t="inlineStr">
        <is>
          <t>6340051</t>
        </is>
      </c>
      <c r="B4690" t="inlineStr">
        <is>
          <t>奈良県橿原市白橿町</t>
        </is>
      </c>
      <c r="C4690" t="inlineStr">
        <is>
          <t>ならけんかしはらししらかしちょう</t>
        </is>
      </c>
    </row>
    <row r="4691">
      <c r="A4691" t="inlineStr">
        <is>
          <t>6340052</t>
        </is>
      </c>
      <c r="B4691" t="inlineStr">
        <is>
          <t>奈良県橿原市南妙法寺町</t>
        </is>
      </c>
      <c r="C4691" t="inlineStr">
        <is>
          <t>ならけんかしはらしみなみみょうほうじちょう</t>
        </is>
      </c>
    </row>
    <row r="4692">
      <c r="A4692" t="inlineStr">
        <is>
          <t>6340061</t>
        </is>
      </c>
      <c r="B4692" t="inlineStr">
        <is>
          <t>奈良県橿原市大久保町</t>
        </is>
      </c>
      <c r="C4692" t="inlineStr">
        <is>
          <t>ならけんかしはらしおおくぼちょう</t>
        </is>
      </c>
    </row>
    <row r="4693">
      <c r="A4693" t="inlineStr">
        <is>
          <t>6340062</t>
        </is>
      </c>
      <c r="B4693" t="inlineStr">
        <is>
          <t>奈良県橿原市御坊町</t>
        </is>
      </c>
      <c r="C4693" t="inlineStr">
        <is>
          <t>ならけんかしはらしごぼうちょう</t>
        </is>
      </c>
    </row>
    <row r="4694">
      <c r="A4694" t="inlineStr">
        <is>
          <t>6340063</t>
        </is>
      </c>
      <c r="B4694" t="inlineStr">
        <is>
          <t>奈良県橿原市久米町</t>
        </is>
      </c>
      <c r="C4694" t="inlineStr">
        <is>
          <t>ならけんかしはらしくめちょう</t>
        </is>
      </c>
    </row>
    <row r="4695">
      <c r="A4695" t="inlineStr">
        <is>
          <t>6340064</t>
        </is>
      </c>
      <c r="B4695" t="inlineStr">
        <is>
          <t>奈良県橿原市見瀬町</t>
        </is>
      </c>
      <c r="C4695" t="inlineStr">
        <is>
          <t>ならけんかしはらしみせちょう</t>
        </is>
      </c>
    </row>
    <row r="4696">
      <c r="A4696" t="inlineStr">
        <is>
          <t>6340065</t>
        </is>
      </c>
      <c r="B4696" t="inlineStr">
        <is>
          <t>奈良県橿原市畝傍町</t>
        </is>
      </c>
      <c r="C4696" t="inlineStr">
        <is>
          <t>ならけんかしはらしうねびちょう</t>
        </is>
      </c>
    </row>
    <row r="4697">
      <c r="A4697" t="inlineStr">
        <is>
          <t>6340071</t>
        </is>
      </c>
      <c r="B4697" t="inlineStr">
        <is>
          <t>奈良県橿原市山之坊町</t>
        </is>
      </c>
      <c r="C4697" t="inlineStr">
        <is>
          <t>ならけんかしはらしやまのぼうちょう</t>
        </is>
      </c>
    </row>
    <row r="4698">
      <c r="A4698" t="inlineStr">
        <is>
          <t>6340072</t>
        </is>
      </c>
      <c r="B4698" t="inlineStr">
        <is>
          <t>奈良県橿原市醍醐町</t>
        </is>
      </c>
      <c r="C4698" t="inlineStr">
        <is>
          <t>ならけんかしはらしだいごちょう</t>
        </is>
      </c>
    </row>
    <row r="4699">
      <c r="A4699" t="inlineStr">
        <is>
          <t>6340073</t>
        </is>
      </c>
      <c r="B4699" t="inlineStr">
        <is>
          <t>奈良県橿原市縄手町</t>
        </is>
      </c>
      <c r="C4699" t="inlineStr">
        <is>
          <t>ならけんかしはらしなわてちょう</t>
        </is>
      </c>
    </row>
    <row r="4700">
      <c r="A4700" t="inlineStr">
        <is>
          <t>6340074</t>
        </is>
      </c>
      <c r="B4700" t="inlineStr">
        <is>
          <t>奈良県橿原市四分町</t>
        </is>
      </c>
      <c r="C4700" t="inlineStr">
        <is>
          <t>ならけんかしはらししぶちょう</t>
        </is>
      </c>
    </row>
    <row r="4701">
      <c r="A4701" t="inlineStr">
        <is>
          <t>6340075</t>
        </is>
      </c>
      <c r="B4701" t="inlineStr">
        <is>
          <t>奈良県橿原市小房町</t>
        </is>
      </c>
      <c r="C4701" t="inlineStr">
        <is>
          <t>ならけんかしはらしおうさちょう</t>
        </is>
      </c>
    </row>
    <row r="4702">
      <c r="A4702" t="inlineStr">
        <is>
          <t>6340076</t>
        </is>
      </c>
      <c r="B4702" t="inlineStr">
        <is>
          <t>奈良県橿原市兵部町</t>
        </is>
      </c>
      <c r="C4702" t="inlineStr">
        <is>
          <t>ならけんかしはらしひょうぶちょう</t>
        </is>
      </c>
    </row>
    <row r="4703">
      <c r="A4703" t="inlineStr">
        <is>
          <t>6340077</t>
        </is>
      </c>
      <c r="B4703" t="inlineStr">
        <is>
          <t>奈良県橿原市南八木町</t>
        </is>
      </c>
      <c r="C4703" t="inlineStr">
        <is>
          <t>ならけんかしはらしみなみやぎちょう</t>
        </is>
      </c>
    </row>
    <row r="4704">
      <c r="A4704" t="inlineStr">
        <is>
          <t>6340078</t>
        </is>
      </c>
      <c r="B4704" t="inlineStr">
        <is>
          <t>奈良県橿原市八木町</t>
        </is>
      </c>
      <c r="C4704" t="inlineStr">
        <is>
          <t>ならけんかしはらしやぎちょう</t>
        </is>
      </c>
    </row>
    <row r="4705">
      <c r="A4705" t="inlineStr">
        <is>
          <t>6340100</t>
        </is>
      </c>
      <c r="B4705" t="inlineStr">
        <is>
          <t>奈良県高市郡明日香村</t>
        </is>
      </c>
      <c r="C4705" t="inlineStr">
        <is>
          <t>ならけんたかいちぐんあすかむら</t>
        </is>
      </c>
    </row>
    <row r="4706">
      <c r="A4706" t="inlineStr">
        <is>
          <t>6340101</t>
        </is>
      </c>
      <c r="B4706" t="inlineStr">
        <is>
          <t>奈良県高市郡明日香村小山</t>
        </is>
      </c>
      <c r="C4706" t="inlineStr">
        <is>
          <t>ならけんたかいちぐんあすかむらこやま</t>
        </is>
      </c>
    </row>
    <row r="4707">
      <c r="A4707" t="inlineStr">
        <is>
          <t>6340102</t>
        </is>
      </c>
      <c r="B4707" t="inlineStr">
        <is>
          <t>奈良県高市郡明日香村奥山</t>
        </is>
      </c>
      <c r="C4707" t="inlineStr">
        <is>
          <t>ならけんたかいちぐんあすかむらおくやま</t>
        </is>
      </c>
    </row>
    <row r="4708">
      <c r="A4708" t="inlineStr">
        <is>
          <t>6340103</t>
        </is>
      </c>
      <c r="B4708" t="inlineStr">
        <is>
          <t>奈良県高市郡明日香村飛鳥</t>
        </is>
      </c>
      <c r="C4708" t="inlineStr">
        <is>
          <t>ならけんたかいちぐんあすかむらあすか</t>
        </is>
      </c>
    </row>
    <row r="4709">
      <c r="A4709" t="inlineStr">
        <is>
          <t>6340104</t>
        </is>
      </c>
      <c r="B4709" t="inlineStr">
        <is>
          <t>奈良県高市郡明日香村八釣</t>
        </is>
      </c>
      <c r="C4709" t="inlineStr">
        <is>
          <t>ならけんたかいちぐんあすかむらやつり</t>
        </is>
      </c>
    </row>
    <row r="4710">
      <c r="A4710" t="inlineStr">
        <is>
          <t>6340105</t>
        </is>
      </c>
      <c r="B4710" t="inlineStr">
        <is>
          <t>奈良県高市郡明日香村東山</t>
        </is>
      </c>
      <c r="C4710" t="inlineStr">
        <is>
          <t>ならけんたかいちぐんあすかむらひがしやま</t>
        </is>
      </c>
    </row>
    <row r="4711">
      <c r="A4711" t="inlineStr">
        <is>
          <t>6340106</t>
        </is>
      </c>
      <c r="B4711" t="inlineStr">
        <is>
          <t>奈良県高市郡明日香村小原</t>
        </is>
      </c>
      <c r="C4711" t="inlineStr">
        <is>
          <t>ならけんたかいちぐんあすかむらおおはら</t>
        </is>
      </c>
    </row>
    <row r="4712">
      <c r="A4712" t="inlineStr">
        <is>
          <t>6340107</t>
        </is>
      </c>
      <c r="B4712" t="inlineStr">
        <is>
          <t>奈良県高市郡明日香村豊浦</t>
        </is>
      </c>
      <c r="C4712" t="inlineStr">
        <is>
          <t>ならけんたかいちぐんあすかむらとようら</t>
        </is>
      </c>
    </row>
    <row r="4713">
      <c r="A4713" t="inlineStr">
        <is>
          <t>6340108</t>
        </is>
      </c>
      <c r="B4713" t="inlineStr">
        <is>
          <t>奈良県高市郡明日香村雷</t>
        </is>
      </c>
      <c r="C4713" t="inlineStr">
        <is>
          <t>ならけんたかいちぐんあすかむらいかつち</t>
        </is>
      </c>
    </row>
    <row r="4714">
      <c r="A4714" t="inlineStr">
        <is>
          <t>6340111</t>
        </is>
      </c>
      <c r="B4714" t="inlineStr">
        <is>
          <t>奈良県高市郡明日香村岡</t>
        </is>
      </c>
      <c r="C4714" t="inlineStr">
        <is>
          <t>ならけんたかいちぐんあすかむらおか</t>
        </is>
      </c>
    </row>
    <row r="4715">
      <c r="A4715" t="inlineStr">
        <is>
          <t>6340112</t>
        </is>
      </c>
      <c r="B4715" t="inlineStr">
        <is>
          <t>奈良県高市郡明日香村島庄</t>
        </is>
      </c>
      <c r="C4715" t="inlineStr">
        <is>
          <t>ならけんたかいちぐんあすかむらしましょう</t>
        </is>
      </c>
    </row>
    <row r="4716">
      <c r="A4716" t="inlineStr">
        <is>
          <t>6340113</t>
        </is>
      </c>
      <c r="B4716" t="inlineStr">
        <is>
          <t>奈良県高市郡明日香村上居</t>
        </is>
      </c>
      <c r="C4716" t="inlineStr">
        <is>
          <t>ならけんたかいちぐんあすかむらじょうご</t>
        </is>
      </c>
    </row>
    <row r="4717">
      <c r="A4717" t="inlineStr">
        <is>
          <t>6340114</t>
        </is>
      </c>
      <c r="B4717" t="inlineStr">
        <is>
          <t>奈良県高市郡明日香村細川</t>
        </is>
      </c>
      <c r="C4717" t="inlineStr">
        <is>
          <t>ならけんたかいちぐんあすかむらほそかわ</t>
        </is>
      </c>
    </row>
    <row r="4718">
      <c r="A4718" t="inlineStr">
        <is>
          <t>6340115</t>
        </is>
      </c>
      <c r="B4718" t="inlineStr">
        <is>
          <t>奈良県高市郡明日香村上</t>
        </is>
      </c>
      <c r="C4718" t="inlineStr">
        <is>
          <t>ならけんたかいちぐんあすかむらかむら</t>
        </is>
      </c>
    </row>
    <row r="4719">
      <c r="A4719" t="inlineStr">
        <is>
          <t>6340116</t>
        </is>
      </c>
      <c r="B4719" t="inlineStr">
        <is>
          <t>奈良県高市郡明日香村尾曽</t>
        </is>
      </c>
      <c r="C4719" t="inlineStr">
        <is>
          <t>ならけんたかいちぐんあすかむらおおそ</t>
        </is>
      </c>
    </row>
    <row r="4720">
      <c r="A4720" t="inlineStr">
        <is>
          <t>6340117</t>
        </is>
      </c>
      <c r="B4720" t="inlineStr">
        <is>
          <t>奈良県高市郡明日香村冬野</t>
        </is>
      </c>
      <c r="C4720" t="inlineStr">
        <is>
          <t>ならけんたかいちぐんあすかむらふゆの</t>
        </is>
      </c>
    </row>
    <row r="4721">
      <c r="A4721" t="inlineStr">
        <is>
          <t>6340118</t>
        </is>
      </c>
      <c r="B4721" t="inlineStr">
        <is>
          <t>奈良県高市郡明日香村畑</t>
        </is>
      </c>
      <c r="C4721" t="inlineStr">
        <is>
          <t>ならけんたかいちぐんあすかむらはた</t>
        </is>
      </c>
    </row>
    <row r="4722">
      <c r="A4722" t="inlineStr">
        <is>
          <t>6340121</t>
        </is>
      </c>
      <c r="B4722" t="inlineStr">
        <is>
          <t>奈良県高市郡明日香村祝戸</t>
        </is>
      </c>
      <c r="C4722" t="inlineStr">
        <is>
          <t>ならけんたかいちぐんあすかむらいわいど</t>
        </is>
      </c>
    </row>
    <row r="4723">
      <c r="A4723" t="inlineStr">
        <is>
          <t>6340122</t>
        </is>
      </c>
      <c r="B4723" t="inlineStr">
        <is>
          <t>奈良県高市郡明日香村阪田</t>
        </is>
      </c>
      <c r="C4723" t="inlineStr">
        <is>
          <t>ならけんたかいちぐんあすかむらさかだ</t>
        </is>
      </c>
    </row>
    <row r="4724">
      <c r="A4724" t="inlineStr">
        <is>
          <t>6340123</t>
        </is>
      </c>
      <c r="B4724" t="inlineStr">
        <is>
          <t>奈良県高市郡明日香村稲渕</t>
        </is>
      </c>
      <c r="C4724" t="inlineStr">
        <is>
          <t>ならけんたかいちぐんあすかむらいなぶち</t>
        </is>
      </c>
    </row>
    <row r="4725">
      <c r="A4725" t="inlineStr">
        <is>
          <t>6340124</t>
        </is>
      </c>
      <c r="B4725" t="inlineStr">
        <is>
          <t>奈良県高市郡明日香村栢森</t>
        </is>
      </c>
      <c r="C4725" t="inlineStr">
        <is>
          <t>ならけんたかいちぐんあすかむらかやもり</t>
        </is>
      </c>
    </row>
    <row r="4726">
      <c r="A4726" t="inlineStr">
        <is>
          <t>6340125</t>
        </is>
      </c>
      <c r="B4726" t="inlineStr">
        <is>
          <t>奈良県高市郡明日香村入谷</t>
        </is>
      </c>
      <c r="C4726" t="inlineStr">
        <is>
          <t>ならけんたかいちぐんあすかむらにゅうだに</t>
        </is>
      </c>
    </row>
    <row r="4727">
      <c r="A4727" t="inlineStr">
        <is>
          <t>6340131</t>
        </is>
      </c>
      <c r="B4727" t="inlineStr">
        <is>
          <t>奈良県高市郡明日香村御園</t>
        </is>
      </c>
      <c r="C4727" t="inlineStr">
        <is>
          <t>ならけんたかいちぐんあすかむらみその</t>
        </is>
      </c>
    </row>
    <row r="4728">
      <c r="A4728" t="inlineStr">
        <is>
          <t>6340132</t>
        </is>
      </c>
      <c r="B4728" t="inlineStr">
        <is>
          <t>奈良県高市郡明日香村栗原</t>
        </is>
      </c>
      <c r="C4728" t="inlineStr">
        <is>
          <t>ならけんたかいちぐんあすかむらくりはら</t>
        </is>
      </c>
    </row>
    <row r="4729">
      <c r="A4729" t="inlineStr">
        <is>
          <t>6340133</t>
        </is>
      </c>
      <c r="B4729" t="inlineStr">
        <is>
          <t>奈良県高市郡明日香村大根田</t>
        </is>
      </c>
      <c r="C4729" t="inlineStr">
        <is>
          <t>ならけんたかいちぐんあすかむらおおねだ</t>
        </is>
      </c>
    </row>
    <row r="4730">
      <c r="A4730" t="inlineStr">
        <is>
          <t>6340134</t>
        </is>
      </c>
      <c r="B4730" t="inlineStr">
        <is>
          <t>奈良県高市郡明日香村阿部山</t>
        </is>
      </c>
      <c r="C4730" t="inlineStr">
        <is>
          <t>ならけんたかいちぐんあすかむらあべやま</t>
        </is>
      </c>
    </row>
    <row r="4731">
      <c r="A4731" t="inlineStr">
        <is>
          <t>6340135</t>
        </is>
      </c>
      <c r="B4731" t="inlineStr">
        <is>
          <t>奈良県高市郡明日香村檜前</t>
        </is>
      </c>
      <c r="C4731" t="inlineStr">
        <is>
          <t>ならけんたかいちぐんあすかむらひのくま</t>
        </is>
      </c>
    </row>
    <row r="4732">
      <c r="A4732" t="inlineStr">
        <is>
          <t>6340136</t>
        </is>
      </c>
      <c r="B4732" t="inlineStr">
        <is>
          <t>奈良県高市郡明日香村地ノ窪</t>
        </is>
      </c>
      <c r="C4732" t="inlineStr">
        <is>
          <t>ならけんたかいちぐんあすかむらじのくぼ</t>
        </is>
      </c>
    </row>
    <row r="4733">
      <c r="A4733" t="inlineStr">
        <is>
          <t>6340137</t>
        </is>
      </c>
      <c r="B4733" t="inlineStr">
        <is>
          <t>奈良県高市郡明日香村真弓</t>
        </is>
      </c>
      <c r="C4733" t="inlineStr">
        <is>
          <t>ならけんたかいちぐんあすかむらまゆみ</t>
        </is>
      </c>
    </row>
    <row r="4734">
      <c r="A4734" t="inlineStr">
        <is>
          <t>6340138</t>
        </is>
      </c>
      <c r="B4734" t="inlineStr">
        <is>
          <t>奈良県高市郡明日香村越</t>
        </is>
      </c>
      <c r="C4734" t="inlineStr">
        <is>
          <t>ならけんたかいちぐんあすかむらこし</t>
        </is>
      </c>
    </row>
    <row r="4735">
      <c r="A4735" t="inlineStr">
        <is>
          <t>6340141</t>
        </is>
      </c>
      <c r="B4735" t="inlineStr">
        <is>
          <t>奈良県高市郡明日香村川原</t>
        </is>
      </c>
      <c r="C4735" t="inlineStr">
        <is>
          <t>ならけんたかいちぐんあすかむらかわはら</t>
        </is>
      </c>
    </row>
    <row r="4736">
      <c r="A4736" t="inlineStr">
        <is>
          <t>6340142</t>
        </is>
      </c>
      <c r="B4736" t="inlineStr">
        <is>
          <t>奈良県高市郡明日香村橘</t>
        </is>
      </c>
      <c r="C4736" t="inlineStr">
        <is>
          <t>ならけんたかいちぐんあすかむらたちばな</t>
        </is>
      </c>
    </row>
    <row r="4737">
      <c r="A4737" t="inlineStr">
        <is>
          <t>6340143</t>
        </is>
      </c>
      <c r="B4737" t="inlineStr">
        <is>
          <t>奈良県高市郡明日香村立部</t>
        </is>
      </c>
      <c r="C4737" t="inlineStr">
        <is>
          <t>ならけんたかいちぐんあすかむらたちべ</t>
        </is>
      </c>
    </row>
    <row r="4738">
      <c r="A4738" t="inlineStr">
        <is>
          <t>6340144</t>
        </is>
      </c>
      <c r="B4738" t="inlineStr">
        <is>
          <t>奈良県高市郡明日香村平田</t>
        </is>
      </c>
      <c r="C4738" t="inlineStr">
        <is>
          <t>ならけんたかいちぐんあすかむらひらた</t>
        </is>
      </c>
    </row>
    <row r="4739">
      <c r="A4739" t="inlineStr">
        <is>
          <t>6340145</t>
        </is>
      </c>
      <c r="B4739" t="inlineStr">
        <is>
          <t>奈良県高市郡明日香村野口</t>
        </is>
      </c>
      <c r="C4739" t="inlineStr">
        <is>
          <t>ならけんたかいちぐんあすかむらのぐち</t>
        </is>
      </c>
    </row>
    <row r="4740">
      <c r="A4740" t="inlineStr">
        <is>
          <t>6340801</t>
        </is>
      </c>
      <c r="B4740" t="inlineStr">
        <is>
          <t>奈良県橿原市西新堂町</t>
        </is>
      </c>
      <c r="C4740" t="inlineStr">
        <is>
          <t>ならけんかしはらしにししんどうちょう</t>
        </is>
      </c>
    </row>
    <row r="4741">
      <c r="A4741" t="inlineStr">
        <is>
          <t>6340802</t>
        </is>
      </c>
      <c r="B4741" t="inlineStr">
        <is>
          <t>奈良県橿原市新口町</t>
        </is>
      </c>
      <c r="C4741" t="inlineStr">
        <is>
          <t>ならけんかしはらしにのくちちょう</t>
        </is>
      </c>
    </row>
    <row r="4742">
      <c r="A4742" t="inlineStr">
        <is>
          <t>6340803</t>
        </is>
      </c>
      <c r="B4742" t="inlineStr">
        <is>
          <t>奈良県橿原市上品寺町</t>
        </is>
      </c>
      <c r="C4742" t="inlineStr">
        <is>
          <t>ならけんかしはらしじょうぼんじちょう</t>
        </is>
      </c>
    </row>
    <row r="4743">
      <c r="A4743" t="inlineStr">
        <is>
          <t>6340804</t>
        </is>
      </c>
      <c r="B4743" t="inlineStr">
        <is>
          <t>奈良県橿原市内膳町</t>
        </is>
      </c>
      <c r="C4743" t="inlineStr">
        <is>
          <t>ならけんかしはらしないぜんちょう</t>
        </is>
      </c>
    </row>
    <row r="4744">
      <c r="A4744" t="inlineStr">
        <is>
          <t>6340805</t>
        </is>
      </c>
      <c r="B4744" t="inlineStr">
        <is>
          <t>奈良県橿原市地黄町</t>
        </is>
      </c>
      <c r="C4744" t="inlineStr">
        <is>
          <t>ならけんかしはらしじおちょう</t>
        </is>
      </c>
    </row>
    <row r="4745">
      <c r="A4745" t="inlineStr">
        <is>
          <t>6340811</t>
        </is>
      </c>
      <c r="B4745" t="inlineStr">
        <is>
          <t>奈良県橿原市小綱町</t>
        </is>
      </c>
      <c r="C4745" t="inlineStr">
        <is>
          <t>ならけんかしはらししょうこちょう</t>
        </is>
      </c>
    </row>
    <row r="4746">
      <c r="A4746" t="inlineStr">
        <is>
          <t>6340812</t>
        </is>
      </c>
      <c r="B4746" t="inlineStr">
        <is>
          <t>奈良県橿原市今井町</t>
        </is>
      </c>
      <c r="C4746" t="inlineStr">
        <is>
          <t>ならけんかしはらしいまいちょう</t>
        </is>
      </c>
    </row>
    <row r="4747">
      <c r="A4747" t="inlineStr">
        <is>
          <t>6340813</t>
        </is>
      </c>
      <c r="B4747" t="inlineStr">
        <is>
          <t>奈良県橿原市四条町</t>
        </is>
      </c>
      <c r="C4747" t="inlineStr">
        <is>
          <t>ならけんかしはらししじょうちょう</t>
        </is>
      </c>
    </row>
    <row r="4748">
      <c r="A4748" t="inlineStr">
        <is>
          <t>6340814</t>
        </is>
      </c>
      <c r="B4748" t="inlineStr">
        <is>
          <t>奈良県橿原市山本町</t>
        </is>
      </c>
      <c r="C4748" t="inlineStr">
        <is>
          <t>ならけんかしはらしやまもとちょう</t>
        </is>
      </c>
    </row>
    <row r="4749">
      <c r="A4749" t="inlineStr">
        <is>
          <t>6340815</t>
        </is>
      </c>
      <c r="B4749" t="inlineStr">
        <is>
          <t>奈良県橿原市大谷町</t>
        </is>
      </c>
      <c r="C4749" t="inlineStr">
        <is>
          <t>ならけんかしはらしおおたにちょう</t>
        </is>
      </c>
    </row>
    <row r="4750">
      <c r="A4750" t="inlineStr">
        <is>
          <t>6340816</t>
        </is>
      </c>
      <c r="B4750" t="inlineStr">
        <is>
          <t>奈良県橿原市慈明寺町</t>
        </is>
      </c>
      <c r="C4750" t="inlineStr">
        <is>
          <t>ならけんかしはらしじみょうじちょう</t>
        </is>
      </c>
    </row>
    <row r="4751">
      <c r="A4751" t="inlineStr">
        <is>
          <t>6340817</t>
        </is>
      </c>
      <c r="B4751" t="inlineStr">
        <is>
          <t>奈良県橿原市寺田町</t>
        </is>
      </c>
      <c r="C4751" t="inlineStr">
        <is>
          <t>ならけんかしはらしてらだちょう</t>
        </is>
      </c>
    </row>
    <row r="4752">
      <c r="A4752" t="inlineStr">
        <is>
          <t>6340821</t>
        </is>
      </c>
      <c r="B4752" t="inlineStr">
        <is>
          <t>奈良県橿原市西池尻町</t>
        </is>
      </c>
      <c r="C4752" t="inlineStr">
        <is>
          <t>ならけんかしはらしにしいけじりちょう</t>
        </is>
      </c>
    </row>
    <row r="4753">
      <c r="A4753" t="inlineStr">
        <is>
          <t>6340822</t>
        </is>
      </c>
      <c r="B4753" t="inlineStr">
        <is>
          <t>奈良県橿原市鳥屋町</t>
        </is>
      </c>
      <c r="C4753" t="inlineStr">
        <is>
          <t>ならけんかしはらしとりやちょう</t>
        </is>
      </c>
    </row>
    <row r="4754">
      <c r="A4754" t="inlineStr">
        <is>
          <t>6340823</t>
        </is>
      </c>
      <c r="B4754" t="inlineStr">
        <is>
          <t>奈良県橿原市北越智町</t>
        </is>
      </c>
      <c r="C4754" t="inlineStr">
        <is>
          <t>ならけんかしはらしきたおちちょう</t>
        </is>
      </c>
    </row>
    <row r="4755">
      <c r="A4755" t="inlineStr">
        <is>
          <t>6340824</t>
        </is>
      </c>
      <c r="B4755" t="inlineStr">
        <is>
          <t>奈良県橿原市一町</t>
        </is>
      </c>
      <c r="C4755" t="inlineStr">
        <is>
          <t>ならけんかしはらしかずちょう</t>
        </is>
      </c>
    </row>
    <row r="4756">
      <c r="A4756" t="inlineStr">
        <is>
          <t>6340825</t>
        </is>
      </c>
      <c r="B4756" t="inlineStr">
        <is>
          <t>奈良県橿原市観音寺町</t>
        </is>
      </c>
      <c r="C4756" t="inlineStr">
        <is>
          <t>ならけんかしはらしかんのんじちょう</t>
        </is>
      </c>
    </row>
    <row r="4757">
      <c r="A4757" t="inlineStr">
        <is>
          <t>6340826</t>
        </is>
      </c>
      <c r="B4757" t="inlineStr">
        <is>
          <t>奈良県橿原市川西町</t>
        </is>
      </c>
      <c r="C4757" t="inlineStr">
        <is>
          <t>ならけんかしはらしかわにしちょう</t>
        </is>
      </c>
    </row>
    <row r="4758">
      <c r="A4758" t="inlineStr">
        <is>
          <t>6340827</t>
        </is>
      </c>
      <c r="B4758" t="inlineStr">
        <is>
          <t>奈良県橿原市光陽町</t>
        </is>
      </c>
      <c r="C4758" t="inlineStr">
        <is>
          <t>ならけんかしはらしこうようちょう</t>
        </is>
      </c>
    </row>
    <row r="4759">
      <c r="A4759" t="inlineStr">
        <is>
          <t>6340828</t>
        </is>
      </c>
      <c r="B4759" t="inlineStr">
        <is>
          <t>奈良県橿原市古川町</t>
        </is>
      </c>
      <c r="C4759" t="inlineStr">
        <is>
          <t>ならけんかしはらしふるかわちょう</t>
        </is>
      </c>
    </row>
    <row r="4760">
      <c r="A4760" t="inlineStr">
        <is>
          <t>6340829</t>
        </is>
      </c>
      <c r="B4760" t="inlineStr">
        <is>
          <t>奈良県橿原市吉田町</t>
        </is>
      </c>
      <c r="C4760" t="inlineStr">
        <is>
          <t>ならけんかしはらしよしだちょう</t>
        </is>
      </c>
    </row>
    <row r="4761">
      <c r="A4761" t="inlineStr">
        <is>
          <t>6340831</t>
        </is>
      </c>
      <c r="B4761" t="inlineStr">
        <is>
          <t>奈良県橿原市曽我町</t>
        </is>
      </c>
      <c r="C4761" t="inlineStr">
        <is>
          <t>ならけんかしはらしそがちょう</t>
        </is>
      </c>
    </row>
    <row r="4762">
      <c r="A4762" t="inlineStr">
        <is>
          <t>6340832</t>
        </is>
      </c>
      <c r="B4762" t="inlineStr">
        <is>
          <t>奈良県橿原市五井町</t>
        </is>
      </c>
      <c r="C4762" t="inlineStr">
        <is>
          <t>ならけんかしはらしごいちょう</t>
        </is>
      </c>
    </row>
    <row r="4763">
      <c r="A4763" t="inlineStr">
        <is>
          <t>6340833</t>
        </is>
      </c>
      <c r="B4763" t="inlineStr">
        <is>
          <t>奈良県橿原市忌部町</t>
        </is>
      </c>
      <c r="C4763" t="inlineStr">
        <is>
          <t>ならけんかしはらしいんべちょう</t>
        </is>
      </c>
    </row>
    <row r="4764">
      <c r="A4764" t="inlineStr">
        <is>
          <t>6340834</t>
        </is>
      </c>
      <c r="B4764" t="inlineStr">
        <is>
          <t>奈良県橿原市雲梯町</t>
        </is>
      </c>
      <c r="C4764" t="inlineStr">
        <is>
          <t>ならけんかしはらしうなてちょう</t>
        </is>
      </c>
    </row>
    <row r="4765">
      <c r="A4765" t="inlineStr">
        <is>
          <t>6340835</t>
        </is>
      </c>
      <c r="B4765" t="inlineStr">
        <is>
          <t>奈良県橿原市東坊城町</t>
        </is>
      </c>
      <c r="C4765" t="inlineStr">
        <is>
          <t>ならけんかしはらしひがしぼうじょうちょう</t>
        </is>
      </c>
    </row>
    <row r="4766">
      <c r="A4766" t="inlineStr">
        <is>
          <t>6340836</t>
        </is>
      </c>
      <c r="B4766" t="inlineStr">
        <is>
          <t>奈良県橿原市新堂町</t>
        </is>
      </c>
      <c r="C4766" t="inlineStr">
        <is>
          <t>ならけんかしはらししんどうちょう</t>
        </is>
      </c>
    </row>
    <row r="4767">
      <c r="A4767" t="inlineStr">
        <is>
          <t>6340837</t>
        </is>
      </c>
      <c r="B4767" t="inlineStr">
        <is>
          <t>奈良県橿原市曲川町</t>
        </is>
      </c>
      <c r="C4767" t="inlineStr">
        <is>
          <t>ならけんかしはらしまがりかわちょう</t>
        </is>
      </c>
    </row>
    <row r="4768">
      <c r="A4768" t="inlineStr">
        <is>
          <t>6340841</t>
        </is>
      </c>
      <c r="B4768" t="inlineStr">
        <is>
          <t>奈良県橿原市大垣町</t>
        </is>
      </c>
      <c r="C4768" t="inlineStr">
        <is>
          <t>ならけんかしはらしおおがきちょう</t>
        </is>
      </c>
    </row>
    <row r="4769">
      <c r="A4769" t="inlineStr">
        <is>
          <t>6340842</t>
        </is>
      </c>
      <c r="B4769" t="inlineStr">
        <is>
          <t>奈良県橿原市豊田町</t>
        </is>
      </c>
      <c r="C4769" t="inlineStr">
        <is>
          <t>ならけんかしはらしとよだちょう</t>
        </is>
      </c>
    </row>
    <row r="4770">
      <c r="A4770" t="inlineStr">
        <is>
          <t>6340843</t>
        </is>
      </c>
      <c r="B4770" t="inlineStr">
        <is>
          <t>奈良県橿原市北妙法寺町</t>
        </is>
      </c>
      <c r="C4770" t="inlineStr">
        <is>
          <t>ならけんかしはらしきたみょうほうじちょう</t>
        </is>
      </c>
    </row>
    <row r="4771">
      <c r="A4771" t="inlineStr">
        <is>
          <t>6340844</t>
        </is>
      </c>
      <c r="B4771" t="inlineStr">
        <is>
          <t>奈良県橿原市土橋町</t>
        </is>
      </c>
      <c r="C4771" t="inlineStr">
        <is>
          <t>ならけんかしはらしつちはしちょう</t>
        </is>
      </c>
    </row>
    <row r="4772">
      <c r="A4772" t="inlineStr">
        <is>
          <t>6340845</t>
        </is>
      </c>
      <c r="B4772" t="inlineStr">
        <is>
          <t>奈良県橿原市中曽司町</t>
        </is>
      </c>
      <c r="C4772" t="inlineStr">
        <is>
          <t>ならけんかしはらしなかぞしちょう</t>
        </is>
      </c>
    </row>
    <row r="4773">
      <c r="A4773" t="inlineStr">
        <is>
          <t>6340846</t>
        </is>
      </c>
      <c r="B4773" t="inlineStr">
        <is>
          <t>奈良県橿原市小槻町</t>
        </is>
      </c>
      <c r="C4773" t="inlineStr">
        <is>
          <t>ならけんかしはらしおうづくちょう</t>
        </is>
      </c>
    </row>
    <row r="4774">
      <c r="A4774" t="inlineStr">
        <is>
          <t>6340847</t>
        </is>
      </c>
      <c r="B4774" t="inlineStr">
        <is>
          <t>奈良県橿原市飯高町</t>
        </is>
      </c>
      <c r="C4774" t="inlineStr">
        <is>
          <t>ならけんかしはらしひだかちょう</t>
        </is>
      </c>
    </row>
    <row r="4775">
      <c r="A4775" t="inlineStr">
        <is>
          <t>6350000</t>
        </is>
      </c>
      <c r="B4775" t="inlineStr">
        <is>
          <t>奈良県大和高田市</t>
        </is>
      </c>
      <c r="C4775" t="inlineStr">
        <is>
          <t>ならけんやまとたかだし</t>
        </is>
      </c>
    </row>
    <row r="4776">
      <c r="A4776" t="inlineStr">
        <is>
          <t>6350001</t>
        </is>
      </c>
      <c r="B4776" t="inlineStr">
        <is>
          <t>奈良県大和高田市松塚</t>
        </is>
      </c>
      <c r="C4776" t="inlineStr">
        <is>
          <t>ならけんやまとたかだしまつづか</t>
        </is>
      </c>
    </row>
    <row r="4777">
      <c r="A4777" t="inlineStr">
        <is>
          <t>6350002</t>
        </is>
      </c>
      <c r="B4777" t="inlineStr">
        <is>
          <t>奈良県大和高田市土庫</t>
        </is>
      </c>
      <c r="C4777" t="inlineStr">
        <is>
          <t>ならけんやまとたかだしどんご</t>
        </is>
      </c>
    </row>
    <row r="4778">
      <c r="A4778" t="inlineStr">
        <is>
          <t>6350003</t>
        </is>
      </c>
      <c r="B4778" t="inlineStr">
        <is>
          <t>奈良県大和高田市土庫</t>
        </is>
      </c>
      <c r="C4778" t="inlineStr">
        <is>
          <t>ならけんやまとたかだしどんご</t>
        </is>
      </c>
    </row>
    <row r="4779">
      <c r="A4779" t="inlineStr">
        <is>
          <t>6350004</t>
        </is>
      </c>
      <c r="B4779" t="inlineStr">
        <is>
          <t>奈良県大和高田市藤森</t>
        </is>
      </c>
      <c r="C4779" t="inlineStr">
        <is>
          <t>ならけんやまとたかだしふじのもり</t>
        </is>
      </c>
    </row>
    <row r="4780">
      <c r="A4780" t="inlineStr">
        <is>
          <t>6350011</t>
        </is>
      </c>
      <c r="B4780" t="inlineStr">
        <is>
          <t>奈良県大和高田市材木町</t>
        </is>
      </c>
      <c r="C4780" t="inlineStr">
        <is>
          <t>ならけんやまとたかだしざいもくちょう</t>
        </is>
      </c>
    </row>
    <row r="4781">
      <c r="A4781" t="inlineStr">
        <is>
          <t>6350012</t>
        </is>
      </c>
      <c r="B4781" t="inlineStr">
        <is>
          <t>奈良県大和高田市曙町</t>
        </is>
      </c>
      <c r="C4781" t="inlineStr">
        <is>
          <t>ならけんやまとたかだしあけぼのちょう</t>
        </is>
      </c>
    </row>
    <row r="4782">
      <c r="A4782" t="inlineStr">
        <is>
          <t>6350013</t>
        </is>
      </c>
      <c r="B4782" t="inlineStr">
        <is>
          <t>奈良県大和高田市昭和町</t>
        </is>
      </c>
      <c r="C4782" t="inlineStr">
        <is>
          <t>ならけんやまとたかだししょうわちょう</t>
        </is>
      </c>
    </row>
    <row r="4783">
      <c r="A4783" t="inlineStr">
        <is>
          <t>6350014</t>
        </is>
      </c>
      <c r="B4783" t="inlineStr">
        <is>
          <t>奈良県大和高田市三和町</t>
        </is>
      </c>
      <c r="C4783" t="inlineStr">
        <is>
          <t>ならけんやまとたかだしさんわちょう</t>
        </is>
      </c>
    </row>
    <row r="4784">
      <c r="A4784" t="inlineStr">
        <is>
          <t>6350015</t>
        </is>
      </c>
      <c r="B4784" t="inlineStr">
        <is>
          <t>奈良県大和高田市幸町</t>
        </is>
      </c>
      <c r="C4784" t="inlineStr">
        <is>
          <t>ならけんやまとたかだしさいわいちょう</t>
        </is>
      </c>
    </row>
    <row r="4785">
      <c r="A4785" t="inlineStr">
        <is>
          <t>6350016</t>
        </is>
      </c>
      <c r="B4785" t="inlineStr">
        <is>
          <t>奈良県大和高田市大東町</t>
        </is>
      </c>
      <c r="C4785" t="inlineStr">
        <is>
          <t>ならけんやまとたかだしおおひがしちょう</t>
        </is>
      </c>
    </row>
    <row r="4786">
      <c r="A4786" t="inlineStr">
        <is>
          <t>6350017</t>
        </is>
      </c>
      <c r="B4786" t="inlineStr">
        <is>
          <t>奈良県大和高田市東雲町</t>
        </is>
      </c>
      <c r="C4786" t="inlineStr">
        <is>
          <t>ならけんやまとたかだししののめちょう</t>
        </is>
      </c>
    </row>
    <row r="4787">
      <c r="A4787" t="inlineStr">
        <is>
          <t>6350021</t>
        </is>
      </c>
      <c r="B4787" t="inlineStr">
        <is>
          <t>奈良県大和高田市池尻</t>
        </is>
      </c>
      <c r="C4787" t="inlineStr">
        <is>
          <t>ならけんやまとたかだしいけじり</t>
        </is>
      </c>
    </row>
    <row r="4788">
      <c r="A4788" t="inlineStr">
        <is>
          <t>6350022</t>
        </is>
      </c>
      <c r="B4788" t="inlineStr">
        <is>
          <t>奈良県大和高田市高田</t>
        </is>
      </c>
      <c r="C4788" t="inlineStr">
        <is>
          <t>ならけんやまとたかだしたかだ</t>
        </is>
      </c>
    </row>
    <row r="4789">
      <c r="A4789" t="inlineStr">
        <is>
          <t>6350023</t>
        </is>
      </c>
      <c r="B4789" t="inlineStr">
        <is>
          <t>奈良県大和高田市日之出東本町</t>
        </is>
      </c>
      <c r="C4789" t="inlineStr">
        <is>
          <t>ならけんやまとたかだしひのでひがしほんまち</t>
        </is>
      </c>
    </row>
    <row r="4790">
      <c r="A4790" t="inlineStr">
        <is>
          <t>6350024</t>
        </is>
      </c>
      <c r="B4790" t="inlineStr">
        <is>
          <t>奈良県大和高田市日之出西本町</t>
        </is>
      </c>
      <c r="C4790" t="inlineStr">
        <is>
          <t>ならけんやまとたかだしひのでにしほんまち</t>
        </is>
      </c>
    </row>
    <row r="4791">
      <c r="A4791" t="inlineStr">
        <is>
          <t>6350025</t>
        </is>
      </c>
      <c r="B4791" t="inlineStr">
        <is>
          <t>奈良県大和高田市神楽</t>
        </is>
      </c>
      <c r="C4791" t="inlineStr">
        <is>
          <t>ならけんやまとたかだしじんらく</t>
        </is>
      </c>
    </row>
    <row r="4792">
      <c r="A4792" t="inlineStr">
        <is>
          <t>6350026</t>
        </is>
      </c>
      <c r="B4792" t="inlineStr">
        <is>
          <t>奈良県大和高田市神楽</t>
        </is>
      </c>
      <c r="C4792" t="inlineStr">
        <is>
          <t>ならけんやまとたかだしじんらく</t>
        </is>
      </c>
    </row>
    <row r="4793">
      <c r="A4793" t="inlineStr">
        <is>
          <t>6350031</t>
        </is>
      </c>
      <c r="B4793" t="inlineStr">
        <is>
          <t>奈良県大和高田市今里</t>
        </is>
      </c>
      <c r="C4793" t="inlineStr">
        <is>
          <t>ならけんやまとたかだしいまざと</t>
        </is>
      </c>
    </row>
    <row r="4794">
      <c r="A4794" t="inlineStr">
        <is>
          <t>6350032</t>
        </is>
      </c>
      <c r="B4794" t="inlineStr">
        <is>
          <t>奈良県大和高田市今里川合方</t>
        </is>
      </c>
      <c r="C4794" t="inlineStr">
        <is>
          <t>ならけんやまとたかだしいまざとかわいほう</t>
        </is>
      </c>
    </row>
    <row r="4795">
      <c r="A4795" t="inlineStr">
        <is>
          <t>6350033</t>
        </is>
      </c>
      <c r="B4795" t="inlineStr">
        <is>
          <t>奈良県大和高田市南今里町</t>
        </is>
      </c>
      <c r="C4795" t="inlineStr">
        <is>
          <t>ならけんやまとたかだしみなみいまざとちょう</t>
        </is>
      </c>
    </row>
    <row r="4796">
      <c r="A4796" t="inlineStr">
        <is>
          <t>6350034</t>
        </is>
      </c>
      <c r="B4796" t="inlineStr">
        <is>
          <t>奈良県大和高田市東三倉堂町</t>
        </is>
      </c>
      <c r="C4796" t="inlineStr">
        <is>
          <t>ならけんやまとたかだしひがしみくらどうちょう</t>
        </is>
      </c>
    </row>
    <row r="4797">
      <c r="A4797" t="inlineStr">
        <is>
          <t>6350035</t>
        </is>
      </c>
      <c r="B4797" t="inlineStr">
        <is>
          <t>奈良県大和高田市旭南町</t>
        </is>
      </c>
      <c r="C4797" t="inlineStr">
        <is>
          <t>ならけんやまとたかだしあさひみなみちょう</t>
        </is>
      </c>
    </row>
    <row r="4798">
      <c r="A4798" t="inlineStr">
        <is>
          <t>6350036</t>
        </is>
      </c>
      <c r="B4798" t="inlineStr">
        <is>
          <t>奈良県大和高田市旭北町</t>
        </is>
      </c>
      <c r="C4798" t="inlineStr">
        <is>
          <t>ならけんやまとたかだしあさひきたちょう</t>
        </is>
      </c>
    </row>
    <row r="4799">
      <c r="A4799" t="inlineStr">
        <is>
          <t>6350037</t>
        </is>
      </c>
      <c r="B4799" t="inlineStr">
        <is>
          <t>奈良県大和高田市中今里町</t>
        </is>
      </c>
      <c r="C4799" t="inlineStr">
        <is>
          <t>ならけんやまとたかだしなかいまざとちょう</t>
        </is>
      </c>
    </row>
    <row r="4800">
      <c r="A4800" t="inlineStr">
        <is>
          <t>6350041</t>
        </is>
      </c>
      <c r="B4800" t="inlineStr">
        <is>
          <t>奈良県大和高田市田井</t>
        </is>
      </c>
      <c r="C4800" t="inlineStr">
        <is>
          <t>ならけんやまとたかだしたい</t>
        </is>
      </c>
    </row>
    <row r="4801">
      <c r="A4801" t="inlineStr">
        <is>
          <t>6350042</t>
        </is>
      </c>
      <c r="B4801" t="inlineStr">
        <is>
          <t>奈良県大和高田市勝目</t>
        </is>
      </c>
      <c r="C4801" t="inlineStr">
        <is>
          <t>ならけんやまとたかだしかじめ</t>
        </is>
      </c>
    </row>
    <row r="4802">
      <c r="A4802" t="inlineStr">
        <is>
          <t>6350043</t>
        </is>
      </c>
      <c r="B4802" t="inlineStr">
        <is>
          <t>奈良県大和高田市出</t>
        </is>
      </c>
      <c r="C4802" t="inlineStr">
        <is>
          <t>ならけんやまとたかだしいで</t>
        </is>
      </c>
    </row>
    <row r="4803">
      <c r="A4803" t="inlineStr">
        <is>
          <t>6350044</t>
        </is>
      </c>
      <c r="B4803" t="inlineStr">
        <is>
          <t>奈良県大和高田市蔵之宮町</t>
        </is>
      </c>
      <c r="C4803" t="inlineStr">
        <is>
          <t>ならけんやまとたかだしくらのみやちょう</t>
        </is>
      </c>
    </row>
    <row r="4804">
      <c r="A4804" t="inlineStr">
        <is>
          <t>6350045</t>
        </is>
      </c>
      <c r="B4804" t="inlineStr">
        <is>
          <t>奈良県大和高田市中三倉堂</t>
        </is>
      </c>
      <c r="C4804" t="inlineStr">
        <is>
          <t>ならけんやまとたかだしなかみくらどう</t>
        </is>
      </c>
    </row>
    <row r="4805">
      <c r="A4805" t="inlineStr">
        <is>
          <t>6350046</t>
        </is>
      </c>
      <c r="B4805" t="inlineStr">
        <is>
          <t>奈良県大和高田市西三倉堂</t>
        </is>
      </c>
      <c r="C4805" t="inlineStr">
        <is>
          <t>ならけんやまとたかだしにしみくらどう</t>
        </is>
      </c>
    </row>
    <row r="4806">
      <c r="A4806" t="inlineStr">
        <is>
          <t>6350047</t>
        </is>
      </c>
      <c r="B4806" t="inlineStr">
        <is>
          <t>奈良県大和高田市田井新町</t>
        </is>
      </c>
      <c r="C4806" t="inlineStr">
        <is>
          <t>ならけんやまとたかだしたいしんまち</t>
        </is>
      </c>
    </row>
    <row r="4807">
      <c r="A4807" t="inlineStr">
        <is>
          <t>6350051</t>
        </is>
      </c>
      <c r="B4807" t="inlineStr">
        <is>
          <t>奈良県大和高田市根成柿</t>
        </is>
      </c>
      <c r="C4807" t="inlineStr">
        <is>
          <t>ならけんやまとたかだしねなりがき</t>
        </is>
      </c>
    </row>
    <row r="4808">
      <c r="A4808" t="inlineStr">
        <is>
          <t>6350052</t>
        </is>
      </c>
      <c r="B4808" t="inlineStr">
        <is>
          <t>奈良県大和高田市奥田</t>
        </is>
      </c>
      <c r="C4808" t="inlineStr">
        <is>
          <t>ならけんやまとたかだしおくだ</t>
        </is>
      </c>
    </row>
    <row r="4809">
      <c r="A4809" t="inlineStr">
        <is>
          <t>6350053</t>
        </is>
      </c>
      <c r="B4809" t="inlineStr">
        <is>
          <t>奈良県大和高田市秋吉</t>
        </is>
      </c>
      <c r="C4809" t="inlineStr">
        <is>
          <t>ならけんやまとたかだしあきよし</t>
        </is>
      </c>
    </row>
    <row r="4810">
      <c r="A4810" t="inlineStr">
        <is>
          <t>6350054</t>
        </is>
      </c>
      <c r="B4810" t="inlineStr">
        <is>
          <t>奈良県大和高田市曽大根</t>
        </is>
      </c>
      <c r="C4810" t="inlineStr">
        <is>
          <t>ならけんやまとたかだしそおね</t>
        </is>
      </c>
    </row>
    <row r="4811">
      <c r="A4811" t="inlineStr">
        <is>
          <t>6350055</t>
        </is>
      </c>
      <c r="B4811" t="inlineStr">
        <is>
          <t>奈良県大和高田市曽大根</t>
        </is>
      </c>
      <c r="C4811" t="inlineStr">
        <is>
          <t>ならけんやまとたかだしそおね</t>
        </is>
      </c>
    </row>
    <row r="4812">
      <c r="A4812" t="inlineStr">
        <is>
          <t>6350056</t>
        </is>
      </c>
      <c r="B4812" t="inlineStr">
        <is>
          <t>奈良県大和高田市甘田町</t>
        </is>
      </c>
      <c r="C4812" t="inlineStr">
        <is>
          <t>ならけんやまとたかだしかんだちょう</t>
        </is>
      </c>
    </row>
    <row r="4813">
      <c r="A4813" t="inlineStr">
        <is>
          <t>6350057</t>
        </is>
      </c>
      <c r="B4813" t="inlineStr">
        <is>
          <t>奈良県大和高田市南陽町</t>
        </is>
      </c>
      <c r="C4813" t="inlineStr">
        <is>
          <t>ならけんやまとたかだしなんようちょう</t>
        </is>
      </c>
    </row>
    <row r="4814">
      <c r="A4814" t="inlineStr">
        <is>
          <t>6350058</t>
        </is>
      </c>
      <c r="B4814" t="inlineStr">
        <is>
          <t>奈良県大和高田市西坊城</t>
        </is>
      </c>
      <c r="C4814" t="inlineStr">
        <is>
          <t>ならけんやまとたかだしにしぼうじょう</t>
        </is>
      </c>
    </row>
    <row r="4815">
      <c r="A4815" t="inlineStr">
        <is>
          <t>6350059</t>
        </is>
      </c>
      <c r="B4815" t="inlineStr">
        <is>
          <t>奈良県大和高田市吉井</t>
        </is>
      </c>
      <c r="C4815" t="inlineStr">
        <is>
          <t>ならけんやまとたかだしよしい</t>
        </is>
      </c>
    </row>
    <row r="4816">
      <c r="A4816" t="inlineStr">
        <is>
          <t>6350061</t>
        </is>
      </c>
      <c r="B4816" t="inlineStr">
        <is>
          <t>奈良県大和高田市礒野東町</t>
        </is>
      </c>
      <c r="C4816" t="inlineStr">
        <is>
          <t>ならけんやまとたかだしいそのひがしちょう</t>
        </is>
      </c>
    </row>
    <row r="4817">
      <c r="A4817" t="inlineStr">
        <is>
          <t>6350062</t>
        </is>
      </c>
      <c r="B4817" t="inlineStr">
        <is>
          <t>奈良県大和高田市礒野南町</t>
        </is>
      </c>
      <c r="C4817" t="inlineStr">
        <is>
          <t>ならけんやまとたかだしいそのみなみまち</t>
        </is>
      </c>
    </row>
    <row r="4818">
      <c r="A4818" t="inlineStr">
        <is>
          <t>6350063</t>
        </is>
      </c>
      <c r="B4818" t="inlineStr">
        <is>
          <t>奈良県大和高田市礒野新町</t>
        </is>
      </c>
      <c r="C4818" t="inlineStr">
        <is>
          <t>ならけんやまとたかだしいそのしんまち</t>
        </is>
      </c>
    </row>
    <row r="4819">
      <c r="A4819" t="inlineStr">
        <is>
          <t>6350064</t>
        </is>
      </c>
      <c r="B4819" t="inlineStr">
        <is>
          <t>奈良県大和高田市栄町</t>
        </is>
      </c>
      <c r="C4819" t="inlineStr">
        <is>
          <t>ならけんやまとたかだしさかえまち</t>
        </is>
      </c>
    </row>
    <row r="4820">
      <c r="A4820" t="inlineStr">
        <is>
          <t>6350065</t>
        </is>
      </c>
      <c r="B4820" t="inlineStr">
        <is>
          <t>奈良県大和高田市東中</t>
        </is>
      </c>
      <c r="C4820" t="inlineStr">
        <is>
          <t>ならけんやまとたかだしひがしなか</t>
        </is>
      </c>
    </row>
    <row r="4821">
      <c r="A4821" t="inlineStr">
        <is>
          <t>6350066</t>
        </is>
      </c>
      <c r="B4821" t="inlineStr">
        <is>
          <t>奈良県大和高田市東中</t>
        </is>
      </c>
      <c r="C4821" t="inlineStr">
        <is>
          <t>ならけんやまとたかだしひがしなか</t>
        </is>
      </c>
    </row>
    <row r="4822">
      <c r="A4822" t="inlineStr">
        <is>
          <t>6350067</t>
        </is>
      </c>
      <c r="B4822" t="inlineStr">
        <is>
          <t>奈良県大和高田市春日町</t>
        </is>
      </c>
      <c r="C4822" t="inlineStr">
        <is>
          <t>ならけんやまとたかだしかすがちょう</t>
        </is>
      </c>
    </row>
    <row r="4823">
      <c r="A4823" t="inlineStr">
        <is>
          <t>6350071</t>
        </is>
      </c>
      <c r="B4823" t="inlineStr">
        <is>
          <t>奈良県大和高田市築山</t>
        </is>
      </c>
      <c r="C4823" t="inlineStr">
        <is>
          <t>ならけんやまとたかだしつきやま</t>
        </is>
      </c>
    </row>
    <row r="4824">
      <c r="A4824" t="inlineStr">
        <is>
          <t>6350072</t>
        </is>
      </c>
      <c r="B4824" t="inlineStr">
        <is>
          <t>奈良県大和高田市有井</t>
        </is>
      </c>
      <c r="C4824" t="inlineStr">
        <is>
          <t>ならけんやまとたかだしありい</t>
        </is>
      </c>
    </row>
    <row r="4825">
      <c r="A4825" t="inlineStr">
        <is>
          <t>6350073</t>
        </is>
      </c>
      <c r="B4825" t="inlineStr">
        <is>
          <t>奈良県大和高田市岡崎</t>
        </is>
      </c>
      <c r="C4825" t="inlineStr">
        <is>
          <t>ならけんやまとたかだしおかざき</t>
        </is>
      </c>
    </row>
    <row r="4826">
      <c r="A4826" t="inlineStr">
        <is>
          <t>6350074</t>
        </is>
      </c>
      <c r="B4826" t="inlineStr">
        <is>
          <t>奈良県大和高田市市場</t>
        </is>
      </c>
      <c r="C4826" t="inlineStr">
        <is>
          <t>ならけんやまとたかだしいちば</t>
        </is>
      </c>
    </row>
    <row r="4827">
      <c r="A4827" t="inlineStr">
        <is>
          <t>6350075</t>
        </is>
      </c>
      <c r="B4827" t="inlineStr">
        <is>
          <t>奈良県大和高田市野口</t>
        </is>
      </c>
      <c r="C4827" t="inlineStr">
        <is>
          <t>ならけんやまとたかだしのぐち</t>
        </is>
      </c>
    </row>
    <row r="4828">
      <c r="A4828" t="inlineStr">
        <is>
          <t>6350076</t>
        </is>
      </c>
      <c r="B4828" t="inlineStr">
        <is>
          <t>奈良県大和高田市大谷</t>
        </is>
      </c>
      <c r="C4828" t="inlineStr">
        <is>
          <t>ならけんやまとたかだしおおたに</t>
        </is>
      </c>
    </row>
    <row r="4829">
      <c r="A4829" t="inlineStr">
        <is>
          <t>6350077</t>
        </is>
      </c>
      <c r="B4829" t="inlineStr">
        <is>
          <t>奈良県大和高田市池田</t>
        </is>
      </c>
      <c r="C4829" t="inlineStr">
        <is>
          <t>ならけんやまとたかだしいけだ</t>
        </is>
      </c>
    </row>
    <row r="4830">
      <c r="A4830" t="inlineStr">
        <is>
          <t>6350081</t>
        </is>
      </c>
      <c r="B4830" t="inlineStr">
        <is>
          <t>奈良県大和高田市高砂町</t>
        </is>
      </c>
      <c r="C4830" t="inlineStr">
        <is>
          <t>ならけんやまとたかだしたかさごちょう</t>
        </is>
      </c>
    </row>
    <row r="4831">
      <c r="A4831" t="inlineStr">
        <is>
          <t>6350082</t>
        </is>
      </c>
      <c r="B4831" t="inlineStr">
        <is>
          <t>奈良県大和高田市本郷町</t>
        </is>
      </c>
      <c r="C4831" t="inlineStr">
        <is>
          <t>ならけんやまとたかだしほんごうちょう</t>
        </is>
      </c>
    </row>
    <row r="4832">
      <c r="A4832" t="inlineStr">
        <is>
          <t>6350083</t>
        </is>
      </c>
      <c r="B4832" t="inlineStr">
        <is>
          <t>奈良県大和高田市永和町</t>
        </is>
      </c>
      <c r="C4832" t="inlineStr">
        <is>
          <t>ならけんやまとたかだしえいわちょう</t>
        </is>
      </c>
    </row>
    <row r="4833">
      <c r="A4833" t="inlineStr">
        <is>
          <t>6350084</t>
        </is>
      </c>
      <c r="B4833" t="inlineStr">
        <is>
          <t>奈良県大和高田市北片塩町</t>
        </is>
      </c>
      <c r="C4833" t="inlineStr">
        <is>
          <t>ならけんやまとたかだしきたかたしおちょう</t>
        </is>
      </c>
    </row>
    <row r="4834">
      <c r="A4834" t="inlineStr">
        <is>
          <t>6350085</t>
        </is>
      </c>
      <c r="B4834" t="inlineStr">
        <is>
          <t>奈良県大和高田市片塩町</t>
        </is>
      </c>
      <c r="C4834" t="inlineStr">
        <is>
          <t>ならけんやまとたかだしかたしおちょう</t>
        </is>
      </c>
    </row>
    <row r="4835">
      <c r="A4835" t="inlineStr">
        <is>
          <t>6350086</t>
        </is>
      </c>
      <c r="B4835" t="inlineStr">
        <is>
          <t>奈良県大和高田市南本町</t>
        </is>
      </c>
      <c r="C4835" t="inlineStr">
        <is>
          <t>ならけんやまとたかだしみなみほんまち</t>
        </is>
      </c>
    </row>
    <row r="4836">
      <c r="A4836" t="inlineStr">
        <is>
          <t>6350087</t>
        </is>
      </c>
      <c r="B4836" t="inlineStr">
        <is>
          <t>奈良県大和高田市内本町</t>
        </is>
      </c>
      <c r="C4836" t="inlineStr">
        <is>
          <t>ならけんやまとたかだしうちほんまち</t>
        </is>
      </c>
    </row>
    <row r="4837">
      <c r="A4837" t="inlineStr">
        <is>
          <t>6350091</t>
        </is>
      </c>
      <c r="B4837" t="inlineStr">
        <is>
          <t>奈良県大和高田市大中東町</t>
        </is>
      </c>
      <c r="C4837" t="inlineStr">
        <is>
          <t>ならけんやまとたかだしおおなかひがしちょう</t>
        </is>
      </c>
    </row>
    <row r="4838">
      <c r="A4838" t="inlineStr">
        <is>
          <t>6350092</t>
        </is>
      </c>
      <c r="B4838" t="inlineStr">
        <is>
          <t>奈良県大和高田市大中南町</t>
        </is>
      </c>
      <c r="C4838" t="inlineStr">
        <is>
          <t>ならけんやまとたかだしおおなかみなみちょう</t>
        </is>
      </c>
    </row>
    <row r="4839">
      <c r="A4839" t="inlineStr">
        <is>
          <t>6350093</t>
        </is>
      </c>
      <c r="B4839" t="inlineStr">
        <is>
          <t>奈良県大和高田市礒野</t>
        </is>
      </c>
      <c r="C4839" t="inlineStr">
        <is>
          <t>ならけんやまとたかだしいその</t>
        </is>
      </c>
    </row>
    <row r="4840">
      <c r="A4840" t="inlineStr">
        <is>
          <t>6350094</t>
        </is>
      </c>
      <c r="B4840" t="inlineStr">
        <is>
          <t>奈良県大和高田市礒野北町</t>
        </is>
      </c>
      <c r="C4840" t="inlineStr">
        <is>
          <t>ならけんやまとたかだしいそのきたちょう</t>
        </is>
      </c>
    </row>
    <row r="4841">
      <c r="A4841" t="inlineStr">
        <is>
          <t>6350095</t>
        </is>
      </c>
      <c r="B4841" t="inlineStr">
        <is>
          <t>奈良県大和高田市大中</t>
        </is>
      </c>
      <c r="C4841" t="inlineStr">
        <is>
          <t>ならけんやまとたかだしおおなか</t>
        </is>
      </c>
    </row>
    <row r="4842">
      <c r="A4842" t="inlineStr">
        <is>
          <t>6350096</t>
        </is>
      </c>
      <c r="B4842" t="inlineStr">
        <is>
          <t>奈良県大和高田市西町</t>
        </is>
      </c>
      <c r="C4842" t="inlineStr">
        <is>
          <t>ならけんやまとたかだしにしまち</t>
        </is>
      </c>
    </row>
    <row r="4843">
      <c r="A4843" t="inlineStr">
        <is>
          <t>6350097</t>
        </is>
      </c>
      <c r="B4843" t="inlineStr">
        <is>
          <t>奈良県大和高田市北本町</t>
        </is>
      </c>
      <c r="C4843" t="inlineStr">
        <is>
          <t>ならけんやまとたかだしきたほんまち</t>
        </is>
      </c>
    </row>
    <row r="4844">
      <c r="A4844" t="inlineStr">
        <is>
          <t>6350100</t>
        </is>
      </c>
      <c r="B4844" t="inlineStr">
        <is>
          <t>奈良県高市郡高取町</t>
        </is>
      </c>
      <c r="C4844" t="inlineStr">
        <is>
          <t>ならけんたかいちぐんたかとりちょう</t>
        </is>
      </c>
    </row>
    <row r="4845">
      <c r="A4845" t="inlineStr">
        <is>
          <t>6350101</t>
        </is>
      </c>
      <c r="B4845" t="inlineStr">
        <is>
          <t>奈良県高市郡高取町高取</t>
        </is>
      </c>
      <c r="C4845" t="inlineStr">
        <is>
          <t>ならけんたかいちぐんたかとりちょうたかとり</t>
        </is>
      </c>
    </row>
    <row r="4846">
      <c r="A4846" t="inlineStr">
        <is>
          <t>6350102</t>
        </is>
      </c>
      <c r="B4846" t="inlineStr">
        <is>
          <t>奈良県高市郡高取町壺阪</t>
        </is>
      </c>
      <c r="C4846" t="inlineStr">
        <is>
          <t>ならけんたかいちぐんたかとりちょうつぼさか</t>
        </is>
      </c>
    </row>
    <row r="4847">
      <c r="A4847" t="inlineStr">
        <is>
          <t>6350103</t>
        </is>
      </c>
      <c r="B4847" t="inlineStr">
        <is>
          <t>奈良県高市郡高取町清水谷</t>
        </is>
      </c>
      <c r="C4847" t="inlineStr">
        <is>
          <t>ならけんたかいちぐんたかとりちょうしみずたに</t>
        </is>
      </c>
    </row>
    <row r="4848">
      <c r="A4848" t="inlineStr">
        <is>
          <t>6350104</t>
        </is>
      </c>
      <c r="B4848" t="inlineStr">
        <is>
          <t>奈良県高市郡高取町上子島</t>
        </is>
      </c>
      <c r="C4848" t="inlineStr">
        <is>
          <t>ならけんたかいちぐんたかとりちょうかみこしま</t>
        </is>
      </c>
    </row>
    <row r="4849">
      <c r="A4849" t="inlineStr">
        <is>
          <t>6350111</t>
        </is>
      </c>
      <c r="B4849" t="inlineStr">
        <is>
          <t>奈良県高市郡高取町松山</t>
        </is>
      </c>
      <c r="C4849" t="inlineStr">
        <is>
          <t>ならけんたかいちぐんたかとりちょうまつやま</t>
        </is>
      </c>
    </row>
    <row r="4850">
      <c r="A4850" t="inlineStr">
        <is>
          <t>6350112</t>
        </is>
      </c>
      <c r="B4850" t="inlineStr">
        <is>
          <t>奈良県高市郡高取町藤井</t>
        </is>
      </c>
      <c r="C4850" t="inlineStr">
        <is>
          <t>ならけんたかいちぐんたかとりちょうふじい</t>
        </is>
      </c>
    </row>
    <row r="4851">
      <c r="A4851" t="inlineStr">
        <is>
          <t>6350113</t>
        </is>
      </c>
      <c r="B4851" t="inlineStr">
        <is>
          <t>奈良県高市郡高取町羽内</t>
        </is>
      </c>
      <c r="C4851" t="inlineStr">
        <is>
          <t>ならけんたかいちぐんたかとりちょうほうち</t>
        </is>
      </c>
    </row>
    <row r="4852">
      <c r="A4852" t="inlineStr">
        <is>
          <t>6350121</t>
        </is>
      </c>
      <c r="B4852" t="inlineStr">
        <is>
          <t>奈良県高市郡高取町丹生谷</t>
        </is>
      </c>
      <c r="C4852" t="inlineStr">
        <is>
          <t>ならけんたかいちぐんたかとりちょうにうだに</t>
        </is>
      </c>
    </row>
    <row r="4853">
      <c r="A4853" t="inlineStr">
        <is>
          <t>6350122</t>
        </is>
      </c>
      <c r="B4853" t="inlineStr">
        <is>
          <t>奈良県高市郡高取町谷田</t>
        </is>
      </c>
      <c r="C4853" t="inlineStr">
        <is>
          <t>ならけんたかいちぐんたかとりちょうやた</t>
        </is>
      </c>
    </row>
    <row r="4854">
      <c r="A4854" t="inlineStr">
        <is>
          <t>6350123</t>
        </is>
      </c>
      <c r="B4854" t="inlineStr">
        <is>
          <t>奈良県高市郡高取町市尾</t>
        </is>
      </c>
      <c r="C4854" t="inlineStr">
        <is>
          <t>ならけんたかいちぐんたかとりちょういちお</t>
        </is>
      </c>
    </row>
    <row r="4855">
      <c r="A4855" t="inlineStr">
        <is>
          <t>6350131</t>
        </is>
      </c>
      <c r="B4855" t="inlineStr">
        <is>
          <t>奈良県高市郡高取町佐田</t>
        </is>
      </c>
      <c r="C4855" t="inlineStr">
        <is>
          <t>ならけんたかいちぐんたかとりちょうさだ</t>
        </is>
      </c>
    </row>
    <row r="4856">
      <c r="A4856" t="inlineStr">
        <is>
          <t>6350132</t>
        </is>
      </c>
      <c r="B4856" t="inlineStr">
        <is>
          <t>奈良県高市郡高取町森</t>
        </is>
      </c>
      <c r="C4856" t="inlineStr">
        <is>
          <t>ならけんたかいちぐんたかとりちょうもり</t>
        </is>
      </c>
    </row>
    <row r="4857">
      <c r="A4857" t="inlineStr">
        <is>
          <t>6350133</t>
        </is>
      </c>
      <c r="B4857" t="inlineStr">
        <is>
          <t>奈良県高市郡高取町吉備</t>
        </is>
      </c>
      <c r="C4857" t="inlineStr">
        <is>
          <t>ならけんたかいちぐんたかとりちょうきび</t>
        </is>
      </c>
    </row>
    <row r="4858">
      <c r="A4858" t="inlineStr">
        <is>
          <t>6350134</t>
        </is>
      </c>
      <c r="B4858" t="inlineStr">
        <is>
          <t>奈良県高市郡高取町薩摩</t>
        </is>
      </c>
      <c r="C4858" t="inlineStr">
        <is>
          <t>ならけんたかいちぐんたかとりちょうさつま</t>
        </is>
      </c>
    </row>
    <row r="4859">
      <c r="A4859" t="inlineStr">
        <is>
          <t>6350135</t>
        </is>
      </c>
      <c r="B4859" t="inlineStr">
        <is>
          <t>奈良県高市郡高取町田井庄</t>
        </is>
      </c>
      <c r="C4859" t="inlineStr">
        <is>
          <t>ならけんたかいちぐんたかとりちょうたいのしょう</t>
        </is>
      </c>
    </row>
    <row r="4860">
      <c r="A4860" t="inlineStr">
        <is>
          <t>6350136</t>
        </is>
      </c>
      <c r="B4860" t="inlineStr">
        <is>
          <t>奈良県高市郡高取町兵庫</t>
        </is>
      </c>
      <c r="C4860" t="inlineStr">
        <is>
          <t>ならけんたかいちぐんたかとりちょうひょうご</t>
        </is>
      </c>
    </row>
    <row r="4861">
      <c r="A4861" t="inlineStr">
        <is>
          <t>6350141</t>
        </is>
      </c>
      <c r="B4861" t="inlineStr">
        <is>
          <t>奈良県高市郡高取町与楽</t>
        </is>
      </c>
      <c r="C4861" t="inlineStr">
        <is>
          <t>ならけんたかいちぐんたかとりちょうようらく</t>
        </is>
      </c>
    </row>
    <row r="4862">
      <c r="A4862" t="inlineStr">
        <is>
          <t>6350142</t>
        </is>
      </c>
      <c r="B4862" t="inlineStr">
        <is>
          <t>奈良県高市郡高取町寺崎</t>
        </is>
      </c>
      <c r="C4862" t="inlineStr">
        <is>
          <t>ならけんたかいちぐんたかとりちょうてらさき</t>
        </is>
      </c>
    </row>
    <row r="4863">
      <c r="A4863" t="inlineStr">
        <is>
          <t>6350143</t>
        </is>
      </c>
      <c r="B4863" t="inlineStr">
        <is>
          <t>奈良県高市郡高取町車木</t>
        </is>
      </c>
      <c r="C4863" t="inlineStr">
        <is>
          <t>ならけんたかいちぐんたかとりちょうくるまき</t>
        </is>
      </c>
    </row>
    <row r="4864">
      <c r="A4864" t="inlineStr">
        <is>
          <t>6350144</t>
        </is>
      </c>
      <c r="B4864" t="inlineStr">
        <is>
          <t>奈良県高市郡高取町越智</t>
        </is>
      </c>
      <c r="C4864" t="inlineStr">
        <is>
          <t>ならけんたかいちぐんたかとりちょうおち</t>
        </is>
      </c>
    </row>
    <row r="4865">
      <c r="A4865" t="inlineStr">
        <is>
          <t>6350151</t>
        </is>
      </c>
      <c r="B4865" t="inlineStr">
        <is>
          <t>奈良県高市郡高取町下子島</t>
        </is>
      </c>
      <c r="C4865" t="inlineStr">
        <is>
          <t>ならけんたかいちぐんたかとりちょうしもこしま</t>
        </is>
      </c>
    </row>
    <row r="4866">
      <c r="A4866" t="inlineStr">
        <is>
          <t>6350152</t>
        </is>
      </c>
      <c r="B4866" t="inlineStr">
        <is>
          <t>奈良県高市郡高取町上土佐</t>
        </is>
      </c>
      <c r="C4866" t="inlineStr">
        <is>
          <t>ならけんたかいちぐんたかとりちょうかみとさ</t>
        </is>
      </c>
    </row>
    <row r="4867">
      <c r="A4867" t="inlineStr">
        <is>
          <t>6350153</t>
        </is>
      </c>
      <c r="B4867" t="inlineStr">
        <is>
          <t>奈良県高市郡高取町下土佐</t>
        </is>
      </c>
      <c r="C4867" t="inlineStr">
        <is>
          <t>ならけんたかいちぐんたかとりちょうしもとさ</t>
        </is>
      </c>
    </row>
    <row r="4868">
      <c r="A4868" t="inlineStr">
        <is>
          <t>6350154</t>
        </is>
      </c>
      <c r="B4868" t="inlineStr">
        <is>
          <t>奈良県高市郡高取町観覚寺</t>
        </is>
      </c>
      <c r="C4868" t="inlineStr">
        <is>
          <t>ならけんたかいちぐんたかとりちょうかんがくじ</t>
        </is>
      </c>
    </row>
    <row r="4869">
      <c r="A4869" t="inlineStr">
        <is>
          <t>6350801</t>
        </is>
      </c>
      <c r="B4869" t="inlineStr">
        <is>
          <t>奈良県北葛城郡広陵町大場</t>
        </is>
      </c>
      <c r="C4869" t="inlineStr">
        <is>
          <t>ならけんきたかつらぎぐんこうりょうちょうおおば</t>
        </is>
      </c>
    </row>
    <row r="4870">
      <c r="A4870" t="inlineStr">
        <is>
          <t>6350802</t>
        </is>
      </c>
      <c r="B4870" t="inlineStr">
        <is>
          <t>奈良県北葛城郡広陵町的場</t>
        </is>
      </c>
      <c r="C4870" t="inlineStr">
        <is>
          <t>ならけんきたかつらぎぐんこうりょうちょうまとば</t>
        </is>
      </c>
    </row>
    <row r="4871">
      <c r="A4871" t="inlineStr">
        <is>
          <t>6350803</t>
        </is>
      </c>
      <c r="B4871" t="inlineStr">
        <is>
          <t>奈良県北葛城郡広陵町大野</t>
        </is>
      </c>
      <c r="C4871" t="inlineStr">
        <is>
          <t>ならけんきたかつらぎぐんこうりょうちょうおおの</t>
        </is>
      </c>
    </row>
    <row r="4872">
      <c r="A4872" t="inlineStr">
        <is>
          <t>6350804</t>
        </is>
      </c>
      <c r="B4872" t="inlineStr">
        <is>
          <t>奈良県北葛城郡広陵町沢</t>
        </is>
      </c>
      <c r="C4872" t="inlineStr">
        <is>
          <t>ならけんきたかつらぎぐんこうりょうちょうさわ</t>
        </is>
      </c>
    </row>
    <row r="4873">
      <c r="A4873" t="inlineStr">
        <is>
          <t>6350805</t>
        </is>
      </c>
      <c r="B4873" t="inlineStr">
        <is>
          <t>奈良県北葛城郡広陵町萱野</t>
        </is>
      </c>
      <c r="C4873" t="inlineStr">
        <is>
          <t>ならけんきたかつらぎぐんこうりょうちょうかやの</t>
        </is>
      </c>
    </row>
    <row r="4874">
      <c r="A4874" t="inlineStr">
        <is>
          <t>6350811</t>
        </is>
      </c>
      <c r="B4874" t="inlineStr">
        <is>
          <t>奈良県北葛城郡広陵町弁財天</t>
        </is>
      </c>
      <c r="C4874" t="inlineStr">
        <is>
          <t>ならけんきたかつらぎぐんこうりょうちょうべざいてん</t>
        </is>
      </c>
    </row>
    <row r="4875">
      <c r="A4875" t="inlineStr">
        <is>
          <t>6350812</t>
        </is>
      </c>
      <c r="B4875" t="inlineStr">
        <is>
          <t>奈良県北葛城郡広陵町広瀬</t>
        </is>
      </c>
      <c r="C4875" t="inlineStr">
        <is>
          <t>ならけんきたかつらぎぐんこうりょうちょうひろせ</t>
        </is>
      </c>
    </row>
    <row r="4876">
      <c r="A4876" t="inlineStr">
        <is>
          <t>6350813</t>
        </is>
      </c>
      <c r="B4876" t="inlineStr">
        <is>
          <t>奈良県北葛城郡広陵町百済</t>
        </is>
      </c>
      <c r="C4876" t="inlineStr">
        <is>
          <t>ならけんきたかつらぎぐんこうりょうちょうくだら</t>
        </is>
      </c>
    </row>
    <row r="4877">
      <c r="A4877" t="inlineStr">
        <is>
          <t>6350814</t>
        </is>
      </c>
      <c r="B4877" t="inlineStr">
        <is>
          <t>奈良県北葛城郡広陵町南郷</t>
        </is>
      </c>
      <c r="C4877" t="inlineStr">
        <is>
          <t>ならけんきたかつらぎぐんこうりょうちょうなんごう</t>
        </is>
      </c>
    </row>
    <row r="4878">
      <c r="A4878" t="inlineStr">
        <is>
          <t>6350815</t>
        </is>
      </c>
      <c r="B4878" t="inlineStr">
        <is>
          <t>奈良県北葛城郡広陵町古寺</t>
        </is>
      </c>
      <c r="C4878" t="inlineStr">
        <is>
          <t>ならけんきたかつらぎぐんこうりょうちょうこでら</t>
        </is>
      </c>
    </row>
    <row r="4879">
      <c r="A4879" t="inlineStr">
        <is>
          <t>6350816</t>
        </is>
      </c>
      <c r="B4879" t="inlineStr">
        <is>
          <t>奈良県北葛城郡広陵町中</t>
        </is>
      </c>
      <c r="C4879" t="inlineStr">
        <is>
          <t>ならけんきたかつらぎぐんこうりょうちょうなか</t>
        </is>
      </c>
    </row>
    <row r="4880">
      <c r="A4880" t="inlineStr">
        <is>
          <t>6350817</t>
        </is>
      </c>
      <c r="B4880" t="inlineStr">
        <is>
          <t>奈良県北葛城郡広陵町寺戸</t>
        </is>
      </c>
      <c r="C4880" t="inlineStr">
        <is>
          <t>ならけんきたかつらぎぐんこうりょうちょうてらど</t>
        </is>
      </c>
    </row>
    <row r="4881">
      <c r="A4881" t="inlineStr">
        <is>
          <t>6350818</t>
        </is>
      </c>
      <c r="B4881" t="inlineStr">
        <is>
          <t>奈良県北葛城郡広陵町南</t>
        </is>
      </c>
      <c r="C4881" t="inlineStr">
        <is>
          <t>ならけんきたかつらぎぐんこうりょうちょうみなみ</t>
        </is>
      </c>
    </row>
    <row r="4882">
      <c r="A4882" t="inlineStr">
        <is>
          <t>6350821</t>
        </is>
      </c>
      <c r="B4882" t="inlineStr">
        <is>
          <t>奈良県北葛城郡広陵町笠</t>
        </is>
      </c>
      <c r="C4882" t="inlineStr">
        <is>
          <t>ならけんきたかつらぎぐんこうりょうちょうかさ</t>
        </is>
      </c>
    </row>
    <row r="4883">
      <c r="A4883" t="inlineStr">
        <is>
          <t>6350822</t>
        </is>
      </c>
      <c r="B4883" t="inlineStr">
        <is>
          <t>奈良県北葛城郡広陵町平尾</t>
        </is>
      </c>
      <c r="C4883" t="inlineStr">
        <is>
          <t>ならけんきたかつらぎぐんこうりょうちょうひらお</t>
        </is>
      </c>
    </row>
    <row r="4884">
      <c r="A4884" t="inlineStr">
        <is>
          <t>6350823</t>
        </is>
      </c>
      <c r="B4884" t="inlineStr">
        <is>
          <t>奈良県北葛城郡広陵町三吉</t>
        </is>
      </c>
      <c r="C4884" t="inlineStr">
        <is>
          <t>ならけんきたかつらぎぐんこうりょうちょうみつよし</t>
        </is>
      </c>
    </row>
    <row r="4885">
      <c r="A4885" t="inlineStr">
        <is>
          <t>6350824</t>
        </is>
      </c>
      <c r="B4885" t="inlineStr">
        <is>
          <t>奈良県北葛城郡広陵町疋相</t>
        </is>
      </c>
      <c r="C4885" t="inlineStr">
        <is>
          <t>ならけんきたかつらぎぐんこうりょうちょうひきそ</t>
        </is>
      </c>
    </row>
    <row r="4886">
      <c r="A4886" t="inlineStr">
        <is>
          <t>6350825</t>
        </is>
      </c>
      <c r="B4886" t="inlineStr">
        <is>
          <t>奈良県北葛城郡広陵町安部</t>
        </is>
      </c>
      <c r="C4886" t="inlineStr">
        <is>
          <t>ならけんきたかつらぎぐんこうりょうちょうあべ</t>
        </is>
      </c>
    </row>
    <row r="4887">
      <c r="A4887" t="inlineStr">
        <is>
          <t>6350831</t>
        </is>
      </c>
      <c r="B4887" t="inlineStr">
        <is>
          <t>奈良県北葛城郡広陵町馬見北</t>
        </is>
      </c>
      <c r="C4887" t="inlineStr">
        <is>
          <t>ならけんきたかつらぎぐんこうりょうちょううまみきた</t>
        </is>
      </c>
    </row>
    <row r="4888">
      <c r="A4888" t="inlineStr">
        <is>
          <t>6350832</t>
        </is>
      </c>
      <c r="B4888" t="inlineStr">
        <is>
          <t>奈良県北葛城郡広陵町馬見中</t>
        </is>
      </c>
      <c r="C4888" t="inlineStr">
        <is>
          <t>ならけんきたかつらぎぐんこうりょうちょううまみなか</t>
        </is>
      </c>
    </row>
    <row r="4889">
      <c r="A4889" t="inlineStr">
        <is>
          <t>6350833</t>
        </is>
      </c>
      <c r="B4889" t="inlineStr">
        <is>
          <t>奈良県北葛城郡広陵町馬見南</t>
        </is>
      </c>
      <c r="C4889" t="inlineStr">
        <is>
          <t>ならけんきたかつらぎぐんこうりょうちょううまみみなみ</t>
        </is>
      </c>
    </row>
    <row r="4890">
      <c r="A4890" t="inlineStr">
        <is>
          <t>6350834</t>
        </is>
      </c>
      <c r="B4890" t="inlineStr">
        <is>
          <t>奈良県北葛城郡広陵町大塚</t>
        </is>
      </c>
      <c r="C4890" t="inlineStr">
        <is>
          <t>ならけんきたかつらぎぐんこうりょうちょうおおつか</t>
        </is>
      </c>
    </row>
    <row r="4891">
      <c r="A4891" t="inlineStr">
        <is>
          <t>6350835</t>
        </is>
      </c>
      <c r="B4891" t="inlineStr">
        <is>
          <t>奈良県北葛城郡広陵町みささぎ台</t>
        </is>
      </c>
      <c r="C4891" t="inlineStr">
        <is>
          <t>ならけんきたかつらぎぐんこうりょうちょうみささぎだい</t>
        </is>
      </c>
    </row>
    <row r="4892">
      <c r="A4892" t="inlineStr">
        <is>
          <t>6360000</t>
        </is>
      </c>
      <c r="B4892" t="inlineStr">
        <is>
          <t>奈良県生駒郡平群町</t>
        </is>
      </c>
      <c r="C4892" t="inlineStr">
        <is>
          <t>ならけんいこまぐんへぐりちょう</t>
        </is>
      </c>
    </row>
    <row r="4893">
      <c r="A4893" t="inlineStr">
        <is>
          <t>6360001</t>
        </is>
      </c>
      <c r="B4893" t="inlineStr">
        <is>
          <t>奈良県北葛城郡王寺町舟戸</t>
        </is>
      </c>
      <c r="C4893" t="inlineStr">
        <is>
          <t>ならけんきたかつらぎぐんおうじちょうふなと</t>
        </is>
      </c>
    </row>
    <row r="4894">
      <c r="A4894" t="inlineStr">
        <is>
          <t>6360002</t>
        </is>
      </c>
      <c r="B4894" t="inlineStr">
        <is>
          <t>奈良県北葛城郡王寺町王寺</t>
        </is>
      </c>
      <c r="C4894" t="inlineStr">
        <is>
          <t>ならけんきたかつらぎぐんおうじちょうおうじ</t>
        </is>
      </c>
    </row>
    <row r="4895">
      <c r="A4895" t="inlineStr">
        <is>
          <t>6360003</t>
        </is>
      </c>
      <c r="B4895" t="inlineStr">
        <is>
          <t>奈良県北葛城郡王寺町久度</t>
        </is>
      </c>
      <c r="C4895" t="inlineStr">
        <is>
          <t>ならけんきたかつらぎぐんおうじちょうくど</t>
        </is>
      </c>
    </row>
    <row r="4896">
      <c r="A4896" t="inlineStr">
        <is>
          <t>6360011</t>
        </is>
      </c>
      <c r="B4896" t="inlineStr">
        <is>
          <t>奈良県北葛城郡王寺町葛下</t>
        </is>
      </c>
      <c r="C4896" t="inlineStr">
        <is>
          <t>ならけんきたかつらぎぐんおうじちょうかつしも</t>
        </is>
      </c>
    </row>
    <row r="4897">
      <c r="A4897" t="inlineStr">
        <is>
          <t>6360012</t>
        </is>
      </c>
      <c r="B4897" t="inlineStr">
        <is>
          <t>奈良県北葛城郡王寺町本町</t>
        </is>
      </c>
      <c r="C4897" t="inlineStr">
        <is>
          <t>ならけんきたかつらぎぐんおうじちょうほんまち</t>
        </is>
      </c>
    </row>
    <row r="4898">
      <c r="A4898" t="inlineStr">
        <is>
          <t>6360013</t>
        </is>
      </c>
      <c r="B4898" t="inlineStr">
        <is>
          <t>奈良県北葛城郡王寺町元町</t>
        </is>
      </c>
      <c r="C4898" t="inlineStr">
        <is>
          <t>ならけんきたかつらぎぐんおうじちょうもとまち</t>
        </is>
      </c>
    </row>
    <row r="4899">
      <c r="A4899" t="inlineStr">
        <is>
          <t>6360014</t>
        </is>
      </c>
      <c r="B4899" t="inlineStr">
        <is>
          <t>奈良県北葛城郡王寺町藤井</t>
        </is>
      </c>
      <c r="C4899" t="inlineStr">
        <is>
          <t>ならけんきたかつらぎぐんおうじちょうふじい</t>
        </is>
      </c>
    </row>
    <row r="4900">
      <c r="A4900" t="inlineStr">
        <is>
          <t>6360015</t>
        </is>
      </c>
      <c r="B4900" t="inlineStr">
        <is>
          <t>奈良県北葛城郡王寺町南元町</t>
        </is>
      </c>
      <c r="C4900" t="inlineStr">
        <is>
          <t>ならけんきたかつらぎぐんおうじちょうみなみもとまち</t>
        </is>
      </c>
    </row>
    <row r="4901">
      <c r="A4901" t="inlineStr">
        <is>
          <t>6360021</t>
        </is>
      </c>
      <c r="B4901" t="inlineStr">
        <is>
          <t>奈良県北葛城郡王寺町畠田</t>
        </is>
      </c>
      <c r="C4901" t="inlineStr">
        <is>
          <t>ならけんきたかつらぎぐんおうじちょうはたけだ</t>
        </is>
      </c>
    </row>
    <row r="4902">
      <c r="A4902" t="inlineStr">
        <is>
          <t>6360022</t>
        </is>
      </c>
      <c r="B4902" t="inlineStr">
        <is>
          <t>奈良県北葛城郡王寺町明神</t>
        </is>
      </c>
      <c r="C4902" t="inlineStr">
        <is>
          <t>ならけんきたかつらぎぐんおうじちょうみょうじん</t>
        </is>
      </c>
    </row>
    <row r="4903">
      <c r="A4903" t="inlineStr">
        <is>
          <t>6360023</t>
        </is>
      </c>
      <c r="B4903" t="inlineStr">
        <is>
          <t>奈良県北葛城郡王寺町太子</t>
        </is>
      </c>
      <c r="C4903" t="inlineStr">
        <is>
          <t>ならけんきたかつらぎぐんおうじちょうたいし</t>
        </is>
      </c>
    </row>
    <row r="4904">
      <c r="A4904" t="inlineStr">
        <is>
          <t>6360051</t>
        </is>
      </c>
      <c r="B4904" t="inlineStr">
        <is>
          <t>奈良県北葛城郡河合町川合</t>
        </is>
      </c>
      <c r="C4904" t="inlineStr">
        <is>
          <t>ならけんきたかつらぎぐんかわいちょうかわい</t>
        </is>
      </c>
    </row>
    <row r="4905">
      <c r="A4905" t="inlineStr">
        <is>
          <t>6360052</t>
        </is>
      </c>
      <c r="B4905" t="inlineStr">
        <is>
          <t>奈良県北葛城郡河合町長楽</t>
        </is>
      </c>
      <c r="C4905" t="inlineStr">
        <is>
          <t>ならけんきたかつらぎぐんかわいちょうちょうらく</t>
        </is>
      </c>
    </row>
    <row r="4906">
      <c r="A4906" t="inlineStr">
        <is>
          <t>6360053</t>
        </is>
      </c>
      <c r="B4906" t="inlineStr">
        <is>
          <t>奈良県北葛城郡河合町池部</t>
        </is>
      </c>
      <c r="C4906" t="inlineStr">
        <is>
          <t>ならけんきたかつらぎぐんかわいちょういけべ</t>
        </is>
      </c>
    </row>
    <row r="4907">
      <c r="A4907" t="inlineStr">
        <is>
          <t>6360054</t>
        </is>
      </c>
      <c r="B4907" t="inlineStr">
        <is>
          <t>奈良県北葛城郡河合町穴闇</t>
        </is>
      </c>
      <c r="C4907" t="inlineStr">
        <is>
          <t>ならけんきたかつらぎぐんかわいちょうなぐら</t>
        </is>
      </c>
    </row>
    <row r="4908">
      <c r="A4908" t="inlineStr">
        <is>
          <t>6360055</t>
        </is>
      </c>
      <c r="B4908" t="inlineStr">
        <is>
          <t>奈良県北葛城郡河合町西穴闇</t>
        </is>
      </c>
      <c r="C4908" t="inlineStr">
        <is>
          <t>ならけんきたかつらぎぐんかわいちょうにしなぐら</t>
        </is>
      </c>
    </row>
    <row r="4909">
      <c r="A4909" t="inlineStr">
        <is>
          <t>6360056</t>
        </is>
      </c>
      <c r="B4909" t="inlineStr">
        <is>
          <t>奈良県北葛城郡河合町西山台</t>
        </is>
      </c>
      <c r="C4909" t="inlineStr">
        <is>
          <t>ならけんきたかつらぎぐんかわいちょうにしやまだい</t>
        </is>
      </c>
    </row>
    <row r="4910">
      <c r="A4910" t="inlineStr">
        <is>
          <t>6360057</t>
        </is>
      </c>
      <c r="B4910" t="inlineStr">
        <is>
          <t>奈良県北葛城郡河合町彩りの杜</t>
        </is>
      </c>
      <c r="C4910" t="inlineStr">
        <is>
          <t>ならけんきたかつらぎぐんかわいちょういろどりのもり</t>
        </is>
      </c>
    </row>
    <row r="4911">
      <c r="A4911" t="inlineStr">
        <is>
          <t>6360061</t>
        </is>
      </c>
      <c r="B4911" t="inlineStr">
        <is>
          <t>奈良県北葛城郡河合町山坊</t>
        </is>
      </c>
      <c r="C4911" t="inlineStr">
        <is>
          <t>ならけんきたかつらぎぐんかわいちょうやまのぼう</t>
        </is>
      </c>
    </row>
    <row r="4912">
      <c r="A4912" t="inlineStr">
        <is>
          <t>6360062</t>
        </is>
      </c>
      <c r="B4912" t="inlineStr">
        <is>
          <t>奈良県北葛城郡河合町佐味田</t>
        </is>
      </c>
      <c r="C4912" t="inlineStr">
        <is>
          <t>ならけんきたかつらぎぐんかわいちょうさみた</t>
        </is>
      </c>
    </row>
    <row r="4913">
      <c r="A4913" t="inlineStr">
        <is>
          <t>6360063</t>
        </is>
      </c>
      <c r="B4913" t="inlineStr">
        <is>
          <t>奈良県北葛城郡河合町久美ケ丘</t>
        </is>
      </c>
      <c r="C4913" t="inlineStr">
        <is>
          <t>ならけんきたかつらぎぐんかわいちょうくみがおか</t>
        </is>
      </c>
    </row>
    <row r="4914">
      <c r="A4914" t="inlineStr">
        <is>
          <t>6360071</t>
        </is>
      </c>
      <c r="B4914" t="inlineStr">
        <is>
          <t>奈良県北葛城郡河合町高塚台</t>
        </is>
      </c>
      <c r="C4914" t="inlineStr">
        <is>
          <t>ならけんきたかつらぎぐんかわいちょうたかつかだい</t>
        </is>
      </c>
    </row>
    <row r="4915">
      <c r="A4915" t="inlineStr">
        <is>
          <t>6360072</t>
        </is>
      </c>
      <c r="B4915" t="inlineStr">
        <is>
          <t>奈良県北葛城郡河合町中山台</t>
        </is>
      </c>
      <c r="C4915" t="inlineStr">
        <is>
          <t>ならけんきたかつらぎぐんかわいちょうなかやまだい</t>
        </is>
      </c>
    </row>
    <row r="4916">
      <c r="A4916" t="inlineStr">
        <is>
          <t>6360073</t>
        </is>
      </c>
      <c r="B4916" t="inlineStr">
        <is>
          <t>奈良県北葛城郡河合町広瀬台</t>
        </is>
      </c>
      <c r="C4916" t="inlineStr">
        <is>
          <t>ならけんきたかつらぎぐんかわいちょうひろせだい</t>
        </is>
      </c>
    </row>
    <row r="4917">
      <c r="A4917" t="inlineStr">
        <is>
          <t>6360081</t>
        </is>
      </c>
      <c r="B4917" t="inlineStr">
        <is>
          <t>奈良県北葛城郡河合町星和台</t>
        </is>
      </c>
      <c r="C4917" t="inlineStr">
        <is>
          <t>ならけんきたかつらぎぐんかわいちょうせいわだい</t>
        </is>
      </c>
    </row>
    <row r="4918">
      <c r="A4918" t="inlineStr">
        <is>
          <t>6360082</t>
        </is>
      </c>
      <c r="B4918" t="inlineStr">
        <is>
          <t>奈良県北葛城郡河合町薬井</t>
        </is>
      </c>
      <c r="C4918" t="inlineStr">
        <is>
          <t>ならけんきたかつらぎぐんかわいちょうくすりい</t>
        </is>
      </c>
    </row>
    <row r="4919">
      <c r="A4919" t="inlineStr">
        <is>
          <t>6360091</t>
        </is>
      </c>
      <c r="B4919" t="inlineStr">
        <is>
          <t>奈良県北葛城郡河合町泉台</t>
        </is>
      </c>
      <c r="C4919" t="inlineStr">
        <is>
          <t>ならけんきたかつらぎぐんかわいちょういずみだい</t>
        </is>
      </c>
    </row>
    <row r="4920">
      <c r="A4920" t="inlineStr">
        <is>
          <t>6360092</t>
        </is>
      </c>
      <c r="B4920" t="inlineStr">
        <is>
          <t>奈良県北葛城郡河合町城内</t>
        </is>
      </c>
      <c r="C4920" t="inlineStr">
        <is>
          <t>ならけんきたかつらぎぐんかわいちょうじょうない</t>
        </is>
      </c>
    </row>
    <row r="4921">
      <c r="A4921" t="inlineStr">
        <is>
          <t>6360093</t>
        </is>
      </c>
      <c r="B4921" t="inlineStr">
        <is>
          <t>奈良県北葛城郡河合町大輪田</t>
        </is>
      </c>
      <c r="C4921" t="inlineStr">
        <is>
          <t>ならけんきたかつらぎぐんかわいちょうおおわだ</t>
        </is>
      </c>
    </row>
    <row r="4922">
      <c r="A4922" t="inlineStr">
        <is>
          <t>6360100</t>
        </is>
      </c>
      <c r="B4922" t="inlineStr">
        <is>
          <t>奈良県生駒郡斑鳩町</t>
        </is>
      </c>
      <c r="C4922" t="inlineStr">
        <is>
          <t>ならけんいこまぐんいかるがちょう</t>
        </is>
      </c>
    </row>
    <row r="4923">
      <c r="A4923" t="inlineStr">
        <is>
          <t>6360101</t>
        </is>
      </c>
      <c r="B4923" t="inlineStr">
        <is>
          <t>奈良県生駒郡斑鳩町三井</t>
        </is>
      </c>
      <c r="C4923" t="inlineStr">
        <is>
          <t>ならけんいこまぐんいかるがちょうみい</t>
        </is>
      </c>
    </row>
    <row r="4924">
      <c r="A4924" t="inlineStr">
        <is>
          <t>6360102</t>
        </is>
      </c>
      <c r="B4924" t="inlineStr">
        <is>
          <t>奈良県生駒郡斑鳩町岡本</t>
        </is>
      </c>
      <c r="C4924" t="inlineStr">
        <is>
          <t>ならけんいこまぐんいかるがちょうおかもと</t>
        </is>
      </c>
    </row>
    <row r="4925">
      <c r="A4925" t="inlineStr">
        <is>
          <t>6360103</t>
        </is>
      </c>
      <c r="B4925" t="inlineStr">
        <is>
          <t>奈良県生駒郡斑鳩町幸前</t>
        </is>
      </c>
      <c r="C4925" t="inlineStr">
        <is>
          <t>ならけんいこまぐんいかるがちょうこうぜん</t>
        </is>
      </c>
    </row>
    <row r="4926">
      <c r="A4926" t="inlineStr">
        <is>
          <t>6360104</t>
        </is>
      </c>
      <c r="B4926" t="inlineStr">
        <is>
          <t>奈良県生駒郡斑鳩町高安</t>
        </is>
      </c>
      <c r="C4926" t="inlineStr">
        <is>
          <t>ならけんいこまぐんいかるがちょうたかやす</t>
        </is>
      </c>
    </row>
    <row r="4927">
      <c r="A4927" t="inlineStr">
        <is>
          <t>6360105</t>
        </is>
      </c>
      <c r="B4927" t="inlineStr">
        <is>
          <t>奈良県生駒郡斑鳩町東福寺</t>
        </is>
      </c>
      <c r="C4927" t="inlineStr">
        <is>
          <t>ならけんいこまぐんいかるがちょうとうふくじ</t>
        </is>
      </c>
    </row>
    <row r="4928">
      <c r="A4928" t="inlineStr">
        <is>
          <t>6360106</t>
        </is>
      </c>
      <c r="B4928" t="inlineStr">
        <is>
          <t>奈良県生駒郡斑鳩町高安西</t>
        </is>
      </c>
      <c r="C4928" t="inlineStr">
        <is>
          <t>ならけんいこまぐんいかるがちょうたかやすにし</t>
        </is>
      </c>
    </row>
    <row r="4929">
      <c r="A4929" t="inlineStr">
        <is>
          <t>6360111</t>
        </is>
      </c>
      <c r="B4929" t="inlineStr">
        <is>
          <t>奈良県生駒郡斑鳩町法隆寺北</t>
        </is>
      </c>
      <c r="C4929" t="inlineStr">
        <is>
          <t>ならけんいこまぐんいかるがちょうほうりゅうじきた</t>
        </is>
      </c>
    </row>
    <row r="4930">
      <c r="A4930" t="inlineStr">
        <is>
          <t>6360112</t>
        </is>
      </c>
      <c r="B4930" t="inlineStr">
        <is>
          <t>奈良県生駒郡斑鳩町法隆寺東</t>
        </is>
      </c>
      <c r="C4930" t="inlineStr">
        <is>
          <t>ならけんいこまぐんいかるがちょうほうりゅうじひがし</t>
        </is>
      </c>
    </row>
    <row r="4931">
      <c r="A4931" t="inlineStr">
        <is>
          <t>6360113</t>
        </is>
      </c>
      <c r="B4931" t="inlineStr">
        <is>
          <t>奈良県生駒郡斑鳩町法隆寺南</t>
        </is>
      </c>
      <c r="C4931" t="inlineStr">
        <is>
          <t>ならけんいこまぐんいかるがちょうほうりゅうじみなみ</t>
        </is>
      </c>
    </row>
    <row r="4932">
      <c r="A4932" t="inlineStr">
        <is>
          <t>6360114</t>
        </is>
      </c>
      <c r="B4932" t="inlineStr">
        <is>
          <t>奈良県生駒郡斑鳩町法隆寺西</t>
        </is>
      </c>
      <c r="C4932" t="inlineStr">
        <is>
          <t>ならけんいこまぐんいかるがちょうほうりゅうじにし</t>
        </is>
      </c>
    </row>
    <row r="4933">
      <c r="A4933" t="inlineStr">
        <is>
          <t>6360115</t>
        </is>
      </c>
      <c r="B4933" t="inlineStr">
        <is>
          <t>奈良県生駒郡斑鳩町法隆寺山内</t>
        </is>
      </c>
      <c r="C4933" t="inlineStr">
        <is>
          <t>ならけんいこまぐんいかるがちょうほうりゅうじさんない</t>
        </is>
      </c>
    </row>
    <row r="4934">
      <c r="A4934" t="inlineStr">
        <is>
          <t>6360116</t>
        </is>
      </c>
      <c r="B4934" t="inlineStr">
        <is>
          <t>奈良県生駒郡斑鳩町法隆寺</t>
        </is>
      </c>
      <c r="C4934" t="inlineStr">
        <is>
          <t>ならけんいこまぐんいかるがちょうほうりゅうじ</t>
        </is>
      </c>
    </row>
    <row r="4935">
      <c r="A4935" t="inlineStr">
        <is>
          <t>6360121</t>
        </is>
      </c>
      <c r="B4935" t="inlineStr">
        <is>
          <t>奈良県生駒郡斑鳩町興留東</t>
        </is>
      </c>
      <c r="C4935" t="inlineStr">
        <is>
          <t>ならけんいこまぐんいかるがちょうおきどめひがし</t>
        </is>
      </c>
    </row>
    <row r="4936">
      <c r="A4936" t="inlineStr">
        <is>
          <t>6360122</t>
        </is>
      </c>
      <c r="B4936" t="inlineStr">
        <is>
          <t>奈良県生駒郡斑鳩町阿波</t>
        </is>
      </c>
      <c r="C4936" t="inlineStr">
        <is>
          <t>ならけんいこまぐんいかるがちょうあわ</t>
        </is>
      </c>
    </row>
    <row r="4937">
      <c r="A4937" t="inlineStr">
        <is>
          <t>6360123</t>
        </is>
      </c>
      <c r="B4937" t="inlineStr">
        <is>
          <t>奈良県生駒郡斑鳩町興留</t>
        </is>
      </c>
      <c r="C4937" t="inlineStr">
        <is>
          <t>ならけんいこまぐんいかるがちょうおきどめ</t>
        </is>
      </c>
    </row>
    <row r="4938">
      <c r="A4938" t="inlineStr">
        <is>
          <t>6360124</t>
        </is>
      </c>
      <c r="B4938" t="inlineStr">
        <is>
          <t>奈良県生駒郡斑鳩町五百井</t>
        </is>
      </c>
      <c r="C4938" t="inlineStr">
        <is>
          <t>ならけんいこまぐんいかるがちょういおい</t>
        </is>
      </c>
    </row>
    <row r="4939">
      <c r="A4939" t="inlineStr">
        <is>
          <t>6360131</t>
        </is>
      </c>
      <c r="B4939" t="inlineStr">
        <is>
          <t>奈良県生駒郡斑鳩町服部</t>
        </is>
      </c>
      <c r="C4939" t="inlineStr">
        <is>
          <t>ならけんいこまぐんいかるがちょうはっとり</t>
        </is>
      </c>
    </row>
    <row r="4940">
      <c r="A4940" t="inlineStr">
        <is>
          <t>6360132</t>
        </is>
      </c>
      <c r="B4940" t="inlineStr">
        <is>
          <t>奈良県生駒郡斑鳩町目安</t>
        </is>
      </c>
      <c r="C4940" t="inlineStr">
        <is>
          <t>ならけんいこまぐんいかるがちょうめやす</t>
        </is>
      </c>
    </row>
    <row r="4941">
      <c r="A4941" t="inlineStr">
        <is>
          <t>6360133</t>
        </is>
      </c>
      <c r="B4941" t="inlineStr">
        <is>
          <t>奈良県生駒郡斑鳩町目安北</t>
        </is>
      </c>
      <c r="C4941" t="inlineStr">
        <is>
          <t>ならけんいこまぐんいかるがちょうめやすきた</t>
        </is>
      </c>
    </row>
    <row r="4942">
      <c r="A4942" t="inlineStr">
        <is>
          <t>6360141</t>
        </is>
      </c>
      <c r="B4942" t="inlineStr">
        <is>
          <t>奈良県生駒郡斑鳩町稲葉車瀬</t>
        </is>
      </c>
      <c r="C4942" t="inlineStr">
        <is>
          <t>ならけんいこまぐんいかるがちょういなばくるませ</t>
        </is>
      </c>
    </row>
    <row r="4943">
      <c r="A4943" t="inlineStr">
        <is>
          <t>6360142</t>
        </is>
      </c>
      <c r="B4943" t="inlineStr">
        <is>
          <t>奈良県生駒郡斑鳩町小吉田</t>
        </is>
      </c>
      <c r="C4943" t="inlineStr">
        <is>
          <t>ならけんいこまぐんいかるがちょうこよしだ</t>
        </is>
      </c>
    </row>
    <row r="4944">
      <c r="A4944" t="inlineStr">
        <is>
          <t>6360143</t>
        </is>
      </c>
      <c r="B4944" t="inlineStr">
        <is>
          <t>奈良県生駒郡斑鳩町神南</t>
        </is>
      </c>
      <c r="C4944" t="inlineStr">
        <is>
          <t>ならけんいこまぐんいかるがちょうじんなん</t>
        </is>
      </c>
    </row>
    <row r="4945">
      <c r="A4945" t="inlineStr">
        <is>
          <t>6360144</t>
        </is>
      </c>
      <c r="B4945" t="inlineStr">
        <is>
          <t>奈良県生駒郡斑鳩町稲葉西</t>
        </is>
      </c>
      <c r="C4945" t="inlineStr">
        <is>
          <t>ならけんいこまぐんいかるがちょういなばにし</t>
        </is>
      </c>
    </row>
    <row r="4946">
      <c r="A4946" t="inlineStr">
        <is>
          <t>6360151</t>
        </is>
      </c>
      <c r="B4946" t="inlineStr">
        <is>
          <t>奈良県生駒郡斑鳩町龍田北</t>
        </is>
      </c>
      <c r="C4946" t="inlineStr">
        <is>
          <t>ならけんいこまぐんいかるがちょうたつたきた</t>
        </is>
      </c>
    </row>
    <row r="4947">
      <c r="A4947" t="inlineStr">
        <is>
          <t>6360152</t>
        </is>
      </c>
      <c r="B4947" t="inlineStr">
        <is>
          <t>奈良県生駒郡斑鳩町龍田</t>
        </is>
      </c>
      <c r="C4947" t="inlineStr">
        <is>
          <t>ならけんいこまぐんいかるがちょうたつた</t>
        </is>
      </c>
    </row>
    <row r="4948">
      <c r="A4948" t="inlineStr">
        <is>
          <t>6360153</t>
        </is>
      </c>
      <c r="B4948" t="inlineStr">
        <is>
          <t>奈良県生駒郡斑鳩町龍田南</t>
        </is>
      </c>
      <c r="C4948" t="inlineStr">
        <is>
          <t>ならけんいこまぐんいかるがちょうたつたみなみ</t>
        </is>
      </c>
    </row>
    <row r="4949">
      <c r="A4949" t="inlineStr">
        <is>
          <t>6360154</t>
        </is>
      </c>
      <c r="B4949" t="inlineStr">
        <is>
          <t>奈良県生駒郡斑鳩町龍田西</t>
        </is>
      </c>
      <c r="C4949" t="inlineStr">
        <is>
          <t>ならけんいこまぐんいかるがちょうたつたにし</t>
        </is>
      </c>
    </row>
    <row r="4950">
      <c r="A4950" t="inlineStr">
        <is>
          <t>6360201</t>
        </is>
      </c>
      <c r="B4950" t="inlineStr">
        <is>
          <t>奈良県磯城郡川西町下永</t>
        </is>
      </c>
      <c r="C4950" t="inlineStr">
        <is>
          <t>ならけんしきぐんかわにしちょうしもなが</t>
        </is>
      </c>
    </row>
    <row r="4951">
      <c r="A4951" t="inlineStr">
        <is>
          <t>6360202</t>
        </is>
      </c>
      <c r="B4951" t="inlineStr">
        <is>
          <t>奈良県磯城郡川西町結崎</t>
        </is>
      </c>
      <c r="C4951" t="inlineStr">
        <is>
          <t>ならけんしきぐんかわにしちょうゆうざき</t>
        </is>
      </c>
    </row>
    <row r="4952">
      <c r="A4952" t="inlineStr">
        <is>
          <t>6360203</t>
        </is>
      </c>
      <c r="B4952" t="inlineStr">
        <is>
          <t>奈良県磯城郡川西町梅戸</t>
        </is>
      </c>
      <c r="C4952" t="inlineStr">
        <is>
          <t>ならけんしきぐんかわにしちょううめど</t>
        </is>
      </c>
    </row>
    <row r="4953">
      <c r="A4953" t="inlineStr">
        <is>
          <t>6360204</t>
        </is>
      </c>
      <c r="B4953" t="inlineStr">
        <is>
          <t>奈良県磯城郡川西町唐院</t>
        </is>
      </c>
      <c r="C4953" t="inlineStr">
        <is>
          <t>ならけんしきぐんかわにしちょうとういん</t>
        </is>
      </c>
    </row>
    <row r="4954">
      <c r="A4954" t="inlineStr">
        <is>
          <t>6360205</t>
        </is>
      </c>
      <c r="B4954" t="inlineStr">
        <is>
          <t>奈良県磯城郡川西町保田</t>
        </is>
      </c>
      <c r="C4954" t="inlineStr">
        <is>
          <t>ならけんしきぐんかわにしちょうほた</t>
        </is>
      </c>
    </row>
    <row r="4955">
      <c r="A4955" t="inlineStr">
        <is>
          <t>6360206</t>
        </is>
      </c>
      <c r="B4955" t="inlineStr">
        <is>
          <t>奈良県磯城郡川西町吐田</t>
        </is>
      </c>
      <c r="C4955" t="inlineStr">
        <is>
          <t>ならけんしきぐんかわにしちょうはんだ</t>
        </is>
      </c>
    </row>
    <row r="4956">
      <c r="A4956" t="inlineStr">
        <is>
          <t>6360211</t>
        </is>
      </c>
      <c r="B4956" t="inlineStr">
        <is>
          <t>奈良県磯城郡三宅町三河</t>
        </is>
      </c>
      <c r="C4956" t="inlineStr">
        <is>
          <t>ならけんしきぐんみやけちょうみかわ</t>
        </is>
      </c>
    </row>
    <row r="4957">
      <c r="A4957" t="inlineStr">
        <is>
          <t>6360212</t>
        </is>
      </c>
      <c r="B4957" t="inlineStr">
        <is>
          <t>奈良県磯城郡三宅町石見</t>
        </is>
      </c>
      <c r="C4957" t="inlineStr">
        <is>
          <t>ならけんしきぐんみやけちょういわみ</t>
        </is>
      </c>
    </row>
    <row r="4958">
      <c r="A4958" t="inlineStr">
        <is>
          <t>6360213</t>
        </is>
      </c>
      <c r="B4958" t="inlineStr">
        <is>
          <t>奈良県磯城郡三宅町伴堂</t>
        </is>
      </c>
      <c r="C4958" t="inlineStr">
        <is>
          <t>ならけんしきぐんみやけちょうともんどう</t>
        </is>
      </c>
    </row>
    <row r="4959">
      <c r="A4959" t="inlineStr">
        <is>
          <t>6360214</t>
        </is>
      </c>
      <c r="B4959" t="inlineStr">
        <is>
          <t>奈良県磯城郡三宅町但馬</t>
        </is>
      </c>
      <c r="C4959" t="inlineStr">
        <is>
          <t>ならけんしきぐんみやけちょうたじま</t>
        </is>
      </c>
    </row>
    <row r="4960">
      <c r="A4960" t="inlineStr">
        <is>
          <t>6360215</t>
        </is>
      </c>
      <c r="B4960" t="inlineStr">
        <is>
          <t>奈良県磯城郡三宅町上但馬</t>
        </is>
      </c>
      <c r="C4960" t="inlineStr">
        <is>
          <t>ならけんしきぐんみやけちょうかみたじま</t>
        </is>
      </c>
    </row>
    <row r="4961">
      <c r="A4961" t="inlineStr">
        <is>
          <t>6360216</t>
        </is>
      </c>
      <c r="B4961" t="inlineStr">
        <is>
          <t>奈良県磯城郡三宅町小柳</t>
        </is>
      </c>
      <c r="C4961" t="inlineStr">
        <is>
          <t>ならけんしきぐんみやけちょうおやなぎ</t>
        </is>
      </c>
    </row>
    <row r="4962">
      <c r="A4962" t="inlineStr">
        <is>
          <t>6360217</t>
        </is>
      </c>
      <c r="B4962" t="inlineStr">
        <is>
          <t>奈良県磯城郡三宅町屏風</t>
        </is>
      </c>
      <c r="C4962" t="inlineStr">
        <is>
          <t>ならけんしきぐんみやけちょうびょうぶ</t>
        </is>
      </c>
    </row>
    <row r="4963">
      <c r="A4963" t="inlineStr">
        <is>
          <t>6360221</t>
        </is>
      </c>
      <c r="B4963" t="inlineStr">
        <is>
          <t>奈良県磯城郡田原本町八田</t>
        </is>
      </c>
      <c r="C4963" t="inlineStr">
        <is>
          <t>ならけんしきぐんたわらもとちょうはった</t>
        </is>
      </c>
    </row>
    <row r="4964">
      <c r="A4964" t="inlineStr">
        <is>
          <t>6360222</t>
        </is>
      </c>
      <c r="B4964" t="inlineStr">
        <is>
          <t>奈良県磯城郡田原本町法貴寺</t>
        </is>
      </c>
      <c r="C4964" t="inlineStr">
        <is>
          <t>ならけんしきぐんたわらもとちょうほうきじ</t>
        </is>
      </c>
    </row>
    <row r="4965">
      <c r="A4965" t="inlineStr">
        <is>
          <t>6360223</t>
        </is>
      </c>
      <c r="B4965" t="inlineStr">
        <is>
          <t>奈良県磯城郡田原本町鍵</t>
        </is>
      </c>
      <c r="C4965" t="inlineStr">
        <is>
          <t>ならけんしきぐんたわらもとちょうかぎ</t>
        </is>
      </c>
    </row>
    <row r="4966">
      <c r="A4966" t="inlineStr">
        <is>
          <t>6360224</t>
        </is>
      </c>
      <c r="B4966" t="inlineStr">
        <is>
          <t>奈良県磯城郡田原本町今里</t>
        </is>
      </c>
      <c r="C4966" t="inlineStr">
        <is>
          <t>ならけんしきぐんたわらもとちょういまざと</t>
        </is>
      </c>
    </row>
    <row r="4967">
      <c r="A4967" t="inlineStr">
        <is>
          <t>6360225</t>
        </is>
      </c>
      <c r="B4967" t="inlineStr">
        <is>
          <t>奈良県磯城郡田原本町西代</t>
        </is>
      </c>
      <c r="C4967" t="inlineStr">
        <is>
          <t>ならけんしきぐんたわらもとちょうにしんだい</t>
        </is>
      </c>
    </row>
    <row r="4968">
      <c r="A4968" t="inlineStr">
        <is>
          <t>6360226</t>
        </is>
      </c>
      <c r="B4968" t="inlineStr">
        <is>
          <t>奈良県磯城郡田原本町唐古</t>
        </is>
      </c>
      <c r="C4968" t="inlineStr">
        <is>
          <t>ならけんしきぐんたわらもとちょうからこ</t>
        </is>
      </c>
    </row>
    <row r="4969">
      <c r="A4969" t="inlineStr">
        <is>
          <t>6360231</t>
        </is>
      </c>
      <c r="B4969" t="inlineStr">
        <is>
          <t>奈良県磯城郡田原本町為川北方</t>
        </is>
      </c>
      <c r="C4969" t="inlineStr">
        <is>
          <t>ならけんしきぐんたわらもとちょうためがわほっぽう</t>
        </is>
      </c>
    </row>
    <row r="4970">
      <c r="A4970" t="inlineStr">
        <is>
          <t>6360232</t>
        </is>
      </c>
      <c r="B4970" t="inlineStr">
        <is>
          <t>奈良県磯城郡田原本町金沢</t>
        </is>
      </c>
      <c r="C4970" t="inlineStr">
        <is>
          <t>ならけんしきぐんたわらもとちょうかなざわ</t>
        </is>
      </c>
    </row>
    <row r="4971">
      <c r="A4971" t="inlineStr">
        <is>
          <t>6360233</t>
        </is>
      </c>
      <c r="B4971" t="inlineStr">
        <is>
          <t>奈良県磯城郡田原本町為川南方</t>
        </is>
      </c>
      <c r="C4971" t="inlineStr">
        <is>
          <t>ならけんしきぐんたわらもとちょうためがわなんぽう</t>
        </is>
      </c>
    </row>
    <row r="4972">
      <c r="A4972" t="inlineStr">
        <is>
          <t>6360234</t>
        </is>
      </c>
      <c r="B4972" t="inlineStr">
        <is>
          <t>奈良県磯城郡田原本町蔵堂</t>
        </is>
      </c>
      <c r="C4972" t="inlineStr">
        <is>
          <t>ならけんしきぐんたわらもとちょうくらどう</t>
        </is>
      </c>
    </row>
    <row r="4973">
      <c r="A4973" t="inlineStr">
        <is>
          <t>6360235</t>
        </is>
      </c>
      <c r="B4973" t="inlineStr">
        <is>
          <t>奈良県磯城郡田原本町東井上</t>
        </is>
      </c>
      <c r="C4973" t="inlineStr">
        <is>
          <t>ならけんしきぐんたわらもとちょうひがしいね</t>
        </is>
      </c>
    </row>
    <row r="4974">
      <c r="A4974" t="inlineStr">
        <is>
          <t>6360236</t>
        </is>
      </c>
      <c r="B4974" t="inlineStr">
        <is>
          <t>奈良県磯城郡田原本町西井上</t>
        </is>
      </c>
      <c r="C4974" t="inlineStr">
        <is>
          <t>ならけんしきぐんたわらもとちょうにしいね</t>
        </is>
      </c>
    </row>
    <row r="4975">
      <c r="A4975" t="inlineStr">
        <is>
          <t>6360237</t>
        </is>
      </c>
      <c r="B4975" t="inlineStr">
        <is>
          <t>奈良県磯城郡田原本町小阪</t>
        </is>
      </c>
      <c r="C4975" t="inlineStr">
        <is>
          <t>ならけんしきぐんたわらもとちょうこさか</t>
        </is>
      </c>
    </row>
    <row r="4976">
      <c r="A4976" t="inlineStr">
        <is>
          <t>6360241</t>
        </is>
      </c>
      <c r="B4976" t="inlineStr">
        <is>
          <t>奈良県磯城郡田原本町平田</t>
        </is>
      </c>
      <c r="C4976" t="inlineStr">
        <is>
          <t>ならけんしきぐんたわらもとちょうひらた</t>
        </is>
      </c>
    </row>
    <row r="4977">
      <c r="A4977" t="inlineStr">
        <is>
          <t>6360242</t>
        </is>
      </c>
      <c r="B4977" t="inlineStr">
        <is>
          <t>奈良県磯城郡田原本町大木</t>
        </is>
      </c>
      <c r="C4977" t="inlineStr">
        <is>
          <t>ならけんしきぐんたわらもとちょうおおぎ</t>
        </is>
      </c>
    </row>
    <row r="4978">
      <c r="A4978" t="inlineStr">
        <is>
          <t>6360243</t>
        </is>
      </c>
      <c r="B4978" t="inlineStr">
        <is>
          <t>奈良県磯城郡田原本町伊与戸</t>
        </is>
      </c>
      <c r="C4978" t="inlineStr">
        <is>
          <t>ならけんしきぐんたわらもとちょういよど</t>
        </is>
      </c>
    </row>
    <row r="4979">
      <c r="A4979" t="inlineStr">
        <is>
          <t>6360244</t>
        </is>
      </c>
      <c r="B4979" t="inlineStr">
        <is>
          <t>奈良県磯城郡田原本町笠形</t>
        </is>
      </c>
      <c r="C4979" t="inlineStr">
        <is>
          <t>ならけんしきぐんたわらもとちょうかさがた</t>
        </is>
      </c>
    </row>
    <row r="4980">
      <c r="A4980" t="inlineStr">
        <is>
          <t>6360245</t>
        </is>
      </c>
      <c r="B4980" t="inlineStr">
        <is>
          <t>奈良県磯城郡田原本町味間</t>
        </is>
      </c>
      <c r="C4980" t="inlineStr">
        <is>
          <t>ならけんしきぐんたわらもとちょうあじま</t>
        </is>
      </c>
    </row>
    <row r="4981">
      <c r="A4981" t="inlineStr">
        <is>
          <t>6360246</t>
        </is>
      </c>
      <c r="B4981" t="inlineStr">
        <is>
          <t>奈良県磯城郡田原本町千代</t>
        </is>
      </c>
      <c r="C4981" t="inlineStr">
        <is>
          <t>ならけんしきぐんたわらもとちょうちしろ</t>
        </is>
      </c>
    </row>
    <row r="4982">
      <c r="A4982" t="inlineStr">
        <is>
          <t>6360247</t>
        </is>
      </c>
      <c r="B4982" t="inlineStr">
        <is>
          <t>奈良県磯城郡田原本町阪手</t>
        </is>
      </c>
      <c r="C4982" t="inlineStr">
        <is>
          <t>ならけんしきぐんたわらもとちょうさかて</t>
        </is>
      </c>
    </row>
    <row r="4983">
      <c r="A4983" t="inlineStr">
        <is>
          <t>6360248</t>
        </is>
      </c>
      <c r="B4983" t="inlineStr">
        <is>
          <t>奈良県磯城郡田原本町大安寺</t>
        </is>
      </c>
      <c r="C4983" t="inlineStr">
        <is>
          <t>ならけんしきぐんたわらもとちょうだいあんじ</t>
        </is>
      </c>
    </row>
    <row r="4984">
      <c r="A4984" t="inlineStr">
        <is>
          <t>6360300</t>
        </is>
      </c>
      <c r="B4984" t="inlineStr">
        <is>
          <t>奈良県磯城郡川西町</t>
        </is>
      </c>
      <c r="C4984" t="inlineStr">
        <is>
          <t>ならけんしきぐんかわにしちょう</t>
        </is>
      </c>
    </row>
    <row r="4985">
      <c r="A4985" t="inlineStr">
        <is>
          <t>6360301</t>
        </is>
      </c>
      <c r="B4985" t="inlineStr">
        <is>
          <t>奈良県磯城郡田原本町黒田</t>
        </is>
      </c>
      <c r="C4985" t="inlineStr">
        <is>
          <t>ならけんしきぐんたわらもとちょうくろだ</t>
        </is>
      </c>
    </row>
    <row r="4986">
      <c r="A4986" t="inlineStr">
        <is>
          <t>6360302</t>
        </is>
      </c>
      <c r="B4986" t="inlineStr">
        <is>
          <t>奈良県磯城郡田原本町宮古</t>
        </is>
      </c>
      <c r="C4986" t="inlineStr">
        <is>
          <t>ならけんしきぐんたわらもとちょうみやこ</t>
        </is>
      </c>
    </row>
    <row r="4987">
      <c r="A4987" t="inlineStr">
        <is>
          <t>6360303</t>
        </is>
      </c>
      <c r="B4987" t="inlineStr">
        <is>
          <t>奈良県磯城郡田原本町保津</t>
        </is>
      </c>
      <c r="C4987" t="inlineStr">
        <is>
          <t>ならけんしきぐんたわらもとちょうほつ</t>
        </is>
      </c>
    </row>
    <row r="4988">
      <c r="A4988" t="inlineStr">
        <is>
          <t>6360304</t>
        </is>
      </c>
      <c r="B4988" t="inlineStr">
        <is>
          <t>奈良県磯城郡田原本町十六面</t>
        </is>
      </c>
      <c r="C4988" t="inlineStr">
        <is>
          <t>ならけんしきぐんたわらもとちょうじゅうろくせん</t>
        </is>
      </c>
    </row>
    <row r="4989">
      <c r="A4989" t="inlineStr">
        <is>
          <t>6360305</t>
        </is>
      </c>
      <c r="B4989" t="inlineStr">
        <is>
          <t>奈良県磯城郡田原本町平野</t>
        </is>
      </c>
      <c r="C4989" t="inlineStr">
        <is>
          <t>ならけんしきぐんたわらもとちょうひらの</t>
        </is>
      </c>
    </row>
    <row r="4990">
      <c r="A4990" t="inlineStr">
        <is>
          <t>6360306</t>
        </is>
      </c>
      <c r="B4990" t="inlineStr">
        <is>
          <t>奈良県磯城郡田原本町西竹田</t>
        </is>
      </c>
      <c r="C4990" t="inlineStr">
        <is>
          <t>ならけんしきぐんたわらもとちょうにしたけだ</t>
        </is>
      </c>
    </row>
    <row r="4991">
      <c r="A4991" t="inlineStr">
        <is>
          <t>6360307</t>
        </is>
      </c>
      <c r="B4991" t="inlineStr">
        <is>
          <t>奈良県磯城郡田原本町富本</t>
        </is>
      </c>
      <c r="C4991" t="inlineStr">
        <is>
          <t>ならけんしきぐんたわらもとちょうとんもと</t>
        </is>
      </c>
    </row>
    <row r="4992">
      <c r="A4992" t="inlineStr">
        <is>
          <t>6360311</t>
        </is>
      </c>
      <c r="B4992" t="inlineStr">
        <is>
          <t>奈良県磯城郡田原本町八尾</t>
        </is>
      </c>
      <c r="C4992" t="inlineStr">
        <is>
          <t>ならけんしきぐんたわらもとちょうやお</t>
        </is>
      </c>
    </row>
    <row r="4993">
      <c r="A4993" t="inlineStr">
        <is>
          <t>6360312</t>
        </is>
      </c>
      <c r="B4993" t="inlineStr">
        <is>
          <t>奈良県磯城郡田原本町新町</t>
        </is>
      </c>
      <c r="C4993" t="inlineStr">
        <is>
          <t>ならけんしきぐんたわらもとちょうしんまち</t>
        </is>
      </c>
    </row>
    <row r="4994">
      <c r="A4994" t="inlineStr">
        <is>
          <t>6360313</t>
        </is>
      </c>
      <c r="B4994" t="inlineStr">
        <is>
          <t>奈良県磯城郡田原本町旭町</t>
        </is>
      </c>
      <c r="C4994" t="inlineStr">
        <is>
          <t>ならけんしきぐんたわらもとちょうあさひまち</t>
        </is>
      </c>
    </row>
    <row r="4995">
      <c r="A4995" t="inlineStr">
        <is>
          <t>6360314</t>
        </is>
      </c>
      <c r="B4995" t="inlineStr">
        <is>
          <t>奈良県磯城郡田原本町戎通</t>
        </is>
      </c>
      <c r="C4995" t="inlineStr">
        <is>
          <t>ならけんしきぐんたわらもとちょうえびすどおり</t>
        </is>
      </c>
    </row>
    <row r="4996">
      <c r="A4996" t="inlineStr">
        <is>
          <t>6360315</t>
        </is>
      </c>
      <c r="B4996" t="inlineStr">
        <is>
          <t>奈良県磯城郡田原本町幸町</t>
        </is>
      </c>
      <c r="C4996" t="inlineStr">
        <is>
          <t>ならけんしきぐんたわらもとちょうさいわいまち</t>
        </is>
      </c>
    </row>
    <row r="4997">
      <c r="A4997" t="inlineStr">
        <is>
          <t>6360316</t>
        </is>
      </c>
      <c r="B4997" t="inlineStr">
        <is>
          <t>奈良県磯城郡田原本町室町</t>
        </is>
      </c>
      <c r="C4997" t="inlineStr">
        <is>
          <t>ならけんしきぐんたわらもとちょうむろまち</t>
        </is>
      </c>
    </row>
    <row r="4998">
      <c r="A4998" t="inlineStr">
        <is>
          <t>6360317</t>
        </is>
      </c>
      <c r="B4998" t="inlineStr">
        <is>
          <t>奈良県磯城郡田原本町殿町</t>
        </is>
      </c>
      <c r="C4998" t="inlineStr">
        <is>
          <t>ならけんしきぐんたわらもとちょうとのまち</t>
        </is>
      </c>
    </row>
    <row r="4999">
      <c r="A4999" t="inlineStr">
        <is>
          <t>6360321</t>
        </is>
      </c>
      <c r="B4999" t="inlineStr">
        <is>
          <t>奈良県磯城郡田原本町八幡町</t>
        </is>
      </c>
      <c r="C4999" t="inlineStr">
        <is>
          <t>ならけんしきぐんたわらもとちょうやはたまち</t>
        </is>
      </c>
    </row>
    <row r="5000">
      <c r="A5000" t="inlineStr">
        <is>
          <t>6360322</t>
        </is>
      </c>
      <c r="B5000" t="inlineStr">
        <is>
          <t>奈良県磯城郡田原本町郭内</t>
        </is>
      </c>
      <c r="C5000" t="inlineStr">
        <is>
          <t>ならけんしきぐんたわらもとちょうかくない</t>
        </is>
      </c>
    </row>
    <row r="5001">
      <c r="A5001" t="inlineStr">
        <is>
          <t>6360323</t>
        </is>
      </c>
      <c r="B5001" t="inlineStr">
        <is>
          <t>奈良県磯城郡田原本町根太口</t>
        </is>
      </c>
      <c r="C5001" t="inlineStr">
        <is>
          <t>ならけんしきぐんたわらもとちょうねぶとぐち</t>
        </is>
      </c>
    </row>
    <row r="5002">
      <c r="A5002" t="inlineStr">
        <is>
          <t>6360324</t>
        </is>
      </c>
      <c r="B5002" t="inlineStr">
        <is>
          <t>奈良県磯城郡田原本町三輪町</t>
        </is>
      </c>
      <c r="C5002" t="inlineStr">
        <is>
          <t>ならけんしきぐんたわらもとちょうみわまち</t>
        </is>
      </c>
    </row>
    <row r="5003">
      <c r="A5003" t="inlineStr">
        <is>
          <t>6360325</t>
        </is>
      </c>
      <c r="B5003" t="inlineStr">
        <is>
          <t>奈良県磯城郡田原本町南町</t>
        </is>
      </c>
      <c r="C5003" t="inlineStr">
        <is>
          <t>ならけんしきぐんたわらもとちょうみなみまち</t>
        </is>
      </c>
    </row>
    <row r="5004">
      <c r="A5004" t="inlineStr">
        <is>
          <t>6360326</t>
        </is>
      </c>
      <c r="B5004" t="inlineStr">
        <is>
          <t>奈良県磯城郡田原本町新地</t>
        </is>
      </c>
      <c r="C5004" t="inlineStr">
        <is>
          <t>ならけんしきぐんたわらもとちょうしんち</t>
        </is>
      </c>
    </row>
    <row r="5005">
      <c r="A5005" t="inlineStr">
        <is>
          <t>6360327</t>
        </is>
      </c>
      <c r="B5005" t="inlineStr">
        <is>
          <t>奈良県磯城郡田原本町堺町</t>
        </is>
      </c>
      <c r="C5005" t="inlineStr">
        <is>
          <t>ならけんしきぐんたわらもとちょうさかいまち</t>
        </is>
      </c>
    </row>
    <row r="5006">
      <c r="A5006" t="inlineStr">
        <is>
          <t>6360328</t>
        </is>
      </c>
      <c r="B5006" t="inlineStr">
        <is>
          <t>奈良県磯城郡田原本町材木町</t>
        </is>
      </c>
      <c r="C5006" t="inlineStr">
        <is>
          <t>ならけんしきぐんたわらもとちょうざいもくまち</t>
        </is>
      </c>
    </row>
    <row r="5007">
      <c r="A5007" t="inlineStr">
        <is>
          <t>6360329</t>
        </is>
      </c>
      <c r="B5007" t="inlineStr">
        <is>
          <t>奈良県磯城郡田原本町味間町</t>
        </is>
      </c>
      <c r="C5007" t="inlineStr">
        <is>
          <t>ならけんしきぐんたわらもとちょうあじままち</t>
        </is>
      </c>
    </row>
    <row r="5008">
      <c r="A5008" t="inlineStr">
        <is>
          <t>6360331</t>
        </is>
      </c>
      <c r="B5008" t="inlineStr">
        <is>
          <t>奈良県磯城郡田原本町魚町</t>
        </is>
      </c>
      <c r="C5008" t="inlineStr">
        <is>
          <t>ならけんしきぐんたわらもとちょううおまち</t>
        </is>
      </c>
    </row>
    <row r="5009">
      <c r="A5009" t="inlineStr">
        <is>
          <t>6360332</t>
        </is>
      </c>
      <c r="B5009" t="inlineStr">
        <is>
          <t>奈良県磯城郡田原本町市町</t>
        </is>
      </c>
      <c r="C5009" t="inlineStr">
        <is>
          <t>ならけんしきぐんたわらもとちょういちまち</t>
        </is>
      </c>
    </row>
    <row r="5010">
      <c r="A5010" t="inlineStr">
        <is>
          <t>6360333</t>
        </is>
      </c>
      <c r="B5010" t="inlineStr">
        <is>
          <t>奈良県磯城郡田原本町祗園町</t>
        </is>
      </c>
      <c r="C5010" t="inlineStr">
        <is>
          <t>ならけんしきぐんたわらもとちょうぎおんまち</t>
        </is>
      </c>
    </row>
    <row r="5011">
      <c r="A5011" t="inlineStr">
        <is>
          <t>6360334</t>
        </is>
      </c>
      <c r="B5011" t="inlineStr">
        <is>
          <t>奈良県磯城郡田原本町本町</t>
        </is>
      </c>
      <c r="C5011" t="inlineStr">
        <is>
          <t>ならけんしきぐんたわらもとちょうほんまち</t>
        </is>
      </c>
    </row>
    <row r="5012">
      <c r="A5012" t="inlineStr">
        <is>
          <t>6360335</t>
        </is>
      </c>
      <c r="B5012" t="inlineStr">
        <is>
          <t>奈良県磯城郡田原本町大門東</t>
        </is>
      </c>
      <c r="C5012" t="inlineStr">
        <is>
          <t>ならけんしきぐんたわらもとちょうだいもんひがし</t>
        </is>
      </c>
    </row>
    <row r="5013">
      <c r="A5013" t="inlineStr">
        <is>
          <t>6360336</t>
        </is>
      </c>
      <c r="B5013" t="inlineStr">
        <is>
          <t>奈良県磯城郡田原本町大門中</t>
        </is>
      </c>
      <c r="C5013" t="inlineStr">
        <is>
          <t>ならけんしきぐんたわらもとちょうだいもんなか</t>
        </is>
      </c>
    </row>
    <row r="5014">
      <c r="A5014" t="inlineStr">
        <is>
          <t>6360337</t>
        </is>
      </c>
      <c r="B5014" t="inlineStr">
        <is>
          <t>奈良県磯城郡田原本町大門西</t>
        </is>
      </c>
      <c r="C5014" t="inlineStr">
        <is>
          <t>ならけんしきぐんたわらもとちょうだいもんにし</t>
        </is>
      </c>
    </row>
    <row r="5015">
      <c r="A5015" t="inlineStr">
        <is>
          <t>6360338</t>
        </is>
      </c>
      <c r="B5015" t="inlineStr">
        <is>
          <t>奈良県磯城郡田原本町茶町</t>
        </is>
      </c>
      <c r="C5015" t="inlineStr">
        <is>
          <t>ならけんしきぐんたわらもとちょうちゃまち</t>
        </is>
      </c>
    </row>
    <row r="5016">
      <c r="A5016" t="inlineStr">
        <is>
          <t>6360339</t>
        </is>
      </c>
      <c r="B5016" t="inlineStr">
        <is>
          <t>奈良県磯城郡田原本町小室</t>
        </is>
      </c>
      <c r="C5016" t="inlineStr">
        <is>
          <t>ならけんしきぐんたわらもとちょうこむろ</t>
        </is>
      </c>
    </row>
    <row r="5017">
      <c r="A5017" t="inlineStr">
        <is>
          <t>6360341</t>
        </is>
      </c>
      <c r="B5017" t="inlineStr">
        <is>
          <t>奈良県磯城郡田原本町薬王寺</t>
        </is>
      </c>
      <c r="C5017" t="inlineStr">
        <is>
          <t>ならけんしきぐんたわらもとちょうやくおうじ</t>
        </is>
      </c>
    </row>
    <row r="5018">
      <c r="A5018" t="inlineStr">
        <is>
          <t>6360342</t>
        </is>
      </c>
      <c r="B5018" t="inlineStr">
        <is>
          <t>奈良県磯城郡田原本町三笠</t>
        </is>
      </c>
      <c r="C5018" t="inlineStr">
        <is>
          <t>ならけんしきぐんたわらもとちょうみかさ</t>
        </is>
      </c>
    </row>
    <row r="5019">
      <c r="A5019" t="inlineStr">
        <is>
          <t>6360343</t>
        </is>
      </c>
      <c r="B5019" t="inlineStr">
        <is>
          <t>奈良県磯城郡田原本町秦庄</t>
        </is>
      </c>
      <c r="C5019" t="inlineStr">
        <is>
          <t>ならけんしきぐんたわらもとちょうはたのしょう</t>
        </is>
      </c>
    </row>
    <row r="5020">
      <c r="A5020" t="inlineStr">
        <is>
          <t>6360344</t>
        </is>
      </c>
      <c r="B5020" t="inlineStr">
        <is>
          <t>奈良県磯城郡田原本町宮森</t>
        </is>
      </c>
      <c r="C5020" t="inlineStr">
        <is>
          <t>ならけんしきぐんたわらもとちょうみやのもり</t>
        </is>
      </c>
    </row>
    <row r="5021">
      <c r="A5021" t="inlineStr">
        <is>
          <t>6360345</t>
        </is>
      </c>
      <c r="B5021" t="inlineStr">
        <is>
          <t>奈良県磯城郡田原本町多</t>
        </is>
      </c>
      <c r="C5021" t="inlineStr">
        <is>
          <t>ならけんしきぐんたわらもとちょうおお</t>
        </is>
      </c>
    </row>
    <row r="5022">
      <c r="A5022" t="inlineStr">
        <is>
          <t>6360346</t>
        </is>
      </c>
      <c r="B5022" t="inlineStr">
        <is>
          <t>奈良県磯城郡田原本町矢部</t>
        </is>
      </c>
      <c r="C5022" t="inlineStr">
        <is>
          <t>ならけんしきぐんたわらもとちょうやべ</t>
        </is>
      </c>
    </row>
    <row r="5023">
      <c r="A5023" t="inlineStr">
        <is>
          <t>6360347</t>
        </is>
      </c>
      <c r="B5023" t="inlineStr">
        <is>
          <t>奈良県磯城郡田原本町新木</t>
        </is>
      </c>
      <c r="C5023" t="inlineStr">
        <is>
          <t>ならけんしきぐんたわらもとちょうにき</t>
        </is>
      </c>
    </row>
    <row r="5024">
      <c r="A5024" t="inlineStr">
        <is>
          <t>6360351</t>
        </is>
      </c>
      <c r="B5024" t="inlineStr">
        <is>
          <t>奈良県磯城郡田原本町松本</t>
        </is>
      </c>
      <c r="C5024" t="inlineStr">
        <is>
          <t>ならけんしきぐんたわらもとちょうまつもと</t>
        </is>
      </c>
    </row>
    <row r="5025">
      <c r="A5025" t="inlineStr">
        <is>
          <t>6360352</t>
        </is>
      </c>
      <c r="B5025" t="inlineStr">
        <is>
          <t>奈良県磯城郡田原本町金剛寺</t>
        </is>
      </c>
      <c r="C5025" t="inlineStr">
        <is>
          <t>ならけんしきぐんたわらもとちょうこんごうじ</t>
        </is>
      </c>
    </row>
    <row r="5026">
      <c r="A5026" t="inlineStr">
        <is>
          <t>6360353</t>
        </is>
      </c>
      <c r="B5026" t="inlineStr">
        <is>
          <t>奈良県磯城郡田原本町大網</t>
        </is>
      </c>
      <c r="C5026" t="inlineStr">
        <is>
          <t>ならけんしきぐんたわらもとちょうおおあみ</t>
        </is>
      </c>
    </row>
    <row r="5027">
      <c r="A5027" t="inlineStr">
        <is>
          <t>6360354</t>
        </is>
      </c>
      <c r="B5027" t="inlineStr">
        <is>
          <t>奈良県磯城郡田原本町満田</t>
        </is>
      </c>
      <c r="C5027" t="inlineStr">
        <is>
          <t>ならけんしきぐんたわらもとちょうまんだ</t>
        </is>
      </c>
    </row>
    <row r="5028">
      <c r="A5028" t="inlineStr">
        <is>
          <t>6360355</t>
        </is>
      </c>
      <c r="B5028" t="inlineStr">
        <is>
          <t>奈良県磯城郡田原本町佐味</t>
        </is>
      </c>
      <c r="C5028" t="inlineStr">
        <is>
          <t>ならけんしきぐんたわらもとちょうさみ</t>
        </is>
      </c>
    </row>
    <row r="5029">
      <c r="A5029" t="inlineStr">
        <is>
          <t>6360801</t>
        </is>
      </c>
      <c r="B5029" t="inlineStr">
        <is>
          <t>奈良県生駒郡三郷町夕陽ケ丘</t>
        </is>
      </c>
      <c r="C5029" t="inlineStr">
        <is>
          <t>ならけんいこまぐんさんごうちょうゆうひがおか</t>
        </is>
      </c>
    </row>
    <row r="5030">
      <c r="A5030" t="inlineStr">
        <is>
          <t>6360802</t>
        </is>
      </c>
      <c r="B5030" t="inlineStr">
        <is>
          <t>奈良県生駒郡三郷町三室</t>
        </is>
      </c>
      <c r="C5030" t="inlineStr">
        <is>
          <t>ならけんいこまぐんさんごうちょうみむろ</t>
        </is>
      </c>
    </row>
    <row r="5031">
      <c r="A5031" t="inlineStr">
        <is>
          <t>6360803</t>
        </is>
      </c>
      <c r="B5031" t="inlineStr">
        <is>
          <t>奈良県生駒郡三郷町東信貴ケ丘</t>
        </is>
      </c>
      <c r="C5031" t="inlineStr">
        <is>
          <t>ならけんいこまぐんさんごうちょうひがししぎがおか</t>
        </is>
      </c>
    </row>
    <row r="5032">
      <c r="A5032" t="inlineStr">
        <is>
          <t>6360804</t>
        </is>
      </c>
      <c r="B5032" t="inlineStr">
        <is>
          <t>奈良県生駒郡三郷町美松ケ丘西</t>
        </is>
      </c>
      <c r="C5032" t="inlineStr">
        <is>
          <t>ならけんいこまぐんさんごうちょうみまつがおかにし</t>
        </is>
      </c>
    </row>
    <row r="5033">
      <c r="A5033" t="inlineStr">
        <is>
          <t>6360805</t>
        </is>
      </c>
      <c r="B5033" t="inlineStr">
        <is>
          <t>奈良県生駒郡三郷町美松ケ丘東</t>
        </is>
      </c>
      <c r="C5033" t="inlineStr">
        <is>
          <t>ならけんいこまぐんさんごうちょうみまつがおかひがし</t>
        </is>
      </c>
    </row>
    <row r="5034">
      <c r="A5034" t="inlineStr">
        <is>
          <t>6360811</t>
        </is>
      </c>
      <c r="B5034" t="inlineStr">
        <is>
          <t>奈良県生駒郡三郷町勢野東</t>
        </is>
      </c>
      <c r="C5034" t="inlineStr">
        <is>
          <t>ならけんいこまぐんさんごうちょうせやひがし</t>
        </is>
      </c>
    </row>
    <row r="5035">
      <c r="A5035" t="inlineStr">
        <is>
          <t>6360812</t>
        </is>
      </c>
      <c r="B5035" t="inlineStr">
        <is>
          <t>奈良県生駒郡三郷町勢野西</t>
        </is>
      </c>
      <c r="C5035" t="inlineStr">
        <is>
          <t>ならけんいこまぐんさんごうちょうせやにし</t>
        </is>
      </c>
    </row>
    <row r="5036">
      <c r="A5036" t="inlineStr">
        <is>
          <t>6360813</t>
        </is>
      </c>
      <c r="B5036" t="inlineStr">
        <is>
          <t>奈良県生駒郡三郷町信貴ケ丘</t>
        </is>
      </c>
      <c r="C5036" t="inlineStr">
        <is>
          <t>ならけんいこまぐんさんごうちょうしぎがおか</t>
        </is>
      </c>
    </row>
    <row r="5037">
      <c r="A5037" t="inlineStr">
        <is>
          <t>6360814</t>
        </is>
      </c>
      <c r="B5037" t="inlineStr">
        <is>
          <t>奈良県生駒郡三郷町勢野</t>
        </is>
      </c>
      <c r="C5037" t="inlineStr">
        <is>
          <t>ならけんいこまぐんさんごうちょうせや</t>
        </is>
      </c>
    </row>
    <row r="5038">
      <c r="A5038" t="inlineStr">
        <is>
          <t>6360815</t>
        </is>
      </c>
      <c r="B5038" t="inlineStr">
        <is>
          <t>奈良県生駒郡三郷町勢野北</t>
        </is>
      </c>
      <c r="C5038" t="inlineStr">
        <is>
          <t>ならけんいこまぐんさんごうちょうせやきた</t>
        </is>
      </c>
    </row>
    <row r="5039">
      <c r="A5039" t="inlineStr">
        <is>
          <t>6360821</t>
        </is>
      </c>
      <c r="B5039" t="inlineStr">
        <is>
          <t>奈良県生駒郡三郷町立野北</t>
        </is>
      </c>
      <c r="C5039" t="inlineStr">
        <is>
          <t>ならけんいこまぐんさんごうちょうたつのきた</t>
        </is>
      </c>
    </row>
    <row r="5040">
      <c r="A5040" t="inlineStr">
        <is>
          <t>6360822</t>
        </is>
      </c>
      <c r="B5040" t="inlineStr">
        <is>
          <t>奈良県生駒郡三郷町立野南</t>
        </is>
      </c>
      <c r="C5040" t="inlineStr">
        <is>
          <t>ならけんいこまぐんさんごうちょうたつのみなみ</t>
        </is>
      </c>
    </row>
    <row r="5041">
      <c r="A5041" t="inlineStr">
        <is>
          <t>6360823</t>
        </is>
      </c>
      <c r="B5041" t="inlineStr">
        <is>
          <t>奈良県生駒郡三郷町立野</t>
        </is>
      </c>
      <c r="C5041" t="inlineStr">
        <is>
          <t>ならけんいこまぐんさんごうちょうたつの</t>
        </is>
      </c>
    </row>
    <row r="5042">
      <c r="A5042" t="inlineStr">
        <is>
          <t>6360824</t>
        </is>
      </c>
      <c r="B5042" t="inlineStr">
        <is>
          <t>奈良県生駒郡三郷町城山台</t>
        </is>
      </c>
      <c r="C5042" t="inlineStr">
        <is>
          <t>ならけんいこまぐんさんごうちょうしろやまだい</t>
        </is>
      </c>
    </row>
    <row r="5043">
      <c r="A5043" t="inlineStr">
        <is>
          <t>6360831</t>
        </is>
      </c>
      <c r="B5043" t="inlineStr">
        <is>
          <t>奈良県生駒郡三郷町信貴山東</t>
        </is>
      </c>
      <c r="C5043" t="inlineStr">
        <is>
          <t>ならけんいこまぐんさんごうちょうしぎさんひがし</t>
        </is>
      </c>
    </row>
    <row r="5044">
      <c r="A5044" t="inlineStr">
        <is>
          <t>6360832</t>
        </is>
      </c>
      <c r="B5044" t="inlineStr">
        <is>
          <t>奈良県生駒郡三郷町信貴山西</t>
        </is>
      </c>
      <c r="C5044" t="inlineStr">
        <is>
          <t>ならけんいこまぐんさんごうちょうしぎさんにし</t>
        </is>
      </c>
    </row>
    <row r="5045">
      <c r="A5045" t="inlineStr">
        <is>
          <t>6360833</t>
        </is>
      </c>
      <c r="B5045" t="inlineStr">
        <is>
          <t>奈良県生駒郡三郷町信貴南畑</t>
        </is>
      </c>
      <c r="C5045" t="inlineStr">
        <is>
          <t>ならけんいこまぐんさんごうちょうしぎみなみはた</t>
        </is>
      </c>
    </row>
    <row r="5046">
      <c r="A5046" t="inlineStr">
        <is>
          <t>6360834</t>
        </is>
      </c>
      <c r="B5046" t="inlineStr">
        <is>
          <t>奈良県生駒郡三郷町南畑</t>
        </is>
      </c>
      <c r="C5046" t="inlineStr">
        <is>
          <t>ならけんいこまぐんさんごうちょうみなみはた</t>
        </is>
      </c>
    </row>
    <row r="5047">
      <c r="A5047" t="inlineStr">
        <is>
          <t>6360901</t>
        </is>
      </c>
      <c r="B5047" t="inlineStr">
        <is>
          <t>奈良県生駒郡平群町椣原</t>
        </is>
      </c>
      <c r="C5047" t="inlineStr">
        <is>
          <t>ならけんいこまぐんへぐりちょうしではら</t>
        </is>
      </c>
    </row>
    <row r="5048">
      <c r="A5048" t="inlineStr">
        <is>
          <t>6360902</t>
        </is>
      </c>
      <c r="B5048" t="inlineStr">
        <is>
          <t>奈良県生駒郡平群町白石畑</t>
        </is>
      </c>
      <c r="C5048" t="inlineStr">
        <is>
          <t>ならけんいこまぐんへぐりちょうしらいしばた</t>
        </is>
      </c>
    </row>
    <row r="5049">
      <c r="A5049" t="inlineStr">
        <is>
          <t>6360903</t>
        </is>
      </c>
      <c r="B5049" t="inlineStr">
        <is>
          <t>奈良県生駒郡平群町平等寺</t>
        </is>
      </c>
      <c r="C5049" t="inlineStr">
        <is>
          <t>ならけんいこまぐんへぐりちょうびょうどうじ</t>
        </is>
      </c>
    </row>
    <row r="5050">
      <c r="A5050" t="inlineStr">
        <is>
          <t>6360904</t>
        </is>
      </c>
      <c r="B5050" t="inlineStr">
        <is>
          <t>奈良県生駒郡平群町三里</t>
        </is>
      </c>
      <c r="C5050" t="inlineStr">
        <is>
          <t>ならけんいこまぐんへぐりちょうみさと</t>
        </is>
      </c>
    </row>
    <row r="5051">
      <c r="A5051" t="inlineStr">
        <is>
          <t>6360905</t>
        </is>
      </c>
      <c r="B5051" t="inlineStr">
        <is>
          <t>奈良県生駒郡平群町上庄</t>
        </is>
      </c>
      <c r="C5051" t="inlineStr">
        <is>
          <t>ならけんいこまぐんへぐりちょうかみしょう</t>
        </is>
      </c>
    </row>
    <row r="5052">
      <c r="A5052" t="inlineStr">
        <is>
          <t>6360906</t>
        </is>
      </c>
      <c r="B5052" t="inlineStr">
        <is>
          <t>奈良県生駒郡平群町菊美台</t>
        </is>
      </c>
      <c r="C5052" t="inlineStr">
        <is>
          <t>ならけんいこまぐんへぐりちょうきくみだい</t>
        </is>
      </c>
    </row>
    <row r="5053">
      <c r="A5053" t="inlineStr">
        <is>
          <t>6360911</t>
        </is>
      </c>
      <c r="B5053" t="inlineStr">
        <is>
          <t>奈良県生駒郡平群町椿井</t>
        </is>
      </c>
      <c r="C5053" t="inlineStr">
        <is>
          <t>ならけんいこまぐんへぐりちょうつばい</t>
        </is>
      </c>
    </row>
    <row r="5054">
      <c r="A5054" t="inlineStr">
        <is>
          <t>6360912</t>
        </is>
      </c>
      <c r="B5054" t="inlineStr">
        <is>
          <t>奈良県生駒郡平群町竜田川</t>
        </is>
      </c>
      <c r="C5054" t="inlineStr">
        <is>
          <t>ならけんいこまぐんへぐりちょうたつたがわ</t>
        </is>
      </c>
    </row>
    <row r="5055">
      <c r="A5055" t="inlineStr">
        <is>
          <t>6360913</t>
        </is>
      </c>
      <c r="B5055" t="inlineStr">
        <is>
          <t>奈良県生駒郡平群町北信貴ケ丘</t>
        </is>
      </c>
      <c r="C5055" t="inlineStr">
        <is>
          <t>ならけんいこまぐんへぐりちょうきたしぎがおか</t>
        </is>
      </c>
    </row>
    <row r="5056">
      <c r="A5056" t="inlineStr">
        <is>
          <t>6360914</t>
        </is>
      </c>
      <c r="B5056" t="inlineStr">
        <is>
          <t>奈良県生駒郡平群町西宮</t>
        </is>
      </c>
      <c r="C5056" t="inlineStr">
        <is>
          <t>ならけんいこまぐんへぐりちょうにしのみや</t>
        </is>
      </c>
    </row>
    <row r="5057">
      <c r="A5057" t="inlineStr">
        <is>
          <t>6360915</t>
        </is>
      </c>
      <c r="B5057" t="inlineStr">
        <is>
          <t>奈良県生駒郡平群町春日丘</t>
        </is>
      </c>
      <c r="C5057" t="inlineStr">
        <is>
          <t>ならけんいこまぐんへぐりちょうかすがおか</t>
        </is>
      </c>
    </row>
    <row r="5058">
      <c r="A5058" t="inlineStr">
        <is>
          <t>6360916</t>
        </is>
      </c>
      <c r="B5058" t="inlineStr">
        <is>
          <t>奈良県生駒郡平群町若井</t>
        </is>
      </c>
      <c r="C5058" t="inlineStr">
        <is>
          <t>ならけんいこまぐんへぐりちょうわかい</t>
        </is>
      </c>
    </row>
    <row r="5059">
      <c r="A5059" t="inlineStr">
        <is>
          <t>6360921</t>
        </is>
      </c>
      <c r="B5059" t="inlineStr">
        <is>
          <t>奈良県生駒郡平群町椹原</t>
        </is>
      </c>
      <c r="C5059" t="inlineStr">
        <is>
          <t>ならけんいこまぐんへぐりちょうふしはら</t>
        </is>
      </c>
    </row>
    <row r="5060">
      <c r="A5060" t="inlineStr">
        <is>
          <t>6360922</t>
        </is>
      </c>
      <c r="B5060" t="inlineStr">
        <is>
          <t>奈良県生駒郡平群町信貴畑</t>
        </is>
      </c>
      <c r="C5060" t="inlineStr">
        <is>
          <t>ならけんいこまぐんへぐりちょうしぎはた</t>
        </is>
      </c>
    </row>
    <row r="5061">
      <c r="A5061" t="inlineStr">
        <is>
          <t>6360923</t>
        </is>
      </c>
      <c r="B5061" t="inlineStr">
        <is>
          <t>奈良県生駒郡平群町信貴山</t>
        </is>
      </c>
      <c r="C5061" t="inlineStr">
        <is>
          <t>ならけんいこまぐんへぐりちょうしぎさん</t>
        </is>
      </c>
    </row>
    <row r="5062">
      <c r="A5062" t="inlineStr">
        <is>
          <t>6360924</t>
        </is>
      </c>
      <c r="B5062" t="inlineStr">
        <is>
          <t>奈良県生駒郡平群町久安寺</t>
        </is>
      </c>
      <c r="C5062" t="inlineStr">
        <is>
          <t>ならけんいこまぐんへぐりちょうきゅうあんじ</t>
        </is>
      </c>
    </row>
    <row r="5063">
      <c r="A5063" t="inlineStr">
        <is>
          <t>6360925</t>
        </is>
      </c>
      <c r="B5063" t="inlineStr">
        <is>
          <t>奈良県生駒郡平群町越木塚</t>
        </is>
      </c>
      <c r="C5063" t="inlineStr">
        <is>
          <t>ならけんいこまぐんへぐりちょうこしきづか</t>
        </is>
      </c>
    </row>
    <row r="5064">
      <c r="A5064" t="inlineStr">
        <is>
          <t>6360931</t>
        </is>
      </c>
      <c r="B5064" t="inlineStr">
        <is>
          <t>奈良県生駒郡平群町梨本</t>
        </is>
      </c>
      <c r="C5064" t="inlineStr">
        <is>
          <t>ならけんいこまぐんへぐりちょうなしもと</t>
        </is>
      </c>
    </row>
    <row r="5065">
      <c r="A5065" t="inlineStr">
        <is>
          <t>6360932</t>
        </is>
      </c>
      <c r="B5065" t="inlineStr">
        <is>
          <t>奈良県生駒郡平群町吉新</t>
        </is>
      </c>
      <c r="C5065" t="inlineStr">
        <is>
          <t>ならけんいこまぐんへぐりちょうよししん</t>
        </is>
      </c>
    </row>
    <row r="5066">
      <c r="A5066" t="inlineStr">
        <is>
          <t>6360933</t>
        </is>
      </c>
      <c r="B5066" t="inlineStr">
        <is>
          <t>奈良県生駒郡平群町下垣内</t>
        </is>
      </c>
      <c r="C5066" t="inlineStr">
        <is>
          <t>ならけんいこまぐんへぐりちょうしもがいと</t>
        </is>
      </c>
    </row>
    <row r="5067">
      <c r="A5067" t="inlineStr">
        <is>
          <t>6360934</t>
        </is>
      </c>
      <c r="B5067" t="inlineStr">
        <is>
          <t>奈良県生駒郡平群町初香台</t>
        </is>
      </c>
      <c r="C5067" t="inlineStr">
        <is>
          <t>ならけんいこまぐんへぐりちょうはつかだい</t>
        </is>
      </c>
    </row>
    <row r="5068">
      <c r="A5068" t="inlineStr">
        <is>
          <t>6360935</t>
        </is>
      </c>
      <c r="B5068" t="inlineStr">
        <is>
          <t>奈良県生駒郡平群町光ケ丘</t>
        </is>
      </c>
      <c r="C5068" t="inlineStr">
        <is>
          <t>ならけんいこまぐんへぐりちょうひかりがおか</t>
        </is>
      </c>
    </row>
    <row r="5069">
      <c r="A5069" t="inlineStr">
        <is>
          <t>6360936</t>
        </is>
      </c>
      <c r="B5069" t="inlineStr">
        <is>
          <t>奈良県生駒郡平群町福貴</t>
        </is>
      </c>
      <c r="C5069" t="inlineStr">
        <is>
          <t>ならけんいこまぐんへぐりちょうふき</t>
        </is>
      </c>
    </row>
    <row r="5070">
      <c r="A5070" t="inlineStr">
        <is>
          <t>6360937</t>
        </is>
      </c>
      <c r="B5070" t="inlineStr">
        <is>
          <t>奈良県生駒郡平群町福貴畑</t>
        </is>
      </c>
      <c r="C5070" t="inlineStr">
        <is>
          <t>ならけんいこまぐんへぐりちょうふきはた</t>
        </is>
      </c>
    </row>
    <row r="5071">
      <c r="A5071" t="inlineStr">
        <is>
          <t>6360938</t>
        </is>
      </c>
      <c r="B5071" t="inlineStr">
        <is>
          <t>奈良県生駒郡平群町若葉台</t>
        </is>
      </c>
      <c r="C5071" t="inlineStr">
        <is>
          <t>ならけんいこまぐんへぐりちょうわかばだい</t>
        </is>
      </c>
    </row>
    <row r="5072">
      <c r="A5072" t="inlineStr">
        <is>
          <t>6360941</t>
        </is>
      </c>
      <c r="B5072" t="inlineStr">
        <is>
          <t>奈良県生駒郡平群町緑ケ丘</t>
        </is>
      </c>
      <c r="C5072" t="inlineStr">
        <is>
          <t>ならけんいこまぐんへぐりちょうみどりがおか</t>
        </is>
      </c>
    </row>
    <row r="5073">
      <c r="A5073" t="inlineStr">
        <is>
          <t>6360942</t>
        </is>
      </c>
      <c r="B5073" t="inlineStr">
        <is>
          <t>奈良県生駒郡平群町西向</t>
        </is>
      </c>
      <c r="C5073" t="inlineStr">
        <is>
          <t>ならけんいこまぐんへぐりちょうにしむかい</t>
        </is>
      </c>
    </row>
    <row r="5074">
      <c r="A5074" t="inlineStr">
        <is>
          <t>6360943</t>
        </is>
      </c>
      <c r="B5074" t="inlineStr">
        <is>
          <t>奈良県生駒郡平群町椿台</t>
        </is>
      </c>
      <c r="C5074" t="inlineStr">
        <is>
          <t>ならけんいこまぐんへぐりちょうつばきだい</t>
        </is>
      </c>
    </row>
    <row r="5075">
      <c r="A5075" t="inlineStr">
        <is>
          <t>6360944</t>
        </is>
      </c>
      <c r="B5075" t="inlineStr">
        <is>
          <t>奈良県生駒郡平群町櫟原</t>
        </is>
      </c>
      <c r="C5075" t="inlineStr">
        <is>
          <t>ならけんいこまぐんへぐりちょういちはら</t>
        </is>
      </c>
    </row>
    <row r="5076">
      <c r="A5076" t="inlineStr">
        <is>
          <t>6360945</t>
        </is>
      </c>
      <c r="B5076" t="inlineStr">
        <is>
          <t>奈良県生駒郡平群町鳴川</t>
        </is>
      </c>
      <c r="C5076" t="inlineStr">
        <is>
          <t>ならけんいこまぐんへぐりちょうなるかわ</t>
        </is>
      </c>
    </row>
    <row r="5077">
      <c r="A5077" t="inlineStr">
        <is>
          <t>6370000</t>
        </is>
      </c>
      <c r="B5077" t="inlineStr">
        <is>
          <t>奈良県五條市</t>
        </is>
      </c>
      <c r="C5077" t="inlineStr">
        <is>
          <t>ならけんごじょうし</t>
        </is>
      </c>
    </row>
    <row r="5078">
      <c r="A5078" t="inlineStr">
        <is>
          <t>6370001</t>
        </is>
      </c>
      <c r="B5078" t="inlineStr">
        <is>
          <t>奈良県五條市西河内町</t>
        </is>
      </c>
      <c r="C5078" t="inlineStr">
        <is>
          <t>ならけんごじょうしにしかわちちょう</t>
        </is>
      </c>
    </row>
    <row r="5079">
      <c r="A5079" t="inlineStr">
        <is>
          <t>6370002</t>
        </is>
      </c>
      <c r="B5079" t="inlineStr">
        <is>
          <t>奈良県五條市三在町</t>
        </is>
      </c>
      <c r="C5079" t="inlineStr">
        <is>
          <t>ならけんごじょうしさんざいちょう</t>
        </is>
      </c>
    </row>
    <row r="5080">
      <c r="A5080" t="inlineStr">
        <is>
          <t>6370003</t>
        </is>
      </c>
      <c r="B5080" t="inlineStr">
        <is>
          <t>奈良県五條市宇野町</t>
        </is>
      </c>
      <c r="C5080" t="inlineStr">
        <is>
          <t>ならけんごじょうしうのちょう</t>
        </is>
      </c>
    </row>
    <row r="5081">
      <c r="A5081" t="inlineStr">
        <is>
          <t>6370004</t>
        </is>
      </c>
      <c r="B5081" t="inlineStr">
        <is>
          <t>奈良県五條市今井</t>
        </is>
      </c>
      <c r="C5081" t="inlineStr">
        <is>
          <t>ならけんごじょうしいまい</t>
        </is>
      </c>
    </row>
    <row r="5082">
      <c r="A5082" t="inlineStr">
        <is>
          <t>6370005</t>
        </is>
      </c>
      <c r="B5082" t="inlineStr">
        <is>
          <t>奈良県五條市須恵</t>
        </is>
      </c>
      <c r="C5082" t="inlineStr">
        <is>
          <t>ならけんごじょうしすえ</t>
        </is>
      </c>
    </row>
    <row r="5083">
      <c r="A5083" t="inlineStr">
        <is>
          <t>6370006</t>
        </is>
      </c>
      <c r="B5083" t="inlineStr">
        <is>
          <t>奈良県五條市岡口</t>
        </is>
      </c>
      <c r="C5083" t="inlineStr">
        <is>
          <t>ならけんごじょうしおかぐち</t>
        </is>
      </c>
    </row>
    <row r="5084">
      <c r="A5084" t="inlineStr">
        <is>
          <t>6370011</t>
        </is>
      </c>
      <c r="B5084" t="inlineStr">
        <is>
          <t>奈良県五條市出屋敷町</t>
        </is>
      </c>
      <c r="C5084" t="inlineStr">
        <is>
          <t>ならけんごじょうしでやしきちょう</t>
        </is>
      </c>
    </row>
    <row r="5085">
      <c r="A5085" t="inlineStr">
        <is>
          <t>6370012</t>
        </is>
      </c>
      <c r="B5085" t="inlineStr">
        <is>
          <t>奈良県五條市小山町</t>
        </is>
      </c>
      <c r="C5085" t="inlineStr">
        <is>
          <t>ならけんごじょうしこやまちょう</t>
        </is>
      </c>
    </row>
    <row r="5086">
      <c r="A5086" t="inlineStr">
        <is>
          <t>6370013</t>
        </is>
      </c>
      <c r="B5086" t="inlineStr">
        <is>
          <t>奈良県五條市居傳町</t>
        </is>
      </c>
      <c r="C5086" t="inlineStr">
        <is>
          <t>ならけんごじょうしいでちょう</t>
        </is>
      </c>
    </row>
    <row r="5087">
      <c r="A5087" t="inlineStr">
        <is>
          <t>6370014</t>
        </is>
      </c>
      <c r="B5087" t="inlineStr">
        <is>
          <t>奈良県五條市住川町</t>
        </is>
      </c>
      <c r="C5087" t="inlineStr">
        <is>
          <t>ならけんごじょうしすがわちょう</t>
        </is>
      </c>
    </row>
    <row r="5088">
      <c r="A5088" t="inlineStr">
        <is>
          <t>6370015</t>
        </is>
      </c>
      <c r="B5088" t="inlineStr">
        <is>
          <t>奈良県五條市大野新田町</t>
        </is>
      </c>
      <c r="C5088" t="inlineStr">
        <is>
          <t>ならけんごじょうしおおのしんでんちょう</t>
        </is>
      </c>
    </row>
    <row r="5089">
      <c r="A5089" t="inlineStr">
        <is>
          <t>6370016</t>
        </is>
      </c>
      <c r="B5089" t="inlineStr">
        <is>
          <t>奈良県五條市近内町</t>
        </is>
      </c>
      <c r="C5089" t="inlineStr">
        <is>
          <t>ならけんごじょうしちかうちちょう</t>
        </is>
      </c>
    </row>
    <row r="5090">
      <c r="A5090" t="inlineStr">
        <is>
          <t>6370017</t>
        </is>
      </c>
      <c r="B5090" t="inlineStr">
        <is>
          <t>奈良県五條市西久留野町</t>
        </is>
      </c>
      <c r="C5090" t="inlineStr">
        <is>
          <t>ならけんごじょうしにしくるのちょう</t>
        </is>
      </c>
    </row>
    <row r="5091">
      <c r="A5091" t="inlineStr">
        <is>
          <t>6370018</t>
        </is>
      </c>
      <c r="B5091" t="inlineStr">
        <is>
          <t>奈良県五條市久留野町</t>
        </is>
      </c>
      <c r="C5091" t="inlineStr">
        <is>
          <t>ならけんごじょうしくるのちょう</t>
        </is>
      </c>
    </row>
    <row r="5092">
      <c r="A5092" t="inlineStr">
        <is>
          <t>6370019</t>
        </is>
      </c>
      <c r="B5092" t="inlineStr">
        <is>
          <t>奈良県五條市小和町</t>
        </is>
      </c>
      <c r="C5092" t="inlineStr">
        <is>
          <t>ならけんごじょうしおわちょう</t>
        </is>
      </c>
    </row>
    <row r="5093">
      <c r="A5093" t="inlineStr">
        <is>
          <t>6370020</t>
        </is>
      </c>
      <c r="B5093" t="inlineStr">
        <is>
          <t>奈良県五條市西阿田町</t>
        </is>
      </c>
      <c r="C5093" t="inlineStr">
        <is>
          <t>ならけんごじょうしにしあだちょう</t>
        </is>
      </c>
    </row>
    <row r="5094">
      <c r="A5094" t="inlineStr">
        <is>
          <t>6370021</t>
        </is>
      </c>
      <c r="B5094" t="inlineStr">
        <is>
          <t>奈良県五條市東阿田町</t>
        </is>
      </c>
      <c r="C5094" t="inlineStr">
        <is>
          <t>ならけんごじょうしひがしあだちょう</t>
        </is>
      </c>
    </row>
    <row r="5095">
      <c r="A5095" t="inlineStr">
        <is>
          <t>6370022</t>
        </is>
      </c>
      <c r="B5095" t="inlineStr">
        <is>
          <t>奈良県五條市八田町</t>
        </is>
      </c>
      <c r="C5095" t="inlineStr">
        <is>
          <t>ならけんごじょうしはったちょう</t>
        </is>
      </c>
    </row>
    <row r="5096">
      <c r="A5096" t="inlineStr">
        <is>
          <t>6370023</t>
        </is>
      </c>
      <c r="B5096" t="inlineStr">
        <is>
          <t>奈良県五條市南阿田町</t>
        </is>
      </c>
      <c r="C5096" t="inlineStr">
        <is>
          <t>ならけんごじょうしみなみあだちょう</t>
        </is>
      </c>
    </row>
    <row r="5097">
      <c r="A5097" t="inlineStr">
        <is>
          <t>6370024</t>
        </is>
      </c>
      <c r="B5097" t="inlineStr">
        <is>
          <t>奈良県五條市滝町</t>
        </is>
      </c>
      <c r="C5097" t="inlineStr">
        <is>
          <t>ならけんごじょうしたきちょう</t>
        </is>
      </c>
    </row>
    <row r="5098">
      <c r="A5098" t="inlineStr">
        <is>
          <t>6370025</t>
        </is>
      </c>
      <c r="B5098" t="inlineStr">
        <is>
          <t>奈良県五條市車谷町</t>
        </is>
      </c>
      <c r="C5098" t="inlineStr">
        <is>
          <t>ならけんごじょうしくるまだにちょう</t>
        </is>
      </c>
    </row>
    <row r="5099">
      <c r="A5099" t="inlineStr">
        <is>
          <t>6370026</t>
        </is>
      </c>
      <c r="B5099" t="inlineStr">
        <is>
          <t>奈良県五條市湯谷市塚町</t>
        </is>
      </c>
      <c r="C5099" t="inlineStr">
        <is>
          <t>ならけんごじょうしゆたにいちづかちょう</t>
        </is>
      </c>
    </row>
    <row r="5100">
      <c r="A5100" t="inlineStr">
        <is>
          <t>6370027</t>
        </is>
      </c>
      <c r="B5100" t="inlineStr">
        <is>
          <t>奈良県五條市島野町</t>
        </is>
      </c>
      <c r="C5100" t="inlineStr">
        <is>
          <t>ならけんごじょうししまのちょう</t>
        </is>
      </c>
    </row>
    <row r="5101">
      <c r="A5101" t="inlineStr">
        <is>
          <t>6370028</t>
        </is>
      </c>
      <c r="B5101" t="inlineStr">
        <is>
          <t>奈良県五條市原町</t>
        </is>
      </c>
      <c r="C5101" t="inlineStr">
        <is>
          <t>ならけんごじょうしはらちょう</t>
        </is>
      </c>
    </row>
    <row r="5102">
      <c r="A5102" t="inlineStr">
        <is>
          <t>6370029</t>
        </is>
      </c>
      <c r="B5102" t="inlineStr">
        <is>
          <t>奈良県五條市山田町</t>
        </is>
      </c>
      <c r="C5102" t="inlineStr">
        <is>
          <t>ならけんごじょうしやまだちょう</t>
        </is>
      </c>
    </row>
    <row r="5103">
      <c r="A5103" t="inlineStr">
        <is>
          <t>6370031</t>
        </is>
      </c>
      <c r="B5103" t="inlineStr">
        <is>
          <t>奈良県五條市小島町</t>
        </is>
      </c>
      <c r="C5103" t="inlineStr">
        <is>
          <t>ならけんごじょうしこじまちょう</t>
        </is>
      </c>
    </row>
    <row r="5104">
      <c r="A5104" t="inlineStr">
        <is>
          <t>6370032</t>
        </is>
      </c>
      <c r="B5104" t="inlineStr">
        <is>
          <t>奈良県五條市六倉町</t>
        </is>
      </c>
      <c r="C5104" t="inlineStr">
        <is>
          <t>ならけんごじょうしむつくらちょう</t>
        </is>
      </c>
    </row>
    <row r="5105">
      <c r="A5105" t="inlineStr">
        <is>
          <t>6370033</t>
        </is>
      </c>
      <c r="B5105" t="inlineStr">
        <is>
          <t>奈良県五條市牧町</t>
        </is>
      </c>
      <c r="C5105" t="inlineStr">
        <is>
          <t>ならけんごじょうしまきちょう</t>
        </is>
      </c>
    </row>
    <row r="5106">
      <c r="A5106" t="inlineStr">
        <is>
          <t>6370034</t>
        </is>
      </c>
      <c r="B5106" t="inlineStr">
        <is>
          <t>奈良県五條市野原町</t>
        </is>
      </c>
      <c r="C5106" t="inlineStr">
        <is>
          <t>ならけんごじょうしのはらちょう</t>
        </is>
      </c>
    </row>
    <row r="5107">
      <c r="A5107" t="inlineStr">
        <is>
          <t>6370035</t>
        </is>
      </c>
      <c r="B5107" t="inlineStr">
        <is>
          <t>奈良県五條市霊安寺町</t>
        </is>
      </c>
      <c r="C5107" t="inlineStr">
        <is>
          <t>ならけんごじょうしりょうあんじちょう</t>
        </is>
      </c>
    </row>
    <row r="5108">
      <c r="A5108" t="inlineStr">
        <is>
          <t>6370036</t>
        </is>
      </c>
      <c r="B5108" t="inlineStr">
        <is>
          <t>奈良県五條市野原西</t>
        </is>
      </c>
      <c r="C5108" t="inlineStr">
        <is>
          <t>ならけんごじょうしのはらにし</t>
        </is>
      </c>
    </row>
    <row r="5109">
      <c r="A5109" t="inlineStr">
        <is>
          <t>6370037</t>
        </is>
      </c>
      <c r="B5109" t="inlineStr">
        <is>
          <t>奈良県五條市野原中</t>
        </is>
      </c>
      <c r="C5109" t="inlineStr">
        <is>
          <t>ならけんごじょうしのはらなか</t>
        </is>
      </c>
    </row>
    <row r="5110">
      <c r="A5110" t="inlineStr">
        <is>
          <t>6370038</t>
        </is>
      </c>
      <c r="B5110" t="inlineStr">
        <is>
          <t>奈良県五條市野原東</t>
        </is>
      </c>
      <c r="C5110" t="inlineStr">
        <is>
          <t>ならけんごじょうしのはらひがし</t>
        </is>
      </c>
    </row>
    <row r="5111">
      <c r="A5111" t="inlineStr">
        <is>
          <t>6370041</t>
        </is>
      </c>
      <c r="B5111" t="inlineStr">
        <is>
          <t>奈良県五條市本町</t>
        </is>
      </c>
      <c r="C5111" t="inlineStr">
        <is>
          <t>ならけんごじょうしほんまち</t>
        </is>
      </c>
    </row>
    <row r="5112">
      <c r="A5112" t="inlineStr">
        <is>
          <t>6370042</t>
        </is>
      </c>
      <c r="B5112" t="inlineStr">
        <is>
          <t>奈良県五條市五條</t>
        </is>
      </c>
      <c r="C5112" t="inlineStr">
        <is>
          <t>ならけんごじょうしごじょう</t>
        </is>
      </c>
    </row>
    <row r="5113">
      <c r="A5113" t="inlineStr">
        <is>
          <t>6370043</t>
        </is>
      </c>
      <c r="B5113" t="inlineStr">
        <is>
          <t>奈良県五條市新町</t>
        </is>
      </c>
      <c r="C5113" t="inlineStr">
        <is>
          <t>ならけんごじょうししんまち</t>
        </is>
      </c>
    </row>
    <row r="5114">
      <c r="A5114" t="inlineStr">
        <is>
          <t>6370051</t>
        </is>
      </c>
      <c r="B5114" t="inlineStr">
        <is>
          <t>奈良県五條市御山町</t>
        </is>
      </c>
      <c r="C5114" t="inlineStr">
        <is>
          <t>ならけんごじょうしみやまちょう</t>
        </is>
      </c>
    </row>
    <row r="5115">
      <c r="A5115" t="inlineStr">
        <is>
          <t>6370052</t>
        </is>
      </c>
      <c r="B5115" t="inlineStr">
        <is>
          <t>奈良県五條市丹原町</t>
        </is>
      </c>
      <c r="C5115" t="inlineStr">
        <is>
          <t>ならけんごじょうしたんばらちょう</t>
        </is>
      </c>
    </row>
    <row r="5116">
      <c r="A5116" t="inlineStr">
        <is>
          <t>6370053</t>
        </is>
      </c>
      <c r="B5116" t="inlineStr">
        <is>
          <t>奈良県五條市生子町</t>
        </is>
      </c>
      <c r="C5116" t="inlineStr">
        <is>
          <t>ならけんごじょうしおぶすちょう</t>
        </is>
      </c>
    </row>
    <row r="5117">
      <c r="A5117" t="inlineStr">
        <is>
          <t>6370054</t>
        </is>
      </c>
      <c r="B5117" t="inlineStr">
        <is>
          <t>奈良県五條市樫辻町</t>
        </is>
      </c>
      <c r="C5117" t="inlineStr">
        <is>
          <t>ならけんごじょうしかしつじちょう</t>
        </is>
      </c>
    </row>
    <row r="5118">
      <c r="A5118" t="inlineStr">
        <is>
          <t>6370060</t>
        </is>
      </c>
      <c r="B5118" t="inlineStr">
        <is>
          <t>奈良県五條市大津町</t>
        </is>
      </c>
      <c r="C5118" t="inlineStr">
        <is>
          <t>ならけんごじょうしおおづちょう</t>
        </is>
      </c>
    </row>
    <row r="5119">
      <c r="A5119" t="inlineStr">
        <is>
          <t>6370061</t>
        </is>
      </c>
      <c r="B5119" t="inlineStr">
        <is>
          <t>奈良県五條市中町</t>
        </is>
      </c>
      <c r="C5119" t="inlineStr">
        <is>
          <t>ならけんごじょうしなかちょう</t>
        </is>
      </c>
    </row>
    <row r="5120">
      <c r="A5120" t="inlineStr">
        <is>
          <t>6370062</t>
        </is>
      </c>
      <c r="B5120" t="inlineStr">
        <is>
          <t>奈良県五條市黒駒町</t>
        </is>
      </c>
      <c r="C5120" t="inlineStr">
        <is>
          <t>ならけんごじょうしくろまちょう</t>
        </is>
      </c>
    </row>
    <row r="5121">
      <c r="A5121" t="inlineStr">
        <is>
          <t>6370063</t>
        </is>
      </c>
      <c r="B5121" t="inlineStr">
        <is>
          <t>奈良県五條市大野町</t>
        </is>
      </c>
      <c r="C5121" t="inlineStr">
        <is>
          <t>ならけんごじょうしおおのちょう</t>
        </is>
      </c>
    </row>
    <row r="5122">
      <c r="A5122" t="inlineStr">
        <is>
          <t>6370064</t>
        </is>
      </c>
      <c r="B5122" t="inlineStr">
        <is>
          <t>奈良県五條市山陰町</t>
        </is>
      </c>
      <c r="C5122" t="inlineStr">
        <is>
          <t>ならけんごじょうしやまかげちょう</t>
        </is>
      </c>
    </row>
    <row r="5123">
      <c r="A5123" t="inlineStr">
        <is>
          <t>6370065</t>
        </is>
      </c>
      <c r="B5123" t="inlineStr">
        <is>
          <t>奈良県五條市阪合部新田町</t>
        </is>
      </c>
      <c r="C5123" t="inlineStr">
        <is>
          <t>ならけんごじょうしさかあいべしんでんちょう</t>
        </is>
      </c>
    </row>
    <row r="5124">
      <c r="A5124" t="inlineStr">
        <is>
          <t>6370066</t>
        </is>
      </c>
      <c r="B5124" t="inlineStr">
        <is>
          <t>奈良県五條市大深町</t>
        </is>
      </c>
      <c r="C5124" t="inlineStr">
        <is>
          <t>ならけんごじょうしおおぶかちょう</t>
        </is>
      </c>
    </row>
    <row r="5125">
      <c r="A5125" t="inlineStr">
        <is>
          <t>6370067</t>
        </is>
      </c>
      <c r="B5125" t="inlineStr">
        <is>
          <t>奈良県五條市田殿町</t>
        </is>
      </c>
      <c r="C5125" t="inlineStr">
        <is>
          <t>ならけんごじょうしたどのちょう</t>
        </is>
      </c>
    </row>
    <row r="5126">
      <c r="A5126" t="inlineStr">
        <is>
          <t>6370068</t>
        </is>
      </c>
      <c r="B5126" t="inlineStr">
        <is>
          <t>奈良県五條市火打町</t>
        </is>
      </c>
      <c r="C5126" t="inlineStr">
        <is>
          <t>ならけんごじょうしひうちちょう</t>
        </is>
      </c>
    </row>
    <row r="5127">
      <c r="A5127" t="inlineStr">
        <is>
          <t>6370069</t>
        </is>
      </c>
      <c r="B5127" t="inlineStr">
        <is>
          <t>奈良県五條市表野町</t>
        </is>
      </c>
      <c r="C5127" t="inlineStr">
        <is>
          <t>ならけんごじょうしひょうのちょう</t>
        </is>
      </c>
    </row>
    <row r="5128">
      <c r="A5128" t="inlineStr">
        <is>
          <t>6370071</t>
        </is>
      </c>
      <c r="B5128" t="inlineStr">
        <is>
          <t>奈良県五條市二見</t>
        </is>
      </c>
      <c r="C5128" t="inlineStr">
        <is>
          <t>ならけんごじょうしふたみ</t>
        </is>
      </c>
    </row>
    <row r="5129">
      <c r="A5129" t="inlineStr">
        <is>
          <t>6370072</t>
        </is>
      </c>
      <c r="B5129" t="inlineStr">
        <is>
          <t>奈良県五條市犬飼町</t>
        </is>
      </c>
      <c r="C5129" t="inlineStr">
        <is>
          <t>ならけんごじょうしいぬかいちょう</t>
        </is>
      </c>
    </row>
    <row r="5130">
      <c r="A5130" t="inlineStr">
        <is>
          <t>6370073</t>
        </is>
      </c>
      <c r="B5130" t="inlineStr">
        <is>
          <t>奈良県五條市上野町</t>
        </is>
      </c>
      <c r="C5130" t="inlineStr">
        <is>
          <t>ならけんごじょうしこうづけちょう</t>
        </is>
      </c>
    </row>
    <row r="5131">
      <c r="A5131" t="inlineStr">
        <is>
          <t>6370074</t>
        </is>
      </c>
      <c r="B5131" t="inlineStr">
        <is>
          <t>奈良県五條市相谷町</t>
        </is>
      </c>
      <c r="C5131" t="inlineStr">
        <is>
          <t>ならけんごじょうしあいたにちょう</t>
        </is>
      </c>
    </row>
    <row r="5132">
      <c r="A5132" t="inlineStr">
        <is>
          <t>6370075</t>
        </is>
      </c>
      <c r="B5132" t="inlineStr">
        <is>
          <t>奈良県五條市畑田町</t>
        </is>
      </c>
      <c r="C5132" t="inlineStr">
        <is>
          <t>ならけんごじょうしはたけだちょう</t>
        </is>
      </c>
    </row>
    <row r="5133">
      <c r="A5133" t="inlineStr">
        <is>
          <t>6370076</t>
        </is>
      </c>
      <c r="B5133" t="inlineStr">
        <is>
          <t>奈良県五條市木ノ原町</t>
        </is>
      </c>
      <c r="C5133" t="inlineStr">
        <is>
          <t>ならけんごじょうしきのはらちょう</t>
        </is>
      </c>
    </row>
    <row r="5134">
      <c r="A5134" t="inlineStr">
        <is>
          <t>6370077</t>
        </is>
      </c>
      <c r="B5134" t="inlineStr">
        <is>
          <t>奈良県五條市大澤町</t>
        </is>
      </c>
      <c r="C5134" t="inlineStr">
        <is>
          <t>ならけんごじょうしおおざわちょう</t>
        </is>
      </c>
    </row>
    <row r="5135">
      <c r="A5135" t="inlineStr">
        <is>
          <t>6370078</t>
        </is>
      </c>
      <c r="B5135" t="inlineStr">
        <is>
          <t>奈良県五條市なつみ台</t>
        </is>
      </c>
      <c r="C5135" t="inlineStr">
        <is>
          <t>ならけんごじょうしなつみだい</t>
        </is>
      </c>
    </row>
    <row r="5136">
      <c r="A5136" t="inlineStr">
        <is>
          <t>6370081</t>
        </is>
      </c>
      <c r="B5136" t="inlineStr">
        <is>
          <t>奈良県五條市上之町</t>
        </is>
      </c>
      <c r="C5136" t="inlineStr">
        <is>
          <t>ならけんごじょうしかみのちょう</t>
        </is>
      </c>
    </row>
    <row r="5137">
      <c r="A5137" t="inlineStr">
        <is>
          <t>6370082</t>
        </is>
      </c>
      <c r="B5137" t="inlineStr">
        <is>
          <t>奈良県五條市中之町</t>
        </is>
      </c>
      <c r="C5137" t="inlineStr">
        <is>
          <t>ならけんごじょうしなかのちょう</t>
        </is>
      </c>
    </row>
    <row r="5138">
      <c r="A5138" t="inlineStr">
        <is>
          <t>6370083</t>
        </is>
      </c>
      <c r="B5138" t="inlineStr">
        <is>
          <t>奈良県五條市下之町</t>
        </is>
      </c>
      <c r="C5138" t="inlineStr">
        <is>
          <t>ならけんごじょうししものちょう</t>
        </is>
      </c>
    </row>
    <row r="5139">
      <c r="A5139" t="inlineStr">
        <is>
          <t>6370084</t>
        </is>
      </c>
      <c r="B5139" t="inlineStr">
        <is>
          <t>奈良県五條市釜窪町</t>
        </is>
      </c>
      <c r="C5139" t="inlineStr">
        <is>
          <t>ならけんごじょうしかまのくぼちょう</t>
        </is>
      </c>
    </row>
    <row r="5140">
      <c r="A5140" t="inlineStr">
        <is>
          <t>6370091</t>
        </is>
      </c>
      <c r="B5140" t="inlineStr">
        <is>
          <t>奈良県五條市北山町</t>
        </is>
      </c>
      <c r="C5140" t="inlineStr">
        <is>
          <t>ならけんごじょうしきたやまちょう</t>
        </is>
      </c>
    </row>
    <row r="5141">
      <c r="A5141" t="inlineStr">
        <is>
          <t>6370092</t>
        </is>
      </c>
      <c r="B5141" t="inlineStr">
        <is>
          <t>奈良県五條市岡町</t>
        </is>
      </c>
      <c r="C5141" t="inlineStr">
        <is>
          <t>ならけんごじょうしおかちょう</t>
        </is>
      </c>
    </row>
    <row r="5142">
      <c r="A5142" t="inlineStr">
        <is>
          <t>6370093</t>
        </is>
      </c>
      <c r="B5142" t="inlineStr">
        <is>
          <t>奈良県五條市田園</t>
        </is>
      </c>
      <c r="C5142" t="inlineStr">
        <is>
          <t>ならけんごじょうしでんえん</t>
        </is>
      </c>
    </row>
    <row r="5143">
      <c r="A5143" t="inlineStr">
        <is>
          <t>6370101</t>
        </is>
      </c>
      <c r="B5143" t="inlineStr">
        <is>
          <t>奈良県五條市西吉野町大日川</t>
        </is>
      </c>
      <c r="C5143" t="inlineStr">
        <is>
          <t>ならけんごじょうしにしよしのちょうおびかわ</t>
        </is>
      </c>
    </row>
    <row r="5144">
      <c r="A5144" t="inlineStr">
        <is>
          <t>6370102</t>
        </is>
      </c>
      <c r="B5144" t="inlineStr">
        <is>
          <t>奈良県五條市西吉野町黒渕</t>
        </is>
      </c>
      <c r="C5144" t="inlineStr">
        <is>
          <t>ならけんごじょうしにしよしのちょうくろぶち</t>
        </is>
      </c>
    </row>
    <row r="5145">
      <c r="A5145" t="inlineStr">
        <is>
          <t>6370103</t>
        </is>
      </c>
      <c r="B5145" t="inlineStr">
        <is>
          <t>奈良県五條市西吉野町向加名生</t>
        </is>
      </c>
      <c r="C5145" t="inlineStr">
        <is>
          <t>ならけんごじょうしにしよしのちょうむかいあのう</t>
        </is>
      </c>
    </row>
    <row r="5146">
      <c r="A5146" t="inlineStr">
        <is>
          <t>6370104</t>
        </is>
      </c>
      <c r="B5146" t="inlineStr">
        <is>
          <t>奈良県五條市西吉野町屋那瀬</t>
        </is>
      </c>
      <c r="C5146" t="inlineStr">
        <is>
          <t>ならけんごじょうしにしよしのちょうやなせ</t>
        </is>
      </c>
    </row>
    <row r="5147">
      <c r="A5147" t="inlineStr">
        <is>
          <t>6370105</t>
        </is>
      </c>
      <c r="B5147" t="inlineStr">
        <is>
          <t>奈良県五條市西吉野町湯塩</t>
        </is>
      </c>
      <c r="C5147" t="inlineStr">
        <is>
          <t>ならけんごじょうしにしよしのちょうゆしお</t>
        </is>
      </c>
    </row>
    <row r="5148">
      <c r="A5148" t="inlineStr">
        <is>
          <t>6370111</t>
        </is>
      </c>
      <c r="B5148" t="inlineStr">
        <is>
          <t>奈良県五條市西吉野町江出</t>
        </is>
      </c>
      <c r="C5148" t="inlineStr">
        <is>
          <t>ならけんごじょうしにしよしのちょうえずる</t>
        </is>
      </c>
    </row>
    <row r="5149">
      <c r="A5149" t="inlineStr">
        <is>
          <t>6370112</t>
        </is>
      </c>
      <c r="B5149" t="inlineStr">
        <is>
          <t>奈良県五條市西吉野町老野</t>
        </is>
      </c>
      <c r="C5149" t="inlineStr">
        <is>
          <t>ならけんごじょうしにしよしのちょうおいの</t>
        </is>
      </c>
    </row>
    <row r="5150">
      <c r="A5150" t="inlineStr">
        <is>
          <t>6370113</t>
        </is>
      </c>
      <c r="B5150" t="inlineStr">
        <is>
          <t>奈良県五條市西吉野町神野</t>
        </is>
      </c>
      <c r="C5150" t="inlineStr">
        <is>
          <t>ならけんごじょうしにしよしのちょうこうの</t>
        </is>
      </c>
    </row>
    <row r="5151">
      <c r="A5151" t="inlineStr">
        <is>
          <t>6370114</t>
        </is>
      </c>
      <c r="B5151" t="inlineStr">
        <is>
          <t>奈良県五條市西吉野町滝</t>
        </is>
      </c>
      <c r="C5151" t="inlineStr">
        <is>
          <t>ならけんごじょうしにしよしのちょうたき</t>
        </is>
      </c>
    </row>
    <row r="5152">
      <c r="A5152" t="inlineStr">
        <is>
          <t>6370115</t>
        </is>
      </c>
      <c r="B5152" t="inlineStr">
        <is>
          <t>奈良県五條市西吉野町北曽木</t>
        </is>
      </c>
      <c r="C5152" t="inlineStr">
        <is>
          <t>ならけんごじょうしにしよしのちょうほくそぎ</t>
        </is>
      </c>
    </row>
    <row r="5153">
      <c r="A5153" t="inlineStr">
        <is>
          <t>6370116</t>
        </is>
      </c>
      <c r="B5153" t="inlineStr">
        <is>
          <t>奈良県五條市西吉野町和田</t>
        </is>
      </c>
      <c r="C5153" t="inlineStr">
        <is>
          <t>ならけんごじょうしにしよしのちょうわだ</t>
        </is>
      </c>
    </row>
    <row r="5154">
      <c r="A5154" t="inlineStr">
        <is>
          <t>6370117</t>
        </is>
      </c>
      <c r="B5154" t="inlineStr">
        <is>
          <t>奈良県五條市西吉野町賀名生</t>
        </is>
      </c>
      <c r="C5154" t="inlineStr">
        <is>
          <t>ならけんごじょうしにしよしのちょうあのう</t>
        </is>
      </c>
    </row>
    <row r="5155">
      <c r="A5155" t="inlineStr">
        <is>
          <t>6370221</t>
        </is>
      </c>
      <c r="B5155" t="inlineStr">
        <is>
          <t>奈良県五條市西吉野町永谷</t>
        </is>
      </c>
      <c r="C5155" t="inlineStr">
        <is>
          <t>ならけんごじょうしにしよしのちょうえいたに</t>
        </is>
      </c>
    </row>
    <row r="5156">
      <c r="A5156" t="inlineStr">
        <is>
          <t>6370222</t>
        </is>
      </c>
      <c r="B5156" t="inlineStr">
        <is>
          <t>奈良県五條市西吉野町立川渡</t>
        </is>
      </c>
      <c r="C5156" t="inlineStr">
        <is>
          <t>ならけんごじょうしにしよしのちょうたてかわど</t>
        </is>
      </c>
    </row>
    <row r="5157">
      <c r="A5157" t="inlineStr">
        <is>
          <t>6370223</t>
        </is>
      </c>
      <c r="B5157" t="inlineStr">
        <is>
          <t>奈良県五條市西吉野町本谷</t>
        </is>
      </c>
      <c r="C5157" t="inlineStr">
        <is>
          <t>ならけんごじょうしにしよしのちょうもとだに</t>
        </is>
      </c>
    </row>
    <row r="5158">
      <c r="A5158" t="inlineStr">
        <is>
          <t>6370224</t>
        </is>
      </c>
      <c r="B5158" t="inlineStr">
        <is>
          <t>奈良県五條市西吉野町茄子原</t>
        </is>
      </c>
      <c r="C5158" t="inlineStr">
        <is>
          <t>ならけんごじょうしにしよしのちょうなすはら</t>
        </is>
      </c>
    </row>
    <row r="5159">
      <c r="A5159" t="inlineStr">
        <is>
          <t>6370225</t>
        </is>
      </c>
      <c r="B5159" t="inlineStr">
        <is>
          <t>奈良県五條市西吉野町川股</t>
        </is>
      </c>
      <c r="C5159" t="inlineStr">
        <is>
          <t>ならけんごじょうしにしよしのちょうかわまた</t>
        </is>
      </c>
    </row>
    <row r="5160">
      <c r="A5160" t="inlineStr">
        <is>
          <t>6370226</t>
        </is>
      </c>
      <c r="B5160" t="inlineStr">
        <is>
          <t>奈良県五條市西吉野町西日裏</t>
        </is>
      </c>
      <c r="C5160" t="inlineStr">
        <is>
          <t>ならけんごじょうしにしよしのちょうにしひうら</t>
        </is>
      </c>
    </row>
    <row r="5161">
      <c r="A5161" t="inlineStr">
        <is>
          <t>6370227</t>
        </is>
      </c>
      <c r="B5161" t="inlineStr">
        <is>
          <t>奈良県五條市西吉野町勢井</t>
        </is>
      </c>
      <c r="C5161" t="inlineStr">
        <is>
          <t>ならけんごじょうしにしよしのちょうせい</t>
        </is>
      </c>
    </row>
    <row r="5162">
      <c r="A5162" t="inlineStr">
        <is>
          <t>6370230</t>
        </is>
      </c>
      <c r="B5162" t="inlineStr">
        <is>
          <t>奈良県五條市西吉野町城戸</t>
        </is>
      </c>
      <c r="C5162" t="inlineStr">
        <is>
          <t>ならけんごじょうしにしよしのちょうじょうど</t>
        </is>
      </c>
    </row>
    <row r="5163">
      <c r="A5163" t="inlineStr">
        <is>
          <t>6370231</t>
        </is>
      </c>
      <c r="B5163" t="inlineStr">
        <is>
          <t>奈良県五條市西吉野町川岸</t>
        </is>
      </c>
      <c r="C5163" t="inlineStr">
        <is>
          <t>ならけんごじょうしにしよしのちょうかわぎし</t>
        </is>
      </c>
    </row>
    <row r="5164">
      <c r="A5164" t="inlineStr">
        <is>
          <t>6370232</t>
        </is>
      </c>
      <c r="B5164" t="inlineStr">
        <is>
          <t>奈良県五條市西吉野町津越</t>
        </is>
      </c>
      <c r="C5164" t="inlineStr">
        <is>
          <t>ならけんごじょうしにしよしのちょうつごし</t>
        </is>
      </c>
    </row>
    <row r="5165">
      <c r="A5165" t="inlineStr">
        <is>
          <t>6370233</t>
        </is>
      </c>
      <c r="B5165" t="inlineStr">
        <is>
          <t>奈良県五條市西吉野町桧川迫</t>
        </is>
      </c>
      <c r="C5165" t="inlineStr">
        <is>
          <t>ならけんごじょうしにしよしのちょうひかわせ</t>
        </is>
      </c>
    </row>
    <row r="5166">
      <c r="A5166" t="inlineStr">
        <is>
          <t>6370234</t>
        </is>
      </c>
      <c r="B5166" t="inlineStr">
        <is>
          <t>奈良県五條市西吉野町大峯</t>
        </is>
      </c>
      <c r="C5166" t="inlineStr">
        <is>
          <t>ならけんごじょうしにしよしのちょうおおみね</t>
        </is>
      </c>
    </row>
    <row r="5167">
      <c r="A5167" t="inlineStr">
        <is>
          <t>6370235</t>
        </is>
      </c>
      <c r="B5167" t="inlineStr">
        <is>
          <t>奈良県五條市西吉野町平雄</t>
        </is>
      </c>
      <c r="C5167" t="inlineStr">
        <is>
          <t>ならけんごじょうしにしよしのちょうひらお</t>
        </is>
      </c>
    </row>
    <row r="5168">
      <c r="A5168" t="inlineStr">
        <is>
          <t>6370236</t>
        </is>
      </c>
      <c r="B5168" t="inlineStr">
        <is>
          <t>奈良県五條市西吉野町阪巻</t>
        </is>
      </c>
      <c r="C5168" t="inlineStr">
        <is>
          <t>ならけんごじょうしにしよしのちょうさかまき</t>
        </is>
      </c>
    </row>
    <row r="5169">
      <c r="A5169" t="inlineStr">
        <is>
          <t>6370237</t>
        </is>
      </c>
      <c r="B5169" t="inlineStr">
        <is>
          <t>奈良県五條市西吉野町宗川野</t>
        </is>
      </c>
      <c r="C5169" t="inlineStr">
        <is>
          <t>ならけんごじょうしにしよしのちょうむねがわの</t>
        </is>
      </c>
    </row>
    <row r="5170">
      <c r="A5170" t="inlineStr">
        <is>
          <t>6370238</t>
        </is>
      </c>
      <c r="B5170" t="inlineStr">
        <is>
          <t>奈良県五條市西吉野町西野</t>
        </is>
      </c>
      <c r="C5170" t="inlineStr">
        <is>
          <t>ならけんごじょうしにしよしのちょうにしの</t>
        </is>
      </c>
    </row>
    <row r="5171">
      <c r="A5171" t="inlineStr">
        <is>
          <t>6370239</t>
        </is>
      </c>
      <c r="B5171" t="inlineStr">
        <is>
          <t>奈良県五條市西吉野町陰地</t>
        </is>
      </c>
      <c r="C5171" t="inlineStr">
        <is>
          <t>ならけんごじょうしにしよしのちょうおんじ</t>
        </is>
      </c>
    </row>
    <row r="5172">
      <c r="A5172" t="inlineStr">
        <is>
          <t>6370401</t>
        </is>
      </c>
      <c r="B5172" t="inlineStr">
        <is>
          <t>奈良県五條市大塔町篠原</t>
        </is>
      </c>
      <c r="C5172" t="inlineStr">
        <is>
          <t>ならけんごじょうしおおとうちょうしのはら</t>
        </is>
      </c>
    </row>
    <row r="5173">
      <c r="A5173" t="inlineStr">
        <is>
          <t>6370402</t>
        </is>
      </c>
      <c r="B5173" t="inlineStr">
        <is>
          <t>奈良県五條市大塔町惣谷</t>
        </is>
      </c>
      <c r="C5173" t="inlineStr">
        <is>
          <t>ならけんごじょうしおおとうちょうそうたに</t>
        </is>
      </c>
    </row>
    <row r="5174">
      <c r="A5174" t="inlineStr">
        <is>
          <t>6370403</t>
        </is>
      </c>
      <c r="B5174" t="inlineStr">
        <is>
          <t>奈良県五條市大塔町中井傍示</t>
        </is>
      </c>
      <c r="C5174" t="inlineStr">
        <is>
          <t>ならけんごじょうしおおとうちょうなかいほうじ</t>
        </is>
      </c>
    </row>
    <row r="5175">
      <c r="A5175" t="inlineStr">
        <is>
          <t>6370404</t>
        </is>
      </c>
      <c r="B5175" t="inlineStr">
        <is>
          <t>奈良県五條市大塔町中峯</t>
        </is>
      </c>
      <c r="C5175" t="inlineStr">
        <is>
          <t>ならけんごじょうしおおとうちょうなかみね</t>
        </is>
      </c>
    </row>
    <row r="5176">
      <c r="A5176" t="inlineStr">
        <is>
          <t>6370405</t>
        </is>
      </c>
      <c r="B5176" t="inlineStr">
        <is>
          <t>奈良県五條市大塔町宇井</t>
        </is>
      </c>
      <c r="C5176" t="inlineStr">
        <is>
          <t>ならけんごじょうしおおとうちょううい</t>
        </is>
      </c>
    </row>
    <row r="5177">
      <c r="A5177" t="inlineStr">
        <is>
          <t>6370406</t>
        </is>
      </c>
      <c r="B5177" t="inlineStr">
        <is>
          <t>奈良県五條市大塔町清水</t>
        </is>
      </c>
      <c r="C5177" t="inlineStr">
        <is>
          <t>ならけんごじょうしおおとうちょうしみず</t>
        </is>
      </c>
    </row>
    <row r="5178">
      <c r="A5178" t="inlineStr">
        <is>
          <t>6370407</t>
        </is>
      </c>
      <c r="B5178" t="inlineStr">
        <is>
          <t>奈良県五條市大塔町閉君</t>
        </is>
      </c>
      <c r="C5178" t="inlineStr">
        <is>
          <t>ならけんごじょうしおおとうちょうとじきみ</t>
        </is>
      </c>
    </row>
    <row r="5179">
      <c r="A5179" t="inlineStr">
        <is>
          <t>6370408</t>
        </is>
      </c>
      <c r="B5179" t="inlineStr">
        <is>
          <t>奈良県五條市大塔町辻堂</t>
        </is>
      </c>
      <c r="C5179" t="inlineStr">
        <is>
          <t>ならけんごじょうしおおとうちょうつじどう</t>
        </is>
      </c>
    </row>
    <row r="5180">
      <c r="A5180" t="inlineStr">
        <is>
          <t>6370409</t>
        </is>
      </c>
      <c r="B5180" t="inlineStr">
        <is>
          <t>奈良県五條市大塔町殿野</t>
        </is>
      </c>
      <c r="C5180" t="inlineStr">
        <is>
          <t>ならけんごじょうしおおとうちょうとのの</t>
        </is>
      </c>
    </row>
    <row r="5181">
      <c r="A5181" t="inlineStr">
        <is>
          <t>6370411</t>
        </is>
      </c>
      <c r="B5181" t="inlineStr">
        <is>
          <t>奈良県五條市大塔町堂平</t>
        </is>
      </c>
      <c r="C5181" t="inlineStr">
        <is>
          <t>ならけんごじょうしおおとうちょうどうひら</t>
        </is>
      </c>
    </row>
    <row r="5182">
      <c r="A5182" t="inlineStr">
        <is>
          <t>6370412</t>
        </is>
      </c>
      <c r="B5182" t="inlineStr">
        <is>
          <t>奈良県五條市大塔町飛養曽</t>
        </is>
      </c>
      <c r="C5182" t="inlineStr">
        <is>
          <t>ならけんごじょうしおおとうちょうひよそ</t>
        </is>
      </c>
    </row>
    <row r="5183">
      <c r="A5183" t="inlineStr">
        <is>
          <t>6370413</t>
        </is>
      </c>
      <c r="B5183" t="inlineStr">
        <is>
          <t>奈良県五條市大塔町引土</t>
        </is>
      </c>
      <c r="C5183" t="inlineStr">
        <is>
          <t>ならけんごじょうしおおとうちょうひきつち</t>
        </is>
      </c>
    </row>
    <row r="5184">
      <c r="A5184" t="inlineStr">
        <is>
          <t>6370414</t>
        </is>
      </c>
      <c r="B5184" t="inlineStr">
        <is>
          <t>奈良県五條市大塔町猿谷</t>
        </is>
      </c>
      <c r="C5184" t="inlineStr">
        <is>
          <t>ならけんごじょうしおおとうちょうさるたに</t>
        </is>
      </c>
    </row>
    <row r="5185">
      <c r="A5185" t="inlineStr">
        <is>
          <t>6370415</t>
        </is>
      </c>
      <c r="B5185" t="inlineStr">
        <is>
          <t>奈良県五條市大塔町中原</t>
        </is>
      </c>
      <c r="C5185" t="inlineStr">
        <is>
          <t>ならけんごじょうしおおとうちょうなかばら</t>
        </is>
      </c>
    </row>
    <row r="5186">
      <c r="A5186" t="inlineStr">
        <is>
          <t>6370416</t>
        </is>
      </c>
      <c r="B5186" t="inlineStr">
        <is>
          <t>奈良県五條市大塔町小代</t>
        </is>
      </c>
      <c r="C5186" t="inlineStr">
        <is>
          <t>ならけんごじょうしおおとうちょうこだい</t>
        </is>
      </c>
    </row>
    <row r="5187">
      <c r="A5187" t="inlineStr">
        <is>
          <t>6370417</t>
        </is>
      </c>
      <c r="B5187" t="inlineStr">
        <is>
          <t>奈良県五條市大塔町阪本</t>
        </is>
      </c>
      <c r="C5187" t="inlineStr">
        <is>
          <t>ならけんごじょうしおおとうちょうさかもと</t>
        </is>
      </c>
    </row>
    <row r="5188">
      <c r="A5188" t="inlineStr">
        <is>
          <t>6370419</t>
        </is>
      </c>
      <c r="B5188" t="inlineStr">
        <is>
          <t>奈良県五條市大塔町簾</t>
        </is>
      </c>
      <c r="C5188" t="inlineStr">
        <is>
          <t>ならけんごじょうしおおとうちょうすだれ</t>
        </is>
      </c>
    </row>
    <row r="5189">
      <c r="A5189" t="inlineStr">
        <is>
          <t>6370421</t>
        </is>
      </c>
      <c r="B5189" t="inlineStr">
        <is>
          <t>奈良県吉野郡野迫川村今井</t>
        </is>
      </c>
      <c r="C5189" t="inlineStr">
        <is>
          <t>ならけんよしのぐんのせがわむらいまい</t>
        </is>
      </c>
    </row>
    <row r="5190">
      <c r="A5190" t="inlineStr">
        <is>
          <t>6370422</t>
        </is>
      </c>
      <c r="B5190" t="inlineStr">
        <is>
          <t>奈良県吉野郡野迫川村平川</t>
        </is>
      </c>
      <c r="C5190" t="inlineStr">
        <is>
          <t>ならけんよしのぐんのせがわむらひらかわ</t>
        </is>
      </c>
    </row>
    <row r="5191">
      <c r="A5191" t="inlineStr">
        <is>
          <t>6370423</t>
        </is>
      </c>
      <c r="B5191" t="inlineStr">
        <is>
          <t>奈良県吉野郡野迫川村柞原</t>
        </is>
      </c>
      <c r="C5191" t="inlineStr">
        <is>
          <t>ならけんよしのぐんのせがわむらほそはら</t>
        </is>
      </c>
    </row>
    <row r="5192">
      <c r="A5192" t="inlineStr">
        <is>
          <t>6370424</t>
        </is>
      </c>
      <c r="B5192" t="inlineStr">
        <is>
          <t>奈良県吉野郡野迫川村中</t>
        </is>
      </c>
      <c r="C5192" t="inlineStr">
        <is>
          <t>ならけんよしのぐんのせがわむらなか</t>
        </is>
      </c>
    </row>
    <row r="5193">
      <c r="A5193" t="inlineStr">
        <is>
          <t>6370425</t>
        </is>
      </c>
      <c r="B5193" t="inlineStr">
        <is>
          <t>奈良県吉野郡野迫川村上</t>
        </is>
      </c>
      <c r="C5193" t="inlineStr">
        <is>
          <t>ならけんよしのぐんのせがわむらかみ</t>
        </is>
      </c>
    </row>
    <row r="5194">
      <c r="A5194" t="inlineStr">
        <is>
          <t>6371101</t>
        </is>
      </c>
      <c r="B5194" t="inlineStr">
        <is>
          <t>奈良県吉野郡十津川村沼田原</t>
        </is>
      </c>
      <c r="C5194" t="inlineStr">
        <is>
          <t>ならけんよしのぐんとつかわむらぬたのはら</t>
        </is>
      </c>
    </row>
    <row r="5195">
      <c r="A5195" t="inlineStr">
        <is>
          <t>6371102</t>
        </is>
      </c>
      <c r="B5195" t="inlineStr">
        <is>
          <t>奈良県吉野郡十津川村旭</t>
        </is>
      </c>
      <c r="C5195" t="inlineStr">
        <is>
          <t>ならけんよしのぐんとつかわむらあさひ</t>
        </is>
      </c>
    </row>
    <row r="5196">
      <c r="A5196" t="inlineStr">
        <is>
          <t>6371103</t>
        </is>
      </c>
      <c r="B5196" t="inlineStr">
        <is>
          <t>奈良県吉野郡十津川村上野地</t>
        </is>
      </c>
      <c r="C5196" t="inlineStr">
        <is>
          <t>ならけんよしのぐんとつかわむらうえのじ</t>
        </is>
      </c>
    </row>
    <row r="5197">
      <c r="A5197" t="inlineStr">
        <is>
          <t>6371104</t>
        </is>
      </c>
      <c r="B5197" t="inlineStr">
        <is>
          <t>奈良県吉野郡十津川村高津</t>
        </is>
      </c>
      <c r="C5197" t="inlineStr">
        <is>
          <t>ならけんよしのぐんとつかわむらたこうつ</t>
        </is>
      </c>
    </row>
    <row r="5198">
      <c r="A5198" t="inlineStr">
        <is>
          <t>6371105</t>
        </is>
      </c>
      <c r="B5198" t="inlineStr">
        <is>
          <t>奈良県吉野郡十津川村林</t>
        </is>
      </c>
      <c r="C5198" t="inlineStr">
        <is>
          <t>ならけんよしのぐんとつかわむらはやし</t>
        </is>
      </c>
    </row>
    <row r="5199">
      <c r="A5199" t="inlineStr">
        <is>
          <t>6371106</t>
        </is>
      </c>
      <c r="B5199" t="inlineStr">
        <is>
          <t>奈良県吉野郡十津川村谷瀬</t>
        </is>
      </c>
      <c r="C5199" t="inlineStr">
        <is>
          <t>ならけんよしのぐんとつかわむらたにぜ</t>
        </is>
      </c>
    </row>
    <row r="5200">
      <c r="A5200" t="inlineStr">
        <is>
          <t>6371107</t>
        </is>
      </c>
      <c r="B5200" t="inlineStr">
        <is>
          <t>奈良県吉野郡十津川村宇宮原</t>
        </is>
      </c>
      <c r="C5200" t="inlineStr">
        <is>
          <t>ならけんよしのぐんとつかわむらうぐはら</t>
        </is>
      </c>
    </row>
    <row r="5201">
      <c r="A5201" t="inlineStr">
        <is>
          <t>6371108</t>
        </is>
      </c>
      <c r="B5201" t="inlineStr">
        <is>
          <t>奈良県吉野郡十津川村長殿</t>
        </is>
      </c>
      <c r="C5201" t="inlineStr">
        <is>
          <t>ならけんよしのぐんとつかわむらながとの</t>
        </is>
      </c>
    </row>
    <row r="5202">
      <c r="A5202" t="inlineStr">
        <is>
          <t>6371211</t>
        </is>
      </c>
      <c r="B5202" t="inlineStr">
        <is>
          <t>奈良県吉野郡十津川村滝川</t>
        </is>
      </c>
      <c r="C5202" t="inlineStr">
        <is>
          <t>ならけんよしのぐんとつかわむらたきがわ</t>
        </is>
      </c>
    </row>
    <row r="5203">
      <c r="A5203" t="inlineStr">
        <is>
          <t>6371212</t>
        </is>
      </c>
      <c r="B5203" t="inlineStr">
        <is>
          <t>奈良県吉野郡十津川村内原</t>
        </is>
      </c>
      <c r="C5203" t="inlineStr">
        <is>
          <t>ならけんよしのぐんとつかわむらないばら</t>
        </is>
      </c>
    </row>
    <row r="5204">
      <c r="A5204" t="inlineStr">
        <is>
          <t>6371213</t>
        </is>
      </c>
      <c r="B5204" t="inlineStr">
        <is>
          <t>奈良県吉野郡十津川村野尻</t>
        </is>
      </c>
      <c r="C5204" t="inlineStr">
        <is>
          <t>ならけんよしのぐんとつかわむらのじり</t>
        </is>
      </c>
    </row>
    <row r="5205">
      <c r="A5205" t="inlineStr">
        <is>
          <t>6371214</t>
        </is>
      </c>
      <c r="B5205" t="inlineStr">
        <is>
          <t>奈良県吉野郡十津川村山崎</t>
        </is>
      </c>
      <c r="C5205" t="inlineStr">
        <is>
          <t>ならけんよしのぐんとつかわむらやまさき</t>
        </is>
      </c>
    </row>
    <row r="5206">
      <c r="A5206" t="inlineStr">
        <is>
          <t>6371215</t>
        </is>
      </c>
      <c r="B5206" t="inlineStr">
        <is>
          <t>奈良県吉野郡十津川村池穴</t>
        </is>
      </c>
      <c r="C5206" t="inlineStr">
        <is>
          <t>ならけんよしのぐんとつかわむらいけあな</t>
        </is>
      </c>
    </row>
    <row r="5207">
      <c r="A5207" t="inlineStr">
        <is>
          <t>6371216</t>
        </is>
      </c>
      <c r="B5207" t="inlineStr">
        <is>
          <t>奈良県吉野郡十津川村川津</t>
        </is>
      </c>
      <c r="C5207" t="inlineStr">
        <is>
          <t>ならけんよしのぐんとつかわむらかわつ</t>
        </is>
      </c>
    </row>
    <row r="5208">
      <c r="A5208" t="inlineStr">
        <is>
          <t>6371217</t>
        </is>
      </c>
      <c r="B5208" t="inlineStr">
        <is>
          <t>奈良県吉野郡十津川村風屋</t>
        </is>
      </c>
      <c r="C5208" t="inlineStr">
        <is>
          <t>ならけんよしのぐんとつかわむらかぜや</t>
        </is>
      </c>
    </row>
    <row r="5209">
      <c r="A5209" t="inlineStr">
        <is>
          <t>6371221</t>
        </is>
      </c>
      <c r="B5209" t="inlineStr">
        <is>
          <t>奈良県吉野郡十津川村内野</t>
        </is>
      </c>
      <c r="C5209" t="inlineStr">
        <is>
          <t>ならけんよしのぐんとつかわむらうちの</t>
        </is>
      </c>
    </row>
    <row r="5210">
      <c r="A5210" t="inlineStr">
        <is>
          <t>6371222</t>
        </is>
      </c>
      <c r="B5210" t="inlineStr">
        <is>
          <t>奈良県吉野郡十津川村山天</t>
        </is>
      </c>
      <c r="C5210" t="inlineStr">
        <is>
          <t>ならけんよしのぐんとつかわむらやまてん</t>
        </is>
      </c>
    </row>
    <row r="5211">
      <c r="A5211" t="inlineStr">
        <is>
          <t>6371223</t>
        </is>
      </c>
      <c r="B5211" t="inlineStr">
        <is>
          <t>奈良県吉野郡十津川村三浦</t>
        </is>
      </c>
      <c r="C5211" t="inlineStr">
        <is>
          <t>ならけんよしのぐんとつかわむらみうら</t>
        </is>
      </c>
    </row>
    <row r="5212">
      <c r="A5212" t="inlineStr">
        <is>
          <t>6371224</t>
        </is>
      </c>
      <c r="B5212" t="inlineStr">
        <is>
          <t>奈良県吉野郡十津川村五百瀬</t>
        </is>
      </c>
      <c r="C5212" t="inlineStr">
        <is>
          <t>ならけんよしのぐんとつかわむらいもぜ</t>
        </is>
      </c>
    </row>
    <row r="5213">
      <c r="A5213" t="inlineStr">
        <is>
          <t>6371225</t>
        </is>
      </c>
      <c r="B5213" t="inlineStr">
        <is>
          <t>奈良県吉野郡十津川村杉清</t>
        </is>
      </c>
      <c r="C5213" t="inlineStr">
        <is>
          <t>ならけんよしのぐんとつかわむらすぎせ</t>
        </is>
      </c>
    </row>
    <row r="5214">
      <c r="A5214" t="inlineStr">
        <is>
          <t>6371331</t>
        </is>
      </c>
      <c r="B5214" t="inlineStr">
        <is>
          <t>奈良県吉野郡十津川村大野</t>
        </is>
      </c>
      <c r="C5214" t="inlineStr">
        <is>
          <t>ならけんよしのぐんとつかわむらおおの</t>
        </is>
      </c>
    </row>
    <row r="5215">
      <c r="A5215" t="inlineStr">
        <is>
          <t>6371332</t>
        </is>
      </c>
      <c r="B5215" t="inlineStr">
        <is>
          <t>奈良県吉野郡十津川村武蔵</t>
        </is>
      </c>
      <c r="C5215" t="inlineStr">
        <is>
          <t>ならけんよしのぐんとつかわむらむさし</t>
        </is>
      </c>
    </row>
    <row r="5216">
      <c r="A5216" t="inlineStr">
        <is>
          <t>6371333</t>
        </is>
      </c>
      <c r="B5216" t="inlineStr">
        <is>
          <t>奈良県吉野郡十津川村小原</t>
        </is>
      </c>
      <c r="C5216" t="inlineStr">
        <is>
          <t>ならけんよしのぐんとつかわむらおはら</t>
        </is>
      </c>
    </row>
    <row r="5217">
      <c r="A5217" t="inlineStr">
        <is>
          <t>6371334</t>
        </is>
      </c>
      <c r="B5217" t="inlineStr">
        <is>
          <t>奈良県吉野郡十津川村小森</t>
        </is>
      </c>
      <c r="C5217" t="inlineStr">
        <is>
          <t>ならけんよしのぐんとつかわむらこもり</t>
        </is>
      </c>
    </row>
    <row r="5218">
      <c r="A5218" t="inlineStr">
        <is>
          <t>6371335</t>
        </is>
      </c>
      <c r="B5218" t="inlineStr">
        <is>
          <t>奈良県吉野郡十津川村湯之原</t>
        </is>
      </c>
      <c r="C5218" t="inlineStr">
        <is>
          <t>ならけんよしのぐんとつかわむらゆのはら</t>
        </is>
      </c>
    </row>
    <row r="5219">
      <c r="A5219" t="inlineStr">
        <is>
          <t>6371336</t>
        </is>
      </c>
      <c r="B5219" t="inlineStr">
        <is>
          <t>奈良県吉野郡十津川村小井</t>
        </is>
      </c>
      <c r="C5219" t="inlineStr">
        <is>
          <t>ならけんよしのぐんとつかわむらこい</t>
        </is>
      </c>
    </row>
    <row r="5220">
      <c r="A5220" t="inlineStr">
        <is>
          <t>6371441</t>
        </is>
      </c>
      <c r="B5220" t="inlineStr">
        <is>
          <t>奈良県吉野郡十津川村小川</t>
        </is>
      </c>
      <c r="C5220" t="inlineStr">
        <is>
          <t>ならけんよしのぐんとつかわむらおがわ</t>
        </is>
      </c>
    </row>
    <row r="5221">
      <c r="A5221" t="inlineStr">
        <is>
          <t>6371442</t>
        </is>
      </c>
      <c r="B5221" t="inlineStr">
        <is>
          <t>奈良県吉野郡十津川村高滝</t>
        </is>
      </c>
      <c r="C5221" t="inlineStr">
        <is>
          <t>ならけんよしのぐんとつかわむらたかたき</t>
        </is>
      </c>
    </row>
    <row r="5222">
      <c r="A5222" t="inlineStr">
        <is>
          <t>6371443</t>
        </is>
      </c>
      <c r="B5222" t="inlineStr">
        <is>
          <t>奈良県吉野郡十津川村折立</t>
        </is>
      </c>
      <c r="C5222" t="inlineStr">
        <is>
          <t>ならけんよしのぐんとつかわむらおりたち</t>
        </is>
      </c>
    </row>
    <row r="5223">
      <c r="A5223" t="inlineStr">
        <is>
          <t>6371444</t>
        </is>
      </c>
      <c r="B5223" t="inlineStr">
        <is>
          <t>奈良県吉野郡十津川村山手谷</t>
        </is>
      </c>
      <c r="C5223" t="inlineStr">
        <is>
          <t>ならけんよしのぐんとつかわむらやまてだに</t>
        </is>
      </c>
    </row>
    <row r="5224">
      <c r="A5224" t="inlineStr">
        <is>
          <t>6371445</t>
        </is>
      </c>
      <c r="B5224" t="inlineStr">
        <is>
          <t>奈良県吉野郡十津川村込之上</t>
        </is>
      </c>
      <c r="C5224" t="inlineStr">
        <is>
          <t>ならけんよしのぐんとつかわむらこみのうえ</t>
        </is>
      </c>
    </row>
    <row r="5225">
      <c r="A5225" t="inlineStr">
        <is>
          <t>6371446</t>
        </is>
      </c>
      <c r="B5225" t="inlineStr">
        <is>
          <t>奈良県吉野郡十津川村樫原</t>
        </is>
      </c>
      <c r="C5225" t="inlineStr">
        <is>
          <t>ならけんよしのぐんとつかわむらかしわら</t>
        </is>
      </c>
    </row>
    <row r="5226">
      <c r="A5226" t="inlineStr">
        <is>
          <t>6371500</t>
        </is>
      </c>
      <c r="B5226" t="inlineStr">
        <is>
          <t>奈良県吉野郡十津川村</t>
        </is>
      </c>
      <c r="C5226" t="inlineStr">
        <is>
          <t>ならけんよしのぐんとつかわむら</t>
        </is>
      </c>
    </row>
    <row r="5227">
      <c r="A5227" t="inlineStr">
        <is>
          <t>6371551</t>
        </is>
      </c>
      <c r="B5227" t="inlineStr">
        <is>
          <t>奈良県吉野郡十津川村那知合</t>
        </is>
      </c>
      <c r="C5227" t="inlineStr">
        <is>
          <t>ならけんよしのぐんとつかわむらなちあい</t>
        </is>
      </c>
    </row>
    <row r="5228">
      <c r="A5228" t="inlineStr">
        <is>
          <t>6371552</t>
        </is>
      </c>
      <c r="B5228" t="inlineStr">
        <is>
          <t>奈良県吉野郡十津川村谷垣内</t>
        </is>
      </c>
      <c r="C5228" t="inlineStr">
        <is>
          <t>ならけんよしのぐんとつかわむらたにがいと</t>
        </is>
      </c>
    </row>
    <row r="5229">
      <c r="A5229" t="inlineStr">
        <is>
          <t>6371553</t>
        </is>
      </c>
      <c r="B5229" t="inlineStr">
        <is>
          <t>奈良県吉野郡十津川村山手</t>
        </is>
      </c>
      <c r="C5229" t="inlineStr">
        <is>
          <t>ならけんよしのぐんとつかわむらやまて</t>
        </is>
      </c>
    </row>
    <row r="5230">
      <c r="A5230" t="inlineStr">
        <is>
          <t>6371554</t>
        </is>
      </c>
      <c r="B5230" t="inlineStr">
        <is>
          <t>奈良県吉野郡十津川村平谷</t>
        </is>
      </c>
      <c r="C5230" t="inlineStr">
        <is>
          <t>ならけんよしのぐんとつかわむらひらたに</t>
        </is>
      </c>
    </row>
    <row r="5231">
      <c r="A5231" t="inlineStr">
        <is>
          <t>6371555</t>
        </is>
      </c>
      <c r="B5231" t="inlineStr">
        <is>
          <t>奈良県吉野郡十津川村猿飼</t>
        </is>
      </c>
      <c r="C5231" t="inlineStr">
        <is>
          <t>ならけんよしのぐんとつかわむらさるかい</t>
        </is>
      </c>
    </row>
    <row r="5232">
      <c r="A5232" t="inlineStr">
        <is>
          <t>6371556</t>
        </is>
      </c>
      <c r="B5232" t="inlineStr">
        <is>
          <t>奈良県吉野郡十津川村桑畑</t>
        </is>
      </c>
      <c r="C5232" t="inlineStr">
        <is>
          <t>ならけんよしのぐんとつかわむらくわはた</t>
        </is>
      </c>
    </row>
    <row r="5233">
      <c r="A5233" t="inlineStr">
        <is>
          <t>6371557</t>
        </is>
      </c>
      <c r="B5233" t="inlineStr">
        <is>
          <t>奈良県吉野郡十津川村七色</t>
        </is>
      </c>
      <c r="C5233" t="inlineStr">
        <is>
          <t>ならけんよしのぐんとつかわむらなないろ</t>
        </is>
      </c>
    </row>
    <row r="5234">
      <c r="A5234" t="inlineStr">
        <is>
          <t>6371558</t>
        </is>
      </c>
      <c r="B5234" t="inlineStr">
        <is>
          <t>奈良県吉野郡十津川村出谷</t>
        </is>
      </c>
      <c r="C5234" t="inlineStr">
        <is>
          <t>ならけんよしのぐんとつかわむらでたに</t>
        </is>
      </c>
    </row>
    <row r="5235">
      <c r="A5235" t="inlineStr">
        <is>
          <t>6371559</t>
        </is>
      </c>
      <c r="B5235" t="inlineStr">
        <is>
          <t>奈良県吉野郡十津川村上湯川</t>
        </is>
      </c>
      <c r="C5235" t="inlineStr">
        <is>
          <t>ならけんよしのぐんとつかわむらかみゆかわ</t>
        </is>
      </c>
    </row>
    <row r="5236">
      <c r="A5236" t="inlineStr">
        <is>
          <t>6371661</t>
        </is>
      </c>
      <c r="B5236" t="inlineStr">
        <is>
          <t>奈良県吉野郡十津川村重里</t>
        </is>
      </c>
      <c r="C5236" t="inlineStr">
        <is>
          <t>ならけんよしのぐんとつかわむらしげさと</t>
        </is>
      </c>
    </row>
    <row r="5237">
      <c r="A5237" t="inlineStr">
        <is>
          <t>6371662</t>
        </is>
      </c>
      <c r="B5237" t="inlineStr">
        <is>
          <t>奈良県吉野郡十津川村永井</t>
        </is>
      </c>
      <c r="C5237" t="inlineStr">
        <is>
          <t>ならけんよしのぐんとつかわむらながい</t>
        </is>
      </c>
    </row>
    <row r="5238">
      <c r="A5238" t="inlineStr">
        <is>
          <t>6371663</t>
        </is>
      </c>
      <c r="B5238" t="inlineStr">
        <is>
          <t>奈良県吉野郡十津川村玉垣内</t>
        </is>
      </c>
      <c r="C5238" t="inlineStr">
        <is>
          <t>ならけんよしのぐんとつかわむらたまがいと</t>
        </is>
      </c>
    </row>
    <row r="5239">
      <c r="A5239" t="inlineStr">
        <is>
          <t>6371664</t>
        </is>
      </c>
      <c r="B5239" t="inlineStr">
        <is>
          <t>奈良県吉野郡十津川村今西</t>
        </is>
      </c>
      <c r="C5239" t="inlineStr">
        <is>
          <t>ならけんよしのぐんとつかわむらいまにし</t>
        </is>
      </c>
    </row>
    <row r="5240">
      <c r="A5240" t="inlineStr">
        <is>
          <t>6371665</t>
        </is>
      </c>
      <c r="B5240" t="inlineStr">
        <is>
          <t>奈良県吉野郡十津川村西中</t>
        </is>
      </c>
      <c r="C5240" t="inlineStr">
        <is>
          <t>ならけんよしのぐんとつかわむらにしなか</t>
        </is>
      </c>
    </row>
    <row r="5241">
      <c r="A5241" t="inlineStr">
        <is>
          <t>6371666</t>
        </is>
      </c>
      <c r="B5241" t="inlineStr">
        <is>
          <t>奈良県吉野郡十津川村小山手</t>
        </is>
      </c>
      <c r="C5241" t="inlineStr">
        <is>
          <t>ならけんよしのぐんとつかわむらこやまて</t>
        </is>
      </c>
    </row>
    <row r="5242">
      <c r="A5242" t="inlineStr">
        <is>
          <t>6371667</t>
        </is>
      </c>
      <c r="B5242" t="inlineStr">
        <is>
          <t>奈良県吉野郡十津川村小坪瀬</t>
        </is>
      </c>
      <c r="C5242" t="inlineStr">
        <is>
          <t>ならけんよしのぐんとつかわむらこつぼせ</t>
        </is>
      </c>
    </row>
    <row r="5243">
      <c r="A5243" t="inlineStr">
        <is>
          <t>6371668</t>
        </is>
      </c>
      <c r="B5243" t="inlineStr">
        <is>
          <t>奈良県吉野郡十津川村迫西川</t>
        </is>
      </c>
      <c r="C5243" t="inlineStr">
        <is>
          <t>ならけんよしのぐんとつかわむらせにしがわ</t>
        </is>
      </c>
    </row>
    <row r="5244">
      <c r="A5244" t="inlineStr">
        <is>
          <t>6380000</t>
        </is>
      </c>
      <c r="B5244" t="inlineStr">
        <is>
          <t>奈良県吉野郡大淀町</t>
        </is>
      </c>
      <c r="C5244" t="inlineStr">
        <is>
          <t>ならけんよしのぐんおおよどちょう</t>
        </is>
      </c>
    </row>
    <row r="5245">
      <c r="A5245" t="inlineStr">
        <is>
          <t>6380001</t>
        </is>
      </c>
      <c r="B5245" t="inlineStr">
        <is>
          <t>奈良県吉野郡下市町阿知賀</t>
        </is>
      </c>
      <c r="C5245" t="inlineStr">
        <is>
          <t>ならけんよしのぐんしもいちちょうあちが</t>
        </is>
      </c>
    </row>
    <row r="5246">
      <c r="A5246" t="inlineStr">
        <is>
          <t>6380002</t>
        </is>
      </c>
      <c r="B5246" t="inlineStr">
        <is>
          <t>奈良県吉野郡下市町小路</t>
        </is>
      </c>
      <c r="C5246" t="inlineStr">
        <is>
          <t>ならけんよしのぐんしもいちちょうしょうじ</t>
        </is>
      </c>
    </row>
    <row r="5247">
      <c r="A5247" t="inlineStr">
        <is>
          <t>6380003</t>
        </is>
      </c>
      <c r="B5247" t="inlineStr">
        <is>
          <t>奈良県吉野郡下市町善城</t>
        </is>
      </c>
      <c r="C5247" t="inlineStr">
        <is>
          <t>ならけんよしのぐんしもいちちょうぜんぎ</t>
        </is>
      </c>
    </row>
    <row r="5248">
      <c r="A5248" t="inlineStr">
        <is>
          <t>6380011</t>
        </is>
      </c>
      <c r="B5248" t="inlineStr">
        <is>
          <t>奈良県吉野郡下市町よ邑</t>
        </is>
      </c>
      <c r="C5248" t="inlineStr">
        <is>
          <t>ならけんよしのぐんしもいちちょうよむら</t>
        </is>
      </c>
    </row>
    <row r="5249">
      <c r="A5249" t="inlineStr">
        <is>
          <t>6380012</t>
        </is>
      </c>
      <c r="B5249" t="inlineStr">
        <is>
          <t>奈良県吉野郡下市町岩森</t>
        </is>
      </c>
      <c r="C5249" t="inlineStr">
        <is>
          <t>ならけんよしのぐんしもいちちょういわもり</t>
        </is>
      </c>
    </row>
    <row r="5250">
      <c r="A5250" t="inlineStr">
        <is>
          <t>6380013</t>
        </is>
      </c>
      <c r="B5250" t="inlineStr">
        <is>
          <t>奈良県吉野郡下市町立石</t>
        </is>
      </c>
      <c r="C5250" t="inlineStr">
        <is>
          <t>ならけんよしのぐんしもいちちょうたていし</t>
        </is>
      </c>
    </row>
    <row r="5251">
      <c r="A5251" t="inlineStr">
        <is>
          <t>6380014</t>
        </is>
      </c>
      <c r="B5251" t="inlineStr">
        <is>
          <t>奈良県吉野郡下市町才谷</t>
        </is>
      </c>
      <c r="C5251" t="inlineStr">
        <is>
          <t>ならけんよしのぐんしもいちちょうさいたに</t>
        </is>
      </c>
    </row>
    <row r="5252">
      <c r="A5252" t="inlineStr">
        <is>
          <t>6380015</t>
        </is>
      </c>
      <c r="B5252" t="inlineStr">
        <is>
          <t>奈良県吉野郡下市町広橋</t>
        </is>
      </c>
      <c r="C5252" t="inlineStr">
        <is>
          <t>ならけんよしのぐんしもいちちょうひろはし</t>
        </is>
      </c>
    </row>
    <row r="5253">
      <c r="A5253" t="inlineStr">
        <is>
          <t>6380021</t>
        </is>
      </c>
      <c r="B5253" t="inlineStr">
        <is>
          <t>奈良県吉野郡下市町長谷</t>
        </is>
      </c>
      <c r="C5253" t="inlineStr">
        <is>
          <t>ならけんよしのぐんしもいちちょうながたに</t>
        </is>
      </c>
    </row>
    <row r="5254">
      <c r="A5254" t="inlineStr">
        <is>
          <t>6380022</t>
        </is>
      </c>
      <c r="B5254" t="inlineStr">
        <is>
          <t>奈良県吉野郡下市町丹生</t>
        </is>
      </c>
      <c r="C5254" t="inlineStr">
        <is>
          <t>ならけんよしのぐんしもいちちょうにう</t>
        </is>
      </c>
    </row>
    <row r="5255">
      <c r="A5255" t="inlineStr">
        <is>
          <t>6380023</t>
        </is>
      </c>
      <c r="B5255" t="inlineStr">
        <is>
          <t>奈良県吉野郡下市町黒木</t>
        </is>
      </c>
      <c r="C5255" t="inlineStr">
        <is>
          <t>ならけんよしのぐんしもいちちょうくろぎ</t>
        </is>
      </c>
    </row>
    <row r="5256">
      <c r="A5256" t="inlineStr">
        <is>
          <t>6380024</t>
        </is>
      </c>
      <c r="B5256" t="inlineStr">
        <is>
          <t>奈良県吉野郡下市町貝原</t>
        </is>
      </c>
      <c r="C5256" t="inlineStr">
        <is>
          <t>ならけんよしのぐんしもいちちょうかいばら</t>
        </is>
      </c>
    </row>
    <row r="5257">
      <c r="A5257" t="inlineStr">
        <is>
          <t>6380025</t>
        </is>
      </c>
      <c r="B5257" t="inlineStr">
        <is>
          <t>奈良県吉野郡下市町谷</t>
        </is>
      </c>
      <c r="C5257" t="inlineStr">
        <is>
          <t>ならけんよしのぐんしもいちちょうたに</t>
        </is>
      </c>
    </row>
    <row r="5258">
      <c r="A5258" t="inlineStr">
        <is>
          <t>6380026</t>
        </is>
      </c>
      <c r="B5258" t="inlineStr">
        <is>
          <t>奈良県吉野郡下市町西山</t>
        </is>
      </c>
      <c r="C5258" t="inlineStr">
        <is>
          <t>ならけんよしのぐんしもいちちょうにしやま</t>
        </is>
      </c>
    </row>
    <row r="5259">
      <c r="A5259" t="inlineStr">
        <is>
          <t>6380031</t>
        </is>
      </c>
      <c r="B5259" t="inlineStr">
        <is>
          <t>奈良県吉野郡下市町栃本</t>
        </is>
      </c>
      <c r="C5259" t="inlineStr">
        <is>
          <t>ならけんよしのぐんしもいちちょうとちもと</t>
        </is>
      </c>
    </row>
    <row r="5260">
      <c r="A5260" t="inlineStr">
        <is>
          <t>6380032</t>
        </is>
      </c>
      <c r="B5260" t="inlineStr">
        <is>
          <t>奈良県吉野郡下市町原谷</t>
        </is>
      </c>
      <c r="C5260" t="inlineStr">
        <is>
          <t>ならけんよしのぐんしもいちちょうはらだに</t>
        </is>
      </c>
    </row>
    <row r="5261">
      <c r="A5261" t="inlineStr">
        <is>
          <t>6380033</t>
        </is>
      </c>
      <c r="B5261" t="inlineStr">
        <is>
          <t>奈良県吉野郡下市町梨子堂</t>
        </is>
      </c>
      <c r="C5261" t="inlineStr">
        <is>
          <t>ならけんよしのぐんしもいちちょうなしどう</t>
        </is>
      </c>
    </row>
    <row r="5262">
      <c r="A5262" t="inlineStr">
        <is>
          <t>6380034</t>
        </is>
      </c>
      <c r="B5262" t="inlineStr">
        <is>
          <t>奈良県吉野郡下市町平原</t>
        </is>
      </c>
      <c r="C5262" t="inlineStr">
        <is>
          <t>ならけんよしのぐんしもいちちょうへいばら</t>
        </is>
      </c>
    </row>
    <row r="5263">
      <c r="A5263" t="inlineStr">
        <is>
          <t>6380035</t>
        </is>
      </c>
      <c r="B5263" t="inlineStr">
        <is>
          <t>奈良県吉野郡下市町栃原</t>
        </is>
      </c>
      <c r="C5263" t="inlineStr">
        <is>
          <t>ならけんよしのぐんしもいちちょうとちはら</t>
        </is>
      </c>
    </row>
    <row r="5264">
      <c r="A5264" t="inlineStr">
        <is>
          <t>6380041</t>
        </is>
      </c>
      <c r="B5264" t="inlineStr">
        <is>
          <t>奈良県吉野郡下市町下市</t>
        </is>
      </c>
      <c r="C5264" t="inlineStr">
        <is>
          <t>ならけんよしのぐんしもいちちょうしもいち</t>
        </is>
      </c>
    </row>
    <row r="5265">
      <c r="A5265" t="inlineStr">
        <is>
          <t>6380042</t>
        </is>
      </c>
      <c r="B5265" t="inlineStr">
        <is>
          <t>奈良県吉野郡下市町栄町</t>
        </is>
      </c>
      <c r="C5265" t="inlineStr">
        <is>
          <t>ならけんよしのぐんしもいちちょうさかえちょう</t>
        </is>
      </c>
    </row>
    <row r="5266">
      <c r="A5266" t="inlineStr">
        <is>
          <t>6380043</t>
        </is>
      </c>
      <c r="B5266" t="inlineStr">
        <is>
          <t>奈良県吉野郡下市町大峯</t>
        </is>
      </c>
      <c r="C5266" t="inlineStr">
        <is>
          <t>ならけんよしのぐんしもいちちょうおおみね</t>
        </is>
      </c>
    </row>
    <row r="5267">
      <c r="A5267" t="inlineStr">
        <is>
          <t>6380044</t>
        </is>
      </c>
      <c r="B5267" t="inlineStr">
        <is>
          <t>奈良県吉野郡下市町田中</t>
        </is>
      </c>
      <c r="C5267" t="inlineStr">
        <is>
          <t>ならけんよしのぐんしもいちちょうたなか</t>
        </is>
      </c>
    </row>
    <row r="5268">
      <c r="A5268" t="inlineStr">
        <is>
          <t>6380045</t>
        </is>
      </c>
      <c r="B5268" t="inlineStr">
        <is>
          <t>奈良県吉野郡下市町新住</t>
        </is>
      </c>
      <c r="C5268" t="inlineStr">
        <is>
          <t>ならけんよしのぐんしもいちちょうあたらすみ</t>
        </is>
      </c>
    </row>
    <row r="5269">
      <c r="A5269" t="inlineStr">
        <is>
          <t>6380200</t>
        </is>
      </c>
      <c r="B5269" t="inlineStr">
        <is>
          <t>奈良県吉野郡黒滝村</t>
        </is>
      </c>
      <c r="C5269" t="inlineStr">
        <is>
          <t>ならけんよしのぐんくろたきむら</t>
        </is>
      </c>
    </row>
    <row r="5270">
      <c r="A5270" t="inlineStr">
        <is>
          <t>6380201</t>
        </is>
      </c>
      <c r="B5270" t="inlineStr">
        <is>
          <t>奈良県吉野郡黒滝村槇尾</t>
        </is>
      </c>
      <c r="C5270" t="inlineStr">
        <is>
          <t>ならけんよしのぐんくろたきむらまきお</t>
        </is>
      </c>
    </row>
    <row r="5271">
      <c r="A5271" t="inlineStr">
        <is>
          <t>6380202</t>
        </is>
      </c>
      <c r="B5271" t="inlineStr">
        <is>
          <t>奈良県吉野郡黒滝村脇川</t>
        </is>
      </c>
      <c r="C5271" t="inlineStr">
        <is>
          <t>ならけんよしのぐんくろたきむらわきがわ</t>
        </is>
      </c>
    </row>
    <row r="5272">
      <c r="A5272" t="inlineStr">
        <is>
          <t>6380203</t>
        </is>
      </c>
      <c r="B5272" t="inlineStr">
        <is>
          <t>奈良県吉野郡黒滝村鳥住</t>
        </is>
      </c>
      <c r="C5272" t="inlineStr">
        <is>
          <t>ならけんよしのぐんくろたきむらとりすみ</t>
        </is>
      </c>
    </row>
    <row r="5273">
      <c r="A5273" t="inlineStr">
        <is>
          <t>6380211</t>
        </is>
      </c>
      <c r="B5273" t="inlineStr">
        <is>
          <t>奈良県吉野郡黒滝村赤滝</t>
        </is>
      </c>
      <c r="C5273" t="inlineStr">
        <is>
          <t>ならけんよしのぐんくろたきむらあかたき</t>
        </is>
      </c>
    </row>
    <row r="5274">
      <c r="A5274" t="inlineStr">
        <is>
          <t>6380221</t>
        </is>
      </c>
      <c r="B5274" t="inlineStr">
        <is>
          <t>奈良県吉野郡黒滝村中戸</t>
        </is>
      </c>
      <c r="C5274" t="inlineStr">
        <is>
          <t>ならけんよしのぐんくろたきむらなかと</t>
        </is>
      </c>
    </row>
    <row r="5275">
      <c r="A5275" t="inlineStr">
        <is>
          <t>6380231</t>
        </is>
      </c>
      <c r="B5275" t="inlineStr">
        <is>
          <t>奈良県吉野郡黒滝村笠木</t>
        </is>
      </c>
      <c r="C5275" t="inlineStr">
        <is>
          <t>ならけんよしのぐんくろたきむらかさぎ</t>
        </is>
      </c>
    </row>
    <row r="5276">
      <c r="A5276" t="inlineStr">
        <is>
          <t>6380232</t>
        </is>
      </c>
      <c r="B5276" t="inlineStr">
        <is>
          <t>奈良県吉野郡黒滝村桂原</t>
        </is>
      </c>
      <c r="C5276" t="inlineStr">
        <is>
          <t>ならけんよしのぐんくろたきむらかつらはら</t>
        </is>
      </c>
    </row>
    <row r="5277">
      <c r="A5277" t="inlineStr">
        <is>
          <t>6380233</t>
        </is>
      </c>
      <c r="B5277" t="inlineStr">
        <is>
          <t>奈良県吉野郡黒滝村長瀬</t>
        </is>
      </c>
      <c r="C5277" t="inlineStr">
        <is>
          <t>ならけんよしのぐんくろたきむらながせ</t>
        </is>
      </c>
    </row>
    <row r="5278">
      <c r="A5278" t="inlineStr">
        <is>
          <t>6380241</t>
        </is>
      </c>
      <c r="B5278" t="inlineStr">
        <is>
          <t>奈良県吉野郡黒滝村粟飯谷</t>
        </is>
      </c>
      <c r="C5278" t="inlineStr">
        <is>
          <t>ならけんよしのぐんくろたきむらあわいだに</t>
        </is>
      </c>
    </row>
    <row r="5279">
      <c r="A5279" t="inlineStr">
        <is>
          <t>6380242</t>
        </is>
      </c>
      <c r="B5279" t="inlineStr">
        <is>
          <t>奈良県吉野郡黒滝村御吉野</t>
        </is>
      </c>
      <c r="C5279" t="inlineStr">
        <is>
          <t>ならけんよしのぐんくろたきむらみよしの</t>
        </is>
      </c>
    </row>
    <row r="5280">
      <c r="A5280" t="inlineStr">
        <is>
          <t>6380243</t>
        </is>
      </c>
      <c r="B5280" t="inlineStr">
        <is>
          <t>奈良県吉野郡黒滝村堂原</t>
        </is>
      </c>
      <c r="C5280" t="inlineStr">
        <is>
          <t>ならけんよしのぐんくろたきむらどうばら</t>
        </is>
      </c>
    </row>
    <row r="5281">
      <c r="A5281" t="inlineStr">
        <is>
          <t>6380251</t>
        </is>
      </c>
      <c r="B5281" t="inlineStr">
        <is>
          <t>奈良県吉野郡黒滝村寺戸</t>
        </is>
      </c>
      <c r="C5281" t="inlineStr">
        <is>
          <t>ならけんよしのぐんくろたきむらてらど</t>
        </is>
      </c>
    </row>
    <row r="5282">
      <c r="A5282" t="inlineStr">
        <is>
          <t>6380300</t>
        </is>
      </c>
      <c r="B5282" t="inlineStr">
        <is>
          <t>奈良県吉野郡天川村</t>
        </is>
      </c>
      <c r="C5282" t="inlineStr">
        <is>
          <t>ならけんよしのぐんてんかわむら</t>
        </is>
      </c>
    </row>
    <row r="5283">
      <c r="A5283" t="inlineStr">
        <is>
          <t>6380301</t>
        </is>
      </c>
      <c r="B5283" t="inlineStr">
        <is>
          <t>奈良県吉野郡天川村川合</t>
        </is>
      </c>
      <c r="C5283" t="inlineStr">
        <is>
          <t>ならけんよしのぐんてんかわむらかわあい</t>
        </is>
      </c>
    </row>
    <row r="5284">
      <c r="A5284" t="inlineStr">
        <is>
          <t>6380302</t>
        </is>
      </c>
      <c r="B5284" t="inlineStr">
        <is>
          <t>奈良県吉野郡天川村中越</t>
        </is>
      </c>
      <c r="C5284" t="inlineStr">
        <is>
          <t>ならけんよしのぐんてんかわむらなかごし</t>
        </is>
      </c>
    </row>
    <row r="5285">
      <c r="A5285" t="inlineStr">
        <is>
          <t>6380303</t>
        </is>
      </c>
      <c r="B5285" t="inlineStr">
        <is>
          <t>奈良県吉野郡天川村北角</t>
        </is>
      </c>
      <c r="C5285" t="inlineStr">
        <is>
          <t>ならけんよしのぐんてんかわむらきとずみ</t>
        </is>
      </c>
    </row>
    <row r="5286">
      <c r="A5286" t="inlineStr">
        <is>
          <t>6380304</t>
        </is>
      </c>
      <c r="B5286" t="inlineStr">
        <is>
          <t>奈良県吉野郡天川村南角</t>
        </is>
      </c>
      <c r="C5286" t="inlineStr">
        <is>
          <t>ならけんよしのぐんてんかわむらみのずみ</t>
        </is>
      </c>
    </row>
    <row r="5287">
      <c r="A5287" t="inlineStr">
        <is>
          <t>6380305</t>
        </is>
      </c>
      <c r="B5287" t="inlineStr">
        <is>
          <t>奈良県吉野郡天川村沢谷</t>
        </is>
      </c>
      <c r="C5287" t="inlineStr">
        <is>
          <t>ならけんよしのぐんてんかわむらさわたに</t>
        </is>
      </c>
    </row>
    <row r="5288">
      <c r="A5288" t="inlineStr">
        <is>
          <t>6380311</t>
        </is>
      </c>
      <c r="B5288" t="inlineStr">
        <is>
          <t>奈良県吉野郡天川村沖金</t>
        </is>
      </c>
      <c r="C5288" t="inlineStr">
        <is>
          <t>ならけんよしのぐんてんかわむらおきがね</t>
        </is>
      </c>
    </row>
    <row r="5289">
      <c r="A5289" t="inlineStr">
        <is>
          <t>6380312</t>
        </is>
      </c>
      <c r="B5289" t="inlineStr">
        <is>
          <t>奈良県吉野郡天川村中谷</t>
        </is>
      </c>
      <c r="C5289" t="inlineStr">
        <is>
          <t>ならけんよしのぐんてんかわむらなかたに</t>
        </is>
      </c>
    </row>
    <row r="5290">
      <c r="A5290" t="inlineStr">
        <is>
          <t>6380313</t>
        </is>
      </c>
      <c r="B5290" t="inlineStr">
        <is>
          <t>奈良県吉野郡天川村北小原</t>
        </is>
      </c>
      <c r="C5290" t="inlineStr">
        <is>
          <t>ならけんよしのぐんてんかわむらきたこばら</t>
        </is>
      </c>
    </row>
    <row r="5291">
      <c r="A5291" t="inlineStr">
        <is>
          <t>6380314</t>
        </is>
      </c>
      <c r="B5291" t="inlineStr">
        <is>
          <t>奈良県吉野郡天川村五色</t>
        </is>
      </c>
      <c r="C5291" t="inlineStr">
        <is>
          <t>ならけんよしのぐんてんかわむらごしき</t>
        </is>
      </c>
    </row>
    <row r="5292">
      <c r="A5292" t="inlineStr">
        <is>
          <t>6380315</t>
        </is>
      </c>
      <c r="B5292" t="inlineStr">
        <is>
          <t>奈良県吉野郡天川村沢原</t>
        </is>
      </c>
      <c r="C5292" t="inlineStr">
        <is>
          <t>ならけんよしのぐんてんかわむらさわばら</t>
        </is>
      </c>
    </row>
    <row r="5293">
      <c r="A5293" t="inlineStr">
        <is>
          <t>6380321</t>
        </is>
      </c>
      <c r="B5293" t="inlineStr">
        <is>
          <t>奈良県吉野郡天川村坪内</t>
        </is>
      </c>
      <c r="C5293" t="inlineStr">
        <is>
          <t>ならけんよしのぐんてんかわむらつぼのうち</t>
        </is>
      </c>
    </row>
    <row r="5294">
      <c r="A5294" t="inlineStr">
        <is>
          <t>6380322</t>
        </is>
      </c>
      <c r="B5294" t="inlineStr">
        <is>
          <t>奈良県吉野郡天川村南日裏</t>
        </is>
      </c>
      <c r="C5294" t="inlineStr">
        <is>
          <t>ならけんよしのぐんてんかわむらみなみひうら</t>
        </is>
      </c>
    </row>
    <row r="5295">
      <c r="A5295" t="inlineStr">
        <is>
          <t>6380431</t>
        </is>
      </c>
      <c r="B5295" t="inlineStr">
        <is>
          <t>奈良県吉野郡天川村洞川</t>
        </is>
      </c>
      <c r="C5295" t="inlineStr">
        <is>
          <t>ならけんよしのぐんてんかわむらどろがわ</t>
        </is>
      </c>
    </row>
    <row r="5296">
      <c r="A5296" t="inlineStr">
        <is>
          <t>6380541</t>
        </is>
      </c>
      <c r="B5296" t="inlineStr">
        <is>
          <t>奈良県吉野郡天川村九尾</t>
        </is>
      </c>
      <c r="C5296" t="inlineStr">
        <is>
          <t>ならけんよしのぐんてんかわむらつづらお</t>
        </is>
      </c>
    </row>
    <row r="5297">
      <c r="A5297" t="inlineStr">
        <is>
          <t>6380542</t>
        </is>
      </c>
      <c r="B5297" t="inlineStr">
        <is>
          <t>奈良県吉野郡天川村栃尾</t>
        </is>
      </c>
      <c r="C5297" t="inlineStr">
        <is>
          <t>ならけんよしのぐんてんかわむらとちお</t>
        </is>
      </c>
    </row>
    <row r="5298">
      <c r="A5298" t="inlineStr">
        <is>
          <t>6380543</t>
        </is>
      </c>
      <c r="B5298" t="inlineStr">
        <is>
          <t>奈良県吉野郡天川村和田</t>
        </is>
      </c>
      <c r="C5298" t="inlineStr">
        <is>
          <t>ならけんよしのぐんてんかわむらわだ</t>
        </is>
      </c>
    </row>
    <row r="5299">
      <c r="A5299" t="inlineStr">
        <is>
          <t>6380551</t>
        </is>
      </c>
      <c r="B5299" t="inlineStr">
        <is>
          <t>奈良県吉野郡天川村籠山</t>
        </is>
      </c>
      <c r="C5299" t="inlineStr">
        <is>
          <t>ならけんよしのぐんてんかわむらこもりやま</t>
        </is>
      </c>
    </row>
    <row r="5300">
      <c r="A5300" t="inlineStr">
        <is>
          <t>6380552</t>
        </is>
      </c>
      <c r="B5300" t="inlineStr">
        <is>
          <t>奈良県吉野郡天川村庵住</t>
        </is>
      </c>
      <c r="C5300" t="inlineStr">
        <is>
          <t>ならけんよしのぐんてんかわむらいおすみ</t>
        </is>
      </c>
    </row>
    <row r="5301">
      <c r="A5301" t="inlineStr">
        <is>
          <t>6380553</t>
        </is>
      </c>
      <c r="B5301" t="inlineStr">
        <is>
          <t>奈良県吉野郡天川村山西</t>
        </is>
      </c>
      <c r="C5301" t="inlineStr">
        <is>
          <t>ならけんよしのぐんてんかわむらやまにし</t>
        </is>
      </c>
    </row>
    <row r="5302">
      <c r="A5302" t="inlineStr">
        <is>
          <t>6380561</t>
        </is>
      </c>
      <c r="B5302" t="inlineStr">
        <is>
          <t>奈良県吉野郡天川村広瀬</t>
        </is>
      </c>
      <c r="C5302" t="inlineStr">
        <is>
          <t>ならけんよしのぐんてんかわむらひろせ</t>
        </is>
      </c>
    </row>
    <row r="5303">
      <c r="A5303" t="inlineStr">
        <is>
          <t>6380562</t>
        </is>
      </c>
      <c r="B5303" t="inlineStr">
        <is>
          <t>奈良県吉野郡天川村滝尾</t>
        </is>
      </c>
      <c r="C5303" t="inlineStr">
        <is>
          <t>ならけんよしのぐんてんかわむらたきお</t>
        </is>
      </c>
    </row>
    <row r="5304">
      <c r="A5304" t="inlineStr">
        <is>
          <t>6380563</t>
        </is>
      </c>
      <c r="B5304" t="inlineStr">
        <is>
          <t>奈良県吉野郡天川村塩野</t>
        </is>
      </c>
      <c r="C5304" t="inlineStr">
        <is>
          <t>ならけんよしのぐんてんかわむらしおの</t>
        </is>
      </c>
    </row>
    <row r="5305">
      <c r="A5305" t="inlineStr">
        <is>
          <t>6380564</t>
        </is>
      </c>
      <c r="B5305" t="inlineStr">
        <is>
          <t>奈良県吉野郡天川村塩谷</t>
        </is>
      </c>
      <c r="C5305" t="inlineStr">
        <is>
          <t>ならけんよしのぐんてんかわむらしおだに</t>
        </is>
      </c>
    </row>
    <row r="5306">
      <c r="A5306" t="inlineStr">
        <is>
          <t>6380641</t>
        </is>
      </c>
      <c r="B5306" t="inlineStr">
        <is>
          <t>奈良県五條市西吉野町百谷</t>
        </is>
      </c>
      <c r="C5306" t="inlineStr">
        <is>
          <t>ならけんごじょうしにしよしのちょうももだに</t>
        </is>
      </c>
    </row>
    <row r="5307">
      <c r="A5307" t="inlineStr">
        <is>
          <t>6380642</t>
        </is>
      </c>
      <c r="B5307" t="inlineStr">
        <is>
          <t>奈良県五條市西吉野町平沼田</t>
        </is>
      </c>
      <c r="C5307" t="inlineStr">
        <is>
          <t>ならけんごじょうしにしよしのちょうひらぬまた</t>
        </is>
      </c>
    </row>
    <row r="5308">
      <c r="A5308" t="inlineStr">
        <is>
          <t>6380643</t>
        </is>
      </c>
      <c r="B5308" t="inlineStr">
        <is>
          <t>奈良県五條市西吉野町赤松</t>
        </is>
      </c>
      <c r="C5308" t="inlineStr">
        <is>
          <t>ならけんごじょうしにしよしのちょうあかまつ</t>
        </is>
      </c>
    </row>
    <row r="5309">
      <c r="A5309" t="inlineStr">
        <is>
          <t>6380644</t>
        </is>
      </c>
      <c r="B5309" t="inlineStr">
        <is>
          <t>奈良県五條市西吉野町湯川</t>
        </is>
      </c>
      <c r="C5309" t="inlineStr">
        <is>
          <t>ならけんごじょうしにしよしのちょうゆかわ</t>
        </is>
      </c>
    </row>
    <row r="5310">
      <c r="A5310" t="inlineStr">
        <is>
          <t>6380651</t>
        </is>
      </c>
      <c r="B5310" t="inlineStr">
        <is>
          <t>奈良県五條市西吉野町唐戸</t>
        </is>
      </c>
      <c r="C5310" t="inlineStr">
        <is>
          <t>ならけんごじょうしにしよしのちょうからと</t>
        </is>
      </c>
    </row>
    <row r="5311">
      <c r="A5311" t="inlineStr">
        <is>
          <t>6380652</t>
        </is>
      </c>
      <c r="B5311" t="inlineStr">
        <is>
          <t>奈良県五條市西吉野町尼ケ生</t>
        </is>
      </c>
      <c r="C5311" t="inlineStr">
        <is>
          <t>ならけんごじょうしにしよしのちょうあまがしょう</t>
        </is>
      </c>
    </row>
    <row r="5312">
      <c r="A5312" t="inlineStr">
        <is>
          <t>6380653</t>
        </is>
      </c>
      <c r="B5312" t="inlineStr">
        <is>
          <t>奈良県五條市西吉野町十日市</t>
        </is>
      </c>
      <c r="C5312" t="inlineStr">
        <is>
          <t>ならけんごじょうしにしよしのちょうとおかいち</t>
        </is>
      </c>
    </row>
    <row r="5313">
      <c r="A5313" t="inlineStr">
        <is>
          <t>6380654</t>
        </is>
      </c>
      <c r="B5313" t="inlineStr">
        <is>
          <t>奈良県五條市西吉野町南山</t>
        </is>
      </c>
      <c r="C5313" t="inlineStr">
        <is>
          <t>ならけんごじょうしにしよしのちょうみなみやま</t>
        </is>
      </c>
    </row>
    <row r="5314">
      <c r="A5314" t="inlineStr">
        <is>
          <t>6380655</t>
        </is>
      </c>
      <c r="B5314" t="inlineStr">
        <is>
          <t>奈良県五條市西吉野町小古田</t>
        </is>
      </c>
      <c r="C5314" t="inlineStr">
        <is>
          <t>ならけんごじょうしにしよしのちょうおぶるた</t>
        </is>
      </c>
    </row>
    <row r="5315">
      <c r="A5315" t="inlineStr">
        <is>
          <t>6380656</t>
        </is>
      </c>
      <c r="B5315" t="inlineStr">
        <is>
          <t>奈良県五條市西吉野町鹿場</t>
        </is>
      </c>
      <c r="C5315" t="inlineStr">
        <is>
          <t>ならけんごじょうしにしよしのちょうししば</t>
        </is>
      </c>
    </row>
    <row r="5316">
      <c r="A5316" t="inlineStr">
        <is>
          <t>6380657</t>
        </is>
      </c>
      <c r="B5316" t="inlineStr">
        <is>
          <t>奈良県五條市西吉野町八ツ川</t>
        </is>
      </c>
      <c r="C5316" t="inlineStr">
        <is>
          <t>ならけんごじょうしにしよしのちょうやつかわ</t>
        </is>
      </c>
    </row>
    <row r="5317">
      <c r="A5317" t="inlineStr">
        <is>
          <t>6380661</t>
        </is>
      </c>
      <c r="B5317" t="inlineStr">
        <is>
          <t>奈良県五條市西吉野町西新子</t>
        </is>
      </c>
      <c r="C5317" t="inlineStr">
        <is>
          <t>ならけんごじょうしにしよしのちょうにしあたらし</t>
        </is>
      </c>
    </row>
    <row r="5318">
      <c r="A5318" t="inlineStr">
        <is>
          <t>6380662</t>
        </is>
      </c>
      <c r="B5318" t="inlineStr">
        <is>
          <t>奈良県五條市西吉野町夜中</t>
        </is>
      </c>
      <c r="C5318" t="inlineStr">
        <is>
          <t>ならけんごじょうしにしよしのちょうよなか</t>
        </is>
      </c>
    </row>
    <row r="5319">
      <c r="A5319" t="inlineStr">
        <is>
          <t>6380663</t>
        </is>
      </c>
      <c r="B5319" t="inlineStr">
        <is>
          <t>奈良県五條市西吉野町奥谷</t>
        </is>
      </c>
      <c r="C5319" t="inlineStr">
        <is>
          <t>ならけんごじょうしにしよしのちょうおくだに</t>
        </is>
      </c>
    </row>
    <row r="5320">
      <c r="A5320" t="inlineStr">
        <is>
          <t>6380801</t>
        </is>
      </c>
      <c r="B5320" t="inlineStr">
        <is>
          <t>奈良県吉野郡大淀町芦原</t>
        </is>
      </c>
      <c r="C5320" t="inlineStr">
        <is>
          <t>ならけんよしのぐんおおよどちょうあしはら</t>
        </is>
      </c>
    </row>
    <row r="5321">
      <c r="A5321" t="inlineStr">
        <is>
          <t>6380802</t>
        </is>
      </c>
      <c r="B5321" t="inlineStr">
        <is>
          <t>奈良県吉野郡大淀町畑屋</t>
        </is>
      </c>
      <c r="C5321" t="inlineStr">
        <is>
          <t>ならけんよしのぐんおおよどちょうはたや</t>
        </is>
      </c>
    </row>
    <row r="5322">
      <c r="A5322" t="inlineStr">
        <is>
          <t>6380803</t>
        </is>
      </c>
      <c r="B5322" t="inlineStr">
        <is>
          <t>奈良県吉野郡大淀町越部</t>
        </is>
      </c>
      <c r="C5322" t="inlineStr">
        <is>
          <t>ならけんよしのぐんおおよどちょうこしべ</t>
        </is>
      </c>
    </row>
    <row r="5323">
      <c r="A5323" t="inlineStr">
        <is>
          <t>6380811</t>
        </is>
      </c>
      <c r="B5323" t="inlineStr">
        <is>
          <t>奈良県吉野郡大淀町土田</t>
        </is>
      </c>
      <c r="C5323" t="inlineStr">
        <is>
          <t>ならけんよしのぐんおおよどちょうつちだ</t>
        </is>
      </c>
    </row>
    <row r="5324">
      <c r="A5324" t="inlineStr">
        <is>
          <t>6380812</t>
        </is>
      </c>
      <c r="B5324" t="inlineStr">
        <is>
          <t>奈良県吉野郡大淀町桧垣本</t>
        </is>
      </c>
      <c r="C5324" t="inlineStr">
        <is>
          <t>ならけんよしのぐんおおよどちょうひがいもと</t>
        </is>
      </c>
    </row>
    <row r="5325">
      <c r="A5325" t="inlineStr">
        <is>
          <t>6380821</t>
        </is>
      </c>
      <c r="B5325" t="inlineStr">
        <is>
          <t>奈良県吉野郡大淀町下渕</t>
        </is>
      </c>
      <c r="C5325" t="inlineStr">
        <is>
          <t>ならけんよしのぐんおおよどちょうしもぶち</t>
        </is>
      </c>
    </row>
    <row r="5326">
      <c r="A5326" t="inlineStr">
        <is>
          <t>6380831</t>
        </is>
      </c>
      <c r="B5326" t="inlineStr">
        <is>
          <t>奈良県吉野郡大淀町佐名伝</t>
        </is>
      </c>
      <c r="C5326" t="inlineStr">
        <is>
          <t>ならけんよしのぐんおおよどちょうさなて</t>
        </is>
      </c>
    </row>
    <row r="5327">
      <c r="A5327" t="inlineStr">
        <is>
          <t>6380832</t>
        </is>
      </c>
      <c r="B5327" t="inlineStr">
        <is>
          <t>奈良県吉野郡大淀町薬水</t>
        </is>
      </c>
      <c r="C5327" t="inlineStr">
        <is>
          <t>ならけんよしのぐんおおよどちょうくすりみず</t>
        </is>
      </c>
    </row>
    <row r="5328">
      <c r="A5328" t="inlineStr">
        <is>
          <t>6380833</t>
        </is>
      </c>
      <c r="B5328" t="inlineStr">
        <is>
          <t>奈良県吉野郡大淀町福神</t>
        </is>
      </c>
      <c r="C5328" t="inlineStr">
        <is>
          <t>ならけんよしのぐんおおよどちょうふくがみ</t>
        </is>
      </c>
    </row>
    <row r="5329">
      <c r="A5329" t="inlineStr">
        <is>
          <t>6380841</t>
        </is>
      </c>
      <c r="B5329" t="inlineStr">
        <is>
          <t>奈良県吉野郡大淀町今木</t>
        </is>
      </c>
      <c r="C5329" t="inlineStr">
        <is>
          <t>ならけんよしのぐんおおよどちょういまき</t>
        </is>
      </c>
    </row>
    <row r="5330">
      <c r="A5330" t="inlineStr">
        <is>
          <t>6380842</t>
        </is>
      </c>
      <c r="B5330" t="inlineStr">
        <is>
          <t>奈良県吉野郡大淀町大岩</t>
        </is>
      </c>
      <c r="C5330" t="inlineStr">
        <is>
          <t>ならけんよしのぐんおおよどちょうおおいわ</t>
        </is>
      </c>
    </row>
    <row r="5331">
      <c r="A5331" t="inlineStr">
        <is>
          <t>6380843</t>
        </is>
      </c>
      <c r="B5331" t="inlineStr">
        <is>
          <t>奈良県吉野郡大淀町鉾立</t>
        </is>
      </c>
      <c r="C5331" t="inlineStr">
        <is>
          <t>ならけんよしのぐんおおよどちょうほこたて</t>
        </is>
      </c>
    </row>
    <row r="5332">
      <c r="A5332" t="inlineStr">
        <is>
          <t>6380851</t>
        </is>
      </c>
      <c r="B5332" t="inlineStr">
        <is>
          <t>奈良県吉野郡大淀町岩壺</t>
        </is>
      </c>
      <c r="C5332" t="inlineStr">
        <is>
          <t>ならけんよしのぐんおおよどちょういわつぼ</t>
        </is>
      </c>
    </row>
    <row r="5333">
      <c r="A5333" t="inlineStr">
        <is>
          <t>6380852</t>
        </is>
      </c>
      <c r="B5333" t="inlineStr">
        <is>
          <t>奈良県吉野郡大淀町持尾</t>
        </is>
      </c>
      <c r="C5333" t="inlineStr">
        <is>
          <t>ならけんよしのぐんおおよどちょうもちお</t>
        </is>
      </c>
    </row>
    <row r="5334">
      <c r="A5334" t="inlineStr">
        <is>
          <t>6380853</t>
        </is>
      </c>
      <c r="B5334" t="inlineStr">
        <is>
          <t>奈良県吉野郡大淀町矢走</t>
        </is>
      </c>
      <c r="C5334" t="inlineStr">
        <is>
          <t>ならけんよしのぐんおおよどちょうやばせ</t>
        </is>
      </c>
    </row>
    <row r="5335">
      <c r="A5335" t="inlineStr">
        <is>
          <t>6390200</t>
        </is>
      </c>
      <c r="B5335" t="inlineStr">
        <is>
          <t>奈良県香芝市</t>
        </is>
      </c>
      <c r="C5335" t="inlineStr">
        <is>
          <t>ならけんかしばし</t>
        </is>
      </c>
    </row>
    <row r="5336">
      <c r="A5336" t="inlineStr">
        <is>
          <t>6390201</t>
        </is>
      </c>
      <c r="B5336" t="inlineStr">
        <is>
          <t>奈良県北葛城郡上牧町片岡台</t>
        </is>
      </c>
      <c r="C5336" t="inlineStr">
        <is>
          <t>ならけんきたかつらぎぐんかんまきちょうかたおかだい</t>
        </is>
      </c>
    </row>
    <row r="5337">
      <c r="A5337" t="inlineStr">
        <is>
          <t>6390202</t>
        </is>
      </c>
      <c r="B5337" t="inlineStr">
        <is>
          <t>奈良県北葛城郡上牧町桜ケ丘</t>
        </is>
      </c>
      <c r="C5337" t="inlineStr">
        <is>
          <t>ならけんきたかつらぎぐんかんまきちょうさくらがおか</t>
        </is>
      </c>
    </row>
    <row r="5338">
      <c r="A5338" t="inlineStr">
        <is>
          <t>6390203</t>
        </is>
      </c>
      <c r="B5338" t="inlineStr">
        <is>
          <t>奈良県北葛城郡上牧町友が丘</t>
        </is>
      </c>
      <c r="C5338" t="inlineStr">
        <is>
          <t>ならけんきたかつらぎぐんかんまきちょうともがおか</t>
        </is>
      </c>
    </row>
    <row r="5339">
      <c r="A5339" t="inlineStr">
        <is>
          <t>6390204</t>
        </is>
      </c>
      <c r="B5339" t="inlineStr">
        <is>
          <t>奈良県北葛城郡上牧町緑ケ丘</t>
        </is>
      </c>
      <c r="C5339" t="inlineStr">
        <is>
          <t>ならけんきたかつらぎぐんかんまきちょうみどりがおか</t>
        </is>
      </c>
    </row>
    <row r="5340">
      <c r="A5340" t="inlineStr">
        <is>
          <t>6390205</t>
        </is>
      </c>
      <c r="B5340" t="inlineStr">
        <is>
          <t>奈良県北葛城郡上牧町下牧</t>
        </is>
      </c>
      <c r="C5340" t="inlineStr">
        <is>
          <t>ならけんきたかつらぎぐんかんまきちょうしもまき</t>
        </is>
      </c>
    </row>
    <row r="5341">
      <c r="A5341" t="inlineStr">
        <is>
          <t>6390206</t>
        </is>
      </c>
      <c r="B5341" t="inlineStr">
        <is>
          <t>奈良県北葛城郡上牧町ゆりが丘</t>
        </is>
      </c>
      <c r="C5341" t="inlineStr">
        <is>
          <t>ならけんきたかつらぎぐんかんまきちょうゆりがおか</t>
        </is>
      </c>
    </row>
    <row r="5342">
      <c r="A5342" t="inlineStr">
        <is>
          <t>6390211</t>
        </is>
      </c>
      <c r="B5342" t="inlineStr">
        <is>
          <t>奈良県北葛城郡上牧町滝川台</t>
        </is>
      </c>
      <c r="C5342" t="inlineStr">
        <is>
          <t>ならけんきたかつらぎぐんかんまきちょうたきがわだい</t>
        </is>
      </c>
    </row>
    <row r="5343">
      <c r="A5343" t="inlineStr">
        <is>
          <t>6390212</t>
        </is>
      </c>
      <c r="B5343" t="inlineStr">
        <is>
          <t>奈良県北葛城郡上牧町服部台</t>
        </is>
      </c>
      <c r="C5343" t="inlineStr">
        <is>
          <t>ならけんきたかつらぎぐんかんまきちょうはっとりだい</t>
        </is>
      </c>
    </row>
    <row r="5344">
      <c r="A5344" t="inlineStr">
        <is>
          <t>6390213</t>
        </is>
      </c>
      <c r="B5344" t="inlineStr">
        <is>
          <t>奈良県北葛城郡上牧町米山台</t>
        </is>
      </c>
      <c r="C5344" t="inlineStr">
        <is>
          <t>ならけんきたかつらぎぐんかんまきちょうよねやまだい</t>
        </is>
      </c>
    </row>
    <row r="5345">
      <c r="A5345" t="inlineStr">
        <is>
          <t>6390214</t>
        </is>
      </c>
      <c r="B5345" t="inlineStr">
        <is>
          <t>奈良県北葛城郡上牧町上牧</t>
        </is>
      </c>
      <c r="C5345" t="inlineStr">
        <is>
          <t>ならけんきたかつらぎぐんかんまきちょうかんまき</t>
        </is>
      </c>
    </row>
    <row r="5346">
      <c r="A5346" t="inlineStr">
        <is>
          <t>6390215</t>
        </is>
      </c>
      <c r="B5346" t="inlineStr">
        <is>
          <t>奈良県北葛城郡上牧町葛城台</t>
        </is>
      </c>
      <c r="C5346" t="inlineStr">
        <is>
          <t>ならけんきたかつらぎぐんかんまきちょうかつらぎだい</t>
        </is>
      </c>
    </row>
    <row r="5347">
      <c r="A5347" t="inlineStr">
        <is>
          <t>6390216</t>
        </is>
      </c>
      <c r="B5347" t="inlineStr">
        <is>
          <t>奈良県北葛城郡上牧町松里園</t>
        </is>
      </c>
      <c r="C5347" t="inlineStr">
        <is>
          <t>ならけんきたかつらぎぐんかんまきちょうしょうりえん</t>
        </is>
      </c>
    </row>
    <row r="5348">
      <c r="A5348" t="inlineStr">
        <is>
          <t>6390217</t>
        </is>
      </c>
      <c r="B5348" t="inlineStr">
        <is>
          <t>奈良県北葛城郡上牧町中筋出作</t>
        </is>
      </c>
      <c r="C5348" t="inlineStr">
        <is>
          <t>ならけんきたかつらぎぐんかんまきちょうなかすじしゅつさく</t>
        </is>
      </c>
    </row>
    <row r="5349">
      <c r="A5349" t="inlineStr">
        <is>
          <t>6390218</t>
        </is>
      </c>
      <c r="B5349" t="inlineStr">
        <is>
          <t>奈良県北葛城郡上牧町ささゆり台</t>
        </is>
      </c>
      <c r="C5349" t="inlineStr">
        <is>
          <t>ならけんきたかつらぎぐんかんまきちょうささゆりだい</t>
        </is>
      </c>
    </row>
    <row r="5350">
      <c r="A5350" t="inlineStr">
        <is>
          <t>6390221</t>
        </is>
      </c>
      <c r="B5350" t="inlineStr">
        <is>
          <t>奈良県香芝市五ケ所</t>
        </is>
      </c>
      <c r="C5350" t="inlineStr">
        <is>
          <t>ならけんかしばしごかしょ</t>
        </is>
      </c>
    </row>
    <row r="5351">
      <c r="A5351" t="inlineStr">
        <is>
          <t>6390222</t>
        </is>
      </c>
      <c r="B5351" t="inlineStr">
        <is>
          <t>奈良県香芝市西真美</t>
        </is>
      </c>
      <c r="C5351" t="inlineStr">
        <is>
          <t>ならけんかしばしにしまみ</t>
        </is>
      </c>
    </row>
    <row r="5352">
      <c r="A5352" t="inlineStr">
        <is>
          <t>6390223</t>
        </is>
      </c>
      <c r="B5352" t="inlineStr">
        <is>
          <t>奈良県香芝市真美ケ丘</t>
        </is>
      </c>
      <c r="C5352" t="inlineStr">
        <is>
          <t>ならけんかしばしまみがおか</t>
        </is>
      </c>
    </row>
    <row r="5353">
      <c r="A5353" t="inlineStr">
        <is>
          <t>6390224</t>
        </is>
      </c>
      <c r="B5353" t="inlineStr">
        <is>
          <t>奈良県香芝市別所</t>
        </is>
      </c>
      <c r="C5353" t="inlineStr">
        <is>
          <t>ならけんかしばしべっしよ</t>
        </is>
      </c>
    </row>
    <row r="5354">
      <c r="A5354" t="inlineStr">
        <is>
          <t>6390225</t>
        </is>
      </c>
      <c r="B5354" t="inlineStr">
        <is>
          <t>奈良県香芝市瓦口</t>
        </is>
      </c>
      <c r="C5354" t="inlineStr">
        <is>
          <t>ならけんかしばしかわらぐち</t>
        </is>
      </c>
    </row>
    <row r="5355">
      <c r="A5355" t="inlineStr">
        <is>
          <t>6390226</t>
        </is>
      </c>
      <c r="B5355" t="inlineStr">
        <is>
          <t>奈良県香芝市五位堂</t>
        </is>
      </c>
      <c r="C5355" t="inlineStr">
        <is>
          <t>ならけんかしばしごいどう</t>
        </is>
      </c>
    </row>
    <row r="5356">
      <c r="A5356" t="inlineStr">
        <is>
          <t>6390227</t>
        </is>
      </c>
      <c r="B5356" t="inlineStr">
        <is>
          <t>奈良県香芝市鎌田</t>
        </is>
      </c>
      <c r="C5356" t="inlineStr">
        <is>
          <t>ならけんかしばしかまだ</t>
        </is>
      </c>
    </row>
    <row r="5357">
      <c r="A5357" t="inlineStr">
        <is>
          <t>6390231</t>
        </is>
      </c>
      <c r="B5357" t="inlineStr">
        <is>
          <t>奈良県香芝市下田西</t>
        </is>
      </c>
      <c r="C5357" t="inlineStr">
        <is>
          <t>ならけんかしばししもだにし</t>
        </is>
      </c>
    </row>
    <row r="5358">
      <c r="A5358" t="inlineStr">
        <is>
          <t>6390232</t>
        </is>
      </c>
      <c r="B5358" t="inlineStr">
        <is>
          <t>奈良県香芝市下田東</t>
        </is>
      </c>
      <c r="C5358" t="inlineStr">
        <is>
          <t>ならけんかしばししもだひがし</t>
        </is>
      </c>
    </row>
    <row r="5359">
      <c r="A5359" t="inlineStr">
        <is>
          <t>6390233</t>
        </is>
      </c>
      <c r="B5359" t="inlineStr">
        <is>
          <t>奈良県香芝市下田</t>
        </is>
      </c>
      <c r="C5359" t="inlineStr">
        <is>
          <t>ならけんかしばししもだ</t>
        </is>
      </c>
    </row>
    <row r="5360">
      <c r="A5360" t="inlineStr">
        <is>
          <t>6390234</t>
        </is>
      </c>
      <c r="B5360" t="inlineStr">
        <is>
          <t>奈良県香芝市狐井</t>
        </is>
      </c>
      <c r="C5360" t="inlineStr">
        <is>
          <t>ならけんかしばしきつい</t>
        </is>
      </c>
    </row>
    <row r="5361">
      <c r="A5361" t="inlineStr">
        <is>
          <t>6390235</t>
        </is>
      </c>
      <c r="B5361" t="inlineStr">
        <is>
          <t>奈良県香芝市良福寺</t>
        </is>
      </c>
      <c r="C5361" t="inlineStr">
        <is>
          <t>ならけんかしばしりょうふくじ</t>
        </is>
      </c>
    </row>
    <row r="5362">
      <c r="A5362" t="inlineStr">
        <is>
          <t>6390236</t>
        </is>
      </c>
      <c r="B5362" t="inlineStr">
        <is>
          <t>奈良県香芝市磯壁</t>
        </is>
      </c>
      <c r="C5362" t="inlineStr">
        <is>
          <t>ならけんかしばしいそかべ</t>
        </is>
      </c>
    </row>
    <row r="5363">
      <c r="A5363" t="inlineStr">
        <is>
          <t>6390237</t>
        </is>
      </c>
      <c r="B5363" t="inlineStr">
        <is>
          <t>奈良県香芝市すみれ野</t>
        </is>
      </c>
      <c r="C5363" t="inlineStr">
        <is>
          <t>ならけんかしばしすみれの</t>
        </is>
      </c>
    </row>
    <row r="5364">
      <c r="A5364" t="inlineStr">
        <is>
          <t>6390241</t>
        </is>
      </c>
      <c r="B5364" t="inlineStr">
        <is>
          <t>奈良県香芝市高</t>
        </is>
      </c>
      <c r="C5364" t="inlineStr">
        <is>
          <t>ならけんかしばしたか</t>
        </is>
      </c>
    </row>
    <row r="5365">
      <c r="A5365" t="inlineStr">
        <is>
          <t>6390242</t>
        </is>
      </c>
      <c r="B5365" t="inlineStr">
        <is>
          <t>奈良県香芝市北今市</t>
        </is>
      </c>
      <c r="C5365" t="inlineStr">
        <is>
          <t>ならけんかしばしきたいまいち</t>
        </is>
      </c>
    </row>
    <row r="5366">
      <c r="A5366" t="inlineStr">
        <is>
          <t>6390243</t>
        </is>
      </c>
      <c r="B5366" t="inlineStr">
        <is>
          <t>奈良県香芝市藤山</t>
        </is>
      </c>
      <c r="C5366" t="inlineStr">
        <is>
          <t>ならけんかしばしふじやま</t>
        </is>
      </c>
    </row>
    <row r="5367">
      <c r="A5367" t="inlineStr">
        <is>
          <t>6390244</t>
        </is>
      </c>
      <c r="B5367" t="inlineStr">
        <is>
          <t>奈良県香芝市本町</t>
        </is>
      </c>
      <c r="C5367" t="inlineStr">
        <is>
          <t>ならけんかしばしほんまち</t>
        </is>
      </c>
    </row>
    <row r="5368">
      <c r="A5368" t="inlineStr">
        <is>
          <t>6390245</t>
        </is>
      </c>
      <c r="B5368" t="inlineStr">
        <is>
          <t>奈良県香芝市畑</t>
        </is>
      </c>
      <c r="C5368" t="inlineStr">
        <is>
          <t>ならけんかしばしはた</t>
        </is>
      </c>
    </row>
    <row r="5369">
      <c r="A5369" t="inlineStr">
        <is>
          <t>6390251</t>
        </is>
      </c>
      <c r="B5369" t="inlineStr">
        <is>
          <t>奈良県香芝市逢坂</t>
        </is>
      </c>
      <c r="C5369" t="inlineStr">
        <is>
          <t>ならけんかしばしおうさか</t>
        </is>
      </c>
    </row>
    <row r="5370">
      <c r="A5370" t="inlineStr">
        <is>
          <t>6390252</t>
        </is>
      </c>
      <c r="B5370" t="inlineStr">
        <is>
          <t>奈良県香芝市穴虫</t>
        </is>
      </c>
      <c r="C5370" t="inlineStr">
        <is>
          <t>ならけんかしばしあなむし</t>
        </is>
      </c>
    </row>
    <row r="5371">
      <c r="A5371" t="inlineStr">
        <is>
          <t>6390253</t>
        </is>
      </c>
      <c r="B5371" t="inlineStr">
        <is>
          <t>奈良県香芝市田尻</t>
        </is>
      </c>
      <c r="C5371" t="inlineStr">
        <is>
          <t>ならけんかしばしたじり</t>
        </is>
      </c>
    </row>
    <row r="5372">
      <c r="A5372" t="inlineStr">
        <is>
          <t>6390254</t>
        </is>
      </c>
      <c r="B5372" t="inlineStr">
        <is>
          <t>奈良県香芝市関屋北</t>
        </is>
      </c>
      <c r="C5372" t="inlineStr">
        <is>
          <t>ならけんかしばしせきやきた</t>
        </is>
      </c>
    </row>
    <row r="5373">
      <c r="A5373" t="inlineStr">
        <is>
          <t>6390255</t>
        </is>
      </c>
      <c r="B5373" t="inlineStr">
        <is>
          <t>奈良県香芝市関屋</t>
        </is>
      </c>
      <c r="C5373" t="inlineStr">
        <is>
          <t>ならけんかしばしせきや</t>
        </is>
      </c>
    </row>
    <row r="5374">
      <c r="A5374" t="inlineStr">
        <is>
          <t>6390256</t>
        </is>
      </c>
      <c r="B5374" t="inlineStr">
        <is>
          <t>奈良県香芝市高山台</t>
        </is>
      </c>
      <c r="C5374" t="inlineStr">
        <is>
          <t>ならけんかしばしたかやまだい</t>
        </is>
      </c>
    </row>
    <row r="5375">
      <c r="A5375" t="inlineStr">
        <is>
          <t>6390261</t>
        </is>
      </c>
      <c r="B5375" t="inlineStr">
        <is>
          <t>奈良県香芝市尼寺</t>
        </is>
      </c>
      <c r="C5375" t="inlineStr">
        <is>
          <t>ならけんかしばしにんじ</t>
        </is>
      </c>
    </row>
    <row r="5376">
      <c r="A5376" t="inlineStr">
        <is>
          <t>6390262</t>
        </is>
      </c>
      <c r="B5376" t="inlineStr">
        <is>
          <t>奈良県香芝市白鳳台</t>
        </is>
      </c>
      <c r="C5376" t="inlineStr">
        <is>
          <t>ならけんかしばしはくほうだい</t>
        </is>
      </c>
    </row>
    <row r="5377">
      <c r="A5377" t="inlineStr">
        <is>
          <t>6390263</t>
        </is>
      </c>
      <c r="B5377" t="inlineStr">
        <is>
          <t>奈良県香芝市平野</t>
        </is>
      </c>
      <c r="C5377" t="inlineStr">
        <is>
          <t>ならけんかしばしひらの</t>
        </is>
      </c>
    </row>
    <row r="5378">
      <c r="A5378" t="inlineStr">
        <is>
          <t>6390264</t>
        </is>
      </c>
      <c r="B5378" t="inlineStr">
        <is>
          <t>奈良県香芝市今泉</t>
        </is>
      </c>
      <c r="C5378" t="inlineStr">
        <is>
          <t>ならけんかしばしいまいずみ</t>
        </is>
      </c>
    </row>
    <row r="5379">
      <c r="A5379" t="inlineStr">
        <is>
          <t>6390265</t>
        </is>
      </c>
      <c r="B5379" t="inlineStr">
        <is>
          <t>奈良県香芝市上中</t>
        </is>
      </c>
      <c r="C5379" t="inlineStr">
        <is>
          <t>ならけんかしばしかみなか</t>
        </is>
      </c>
    </row>
    <row r="5380">
      <c r="A5380" t="inlineStr">
        <is>
          <t>6390266</t>
        </is>
      </c>
      <c r="B5380" t="inlineStr">
        <is>
          <t>奈良県香芝市旭ケ丘</t>
        </is>
      </c>
      <c r="C5380" t="inlineStr">
        <is>
          <t>ならけんかしばしあさひがおか</t>
        </is>
      </c>
    </row>
    <row r="5381">
      <c r="A5381" t="inlineStr">
        <is>
          <t>6390271</t>
        </is>
      </c>
      <c r="B5381" t="inlineStr">
        <is>
          <t>奈良県葛城市加守</t>
        </is>
      </c>
      <c r="C5381" t="inlineStr">
        <is>
          <t>ならけんかつらぎしかもり</t>
        </is>
      </c>
    </row>
    <row r="5382">
      <c r="A5382" t="inlineStr">
        <is>
          <t>6390272</t>
        </is>
      </c>
      <c r="B5382" t="inlineStr">
        <is>
          <t>奈良県葛城市新在家</t>
        </is>
      </c>
      <c r="C5382" t="inlineStr">
        <is>
          <t>ならけんかつらぎししんざいけ</t>
        </is>
      </c>
    </row>
    <row r="5383">
      <c r="A5383" t="inlineStr">
        <is>
          <t>6390273</t>
        </is>
      </c>
      <c r="B5383" t="inlineStr">
        <is>
          <t>奈良県葛城市染野</t>
        </is>
      </c>
      <c r="C5383" t="inlineStr">
        <is>
          <t>ならけんかつらぎしそめの</t>
        </is>
      </c>
    </row>
    <row r="5384">
      <c r="A5384" t="inlineStr">
        <is>
          <t>6390274</t>
        </is>
      </c>
      <c r="B5384" t="inlineStr">
        <is>
          <t>奈良県葛城市今在家</t>
        </is>
      </c>
      <c r="C5384" t="inlineStr">
        <is>
          <t>ならけんかつらぎしいまざいけ</t>
        </is>
      </c>
    </row>
    <row r="5385">
      <c r="A5385" t="inlineStr">
        <is>
          <t>6390275</t>
        </is>
      </c>
      <c r="B5385" t="inlineStr">
        <is>
          <t>奈良県葛城市勝根</t>
        </is>
      </c>
      <c r="C5385" t="inlineStr">
        <is>
          <t>ならけんかつらぎしかつね</t>
        </is>
      </c>
    </row>
    <row r="5386">
      <c r="A5386" t="inlineStr">
        <is>
          <t>6390276</t>
        </is>
      </c>
      <c r="B5386" t="inlineStr">
        <is>
          <t>奈良県葛城市當麻</t>
        </is>
      </c>
      <c r="C5386" t="inlineStr">
        <is>
          <t>ならけんかつらぎしたいま</t>
        </is>
      </c>
    </row>
    <row r="5387">
      <c r="A5387" t="inlineStr">
        <is>
          <t>6391001</t>
        </is>
      </c>
      <c r="B5387" t="inlineStr">
        <is>
          <t>奈良県大和郡山市九条町</t>
        </is>
      </c>
      <c r="C5387" t="inlineStr">
        <is>
          <t>ならけんやまとこおりやましくじょうちょう</t>
        </is>
      </c>
    </row>
    <row r="5388">
      <c r="A5388" t="inlineStr">
        <is>
          <t>6391002</t>
        </is>
      </c>
      <c r="B5388" t="inlineStr">
        <is>
          <t>奈良県大和郡山市九条平野町</t>
        </is>
      </c>
      <c r="C5388" t="inlineStr">
        <is>
          <t>ならけんやまとこおりやましくじょうひらのちょう</t>
        </is>
      </c>
    </row>
    <row r="5389">
      <c r="A5389" t="inlineStr">
        <is>
          <t>6391003</t>
        </is>
      </c>
      <c r="B5389" t="inlineStr">
        <is>
          <t>奈良県大和郡山市代官町</t>
        </is>
      </c>
      <c r="C5389" t="inlineStr">
        <is>
          <t>ならけんやまとこおりやましだいかんちょう</t>
        </is>
      </c>
    </row>
    <row r="5390">
      <c r="A5390" t="inlineStr">
        <is>
          <t>6391004</t>
        </is>
      </c>
      <c r="B5390" t="inlineStr">
        <is>
          <t>奈良県大和郡山市城北町</t>
        </is>
      </c>
      <c r="C5390" t="inlineStr">
        <is>
          <t>ならけんやまとこおりやましじょうほくちょう</t>
        </is>
      </c>
    </row>
    <row r="5391">
      <c r="A5391" t="inlineStr">
        <is>
          <t>6391005</t>
        </is>
      </c>
      <c r="B5391" t="inlineStr">
        <is>
          <t>奈良県大和郡山市植槻町</t>
        </is>
      </c>
      <c r="C5391" t="inlineStr">
        <is>
          <t>ならけんやまとこおりやましうえつきちょう</t>
        </is>
      </c>
    </row>
    <row r="5392">
      <c r="A5392" t="inlineStr">
        <is>
          <t>6391006</t>
        </is>
      </c>
      <c r="B5392" t="inlineStr">
        <is>
          <t>奈良県大和郡山市天理町</t>
        </is>
      </c>
      <c r="C5392" t="inlineStr">
        <is>
          <t>ならけんやまとこおりやましてんりちょう</t>
        </is>
      </c>
    </row>
    <row r="5393">
      <c r="A5393" t="inlineStr">
        <is>
          <t>6391007</t>
        </is>
      </c>
      <c r="B5393" t="inlineStr">
        <is>
          <t>奈良県大和郡山市南郡山町</t>
        </is>
      </c>
      <c r="C5393" t="inlineStr">
        <is>
          <t>ならけんやまとこおりやましみなみこおりやまちょう</t>
        </is>
      </c>
    </row>
    <row r="5394">
      <c r="A5394" t="inlineStr">
        <is>
          <t>6391008</t>
        </is>
      </c>
      <c r="B5394" t="inlineStr">
        <is>
          <t>奈良県大和郡山市城の台町</t>
        </is>
      </c>
      <c r="C5394" t="inlineStr">
        <is>
          <t>ならけんやまとこおりやまししろのだいちょう</t>
        </is>
      </c>
    </row>
    <row r="5395">
      <c r="A5395" t="inlineStr">
        <is>
          <t>6391011</t>
        </is>
      </c>
      <c r="B5395" t="inlineStr">
        <is>
          <t>奈良県大和郡山市城内町</t>
        </is>
      </c>
      <c r="C5395" t="inlineStr">
        <is>
          <t>ならけんやまとこおりやましじょうないちょう</t>
        </is>
      </c>
    </row>
    <row r="5396">
      <c r="A5396" t="inlineStr">
        <is>
          <t>6391012</t>
        </is>
      </c>
      <c r="B5396" t="inlineStr">
        <is>
          <t>奈良県大和郡山市城見町</t>
        </is>
      </c>
      <c r="C5396" t="inlineStr">
        <is>
          <t>ならけんやまとこおりやまししろみちょう</t>
        </is>
      </c>
    </row>
    <row r="5397">
      <c r="A5397" t="inlineStr">
        <is>
          <t>6391013</t>
        </is>
      </c>
      <c r="B5397" t="inlineStr">
        <is>
          <t>奈良県大和郡山市朝日町</t>
        </is>
      </c>
      <c r="C5397" t="inlineStr">
        <is>
          <t>ならけんやまとこおりやましあさひちょう</t>
        </is>
      </c>
    </row>
    <row r="5398">
      <c r="A5398" t="inlineStr">
        <is>
          <t>6391014</t>
        </is>
      </c>
      <c r="B5398" t="inlineStr">
        <is>
          <t>奈良県大和郡山市西岡町</t>
        </is>
      </c>
      <c r="C5398" t="inlineStr">
        <is>
          <t>ならけんやまとこおりやましにしおかちょう</t>
        </is>
      </c>
    </row>
    <row r="5399">
      <c r="A5399" t="inlineStr">
        <is>
          <t>6391015</t>
        </is>
      </c>
      <c r="B5399" t="inlineStr">
        <is>
          <t>奈良県大和郡山市箕山町</t>
        </is>
      </c>
      <c r="C5399" t="inlineStr">
        <is>
          <t>ならけんやまとこおりやましみのやまちょう</t>
        </is>
      </c>
    </row>
    <row r="5400">
      <c r="A5400" t="inlineStr">
        <is>
          <t>6391016</t>
        </is>
      </c>
      <c r="B5400" t="inlineStr">
        <is>
          <t>奈良県大和郡山市城南町</t>
        </is>
      </c>
      <c r="C5400" t="inlineStr">
        <is>
          <t>ならけんやまとこおりやましじょうなんちょう</t>
        </is>
      </c>
    </row>
    <row r="5401">
      <c r="A5401" t="inlineStr">
        <is>
          <t>6391017</t>
        </is>
      </c>
      <c r="B5401" t="inlineStr">
        <is>
          <t>奈良県大和郡山市藤原町</t>
        </is>
      </c>
      <c r="C5401" t="inlineStr">
        <is>
          <t>ならけんやまとこおりやましふじわらちょう</t>
        </is>
      </c>
    </row>
    <row r="5402">
      <c r="A5402" t="inlineStr">
        <is>
          <t>6391018</t>
        </is>
      </c>
      <c r="B5402" t="inlineStr">
        <is>
          <t>奈良県大和郡山市冠山町</t>
        </is>
      </c>
      <c r="C5402" t="inlineStr">
        <is>
          <t>ならけんやまとこおりやましかんざんちょう</t>
        </is>
      </c>
    </row>
    <row r="5403">
      <c r="A5403" t="inlineStr">
        <is>
          <t>6391019</t>
        </is>
      </c>
      <c r="B5403" t="inlineStr">
        <is>
          <t>奈良県大和郡山市永慶寺町</t>
        </is>
      </c>
      <c r="C5403" t="inlineStr">
        <is>
          <t>ならけんやまとこおりやましえいけいじちょう</t>
        </is>
      </c>
    </row>
    <row r="5404">
      <c r="A5404" t="inlineStr">
        <is>
          <t>6391021</t>
        </is>
      </c>
      <c r="B5404" t="inlineStr">
        <is>
          <t>奈良県大和郡山市新木町</t>
        </is>
      </c>
      <c r="C5404" t="inlineStr">
        <is>
          <t>ならけんやまとこおりやましにきちょう</t>
        </is>
      </c>
    </row>
    <row r="5405">
      <c r="A5405" t="inlineStr">
        <is>
          <t>6391022</t>
        </is>
      </c>
      <c r="B5405" t="inlineStr">
        <is>
          <t>奈良県大和郡山市豊浦町</t>
        </is>
      </c>
      <c r="C5405" t="inlineStr">
        <is>
          <t>ならけんやまとこおりやましとようらちょう</t>
        </is>
      </c>
    </row>
    <row r="5406">
      <c r="A5406" t="inlineStr">
        <is>
          <t>6391023</t>
        </is>
      </c>
      <c r="B5406" t="inlineStr">
        <is>
          <t>奈良県大和郡山市小南町</t>
        </is>
      </c>
      <c r="C5406" t="inlineStr">
        <is>
          <t>ならけんやまとこおりやましこみなみちょう</t>
        </is>
      </c>
    </row>
    <row r="5407">
      <c r="A5407" t="inlineStr">
        <is>
          <t>6391024</t>
        </is>
      </c>
      <c r="B5407" t="inlineStr">
        <is>
          <t>奈良県大和郡山市南井町</t>
        </is>
      </c>
      <c r="C5407" t="inlineStr">
        <is>
          <t>ならけんやまとこおりやましみなみいちょう</t>
        </is>
      </c>
    </row>
    <row r="5408">
      <c r="A5408" t="inlineStr">
        <is>
          <t>6391025</t>
        </is>
      </c>
      <c r="B5408" t="inlineStr">
        <is>
          <t>奈良県大和郡山市北西町</t>
        </is>
      </c>
      <c r="C5408" t="inlineStr">
        <is>
          <t>ならけんやまとこおりやましきたにしちょう</t>
        </is>
      </c>
    </row>
    <row r="5409">
      <c r="A5409" t="inlineStr">
        <is>
          <t>6391026</t>
        </is>
      </c>
      <c r="B5409" t="inlineStr">
        <is>
          <t>奈良県大和郡山市小林町</t>
        </is>
      </c>
      <c r="C5409" t="inlineStr">
        <is>
          <t>ならけんやまとこおりやましこばやしちょう</t>
        </is>
      </c>
    </row>
    <row r="5410">
      <c r="A5410" t="inlineStr">
        <is>
          <t>6391027</t>
        </is>
      </c>
      <c r="B5410" t="inlineStr">
        <is>
          <t>奈良県大和郡山市池之内町</t>
        </is>
      </c>
      <c r="C5410" t="inlineStr">
        <is>
          <t>ならけんやまとこおりやましいけのうちちょう</t>
        </is>
      </c>
    </row>
    <row r="5411">
      <c r="A5411" t="inlineStr">
        <is>
          <t>6391028</t>
        </is>
      </c>
      <c r="B5411" t="inlineStr">
        <is>
          <t>奈良県大和郡山市田中町</t>
        </is>
      </c>
      <c r="C5411" t="inlineStr">
        <is>
          <t>ならけんやまとこおりやましたなかちょう</t>
        </is>
      </c>
    </row>
    <row r="5412">
      <c r="A5412" t="inlineStr">
        <is>
          <t>6391031</t>
        </is>
      </c>
      <c r="B5412" t="inlineStr">
        <is>
          <t>奈良県大和郡山市今国府町</t>
        </is>
      </c>
      <c r="C5412" t="inlineStr">
        <is>
          <t>ならけんやまとこおりやましいまごうちょう</t>
        </is>
      </c>
    </row>
    <row r="5413">
      <c r="A5413" t="inlineStr">
        <is>
          <t>6391032</t>
        </is>
      </c>
      <c r="B5413" t="inlineStr">
        <is>
          <t>奈良県大和郡山市池沢町</t>
        </is>
      </c>
      <c r="C5413" t="inlineStr">
        <is>
          <t>ならけんやまとこおりやましいけざわちょう</t>
        </is>
      </c>
    </row>
    <row r="5414">
      <c r="A5414" t="inlineStr">
        <is>
          <t>6391033</t>
        </is>
      </c>
      <c r="B5414" t="inlineStr">
        <is>
          <t>奈良県大和郡山市昭和町</t>
        </is>
      </c>
      <c r="C5414" t="inlineStr">
        <is>
          <t>ならけんやまとこおりやまししょうわちょう</t>
        </is>
      </c>
    </row>
    <row r="5415">
      <c r="A5415" t="inlineStr">
        <is>
          <t>6391034</t>
        </is>
      </c>
      <c r="B5415" t="inlineStr">
        <is>
          <t>奈良県大和郡山市柏木町</t>
        </is>
      </c>
      <c r="C5415" t="inlineStr">
        <is>
          <t>ならけんやまとこおりやましかしわぎちょう</t>
        </is>
      </c>
    </row>
    <row r="5416">
      <c r="A5416" t="inlineStr">
        <is>
          <t>6391035</t>
        </is>
      </c>
      <c r="B5416" t="inlineStr">
        <is>
          <t>奈良県大和郡山市額田部南町</t>
        </is>
      </c>
      <c r="C5416" t="inlineStr">
        <is>
          <t>ならけんやまとこおりやましぬかたべみなみちょう</t>
        </is>
      </c>
    </row>
    <row r="5417">
      <c r="A5417" t="inlineStr">
        <is>
          <t>6391036</t>
        </is>
      </c>
      <c r="B5417" t="inlineStr">
        <is>
          <t>奈良県大和郡山市額田部寺町</t>
        </is>
      </c>
      <c r="C5417" t="inlineStr">
        <is>
          <t>ならけんやまとこおりやましぬかたべてらまち</t>
        </is>
      </c>
    </row>
    <row r="5418">
      <c r="A5418" t="inlineStr">
        <is>
          <t>6391037</t>
        </is>
      </c>
      <c r="B5418" t="inlineStr">
        <is>
          <t>奈良県大和郡山市額田部北町</t>
        </is>
      </c>
      <c r="C5418" t="inlineStr">
        <is>
          <t>ならけんやまとこおりやましぬかたべきたまち</t>
        </is>
      </c>
    </row>
    <row r="5419">
      <c r="A5419" t="inlineStr">
        <is>
          <t>6391038</t>
        </is>
      </c>
      <c r="B5419" t="inlineStr">
        <is>
          <t>奈良県大和郡山市西町</t>
        </is>
      </c>
      <c r="C5419" t="inlineStr">
        <is>
          <t>ならけんやまとこおりやましにしまち</t>
        </is>
      </c>
    </row>
    <row r="5420">
      <c r="A5420" t="inlineStr">
        <is>
          <t>6391039</t>
        </is>
      </c>
      <c r="B5420" t="inlineStr">
        <is>
          <t>奈良県大和郡山市椎木町</t>
        </is>
      </c>
      <c r="C5420" t="inlineStr">
        <is>
          <t>ならけんやまとこおりやまししぎちょう</t>
        </is>
      </c>
    </row>
    <row r="5421">
      <c r="A5421" t="inlineStr">
        <is>
          <t>6391041</t>
        </is>
      </c>
      <c r="B5421" t="inlineStr">
        <is>
          <t>奈良県大和郡山市満願寺町</t>
        </is>
      </c>
      <c r="C5421" t="inlineStr">
        <is>
          <t>ならけんやまとこおりやましまんがんじちょう</t>
        </is>
      </c>
    </row>
    <row r="5422">
      <c r="A5422" t="inlineStr">
        <is>
          <t>6391042</t>
        </is>
      </c>
      <c r="B5422" t="inlineStr">
        <is>
          <t>奈良県大和郡山市小泉町</t>
        </is>
      </c>
      <c r="C5422" t="inlineStr">
        <is>
          <t>ならけんやまとこおりやましこいずみちょう</t>
        </is>
      </c>
    </row>
    <row r="5423">
      <c r="A5423" t="inlineStr">
        <is>
          <t>6391043</t>
        </is>
      </c>
      <c r="B5423" t="inlineStr">
        <is>
          <t>奈良県大和郡山市西田中町</t>
        </is>
      </c>
      <c r="C5423" t="inlineStr">
        <is>
          <t>ならけんやまとこおりやましにしたなかちょう</t>
        </is>
      </c>
    </row>
    <row r="5424">
      <c r="A5424" t="inlineStr">
        <is>
          <t>6391044</t>
        </is>
      </c>
      <c r="B5424" t="inlineStr">
        <is>
          <t>奈良県大和郡山市小泉町東</t>
        </is>
      </c>
      <c r="C5424" t="inlineStr">
        <is>
          <t>ならけんやまとこおりやましこいずみちょうひがし</t>
        </is>
      </c>
    </row>
    <row r="5425">
      <c r="A5425" t="inlineStr">
        <is>
          <t>6391045</t>
        </is>
      </c>
      <c r="B5425" t="inlineStr">
        <is>
          <t>奈良県大和郡山市小林町西</t>
        </is>
      </c>
      <c r="C5425" t="inlineStr">
        <is>
          <t>ならけんやまとこおりやましこばやしちょうにし</t>
        </is>
      </c>
    </row>
    <row r="5426">
      <c r="A5426" t="inlineStr">
        <is>
          <t>6391051</t>
        </is>
      </c>
      <c r="B5426" t="inlineStr">
        <is>
          <t>奈良県大和郡山市城町</t>
        </is>
      </c>
      <c r="C5426" t="inlineStr">
        <is>
          <t>ならけんやまとこおりやましじょうちょう</t>
        </is>
      </c>
    </row>
    <row r="5427">
      <c r="A5427" t="inlineStr">
        <is>
          <t>6391052</t>
        </is>
      </c>
      <c r="B5427" t="inlineStr">
        <is>
          <t>奈良県大和郡山市外川町</t>
        </is>
      </c>
      <c r="C5427" t="inlineStr">
        <is>
          <t>ならけんやまとこおりやましとがわちょう</t>
        </is>
      </c>
    </row>
    <row r="5428">
      <c r="A5428" t="inlineStr">
        <is>
          <t>6391053</t>
        </is>
      </c>
      <c r="B5428" t="inlineStr">
        <is>
          <t>奈良県大和郡山市千日町</t>
        </is>
      </c>
      <c r="C5428" t="inlineStr">
        <is>
          <t>ならけんやまとこおりやましせんにちちょう</t>
        </is>
      </c>
    </row>
    <row r="5429">
      <c r="A5429" t="inlineStr">
        <is>
          <t>6391054</t>
        </is>
      </c>
      <c r="B5429" t="inlineStr">
        <is>
          <t>奈良県大和郡山市新町</t>
        </is>
      </c>
      <c r="C5429" t="inlineStr">
        <is>
          <t>ならけんやまとこおりやまししんまち</t>
        </is>
      </c>
    </row>
    <row r="5430">
      <c r="A5430" t="inlineStr">
        <is>
          <t>6391055</t>
        </is>
      </c>
      <c r="B5430" t="inlineStr">
        <is>
          <t>奈良県大和郡山市矢田山町</t>
        </is>
      </c>
      <c r="C5430" t="inlineStr">
        <is>
          <t>ならけんやまとこおりやましやたやまちょう</t>
        </is>
      </c>
    </row>
    <row r="5431">
      <c r="A5431" t="inlineStr">
        <is>
          <t>6391056</t>
        </is>
      </c>
      <c r="B5431" t="inlineStr">
        <is>
          <t>奈良県大和郡山市泉原町</t>
        </is>
      </c>
      <c r="C5431" t="inlineStr">
        <is>
          <t>ならけんやまとこおりやましいずみはらちょう</t>
        </is>
      </c>
    </row>
    <row r="5432">
      <c r="A5432" t="inlineStr">
        <is>
          <t>6391057</t>
        </is>
      </c>
      <c r="B5432" t="inlineStr">
        <is>
          <t>奈良県大和郡山市山田町</t>
        </is>
      </c>
      <c r="C5432" t="inlineStr">
        <is>
          <t>ならけんやまとこおりやましやまだちょう</t>
        </is>
      </c>
    </row>
    <row r="5433">
      <c r="A5433" t="inlineStr">
        <is>
          <t>6391058</t>
        </is>
      </c>
      <c r="B5433" t="inlineStr">
        <is>
          <t>奈良県大和郡山市矢田町</t>
        </is>
      </c>
      <c r="C5433" t="inlineStr">
        <is>
          <t>ならけんやまとこおりやましやたちょう</t>
        </is>
      </c>
    </row>
    <row r="5434">
      <c r="A5434" t="inlineStr">
        <is>
          <t>6391061</t>
        </is>
      </c>
      <c r="B5434" t="inlineStr">
        <is>
          <t>奈良県生駒郡安堵町東安堵</t>
        </is>
      </c>
      <c r="C5434" t="inlineStr">
        <is>
          <t>ならけんいこまぐんあんどちょうひがしあんど</t>
        </is>
      </c>
    </row>
    <row r="5435">
      <c r="A5435" t="inlineStr">
        <is>
          <t>6391062</t>
        </is>
      </c>
      <c r="B5435" t="inlineStr">
        <is>
          <t>奈良県生駒郡安堵町岡崎</t>
        </is>
      </c>
      <c r="C5435" t="inlineStr">
        <is>
          <t>ならけんいこまぐんあんどちょうおかさき</t>
        </is>
      </c>
    </row>
    <row r="5436">
      <c r="A5436" t="inlineStr">
        <is>
          <t>6391063</t>
        </is>
      </c>
      <c r="B5436" t="inlineStr">
        <is>
          <t>奈良県生駒郡安堵町かしの木台</t>
        </is>
      </c>
      <c r="C5436" t="inlineStr">
        <is>
          <t>ならけんいこまぐんあんどちょうかしのきだい</t>
        </is>
      </c>
    </row>
    <row r="5437">
      <c r="A5437" t="inlineStr">
        <is>
          <t>6391064</t>
        </is>
      </c>
      <c r="B5437" t="inlineStr">
        <is>
          <t>奈良県生駒郡安堵町窪田</t>
        </is>
      </c>
      <c r="C5437" t="inlineStr">
        <is>
          <t>ならけんいこまぐんあんどちょうくぼた</t>
        </is>
      </c>
    </row>
    <row r="5438">
      <c r="A5438" t="inlineStr">
        <is>
          <t>6391065</t>
        </is>
      </c>
      <c r="B5438" t="inlineStr">
        <is>
          <t>奈良県生駒郡安堵町笠目</t>
        </is>
      </c>
      <c r="C5438" t="inlineStr">
        <is>
          <t>ならけんいこまぐんあんどちょうかさめ</t>
        </is>
      </c>
    </row>
    <row r="5439">
      <c r="A5439" t="inlineStr">
        <is>
          <t>6391066</t>
        </is>
      </c>
      <c r="B5439" t="inlineStr">
        <is>
          <t>奈良県生駒郡安堵町西安堵</t>
        </is>
      </c>
      <c r="C5439" t="inlineStr">
        <is>
          <t>ならけんいこまぐんあんどちょうにしあんど</t>
        </is>
      </c>
    </row>
    <row r="5440">
      <c r="A5440" t="inlineStr">
        <is>
          <t>6391100</t>
        </is>
      </c>
      <c r="B5440" t="inlineStr">
        <is>
          <t>奈良県大和郡山市</t>
        </is>
      </c>
      <c r="C5440" t="inlineStr">
        <is>
          <t>ならけんやまとこおりやまし</t>
        </is>
      </c>
    </row>
    <row r="5441">
      <c r="A5441" t="inlineStr">
        <is>
          <t>6391101</t>
        </is>
      </c>
      <c r="B5441" t="inlineStr">
        <is>
          <t>奈良県大和郡山市下三橋町</t>
        </is>
      </c>
      <c r="C5441" t="inlineStr">
        <is>
          <t>ならけんやまとこおりやまししもみつはしちょう</t>
        </is>
      </c>
    </row>
    <row r="5442">
      <c r="A5442" t="inlineStr">
        <is>
          <t>6391102</t>
        </is>
      </c>
      <c r="B5442" t="inlineStr">
        <is>
          <t>奈良県大和郡山市上三橋町</t>
        </is>
      </c>
      <c r="C5442" t="inlineStr">
        <is>
          <t>ならけんやまとこおりやましかみみつはしちょう</t>
        </is>
      </c>
    </row>
    <row r="5443">
      <c r="A5443" t="inlineStr">
        <is>
          <t>6391103</t>
        </is>
      </c>
      <c r="B5443" t="inlineStr">
        <is>
          <t>奈良県大和郡山市美濃庄町</t>
        </is>
      </c>
      <c r="C5443" t="inlineStr">
        <is>
          <t>ならけんやまとこおりやましみのしょうちょう</t>
        </is>
      </c>
    </row>
    <row r="5444">
      <c r="A5444" t="inlineStr">
        <is>
          <t>6391104</t>
        </is>
      </c>
      <c r="B5444" t="inlineStr">
        <is>
          <t>奈良県大和郡山市井戸野町</t>
        </is>
      </c>
      <c r="C5444" t="inlineStr">
        <is>
          <t>ならけんやまとこおりやましいどのちょう</t>
        </is>
      </c>
    </row>
    <row r="5445">
      <c r="A5445" t="inlineStr">
        <is>
          <t>6391105</t>
        </is>
      </c>
      <c r="B5445" t="inlineStr">
        <is>
          <t>奈良県大和郡山市番匠田中町</t>
        </is>
      </c>
      <c r="C5445" t="inlineStr">
        <is>
          <t>ならけんやまとこおりやましばんじょうたなかちょう</t>
        </is>
      </c>
    </row>
    <row r="5446">
      <c r="A5446" t="inlineStr">
        <is>
          <t>6391106</t>
        </is>
      </c>
      <c r="B5446" t="inlineStr">
        <is>
          <t>奈良県大和郡山市大江町</t>
        </is>
      </c>
      <c r="C5446" t="inlineStr">
        <is>
          <t>ならけんやまとこおりやましおおえちょう</t>
        </is>
      </c>
    </row>
    <row r="5447">
      <c r="A5447" t="inlineStr">
        <is>
          <t>6391107</t>
        </is>
      </c>
      <c r="B5447" t="inlineStr">
        <is>
          <t>奈良県大和郡山市若槻町</t>
        </is>
      </c>
      <c r="C5447" t="inlineStr">
        <is>
          <t>ならけんやまとこおりやましわかつきちょう</t>
        </is>
      </c>
    </row>
    <row r="5448">
      <c r="A5448" t="inlineStr">
        <is>
          <t>6391108</t>
        </is>
      </c>
      <c r="B5448" t="inlineStr">
        <is>
          <t>奈良県大和郡山市稗田町</t>
        </is>
      </c>
      <c r="C5448" t="inlineStr">
        <is>
          <t>ならけんやまとこおりやましひえだちょう</t>
        </is>
      </c>
    </row>
    <row r="5449">
      <c r="A5449" t="inlineStr">
        <is>
          <t>6391111</t>
        </is>
      </c>
      <c r="B5449" t="inlineStr">
        <is>
          <t>奈良県大和郡山市石川町</t>
        </is>
      </c>
      <c r="C5449" t="inlineStr">
        <is>
          <t>ならけんやまとこおりやましいしかわちょう</t>
        </is>
      </c>
    </row>
    <row r="5450">
      <c r="A5450" t="inlineStr">
        <is>
          <t>6391112</t>
        </is>
      </c>
      <c r="B5450" t="inlineStr">
        <is>
          <t>奈良県大和郡山市白土町</t>
        </is>
      </c>
      <c r="C5450" t="inlineStr">
        <is>
          <t>ならけんやまとこおりやまししらつちちょう</t>
        </is>
      </c>
    </row>
    <row r="5451">
      <c r="A5451" t="inlineStr">
        <is>
          <t>6391113</t>
        </is>
      </c>
      <c r="B5451" t="inlineStr">
        <is>
          <t>奈良県大和郡山市櫟枝町</t>
        </is>
      </c>
      <c r="C5451" t="inlineStr">
        <is>
          <t>ならけんやまとこおりやましいちえだちょう</t>
        </is>
      </c>
    </row>
    <row r="5452">
      <c r="A5452" t="inlineStr">
        <is>
          <t>6391114</t>
        </is>
      </c>
      <c r="B5452" t="inlineStr">
        <is>
          <t>奈良県大和郡山市新庄町</t>
        </is>
      </c>
      <c r="C5452" t="inlineStr">
        <is>
          <t>ならけんやまとこおりやまししんじょうちょう</t>
        </is>
      </c>
    </row>
    <row r="5453">
      <c r="A5453" t="inlineStr">
        <is>
          <t>6391115</t>
        </is>
      </c>
      <c r="B5453" t="inlineStr">
        <is>
          <t>奈良県大和郡山市横田町</t>
        </is>
      </c>
      <c r="C5453" t="inlineStr">
        <is>
          <t>ならけんやまとこおりやましよこたちょう</t>
        </is>
      </c>
    </row>
    <row r="5454">
      <c r="A5454" t="inlineStr">
        <is>
          <t>6391116</t>
        </is>
      </c>
      <c r="B5454" t="inlineStr">
        <is>
          <t>奈良県大和郡山市伊豆七条町</t>
        </is>
      </c>
      <c r="C5454" t="inlineStr">
        <is>
          <t>ならけんやまとこおりやましいずしちじょうちょう</t>
        </is>
      </c>
    </row>
    <row r="5455">
      <c r="A5455" t="inlineStr">
        <is>
          <t>6391117</t>
        </is>
      </c>
      <c r="B5455" t="inlineStr">
        <is>
          <t>奈良県大和郡山市番条町</t>
        </is>
      </c>
      <c r="C5455" t="inlineStr">
        <is>
          <t>ならけんやまとこおりやましばんじょうちょう</t>
        </is>
      </c>
    </row>
    <row r="5456">
      <c r="A5456" t="inlineStr">
        <is>
          <t>6391118</t>
        </is>
      </c>
      <c r="B5456" t="inlineStr">
        <is>
          <t>奈良県大和郡山市中城町</t>
        </is>
      </c>
      <c r="C5456" t="inlineStr">
        <is>
          <t>ならけんやまとこおりやましなかじょうちょう</t>
        </is>
      </c>
    </row>
    <row r="5457">
      <c r="A5457" t="inlineStr">
        <is>
          <t>6391119</t>
        </is>
      </c>
      <c r="B5457" t="inlineStr">
        <is>
          <t>奈良県大和郡山市発志院町</t>
        </is>
      </c>
      <c r="C5457" t="inlineStr">
        <is>
          <t>ならけんやまとこおりやましはつしいんちょう</t>
        </is>
      </c>
    </row>
    <row r="5458">
      <c r="A5458" t="inlineStr">
        <is>
          <t>6391121</t>
        </is>
      </c>
      <c r="B5458" t="inlineStr">
        <is>
          <t>奈良県大和郡山市杉町</t>
        </is>
      </c>
      <c r="C5458" t="inlineStr">
        <is>
          <t>ならけんやまとこおりやましすぎちょう</t>
        </is>
      </c>
    </row>
    <row r="5459">
      <c r="A5459" t="inlineStr">
        <is>
          <t>6391122</t>
        </is>
      </c>
      <c r="B5459" t="inlineStr">
        <is>
          <t>奈良県大和郡山市丹後庄町</t>
        </is>
      </c>
      <c r="C5459" t="inlineStr">
        <is>
          <t>ならけんやまとこおりやましたんごのしょうちょう</t>
        </is>
      </c>
    </row>
    <row r="5460">
      <c r="A5460" t="inlineStr">
        <is>
          <t>6391123</t>
        </is>
      </c>
      <c r="B5460" t="inlineStr">
        <is>
          <t>奈良県大和郡山市筒井町</t>
        </is>
      </c>
      <c r="C5460" t="inlineStr">
        <is>
          <t>ならけんやまとこおりやましつついちょう</t>
        </is>
      </c>
    </row>
    <row r="5461">
      <c r="A5461" t="inlineStr">
        <is>
          <t>6391124</t>
        </is>
      </c>
      <c r="B5461" t="inlineStr">
        <is>
          <t>奈良県大和郡山市馬司町</t>
        </is>
      </c>
      <c r="C5461" t="inlineStr">
        <is>
          <t>ならけんやまとこおりやましまつかさちょう</t>
        </is>
      </c>
    </row>
    <row r="5462">
      <c r="A5462" t="inlineStr">
        <is>
          <t>6391125</t>
        </is>
      </c>
      <c r="B5462" t="inlineStr">
        <is>
          <t>奈良県大和郡山市八条町</t>
        </is>
      </c>
      <c r="C5462" t="inlineStr">
        <is>
          <t>ならけんやまとこおりやましはちじょうちょう</t>
        </is>
      </c>
    </row>
    <row r="5463">
      <c r="A5463" t="inlineStr">
        <is>
          <t>6391126</t>
        </is>
      </c>
      <c r="B5463" t="inlineStr">
        <is>
          <t>奈良県大和郡山市宮堂町</t>
        </is>
      </c>
      <c r="C5463" t="inlineStr">
        <is>
          <t>ならけんやまとこおりやましみやどうちょう</t>
        </is>
      </c>
    </row>
    <row r="5464">
      <c r="A5464" t="inlineStr">
        <is>
          <t>6391127</t>
        </is>
      </c>
      <c r="B5464" t="inlineStr">
        <is>
          <t>奈良県大和郡山市長安寺町</t>
        </is>
      </c>
      <c r="C5464" t="inlineStr">
        <is>
          <t>ならけんやまとこおりやましちょうあんじちょう</t>
        </is>
      </c>
    </row>
    <row r="5465">
      <c r="A5465" t="inlineStr">
        <is>
          <t>6391131</t>
        </is>
      </c>
      <c r="B5465" t="inlineStr">
        <is>
          <t>奈良県大和郡山市野垣内町</t>
        </is>
      </c>
      <c r="C5465" t="inlineStr">
        <is>
          <t>ならけんやまとこおりやましのがいとちょう</t>
        </is>
      </c>
    </row>
    <row r="5466">
      <c r="A5466" t="inlineStr">
        <is>
          <t>6391132</t>
        </is>
      </c>
      <c r="B5466" t="inlineStr">
        <is>
          <t>奈良県大和郡山市高田町</t>
        </is>
      </c>
      <c r="C5466" t="inlineStr">
        <is>
          <t>ならけんやまとこおりやましたかだちょう</t>
        </is>
      </c>
    </row>
    <row r="5467">
      <c r="A5467" t="inlineStr">
        <is>
          <t>6391133</t>
        </is>
      </c>
      <c r="B5467" t="inlineStr">
        <is>
          <t>奈良県大和郡山市高田口町</t>
        </is>
      </c>
      <c r="C5467" t="inlineStr">
        <is>
          <t>ならけんやまとこおりやましたかだぐちちょう</t>
        </is>
      </c>
    </row>
    <row r="5468">
      <c r="A5468" t="inlineStr">
        <is>
          <t>6391134</t>
        </is>
      </c>
      <c r="B5468" t="inlineStr">
        <is>
          <t>奈良県大和郡山市柳</t>
        </is>
      </c>
      <c r="C5468" t="inlineStr">
        <is>
          <t>ならけんやまとこおりやましやなぎ</t>
        </is>
      </c>
    </row>
    <row r="5469">
      <c r="A5469" t="inlineStr">
        <is>
          <t>6391135</t>
        </is>
      </c>
      <c r="B5469" t="inlineStr">
        <is>
          <t>奈良県大和郡山市天井町</t>
        </is>
      </c>
      <c r="C5469" t="inlineStr">
        <is>
          <t>ならけんやまとこおりやましてんじょうちょう</t>
        </is>
      </c>
    </row>
    <row r="5470">
      <c r="A5470" t="inlineStr">
        <is>
          <t>6391136</t>
        </is>
      </c>
      <c r="B5470" t="inlineStr">
        <is>
          <t>奈良県大和郡山市本庄町</t>
        </is>
      </c>
      <c r="C5470" t="inlineStr">
        <is>
          <t>ならけんやまとこおりやましほんじょうちょう</t>
        </is>
      </c>
    </row>
    <row r="5471">
      <c r="A5471" t="inlineStr">
        <is>
          <t>6391137</t>
        </is>
      </c>
      <c r="B5471" t="inlineStr">
        <is>
          <t>奈良県大和郡山市東岡町</t>
        </is>
      </c>
      <c r="C5471" t="inlineStr">
        <is>
          <t>ならけんやまとこおりやましひがしおかちょう</t>
        </is>
      </c>
    </row>
    <row r="5472">
      <c r="A5472" t="inlineStr">
        <is>
          <t>6391138</t>
        </is>
      </c>
      <c r="B5472" t="inlineStr">
        <is>
          <t>奈良県大和郡山市大宮町</t>
        </is>
      </c>
      <c r="C5472" t="inlineStr">
        <is>
          <t>ならけんやまとこおりやましおおみやちょう</t>
        </is>
      </c>
    </row>
    <row r="5473">
      <c r="A5473" t="inlineStr">
        <is>
          <t>6391141</t>
        </is>
      </c>
      <c r="B5473" t="inlineStr">
        <is>
          <t>奈良県大和郡山市材木町</t>
        </is>
      </c>
      <c r="C5473" t="inlineStr">
        <is>
          <t>ならけんやまとこおりやましざいもくまち</t>
        </is>
      </c>
    </row>
    <row r="5474">
      <c r="A5474" t="inlineStr">
        <is>
          <t>6391142</t>
        </is>
      </c>
      <c r="B5474" t="inlineStr">
        <is>
          <t>奈良県大和郡山市矢田町通</t>
        </is>
      </c>
      <c r="C5474" t="inlineStr">
        <is>
          <t>ならけんやまとこおりやましやたまちどおり</t>
        </is>
      </c>
    </row>
    <row r="5475">
      <c r="A5475" t="inlineStr">
        <is>
          <t>6391143</t>
        </is>
      </c>
      <c r="B5475" t="inlineStr">
        <is>
          <t>奈良県大和郡山市新紺屋町</t>
        </is>
      </c>
      <c r="C5475" t="inlineStr">
        <is>
          <t>ならけんやまとこおりやまししんこんやまち</t>
        </is>
      </c>
    </row>
    <row r="5476">
      <c r="A5476" t="inlineStr">
        <is>
          <t>6391144</t>
        </is>
      </c>
      <c r="B5476" t="inlineStr">
        <is>
          <t>奈良県大和郡山市洞泉寺町</t>
        </is>
      </c>
      <c r="C5476" t="inlineStr">
        <is>
          <t>ならけんやまとこおりやましとうせんじちょう</t>
        </is>
      </c>
    </row>
    <row r="5477">
      <c r="A5477" t="inlineStr">
        <is>
          <t>6391145</t>
        </is>
      </c>
      <c r="B5477" t="inlineStr">
        <is>
          <t>奈良県大和郡山市南大工町</t>
        </is>
      </c>
      <c r="C5477" t="inlineStr">
        <is>
          <t>ならけんやまとこおりやましみなみだいくまち</t>
        </is>
      </c>
    </row>
    <row r="5478">
      <c r="A5478" t="inlineStr">
        <is>
          <t>6391146</t>
        </is>
      </c>
      <c r="B5478" t="inlineStr">
        <is>
          <t>奈良県大和郡山市北大工町</t>
        </is>
      </c>
      <c r="C5478" t="inlineStr">
        <is>
          <t>ならけんやまとこおりやましきただいくまち</t>
        </is>
      </c>
    </row>
    <row r="5479">
      <c r="A5479" t="inlineStr">
        <is>
          <t>6391147</t>
        </is>
      </c>
      <c r="B5479" t="inlineStr">
        <is>
          <t>奈良県大和郡山市車町</t>
        </is>
      </c>
      <c r="C5479" t="inlineStr">
        <is>
          <t>ならけんやまとこおりやましくるままち</t>
        </is>
      </c>
    </row>
    <row r="5480">
      <c r="A5480" t="inlineStr">
        <is>
          <t>6391148</t>
        </is>
      </c>
      <c r="B5480" t="inlineStr">
        <is>
          <t>奈良県大和郡山市紺屋町</t>
        </is>
      </c>
      <c r="C5480" t="inlineStr">
        <is>
          <t>ならけんやまとこおりやましこんやまち</t>
        </is>
      </c>
    </row>
    <row r="5481">
      <c r="A5481" t="inlineStr">
        <is>
          <t>6391149</t>
        </is>
      </c>
      <c r="B5481" t="inlineStr">
        <is>
          <t>奈良県大和郡山市豆腐町</t>
        </is>
      </c>
      <c r="C5481" t="inlineStr">
        <is>
          <t>ならけんやまとこおりやましとうふまち</t>
        </is>
      </c>
    </row>
    <row r="5482">
      <c r="A5482" t="inlineStr">
        <is>
          <t>6391150</t>
        </is>
      </c>
      <c r="B5482" t="inlineStr">
        <is>
          <t>奈良県大和郡山市雑穀町</t>
        </is>
      </c>
      <c r="C5482" t="inlineStr">
        <is>
          <t>ならけんやまとこおりやましざこくまち</t>
        </is>
      </c>
    </row>
    <row r="5483">
      <c r="A5483" t="inlineStr">
        <is>
          <t>6391151</t>
        </is>
      </c>
      <c r="B5483" t="inlineStr">
        <is>
          <t>奈良県大和郡山市本町</t>
        </is>
      </c>
      <c r="C5483" t="inlineStr">
        <is>
          <t>ならけんやまとこおりやましほんまち</t>
        </is>
      </c>
    </row>
    <row r="5484">
      <c r="A5484" t="inlineStr">
        <is>
          <t>6391152</t>
        </is>
      </c>
      <c r="B5484" t="inlineStr">
        <is>
          <t>奈良県大和郡山市茶町</t>
        </is>
      </c>
      <c r="C5484" t="inlineStr">
        <is>
          <t>ならけんやまとこおりやましちゃまち</t>
        </is>
      </c>
    </row>
    <row r="5485">
      <c r="A5485" t="inlineStr">
        <is>
          <t>6391153</t>
        </is>
      </c>
      <c r="B5485" t="inlineStr">
        <is>
          <t>奈良県大和郡山市西野垣内町</t>
        </is>
      </c>
      <c r="C5485" t="inlineStr">
        <is>
          <t>ならけんやまとこおりやましにしのがいとちょう</t>
        </is>
      </c>
    </row>
    <row r="5486">
      <c r="A5486" t="inlineStr">
        <is>
          <t>6391154</t>
        </is>
      </c>
      <c r="B5486" t="inlineStr">
        <is>
          <t>奈良県大和郡山市綿町</t>
        </is>
      </c>
      <c r="C5486" t="inlineStr">
        <is>
          <t>ならけんやまとこおりやましわたまち</t>
        </is>
      </c>
    </row>
    <row r="5487">
      <c r="A5487" t="inlineStr">
        <is>
          <t>6391155</t>
        </is>
      </c>
      <c r="B5487" t="inlineStr">
        <is>
          <t>奈良県大和郡山市今井町</t>
        </is>
      </c>
      <c r="C5487" t="inlineStr">
        <is>
          <t>ならけんやまとこおりやましいまいまち</t>
        </is>
      </c>
    </row>
    <row r="5488">
      <c r="A5488" t="inlineStr">
        <is>
          <t>6391156</t>
        </is>
      </c>
      <c r="B5488" t="inlineStr">
        <is>
          <t>奈良県大和郡山市堺町</t>
        </is>
      </c>
      <c r="C5488" t="inlineStr">
        <is>
          <t>ならけんやまとこおりやましさかいちょう</t>
        </is>
      </c>
    </row>
    <row r="5489">
      <c r="A5489" t="inlineStr">
        <is>
          <t>6391157</t>
        </is>
      </c>
      <c r="B5489" t="inlineStr">
        <is>
          <t>奈良県大和郡山市新中町</t>
        </is>
      </c>
      <c r="C5489" t="inlineStr">
        <is>
          <t>ならけんやまとこおりやまししんなかまち</t>
        </is>
      </c>
    </row>
    <row r="5490">
      <c r="A5490" t="inlineStr">
        <is>
          <t>6391158</t>
        </is>
      </c>
      <c r="B5490" t="inlineStr">
        <is>
          <t>奈良県大和郡山市藺町</t>
        </is>
      </c>
      <c r="C5490" t="inlineStr">
        <is>
          <t>ならけんやまとこおりやましいのまち</t>
        </is>
      </c>
    </row>
    <row r="5491">
      <c r="A5491" t="inlineStr">
        <is>
          <t>6391159</t>
        </is>
      </c>
      <c r="B5491" t="inlineStr">
        <is>
          <t>奈良県大和郡山市奈良町</t>
        </is>
      </c>
      <c r="C5491" t="inlineStr">
        <is>
          <t>ならけんやまとこおりやましならまち</t>
        </is>
      </c>
    </row>
    <row r="5492">
      <c r="A5492" t="inlineStr">
        <is>
          <t>6391160</t>
        </is>
      </c>
      <c r="B5492" t="inlineStr">
        <is>
          <t>奈良県大和郡山市北郡山町</t>
        </is>
      </c>
      <c r="C5492" t="inlineStr">
        <is>
          <t>ならけんやまとこおりやましきたこおりやまちょう</t>
        </is>
      </c>
    </row>
    <row r="5493">
      <c r="A5493" t="inlineStr">
        <is>
          <t>6391161</t>
        </is>
      </c>
      <c r="B5493" t="inlineStr">
        <is>
          <t>奈良県大和郡山市観音寺町</t>
        </is>
      </c>
      <c r="C5493" t="inlineStr">
        <is>
          <t>ならけんやまとこおりやましかんのんじちょう</t>
        </is>
      </c>
    </row>
    <row r="5494">
      <c r="A5494" t="inlineStr">
        <is>
          <t>6391162</t>
        </is>
      </c>
      <c r="B5494" t="inlineStr">
        <is>
          <t>奈良県大和郡山市東奈良口町</t>
        </is>
      </c>
      <c r="C5494" t="inlineStr">
        <is>
          <t>ならけんやまとこおりやましひがしならぐちちょう</t>
        </is>
      </c>
    </row>
    <row r="5495">
      <c r="A5495" t="inlineStr">
        <is>
          <t>6391163</t>
        </is>
      </c>
      <c r="B5495" t="inlineStr">
        <is>
          <t>奈良県大和郡山市西奈良口町</t>
        </is>
      </c>
      <c r="C5495" t="inlineStr">
        <is>
          <t>ならけんやまとこおりやましにしならぐちちょう</t>
        </is>
      </c>
    </row>
    <row r="5496">
      <c r="A5496" t="inlineStr">
        <is>
          <t>6391164</t>
        </is>
      </c>
      <c r="B5496" t="inlineStr">
        <is>
          <t>奈良県大和郡山市西観音寺町</t>
        </is>
      </c>
      <c r="C5496" t="inlineStr">
        <is>
          <t>ならけんやまとこおりやましにしかんのんじちょう</t>
        </is>
      </c>
    </row>
    <row r="5497">
      <c r="A5497" t="inlineStr">
        <is>
          <t>6391165</t>
        </is>
      </c>
      <c r="B5497" t="inlineStr">
        <is>
          <t>奈良県大和郡山市北鍛冶町</t>
        </is>
      </c>
      <c r="C5497" t="inlineStr">
        <is>
          <t>ならけんやまとこおりやましきたかじまち</t>
        </is>
      </c>
    </row>
    <row r="5498">
      <c r="A5498" t="inlineStr">
        <is>
          <t>6391166</t>
        </is>
      </c>
      <c r="B5498" t="inlineStr">
        <is>
          <t>奈良県大和郡山市中鍛冶町</t>
        </is>
      </c>
      <c r="C5498" t="inlineStr">
        <is>
          <t>ならけんやまとこおりやましなかかじまち</t>
        </is>
      </c>
    </row>
    <row r="5499">
      <c r="A5499" t="inlineStr">
        <is>
          <t>6391167</t>
        </is>
      </c>
      <c r="B5499" t="inlineStr">
        <is>
          <t>奈良県大和郡山市南鍛冶町</t>
        </is>
      </c>
      <c r="C5499" t="inlineStr">
        <is>
          <t>ならけんやまとこおりやましみなみかじまち</t>
        </is>
      </c>
    </row>
    <row r="5500">
      <c r="A5500" t="inlineStr">
        <is>
          <t>6391168</t>
        </is>
      </c>
      <c r="B5500" t="inlineStr">
        <is>
          <t>奈良県大和郡山市魚町</t>
        </is>
      </c>
      <c r="C5500" t="inlineStr">
        <is>
          <t>ならけんやまとこおりやましうおまち</t>
        </is>
      </c>
    </row>
    <row r="5501">
      <c r="A5501" t="inlineStr">
        <is>
          <t>6391169</t>
        </is>
      </c>
      <c r="B5501" t="inlineStr">
        <is>
          <t>奈良県大和郡山市塩町</t>
        </is>
      </c>
      <c r="C5501" t="inlineStr">
        <is>
          <t>ならけんやまとこおりやまししおまち</t>
        </is>
      </c>
    </row>
    <row r="5502">
      <c r="A5502" t="inlineStr">
        <is>
          <t>6392100</t>
        </is>
      </c>
      <c r="B5502" t="inlineStr">
        <is>
          <t>奈良県葛城市</t>
        </is>
      </c>
      <c r="C5502" t="inlineStr">
        <is>
          <t>ならけんかつらぎし</t>
        </is>
      </c>
    </row>
    <row r="5503">
      <c r="A5503" t="inlineStr">
        <is>
          <t>6392101</t>
        </is>
      </c>
      <c r="B5503" t="inlineStr">
        <is>
          <t>奈良県葛城市疋田</t>
        </is>
      </c>
      <c r="C5503" t="inlineStr">
        <is>
          <t>ならけんかつらぎしひきだ</t>
        </is>
      </c>
    </row>
    <row r="5504">
      <c r="A5504" t="inlineStr">
        <is>
          <t>6392102</t>
        </is>
      </c>
      <c r="B5504" t="inlineStr">
        <is>
          <t>奈良県葛城市東室</t>
        </is>
      </c>
      <c r="C5504" t="inlineStr">
        <is>
          <t>ならけんかつらぎしひがしむろ</t>
        </is>
      </c>
    </row>
    <row r="5505">
      <c r="A5505" t="inlineStr">
        <is>
          <t>6392103</t>
        </is>
      </c>
      <c r="B5505" t="inlineStr">
        <is>
          <t>奈良県葛城市西室</t>
        </is>
      </c>
      <c r="C5505" t="inlineStr">
        <is>
          <t>ならけんかつらぎしにしむろ</t>
        </is>
      </c>
    </row>
    <row r="5506">
      <c r="A5506" t="inlineStr">
        <is>
          <t>6392111</t>
        </is>
      </c>
      <c r="B5506" t="inlineStr">
        <is>
          <t>奈良県葛城市柿本</t>
        </is>
      </c>
      <c r="C5506" t="inlineStr">
        <is>
          <t>ならけんかつらぎしかきのもと</t>
        </is>
      </c>
    </row>
    <row r="5507">
      <c r="A5507" t="inlineStr">
        <is>
          <t>6392112</t>
        </is>
      </c>
      <c r="B5507" t="inlineStr">
        <is>
          <t>奈良県葛城市笛堂</t>
        </is>
      </c>
      <c r="C5507" t="inlineStr">
        <is>
          <t>ならけんかつらぎしふえどう</t>
        </is>
      </c>
    </row>
    <row r="5508">
      <c r="A5508" t="inlineStr">
        <is>
          <t>6392113</t>
        </is>
      </c>
      <c r="B5508" t="inlineStr">
        <is>
          <t>奈良県葛城市北花内</t>
        </is>
      </c>
      <c r="C5508" t="inlineStr">
        <is>
          <t>ならけんかつらぎしきたはなうち</t>
        </is>
      </c>
    </row>
    <row r="5509">
      <c r="A5509" t="inlineStr">
        <is>
          <t>6392121</t>
        </is>
      </c>
      <c r="B5509" t="inlineStr">
        <is>
          <t>奈良県葛城市新村</t>
        </is>
      </c>
      <c r="C5509" t="inlineStr">
        <is>
          <t>ならけんかつらぎししむら</t>
        </is>
      </c>
    </row>
    <row r="5510">
      <c r="A5510" t="inlineStr">
        <is>
          <t>6392122</t>
        </is>
      </c>
      <c r="B5510" t="inlineStr">
        <is>
          <t>奈良県葛城市薑</t>
        </is>
      </c>
      <c r="C5510" t="inlineStr">
        <is>
          <t>ならけんかつらぎしはじかみ</t>
        </is>
      </c>
    </row>
    <row r="5511">
      <c r="A5511" t="inlineStr">
        <is>
          <t>6392123</t>
        </is>
      </c>
      <c r="B5511" t="inlineStr">
        <is>
          <t>奈良県葛城市忍海</t>
        </is>
      </c>
      <c r="C5511" t="inlineStr">
        <is>
          <t>ならけんかつらぎしおしみ</t>
        </is>
      </c>
    </row>
    <row r="5512">
      <c r="A5512" t="inlineStr">
        <is>
          <t>6392124</t>
        </is>
      </c>
      <c r="B5512" t="inlineStr">
        <is>
          <t>奈良県葛城市脇田</t>
        </is>
      </c>
      <c r="C5512" t="inlineStr">
        <is>
          <t>ならけんかつらぎしわきだ</t>
        </is>
      </c>
    </row>
    <row r="5513">
      <c r="A5513" t="inlineStr">
        <is>
          <t>6392125</t>
        </is>
      </c>
      <c r="B5513" t="inlineStr">
        <is>
          <t>奈良県葛城市西辻</t>
        </is>
      </c>
      <c r="C5513" t="inlineStr">
        <is>
          <t>ならけんかつらぎしにしつじ</t>
        </is>
      </c>
    </row>
    <row r="5514">
      <c r="A5514" t="inlineStr">
        <is>
          <t>6392126</t>
        </is>
      </c>
      <c r="B5514" t="inlineStr">
        <is>
          <t>奈良県葛城市南花内</t>
        </is>
      </c>
      <c r="C5514" t="inlineStr">
        <is>
          <t>ならけんかつらぎしみなみはなうち</t>
        </is>
      </c>
    </row>
    <row r="5515">
      <c r="A5515" t="inlineStr">
        <is>
          <t>6392127</t>
        </is>
      </c>
      <c r="B5515" t="inlineStr">
        <is>
          <t>奈良県葛城市新町</t>
        </is>
      </c>
      <c r="C5515" t="inlineStr">
        <is>
          <t>ならけんかつらぎししんまち</t>
        </is>
      </c>
    </row>
    <row r="5516">
      <c r="A5516" t="inlineStr">
        <is>
          <t>6392131</t>
        </is>
      </c>
      <c r="B5516" t="inlineStr">
        <is>
          <t>奈良県葛城市林堂</t>
        </is>
      </c>
      <c r="C5516" t="inlineStr">
        <is>
          <t>ならけんかつらぎしはやしどう</t>
        </is>
      </c>
    </row>
    <row r="5517">
      <c r="A5517" t="inlineStr">
        <is>
          <t>6392132</t>
        </is>
      </c>
      <c r="B5517" t="inlineStr">
        <is>
          <t>奈良県葛城市笛吹</t>
        </is>
      </c>
      <c r="C5517" t="inlineStr">
        <is>
          <t>ならけんかつらぎしふえふき</t>
        </is>
      </c>
    </row>
    <row r="5518">
      <c r="A5518" t="inlineStr">
        <is>
          <t>6392133</t>
        </is>
      </c>
      <c r="B5518" t="inlineStr">
        <is>
          <t>奈良県葛城市梅室</t>
        </is>
      </c>
      <c r="C5518" t="inlineStr">
        <is>
          <t>ならけんかつらぎしうめむろ</t>
        </is>
      </c>
    </row>
    <row r="5519">
      <c r="A5519" t="inlineStr">
        <is>
          <t>6392134</t>
        </is>
      </c>
      <c r="B5519" t="inlineStr">
        <is>
          <t>奈良県葛城市山口</t>
        </is>
      </c>
      <c r="C5519" t="inlineStr">
        <is>
          <t>ならけんかつらぎしやまぐち</t>
        </is>
      </c>
    </row>
    <row r="5520">
      <c r="A5520" t="inlineStr">
        <is>
          <t>6392135</t>
        </is>
      </c>
      <c r="B5520" t="inlineStr">
        <is>
          <t>奈良県葛城市寺口</t>
        </is>
      </c>
      <c r="C5520" t="inlineStr">
        <is>
          <t>ならけんかつらぎしてらぐち</t>
        </is>
      </c>
    </row>
    <row r="5521">
      <c r="A5521" t="inlineStr">
        <is>
          <t>6392136</t>
        </is>
      </c>
      <c r="B5521" t="inlineStr">
        <is>
          <t>奈良県葛城市平岡</t>
        </is>
      </c>
      <c r="C5521" t="inlineStr">
        <is>
          <t>ならけんかつらぎしひらおか</t>
        </is>
      </c>
    </row>
    <row r="5522">
      <c r="A5522" t="inlineStr">
        <is>
          <t>6392137</t>
        </is>
      </c>
      <c r="B5522" t="inlineStr">
        <is>
          <t>奈良県葛城市南藤井</t>
        </is>
      </c>
      <c r="C5522" t="inlineStr">
        <is>
          <t>ならけんかつらぎしみなみふじい</t>
        </is>
      </c>
    </row>
    <row r="5523">
      <c r="A5523" t="inlineStr">
        <is>
          <t>6392138</t>
        </is>
      </c>
      <c r="B5523" t="inlineStr">
        <is>
          <t>奈良県葛城市山田</t>
        </is>
      </c>
      <c r="C5523" t="inlineStr">
        <is>
          <t>ならけんかつらぎしやまだ</t>
        </is>
      </c>
    </row>
    <row r="5524">
      <c r="A5524" t="inlineStr">
        <is>
          <t>6392141</t>
        </is>
      </c>
      <c r="B5524" t="inlineStr">
        <is>
          <t>奈良県葛城市弁之庄</t>
        </is>
      </c>
      <c r="C5524" t="inlineStr">
        <is>
          <t>ならけんかつらぎしべんのしょう</t>
        </is>
      </c>
    </row>
    <row r="5525">
      <c r="A5525" t="inlineStr">
        <is>
          <t>6392142</t>
        </is>
      </c>
      <c r="B5525" t="inlineStr">
        <is>
          <t>奈良県葛城市北道穂</t>
        </is>
      </c>
      <c r="C5525" t="inlineStr">
        <is>
          <t>ならけんかつらぎしきたみつぼ</t>
        </is>
      </c>
    </row>
    <row r="5526">
      <c r="A5526" t="inlineStr">
        <is>
          <t>6392143</t>
        </is>
      </c>
      <c r="B5526" t="inlineStr">
        <is>
          <t>奈良県葛城市南道穂</t>
        </is>
      </c>
      <c r="C5526" t="inlineStr">
        <is>
          <t>ならけんかつらぎしみなみみつぼ</t>
        </is>
      </c>
    </row>
    <row r="5527">
      <c r="A5527" t="inlineStr">
        <is>
          <t>6392144</t>
        </is>
      </c>
      <c r="B5527" t="inlineStr">
        <is>
          <t>奈良県葛城市葛木</t>
        </is>
      </c>
      <c r="C5527" t="inlineStr">
        <is>
          <t>ならけんかつらぎしかつらぎ</t>
        </is>
      </c>
    </row>
    <row r="5528">
      <c r="A5528" t="inlineStr">
        <is>
          <t>6392145</t>
        </is>
      </c>
      <c r="B5528" t="inlineStr">
        <is>
          <t>奈良県葛城市大屋</t>
        </is>
      </c>
      <c r="C5528" t="inlineStr">
        <is>
          <t>ならけんかつらぎしおおや</t>
        </is>
      </c>
    </row>
    <row r="5529">
      <c r="A5529" t="inlineStr">
        <is>
          <t>6392146</t>
        </is>
      </c>
      <c r="B5529" t="inlineStr">
        <is>
          <t>奈良県葛城市中戸</t>
        </is>
      </c>
      <c r="C5529" t="inlineStr">
        <is>
          <t>ならけんかつらぎしなかと</t>
        </is>
      </c>
    </row>
    <row r="5530">
      <c r="A5530" t="inlineStr">
        <is>
          <t>6392147</t>
        </is>
      </c>
      <c r="B5530" t="inlineStr">
        <is>
          <t>奈良県葛城市新庄</t>
        </is>
      </c>
      <c r="C5530" t="inlineStr">
        <is>
          <t>ならけんかつらぎししんじょう</t>
        </is>
      </c>
    </row>
    <row r="5531">
      <c r="A5531" t="inlineStr">
        <is>
          <t>6392151</t>
        </is>
      </c>
      <c r="B5531" t="inlineStr">
        <is>
          <t>奈良県葛城市南今市</t>
        </is>
      </c>
      <c r="C5531" t="inlineStr">
        <is>
          <t>ならけんかつらぎしみなみいまいち</t>
        </is>
      </c>
    </row>
    <row r="5532">
      <c r="A5532" t="inlineStr">
        <is>
          <t>6392152</t>
        </is>
      </c>
      <c r="B5532" t="inlineStr">
        <is>
          <t>奈良県葛城市大畑</t>
        </is>
      </c>
      <c r="C5532" t="inlineStr">
        <is>
          <t>ならけんかつらぎしおばたけ</t>
        </is>
      </c>
    </row>
    <row r="5533">
      <c r="A5533" t="inlineStr">
        <is>
          <t>6392153</t>
        </is>
      </c>
      <c r="B5533" t="inlineStr">
        <is>
          <t>奈良県葛城市太田</t>
        </is>
      </c>
      <c r="C5533" t="inlineStr">
        <is>
          <t>ならけんかつらぎしおおた</t>
        </is>
      </c>
    </row>
    <row r="5534">
      <c r="A5534" t="inlineStr">
        <is>
          <t>6392154</t>
        </is>
      </c>
      <c r="B5534" t="inlineStr">
        <is>
          <t>奈良県葛城市兵家</t>
        </is>
      </c>
      <c r="C5534" t="inlineStr">
        <is>
          <t>ならけんかつらぎしひょうげ</t>
        </is>
      </c>
    </row>
    <row r="5535">
      <c r="A5535" t="inlineStr">
        <is>
          <t>6392155</t>
        </is>
      </c>
      <c r="B5535" t="inlineStr">
        <is>
          <t>奈良県葛城市竹内</t>
        </is>
      </c>
      <c r="C5535" t="inlineStr">
        <is>
          <t>ならけんかつらぎしたけのうち</t>
        </is>
      </c>
    </row>
    <row r="5536">
      <c r="A5536" t="inlineStr">
        <is>
          <t>6392161</t>
        </is>
      </c>
      <c r="B5536" t="inlineStr">
        <is>
          <t>奈良県葛城市木戸</t>
        </is>
      </c>
      <c r="C5536" t="inlineStr">
        <is>
          <t>ならけんかつらぎしきど</t>
        </is>
      </c>
    </row>
    <row r="5537">
      <c r="A5537" t="inlineStr">
        <is>
          <t>6392162</t>
        </is>
      </c>
      <c r="B5537" t="inlineStr">
        <is>
          <t>奈良県葛城市尺土</t>
        </is>
      </c>
      <c r="C5537" t="inlineStr">
        <is>
          <t>ならけんかつらぎししゃくど</t>
        </is>
      </c>
    </row>
    <row r="5538">
      <c r="A5538" t="inlineStr">
        <is>
          <t>6392163</t>
        </is>
      </c>
      <c r="B5538" t="inlineStr">
        <is>
          <t>奈良県葛城市八川</t>
        </is>
      </c>
      <c r="C5538" t="inlineStr">
        <is>
          <t>ならけんかつらぎしはちがわ</t>
        </is>
      </c>
    </row>
    <row r="5539">
      <c r="A5539" t="inlineStr">
        <is>
          <t>6392164</t>
        </is>
      </c>
      <c r="B5539" t="inlineStr">
        <is>
          <t>奈良県葛城市長尾</t>
        </is>
      </c>
      <c r="C5539" t="inlineStr">
        <is>
          <t>ならけんかつらぎしながお</t>
        </is>
      </c>
    </row>
    <row r="5540">
      <c r="A5540" t="inlineStr">
        <is>
          <t>6392200</t>
        </is>
      </c>
      <c r="B5540" t="inlineStr">
        <is>
          <t>奈良県御所市</t>
        </is>
      </c>
      <c r="C5540" t="inlineStr">
        <is>
          <t>ならけんごせし</t>
        </is>
      </c>
    </row>
    <row r="5541">
      <c r="A5541" t="inlineStr">
        <is>
          <t>6392201</t>
        </is>
      </c>
      <c r="B5541" t="inlineStr">
        <is>
          <t>奈良県御所市柳原</t>
        </is>
      </c>
      <c r="C5541" t="inlineStr">
        <is>
          <t>ならけんごせしやなぎはら</t>
        </is>
      </c>
    </row>
    <row r="5542">
      <c r="A5542" t="inlineStr">
        <is>
          <t>6392202</t>
        </is>
      </c>
      <c r="B5542" t="inlineStr">
        <is>
          <t>奈良県御所市出屋敷</t>
        </is>
      </c>
      <c r="C5542" t="inlineStr">
        <is>
          <t>ならけんごせしでやしき</t>
        </is>
      </c>
    </row>
    <row r="5543">
      <c r="A5543" t="inlineStr">
        <is>
          <t>6392203</t>
        </is>
      </c>
      <c r="B5543" t="inlineStr">
        <is>
          <t>奈良県御所市北十三</t>
        </is>
      </c>
      <c r="C5543" t="inlineStr">
        <is>
          <t>ならけんごせしきたじゅうそ</t>
        </is>
      </c>
    </row>
    <row r="5544">
      <c r="A5544" t="inlineStr">
        <is>
          <t>6392204</t>
        </is>
      </c>
      <c r="B5544" t="inlineStr">
        <is>
          <t>奈良県御所市南十三</t>
        </is>
      </c>
      <c r="C5544" t="inlineStr">
        <is>
          <t>ならけんごせしみなみじゅうそ</t>
        </is>
      </c>
    </row>
    <row r="5545">
      <c r="A5545" t="inlineStr">
        <is>
          <t>6392205</t>
        </is>
      </c>
      <c r="B5545" t="inlineStr">
        <is>
          <t>奈良県御所市東辻</t>
        </is>
      </c>
      <c r="C5545" t="inlineStr">
        <is>
          <t>ならけんごせしひがしつじ</t>
        </is>
      </c>
    </row>
    <row r="5546">
      <c r="A5546" t="inlineStr">
        <is>
          <t>6392206</t>
        </is>
      </c>
      <c r="B5546" t="inlineStr">
        <is>
          <t>奈良県御所市竹田</t>
        </is>
      </c>
      <c r="C5546" t="inlineStr">
        <is>
          <t>ならけんごせしたけだ</t>
        </is>
      </c>
    </row>
    <row r="5547">
      <c r="A5547" t="inlineStr">
        <is>
          <t>6392207</t>
        </is>
      </c>
      <c r="B5547" t="inlineStr">
        <is>
          <t>奈良県御所市今城</t>
        </is>
      </c>
      <c r="C5547" t="inlineStr">
        <is>
          <t>ならけんごせしいまんじょう</t>
        </is>
      </c>
    </row>
    <row r="5548">
      <c r="A5548" t="inlineStr">
        <is>
          <t>6392211</t>
        </is>
      </c>
      <c r="B5548" t="inlineStr">
        <is>
          <t>奈良県御所市ＪＲ御所駅前通り</t>
        </is>
      </c>
      <c r="C5548" t="inlineStr">
        <is>
          <t>ならけんごせしじぇいあーるごせえきまえどおり</t>
        </is>
      </c>
    </row>
    <row r="5549">
      <c r="A5549" t="inlineStr">
        <is>
          <t>6392212</t>
        </is>
      </c>
      <c r="B5549" t="inlineStr">
        <is>
          <t>奈良県御所市中央通り</t>
        </is>
      </c>
      <c r="C5549" t="inlineStr">
        <is>
          <t>ならけんごせしちゅうおうどおり</t>
        </is>
      </c>
    </row>
    <row r="5550">
      <c r="A5550" t="inlineStr">
        <is>
          <t>6392213</t>
        </is>
      </c>
      <c r="B5550" t="inlineStr">
        <is>
          <t>奈良県御所市神宮町</t>
        </is>
      </c>
      <c r="C5550" t="inlineStr">
        <is>
          <t>ならけんごせしじんぐうちょう</t>
        </is>
      </c>
    </row>
    <row r="5551">
      <c r="A5551" t="inlineStr">
        <is>
          <t>6392214</t>
        </is>
      </c>
      <c r="B5551" t="inlineStr">
        <is>
          <t>奈良県御所市御堂魚棚町</t>
        </is>
      </c>
      <c r="C5551" t="inlineStr">
        <is>
          <t>ならけんごせしみどううおんたなちょう</t>
        </is>
      </c>
    </row>
    <row r="5552">
      <c r="A5552" t="inlineStr">
        <is>
          <t>6392215</t>
        </is>
      </c>
      <c r="B5552" t="inlineStr">
        <is>
          <t>奈良県御所市西町</t>
        </is>
      </c>
      <c r="C5552" t="inlineStr">
        <is>
          <t>ならけんごせしにしまち</t>
        </is>
      </c>
    </row>
    <row r="5553">
      <c r="A5553" t="inlineStr">
        <is>
          <t>6392216</t>
        </is>
      </c>
      <c r="B5553" t="inlineStr">
        <is>
          <t>奈良県御所市御国通り</t>
        </is>
      </c>
      <c r="C5553" t="inlineStr">
        <is>
          <t>ならけんごせしみくにどおり</t>
        </is>
      </c>
    </row>
    <row r="5554">
      <c r="A5554" t="inlineStr">
        <is>
          <t>6392217</t>
        </is>
      </c>
      <c r="B5554" t="inlineStr">
        <is>
          <t>奈良県御所市新地町</t>
        </is>
      </c>
      <c r="C5554" t="inlineStr">
        <is>
          <t>ならけんごせししんちまち</t>
        </is>
      </c>
    </row>
    <row r="5555">
      <c r="A5555" t="inlineStr">
        <is>
          <t>6392221</t>
        </is>
      </c>
      <c r="B5555" t="inlineStr">
        <is>
          <t>奈良県御所市栄町</t>
        </is>
      </c>
      <c r="C5555" t="inlineStr">
        <is>
          <t>ならけんごせしさかえまち</t>
        </is>
      </c>
    </row>
    <row r="5556">
      <c r="A5556" t="inlineStr">
        <is>
          <t>6392222</t>
        </is>
      </c>
      <c r="B5556" t="inlineStr">
        <is>
          <t>奈良県御所市六軒町</t>
        </is>
      </c>
      <c r="C5556" t="inlineStr">
        <is>
          <t>ならけんごせしろっけんまち</t>
        </is>
      </c>
    </row>
    <row r="5557">
      <c r="A5557" t="inlineStr">
        <is>
          <t>6392223</t>
        </is>
      </c>
      <c r="B5557" t="inlineStr">
        <is>
          <t>奈良県御所市本町</t>
        </is>
      </c>
      <c r="C5557" t="inlineStr">
        <is>
          <t>ならけんごせしほんまち</t>
        </is>
      </c>
    </row>
    <row r="5558">
      <c r="A5558" t="inlineStr">
        <is>
          <t>6392224</t>
        </is>
      </c>
      <c r="B5558" t="inlineStr">
        <is>
          <t>奈良県御所市西柏町</t>
        </is>
      </c>
      <c r="C5558" t="inlineStr">
        <is>
          <t>ならけんごせしさいかしちょう</t>
        </is>
      </c>
    </row>
    <row r="5559">
      <c r="A5559" t="inlineStr">
        <is>
          <t>6392225</t>
        </is>
      </c>
      <c r="B5559" t="inlineStr">
        <is>
          <t>奈良県御所市中本町</t>
        </is>
      </c>
      <c r="C5559" t="inlineStr">
        <is>
          <t>ならけんごせしなかほんまち</t>
        </is>
      </c>
    </row>
    <row r="5560">
      <c r="A5560" t="inlineStr">
        <is>
          <t>6392226</t>
        </is>
      </c>
      <c r="B5560" t="inlineStr">
        <is>
          <t>奈良県御所市南中町</t>
        </is>
      </c>
      <c r="C5560" t="inlineStr">
        <is>
          <t>ならけんごせしみなみなかまち</t>
        </is>
      </c>
    </row>
    <row r="5561">
      <c r="A5561" t="inlineStr">
        <is>
          <t>6392227</t>
        </is>
      </c>
      <c r="B5561" t="inlineStr">
        <is>
          <t>奈良県御所市東久保町</t>
        </is>
      </c>
      <c r="C5561" t="inlineStr">
        <is>
          <t>ならけんごせしひがしくぼちょう</t>
        </is>
      </c>
    </row>
    <row r="5562">
      <c r="A5562" t="inlineStr">
        <is>
          <t>6392228</t>
        </is>
      </c>
      <c r="B5562" t="inlineStr">
        <is>
          <t>奈良県御所市西久保本町</t>
        </is>
      </c>
      <c r="C5562" t="inlineStr">
        <is>
          <t>ならけんごせしにしくぼほんまち</t>
        </is>
      </c>
    </row>
    <row r="5563">
      <c r="A5563" t="inlineStr">
        <is>
          <t>6392229</t>
        </is>
      </c>
      <c r="B5563" t="inlineStr">
        <is>
          <t>奈良県御所市鴨口町</t>
        </is>
      </c>
      <c r="C5563" t="inlineStr">
        <is>
          <t>ならけんごせしかもぐちちょう</t>
        </is>
      </c>
    </row>
    <row r="5564">
      <c r="A5564" t="inlineStr">
        <is>
          <t>6392231</t>
        </is>
      </c>
      <c r="B5564" t="inlineStr">
        <is>
          <t>奈良県御所市柿ケ坪町</t>
        </is>
      </c>
      <c r="C5564" t="inlineStr">
        <is>
          <t>ならけんごせしかきがつぼちょう</t>
        </is>
      </c>
    </row>
    <row r="5565">
      <c r="A5565" t="inlineStr">
        <is>
          <t>6392232</t>
        </is>
      </c>
      <c r="B5565" t="inlineStr">
        <is>
          <t>奈良県御所市御門町</t>
        </is>
      </c>
      <c r="C5565" t="inlineStr">
        <is>
          <t>ならけんごせしみかどちょう</t>
        </is>
      </c>
    </row>
    <row r="5566">
      <c r="A5566" t="inlineStr">
        <is>
          <t>6392233</t>
        </is>
      </c>
      <c r="B5566" t="inlineStr">
        <is>
          <t>奈良県御所市都町</t>
        </is>
      </c>
      <c r="C5566" t="inlineStr">
        <is>
          <t>ならけんごせしみやこまち</t>
        </is>
      </c>
    </row>
    <row r="5567">
      <c r="A5567" t="inlineStr">
        <is>
          <t>6392234</t>
        </is>
      </c>
      <c r="B5567" t="inlineStr">
        <is>
          <t>奈良県御所市柳町</t>
        </is>
      </c>
      <c r="C5567" t="inlineStr">
        <is>
          <t>ならけんごせしやなぎまち</t>
        </is>
      </c>
    </row>
    <row r="5568">
      <c r="A5568" t="inlineStr">
        <is>
          <t>6392235</t>
        </is>
      </c>
      <c r="B5568" t="inlineStr">
        <is>
          <t>奈良県御所市寺内町</t>
        </is>
      </c>
      <c r="C5568" t="inlineStr">
        <is>
          <t>ならけんごせしじないちょう</t>
        </is>
      </c>
    </row>
    <row r="5569">
      <c r="A5569" t="inlineStr">
        <is>
          <t>6392236</t>
        </is>
      </c>
      <c r="B5569" t="inlineStr">
        <is>
          <t>奈良県御所市代官町</t>
        </is>
      </c>
      <c r="C5569" t="inlineStr">
        <is>
          <t>ならけんごせしだいかんまち</t>
        </is>
      </c>
    </row>
    <row r="5570">
      <c r="A5570" t="inlineStr">
        <is>
          <t>6392237</t>
        </is>
      </c>
      <c r="B5570" t="inlineStr">
        <is>
          <t>奈良県御所市豊年橋通り</t>
        </is>
      </c>
      <c r="C5570" t="inlineStr">
        <is>
          <t>ならけんごせしほうねんばしどおり</t>
        </is>
      </c>
    </row>
    <row r="5571">
      <c r="A5571" t="inlineStr">
        <is>
          <t>6392238</t>
        </is>
      </c>
      <c r="B5571" t="inlineStr">
        <is>
          <t>奈良県御所市大橋通り</t>
        </is>
      </c>
      <c r="C5571" t="inlineStr">
        <is>
          <t>ならけんごせしおおはしどおり</t>
        </is>
      </c>
    </row>
    <row r="5572">
      <c r="A5572" t="inlineStr">
        <is>
          <t>6392239</t>
        </is>
      </c>
      <c r="B5572" t="inlineStr">
        <is>
          <t>奈良県御所市旭町</t>
        </is>
      </c>
      <c r="C5572" t="inlineStr">
        <is>
          <t>ならけんごせしあさひまち</t>
        </is>
      </c>
    </row>
    <row r="5573">
      <c r="A5573" t="inlineStr">
        <is>
          <t>6392241</t>
        </is>
      </c>
      <c r="B5573" t="inlineStr">
        <is>
          <t>奈良県御所市茅原</t>
        </is>
      </c>
      <c r="C5573" t="inlineStr">
        <is>
          <t>ならけんごせしちはら</t>
        </is>
      </c>
    </row>
    <row r="5574">
      <c r="A5574" t="inlineStr">
        <is>
          <t>6392242</t>
        </is>
      </c>
      <c r="B5574" t="inlineStr">
        <is>
          <t>奈良県御所市本馬</t>
        </is>
      </c>
      <c r="C5574" t="inlineStr">
        <is>
          <t>ならけんごせしほんま</t>
        </is>
      </c>
    </row>
    <row r="5575">
      <c r="A5575" t="inlineStr">
        <is>
          <t>6392243</t>
        </is>
      </c>
      <c r="B5575" t="inlineStr">
        <is>
          <t>奈良県御所市東寺田</t>
        </is>
      </c>
      <c r="C5575" t="inlineStr">
        <is>
          <t>ならけんごせしひがしてらだ</t>
        </is>
      </c>
    </row>
    <row r="5576">
      <c r="A5576" t="inlineStr">
        <is>
          <t>6392244</t>
        </is>
      </c>
      <c r="B5576" t="inlineStr">
        <is>
          <t>奈良県御所市柏原</t>
        </is>
      </c>
      <c r="C5576" t="inlineStr">
        <is>
          <t>ならけんごせしかしはら</t>
        </is>
      </c>
    </row>
    <row r="5577">
      <c r="A5577" t="inlineStr">
        <is>
          <t>6392245</t>
        </is>
      </c>
      <c r="B5577" t="inlineStr">
        <is>
          <t>奈良県御所市今住</t>
        </is>
      </c>
      <c r="C5577" t="inlineStr">
        <is>
          <t>ならけんごせしいまずみ</t>
        </is>
      </c>
    </row>
    <row r="5578">
      <c r="A5578" t="inlineStr">
        <is>
          <t>6392246</t>
        </is>
      </c>
      <c r="B5578" t="inlineStr">
        <is>
          <t>奈良県御所市原谷</t>
        </is>
      </c>
      <c r="C5578" t="inlineStr">
        <is>
          <t>ならけんごせしはらだに</t>
        </is>
      </c>
    </row>
    <row r="5579">
      <c r="A5579" t="inlineStr">
        <is>
          <t>6392247</t>
        </is>
      </c>
      <c r="B5579" t="inlineStr">
        <is>
          <t>奈良県御所市玉手</t>
        </is>
      </c>
      <c r="C5579" t="inlineStr">
        <is>
          <t>ならけんごせしたまで</t>
        </is>
      </c>
    </row>
    <row r="5580">
      <c r="A5580" t="inlineStr">
        <is>
          <t>6392248</t>
        </is>
      </c>
      <c r="B5580" t="inlineStr">
        <is>
          <t>奈良県御所市緑町</t>
        </is>
      </c>
      <c r="C5580" t="inlineStr">
        <is>
          <t>ならけんごせしみどりまち</t>
        </is>
      </c>
    </row>
    <row r="5581">
      <c r="A5581" t="inlineStr">
        <is>
          <t>6392251</t>
        </is>
      </c>
      <c r="B5581" t="inlineStr">
        <is>
          <t>奈良県御所市戸毛</t>
        </is>
      </c>
      <c r="C5581" t="inlineStr">
        <is>
          <t>ならけんごせしとうげ</t>
        </is>
      </c>
    </row>
    <row r="5582">
      <c r="A5582" t="inlineStr">
        <is>
          <t>6392252</t>
        </is>
      </c>
      <c r="B5582" t="inlineStr">
        <is>
          <t>奈良県御所市樋野</t>
        </is>
      </c>
      <c r="C5582" t="inlineStr">
        <is>
          <t>ならけんごせしひの</t>
        </is>
      </c>
    </row>
    <row r="5583">
      <c r="A5583" t="inlineStr">
        <is>
          <t>6392253</t>
        </is>
      </c>
      <c r="B5583" t="inlineStr">
        <is>
          <t>奈良県御所市奉膳</t>
        </is>
      </c>
      <c r="C5583" t="inlineStr">
        <is>
          <t>ならけんごせしぶんぜ</t>
        </is>
      </c>
    </row>
    <row r="5584">
      <c r="A5584" t="inlineStr">
        <is>
          <t>6392254</t>
        </is>
      </c>
      <c r="B5584" t="inlineStr">
        <is>
          <t>奈良県御所市古瀬</t>
        </is>
      </c>
      <c r="C5584" t="inlineStr">
        <is>
          <t>ならけんごせしこせ</t>
        </is>
      </c>
    </row>
    <row r="5585">
      <c r="A5585" t="inlineStr">
        <is>
          <t>6392255</t>
        </is>
      </c>
      <c r="B5585" t="inlineStr">
        <is>
          <t>奈良県御所市朝町</t>
        </is>
      </c>
      <c r="C5585" t="inlineStr">
        <is>
          <t>ならけんごせしあさまち</t>
        </is>
      </c>
    </row>
    <row r="5586">
      <c r="A5586" t="inlineStr">
        <is>
          <t>6392256</t>
        </is>
      </c>
      <c r="B5586" t="inlineStr">
        <is>
          <t>奈良県御所市栗阪</t>
        </is>
      </c>
      <c r="C5586" t="inlineStr">
        <is>
          <t>ならけんごせしくりさか</t>
        </is>
      </c>
    </row>
    <row r="5587">
      <c r="A5587" t="inlineStr">
        <is>
          <t>6392257</t>
        </is>
      </c>
      <c r="B5587" t="inlineStr">
        <is>
          <t>奈良県御所市小殿</t>
        </is>
      </c>
      <c r="C5587" t="inlineStr">
        <is>
          <t>ならけんごせしおどの</t>
        </is>
      </c>
    </row>
    <row r="5588">
      <c r="A5588" t="inlineStr">
        <is>
          <t>6392258</t>
        </is>
      </c>
      <c r="B5588" t="inlineStr">
        <is>
          <t>奈良県御所市稲宿</t>
        </is>
      </c>
      <c r="C5588" t="inlineStr">
        <is>
          <t>ならけんごせしいないど</t>
        </is>
      </c>
    </row>
    <row r="5589">
      <c r="A5589" t="inlineStr">
        <is>
          <t>6392261</t>
        </is>
      </c>
      <c r="B5589" t="inlineStr">
        <is>
          <t>奈良県御所市城山台</t>
        </is>
      </c>
      <c r="C5589" t="inlineStr">
        <is>
          <t>ならけんごせししろやまだい</t>
        </is>
      </c>
    </row>
    <row r="5590">
      <c r="A5590" t="inlineStr">
        <is>
          <t>6392262</t>
        </is>
      </c>
      <c r="B5590" t="inlineStr">
        <is>
          <t>奈良県御所市東持田</t>
        </is>
      </c>
      <c r="C5590" t="inlineStr">
        <is>
          <t>ならけんごせしひがしもった</t>
        </is>
      </c>
    </row>
    <row r="5591">
      <c r="A5591" t="inlineStr">
        <is>
          <t>6392263</t>
        </is>
      </c>
      <c r="B5591" t="inlineStr">
        <is>
          <t>奈良県御所市鳥井戸</t>
        </is>
      </c>
      <c r="C5591" t="inlineStr">
        <is>
          <t>ならけんごせしとりいど</t>
        </is>
      </c>
    </row>
    <row r="5592">
      <c r="A5592" t="inlineStr">
        <is>
          <t>6392264</t>
        </is>
      </c>
      <c r="B5592" t="inlineStr">
        <is>
          <t>奈良県御所市五百家</t>
        </is>
      </c>
      <c r="C5592" t="inlineStr">
        <is>
          <t>ならけんごせしいうか</t>
        </is>
      </c>
    </row>
    <row r="5593">
      <c r="A5593" t="inlineStr">
        <is>
          <t>6392265</t>
        </is>
      </c>
      <c r="B5593" t="inlineStr">
        <is>
          <t>奈良県御所市新田</t>
        </is>
      </c>
      <c r="C5593" t="inlineStr">
        <is>
          <t>ならけんごせししんでん</t>
        </is>
      </c>
    </row>
    <row r="5594">
      <c r="A5594" t="inlineStr">
        <is>
          <t>6392266</t>
        </is>
      </c>
      <c r="B5594" t="inlineStr">
        <is>
          <t>奈良県御所市重阪</t>
        </is>
      </c>
      <c r="C5594" t="inlineStr">
        <is>
          <t>ならけんごせしへいさか</t>
        </is>
      </c>
    </row>
    <row r="5595">
      <c r="A5595" t="inlineStr">
        <is>
          <t>6392267</t>
        </is>
      </c>
      <c r="B5595" t="inlineStr">
        <is>
          <t>奈良県御所市内谷</t>
        </is>
      </c>
      <c r="C5595" t="inlineStr">
        <is>
          <t>ならけんごせしうちたに</t>
        </is>
      </c>
    </row>
    <row r="5596">
      <c r="A5596" t="inlineStr">
        <is>
          <t>6392268</t>
        </is>
      </c>
      <c r="B5596" t="inlineStr">
        <is>
          <t>奈良県御所市船路</t>
        </is>
      </c>
      <c r="C5596" t="inlineStr">
        <is>
          <t>ならけんごせしふなじ</t>
        </is>
      </c>
    </row>
    <row r="5597">
      <c r="A5597" t="inlineStr">
        <is>
          <t>6392271</t>
        </is>
      </c>
      <c r="B5597" t="inlineStr">
        <is>
          <t>奈良県御所市宮前町</t>
        </is>
      </c>
      <c r="C5597" t="inlineStr">
        <is>
          <t>ならけんごせしみやまえまち</t>
        </is>
      </c>
    </row>
    <row r="5598">
      <c r="A5598" t="inlineStr">
        <is>
          <t>6392272</t>
        </is>
      </c>
      <c r="B5598" t="inlineStr">
        <is>
          <t>奈良県御所市蛇穴</t>
        </is>
      </c>
      <c r="C5598" t="inlineStr">
        <is>
          <t>ならけんごせしさらぎ</t>
        </is>
      </c>
    </row>
    <row r="5599">
      <c r="A5599" t="inlineStr">
        <is>
          <t>6392273</t>
        </is>
      </c>
      <c r="B5599" t="inlineStr">
        <is>
          <t>奈良県御所市池之内</t>
        </is>
      </c>
      <c r="C5599" t="inlineStr">
        <is>
          <t>ならけんごせしいけのうち</t>
        </is>
      </c>
    </row>
    <row r="5600">
      <c r="A5600" t="inlineStr">
        <is>
          <t>6392274</t>
        </is>
      </c>
      <c r="B5600" t="inlineStr">
        <is>
          <t>奈良県御所市冨田</t>
        </is>
      </c>
      <c r="C5600" t="inlineStr">
        <is>
          <t>ならけんごせしとみた</t>
        </is>
      </c>
    </row>
    <row r="5601">
      <c r="A5601" t="inlineStr">
        <is>
          <t>6392275</t>
        </is>
      </c>
      <c r="B5601" t="inlineStr">
        <is>
          <t>奈良県御所市出走</t>
        </is>
      </c>
      <c r="C5601" t="inlineStr">
        <is>
          <t>ならけんごせしではしり</t>
        </is>
      </c>
    </row>
    <row r="5602">
      <c r="A5602" t="inlineStr">
        <is>
          <t>6392276</t>
        </is>
      </c>
      <c r="B5602" t="inlineStr">
        <is>
          <t>奈良県御所市條</t>
        </is>
      </c>
      <c r="C5602" t="inlineStr">
        <is>
          <t>ならけんごせしじょう</t>
        </is>
      </c>
    </row>
    <row r="5603">
      <c r="A5603" t="inlineStr">
        <is>
          <t>6392277</t>
        </is>
      </c>
      <c r="B5603" t="inlineStr">
        <is>
          <t>奈良県御所市室</t>
        </is>
      </c>
      <c r="C5603" t="inlineStr">
        <is>
          <t>ならけんごせしむろ</t>
        </is>
      </c>
    </row>
    <row r="5604">
      <c r="A5604" t="inlineStr">
        <is>
          <t>6392278</t>
        </is>
      </c>
      <c r="B5604" t="inlineStr">
        <is>
          <t>奈良県御所市緑ケ丘</t>
        </is>
      </c>
      <c r="C5604" t="inlineStr">
        <is>
          <t>ならけんごせしみどりがおか</t>
        </is>
      </c>
    </row>
    <row r="5605">
      <c r="A5605" t="inlineStr">
        <is>
          <t>6392279</t>
        </is>
      </c>
      <c r="B5605" t="inlineStr">
        <is>
          <t>奈良県御所市今出</t>
        </is>
      </c>
      <c r="C5605" t="inlineStr">
        <is>
          <t>ならけんごせしいまで</t>
        </is>
      </c>
    </row>
    <row r="5606">
      <c r="A5606" t="inlineStr">
        <is>
          <t>6392301</t>
        </is>
      </c>
      <c r="B5606" t="inlineStr">
        <is>
          <t>奈良県御所市元町</t>
        </is>
      </c>
      <c r="C5606" t="inlineStr">
        <is>
          <t>ならけんごせしもとまち</t>
        </is>
      </c>
    </row>
    <row r="5607">
      <c r="A5607" t="inlineStr">
        <is>
          <t>6392302</t>
        </is>
      </c>
      <c r="B5607" t="inlineStr">
        <is>
          <t>奈良県御所市東松本</t>
        </is>
      </c>
      <c r="C5607" t="inlineStr">
        <is>
          <t>ならけんごせしひがしまつもと</t>
        </is>
      </c>
    </row>
    <row r="5608">
      <c r="A5608" t="inlineStr">
        <is>
          <t>6392303</t>
        </is>
      </c>
      <c r="B5608" t="inlineStr">
        <is>
          <t>奈良県御所市末広町</t>
        </is>
      </c>
      <c r="C5608" t="inlineStr">
        <is>
          <t>ならけんごせしすえひろちょう</t>
        </is>
      </c>
    </row>
    <row r="5609">
      <c r="A5609" t="inlineStr">
        <is>
          <t>6392304</t>
        </is>
      </c>
      <c r="B5609" t="inlineStr">
        <is>
          <t>奈良県御所市大広町</t>
        </is>
      </c>
      <c r="C5609" t="inlineStr">
        <is>
          <t>ならけんごせしおおひろちょう</t>
        </is>
      </c>
    </row>
    <row r="5610">
      <c r="A5610" t="inlineStr">
        <is>
          <t>6392305</t>
        </is>
      </c>
      <c r="B5610" t="inlineStr">
        <is>
          <t>奈良県御所市柳田町</t>
        </is>
      </c>
      <c r="C5610" t="inlineStr">
        <is>
          <t>ならけんごせしやなぎだちょう</t>
        </is>
      </c>
    </row>
    <row r="5611">
      <c r="A5611" t="inlineStr">
        <is>
          <t>6392306</t>
        </is>
      </c>
      <c r="B5611" t="inlineStr">
        <is>
          <t>奈良県御所市三室</t>
        </is>
      </c>
      <c r="C5611" t="inlineStr">
        <is>
          <t>ならけんごせしみむろ</t>
        </is>
      </c>
    </row>
    <row r="5612">
      <c r="A5612" t="inlineStr">
        <is>
          <t>6392311</t>
        </is>
      </c>
      <c r="B5612" t="inlineStr">
        <is>
          <t>奈良県御所市小林</t>
        </is>
      </c>
      <c r="C5612" t="inlineStr">
        <is>
          <t>ならけんごせしこばやし</t>
        </is>
      </c>
    </row>
    <row r="5613">
      <c r="A5613" t="inlineStr">
        <is>
          <t>6392312</t>
        </is>
      </c>
      <c r="B5613" t="inlineStr">
        <is>
          <t>奈良県御所市櫛羅</t>
        </is>
      </c>
      <c r="C5613" t="inlineStr">
        <is>
          <t>ならけんごせしくじら</t>
        </is>
      </c>
    </row>
    <row r="5614">
      <c r="A5614" t="inlineStr">
        <is>
          <t>6392313</t>
        </is>
      </c>
      <c r="B5614" t="inlineStr">
        <is>
          <t>奈良県御所市楢原</t>
        </is>
      </c>
      <c r="C5614" t="inlineStr">
        <is>
          <t>ならけんごせしならばら</t>
        </is>
      </c>
    </row>
    <row r="5615">
      <c r="A5615" t="inlineStr">
        <is>
          <t>6392314</t>
        </is>
      </c>
      <c r="B5615" t="inlineStr">
        <is>
          <t>奈良県御所市幸町</t>
        </is>
      </c>
      <c r="C5615" t="inlineStr">
        <is>
          <t>ならけんごせしさいわいちょう</t>
        </is>
      </c>
    </row>
    <row r="5616">
      <c r="A5616" t="inlineStr">
        <is>
          <t>6392315</t>
        </is>
      </c>
      <c r="B5616" t="inlineStr">
        <is>
          <t>奈良県御所市宮戸</t>
        </is>
      </c>
      <c r="C5616" t="inlineStr">
        <is>
          <t>ならけんごせしみやど</t>
        </is>
      </c>
    </row>
    <row r="5617">
      <c r="A5617" t="inlineStr">
        <is>
          <t>6392316</t>
        </is>
      </c>
      <c r="B5617" t="inlineStr">
        <is>
          <t>奈良県御所市西寺田</t>
        </is>
      </c>
      <c r="C5617" t="inlineStr">
        <is>
          <t>ならけんごせしにしてらだ</t>
        </is>
      </c>
    </row>
    <row r="5618">
      <c r="A5618" t="inlineStr">
        <is>
          <t>6392317</t>
        </is>
      </c>
      <c r="B5618" t="inlineStr">
        <is>
          <t>奈良県御所市豊田</t>
        </is>
      </c>
      <c r="C5618" t="inlineStr">
        <is>
          <t>ならけんごせしとよだ</t>
        </is>
      </c>
    </row>
    <row r="5619">
      <c r="A5619" t="inlineStr">
        <is>
          <t>6392318</t>
        </is>
      </c>
      <c r="B5619" t="inlineStr">
        <is>
          <t>奈良県御所市森脇</t>
        </is>
      </c>
      <c r="C5619" t="inlineStr">
        <is>
          <t>ならけんごせしもりわき</t>
        </is>
      </c>
    </row>
    <row r="5620">
      <c r="A5620" t="inlineStr">
        <is>
          <t>6392321</t>
        </is>
      </c>
      <c r="B5620" t="inlineStr">
        <is>
          <t>奈良県御所市名柄</t>
        </is>
      </c>
      <c r="C5620" t="inlineStr">
        <is>
          <t>ならけんごせしながら</t>
        </is>
      </c>
    </row>
    <row r="5621">
      <c r="A5621" t="inlineStr">
        <is>
          <t>6392322</t>
        </is>
      </c>
      <c r="B5621" t="inlineStr">
        <is>
          <t>奈良県御所市東名柄</t>
        </is>
      </c>
      <c r="C5621" t="inlineStr">
        <is>
          <t>ならけんごせしひがしながら</t>
        </is>
      </c>
    </row>
    <row r="5622">
      <c r="A5622" t="inlineStr">
        <is>
          <t>6392323</t>
        </is>
      </c>
      <c r="B5622" t="inlineStr">
        <is>
          <t>奈良県御所市多田</t>
        </is>
      </c>
      <c r="C5622" t="inlineStr">
        <is>
          <t>ならけんごせしおいだ</t>
        </is>
      </c>
    </row>
    <row r="5623">
      <c r="A5623" t="inlineStr">
        <is>
          <t>6392324</t>
        </is>
      </c>
      <c r="B5623" t="inlineStr">
        <is>
          <t>奈良県御所市下茶屋</t>
        </is>
      </c>
      <c r="C5623" t="inlineStr">
        <is>
          <t>ならけんごせししものちゃや</t>
        </is>
      </c>
    </row>
    <row r="5624">
      <c r="A5624" t="inlineStr">
        <is>
          <t>6392325</t>
        </is>
      </c>
      <c r="B5624" t="inlineStr">
        <is>
          <t>奈良県御所市佐田</t>
        </is>
      </c>
      <c r="C5624" t="inlineStr">
        <is>
          <t>ならけんごせしさだ</t>
        </is>
      </c>
    </row>
    <row r="5625">
      <c r="A5625" t="inlineStr">
        <is>
          <t>6392326</t>
        </is>
      </c>
      <c r="B5625" t="inlineStr">
        <is>
          <t>奈良県御所市井戸</t>
        </is>
      </c>
      <c r="C5625" t="inlineStr">
        <is>
          <t>ならけんごせしいど</t>
        </is>
      </c>
    </row>
    <row r="5626">
      <c r="A5626" t="inlineStr">
        <is>
          <t>6392327</t>
        </is>
      </c>
      <c r="B5626" t="inlineStr">
        <is>
          <t>奈良県御所市増</t>
        </is>
      </c>
      <c r="C5626" t="inlineStr">
        <is>
          <t>ならけんごせしまし</t>
        </is>
      </c>
    </row>
    <row r="5627">
      <c r="A5627" t="inlineStr">
        <is>
          <t>6392328</t>
        </is>
      </c>
      <c r="B5627" t="inlineStr">
        <is>
          <t>奈良県御所市関屋</t>
        </is>
      </c>
      <c r="C5627" t="inlineStr">
        <is>
          <t>ならけんごせしせきや</t>
        </is>
      </c>
    </row>
    <row r="5628">
      <c r="A5628" t="inlineStr">
        <is>
          <t>6392331</t>
        </is>
      </c>
      <c r="B5628" t="inlineStr">
        <is>
          <t>奈良県御所市南郷</t>
        </is>
      </c>
      <c r="C5628" t="inlineStr">
        <is>
          <t>ならけんごせしなんごう</t>
        </is>
      </c>
    </row>
    <row r="5629">
      <c r="A5629" t="inlineStr">
        <is>
          <t>6392332</t>
        </is>
      </c>
      <c r="B5629" t="inlineStr">
        <is>
          <t>奈良県御所市西持田</t>
        </is>
      </c>
      <c r="C5629" t="inlineStr">
        <is>
          <t>ならけんごせしにしもった</t>
        </is>
      </c>
    </row>
    <row r="5630">
      <c r="A5630" t="inlineStr">
        <is>
          <t>6392333</t>
        </is>
      </c>
      <c r="B5630" t="inlineStr">
        <is>
          <t>奈良県御所市林</t>
        </is>
      </c>
      <c r="C5630" t="inlineStr">
        <is>
          <t>ならけんごせしはやし</t>
        </is>
      </c>
    </row>
    <row r="5631">
      <c r="A5631" t="inlineStr">
        <is>
          <t>6392334</t>
        </is>
      </c>
      <c r="B5631" t="inlineStr">
        <is>
          <t>奈良県御所市北窪</t>
        </is>
      </c>
      <c r="C5631" t="inlineStr">
        <is>
          <t>ならけんごせしきたくぼ</t>
        </is>
      </c>
    </row>
    <row r="5632">
      <c r="A5632" t="inlineStr">
        <is>
          <t>6392335</t>
        </is>
      </c>
      <c r="B5632" t="inlineStr">
        <is>
          <t>奈良県御所市西北窪</t>
        </is>
      </c>
      <c r="C5632" t="inlineStr">
        <is>
          <t>ならけんごせしにしきたくぼ</t>
        </is>
      </c>
    </row>
    <row r="5633">
      <c r="A5633" t="inlineStr">
        <is>
          <t>6392336</t>
        </is>
      </c>
      <c r="B5633" t="inlineStr">
        <is>
          <t>奈良県御所市高天</t>
        </is>
      </c>
      <c r="C5633" t="inlineStr">
        <is>
          <t>ならけんごせしたかま</t>
        </is>
      </c>
    </row>
    <row r="5634">
      <c r="A5634" t="inlineStr">
        <is>
          <t>6392337</t>
        </is>
      </c>
      <c r="B5634" t="inlineStr">
        <is>
          <t>奈良県御所市極楽寺</t>
        </is>
      </c>
      <c r="C5634" t="inlineStr">
        <is>
          <t>ならけんごせしごくらくじ</t>
        </is>
      </c>
    </row>
    <row r="5635">
      <c r="A5635" t="inlineStr">
        <is>
          <t>6392341</t>
        </is>
      </c>
      <c r="B5635" t="inlineStr">
        <is>
          <t>奈良県御所市朝妻</t>
        </is>
      </c>
      <c r="C5635" t="inlineStr">
        <is>
          <t>ならけんごせしあさづま</t>
        </is>
      </c>
    </row>
    <row r="5636">
      <c r="A5636" t="inlineStr">
        <is>
          <t>6392342</t>
        </is>
      </c>
      <c r="B5636" t="inlineStr">
        <is>
          <t>奈良県御所市僧堂</t>
        </is>
      </c>
      <c r="C5636" t="inlineStr">
        <is>
          <t>ならけんごせしそうどう</t>
        </is>
      </c>
    </row>
    <row r="5637">
      <c r="A5637" t="inlineStr">
        <is>
          <t>6392343</t>
        </is>
      </c>
      <c r="B5637" t="inlineStr">
        <is>
          <t>奈良県御所市鴨神</t>
        </is>
      </c>
      <c r="C5637" t="inlineStr">
        <is>
          <t>ならけんごせしかもがみ</t>
        </is>
      </c>
    </row>
    <row r="5638">
      <c r="A5638" t="inlineStr">
        <is>
          <t>6392344</t>
        </is>
      </c>
      <c r="B5638" t="inlineStr">
        <is>
          <t>奈良県御所市東佐味</t>
        </is>
      </c>
      <c r="C5638" t="inlineStr">
        <is>
          <t>ならけんごせしひがしさび</t>
        </is>
      </c>
    </row>
    <row r="5639">
      <c r="A5639" t="inlineStr">
        <is>
          <t>6392345</t>
        </is>
      </c>
      <c r="B5639" t="inlineStr">
        <is>
          <t>奈良県御所市西佐味</t>
        </is>
      </c>
      <c r="C5639" t="inlineStr">
        <is>
          <t>ならけんごせしにしさび</t>
        </is>
      </c>
    </row>
    <row r="5640">
      <c r="A5640" t="inlineStr">
        <is>
          <t>6392346</t>
        </is>
      </c>
      <c r="B5640" t="inlineStr">
        <is>
          <t>奈良県御所市伏見</t>
        </is>
      </c>
      <c r="C5640" t="inlineStr">
        <is>
          <t>ならけんごせしふしみ</t>
        </is>
      </c>
    </row>
    <row r="5641">
      <c r="A5641" t="inlineStr">
        <is>
          <t>6393100</t>
        </is>
      </c>
      <c r="B5641" t="inlineStr">
        <is>
          <t>奈良県吉野郡吉野町</t>
        </is>
      </c>
      <c r="C5641" t="inlineStr">
        <is>
          <t>ならけんよしのぐんよしのちょう</t>
        </is>
      </c>
    </row>
    <row r="5642">
      <c r="A5642" t="inlineStr">
        <is>
          <t>6393101</t>
        </is>
      </c>
      <c r="B5642" t="inlineStr">
        <is>
          <t>奈良県吉野郡吉野町山口</t>
        </is>
      </c>
      <c r="C5642" t="inlineStr">
        <is>
          <t>ならけんよしのぐんよしのちょうやまぐち</t>
        </is>
      </c>
    </row>
    <row r="5643">
      <c r="A5643" t="inlineStr">
        <is>
          <t>6393102</t>
        </is>
      </c>
      <c r="B5643" t="inlineStr">
        <is>
          <t>奈良県吉野郡吉野町河原屋</t>
        </is>
      </c>
      <c r="C5643" t="inlineStr">
        <is>
          <t>ならけんよしのぐんよしのちょうかわはらや</t>
        </is>
      </c>
    </row>
    <row r="5644">
      <c r="A5644" t="inlineStr">
        <is>
          <t>6393103</t>
        </is>
      </c>
      <c r="B5644" t="inlineStr">
        <is>
          <t>奈良県吉野郡吉野町平尾</t>
        </is>
      </c>
      <c r="C5644" t="inlineStr">
        <is>
          <t>ならけんよしのぐんよしのちょうひらお</t>
        </is>
      </c>
    </row>
    <row r="5645">
      <c r="A5645" t="inlineStr">
        <is>
          <t>6393104</t>
        </is>
      </c>
      <c r="B5645" t="inlineStr">
        <is>
          <t>奈良県吉野郡吉野町峰寺</t>
        </is>
      </c>
      <c r="C5645" t="inlineStr">
        <is>
          <t>ならけんよしのぐんよしのちょうみねでら</t>
        </is>
      </c>
    </row>
    <row r="5646">
      <c r="A5646" t="inlineStr">
        <is>
          <t>6393105</t>
        </is>
      </c>
      <c r="B5646" t="inlineStr">
        <is>
          <t>奈良県吉野郡吉野町千股</t>
        </is>
      </c>
      <c r="C5646" t="inlineStr">
        <is>
          <t>ならけんよしのぐんよしのちょうちまた</t>
        </is>
      </c>
    </row>
    <row r="5647">
      <c r="A5647" t="inlineStr">
        <is>
          <t>6393106</t>
        </is>
      </c>
      <c r="B5647" t="inlineStr">
        <is>
          <t>奈良県吉野郡吉野町志賀</t>
        </is>
      </c>
      <c r="C5647" t="inlineStr">
        <is>
          <t>ならけんよしのぐんよしのちょうしが</t>
        </is>
      </c>
    </row>
    <row r="5648">
      <c r="A5648" t="inlineStr">
        <is>
          <t>6393107</t>
        </is>
      </c>
      <c r="B5648" t="inlineStr">
        <is>
          <t>奈良県吉野郡吉野町佐々羅</t>
        </is>
      </c>
      <c r="C5648" t="inlineStr">
        <is>
          <t>ならけんよしのぐんよしのちょうささら</t>
        </is>
      </c>
    </row>
    <row r="5649">
      <c r="A5649" t="inlineStr">
        <is>
          <t>6393108</t>
        </is>
      </c>
      <c r="B5649" t="inlineStr">
        <is>
          <t>奈良県吉野郡吉野町西谷</t>
        </is>
      </c>
      <c r="C5649" t="inlineStr">
        <is>
          <t>ならけんよしのぐんよしのちょうにしたに</t>
        </is>
      </c>
    </row>
    <row r="5650">
      <c r="A5650" t="inlineStr">
        <is>
          <t>6393111</t>
        </is>
      </c>
      <c r="B5650" t="inlineStr">
        <is>
          <t>奈良県吉野郡吉野町上市</t>
        </is>
      </c>
      <c r="C5650" t="inlineStr">
        <is>
          <t>ならけんよしのぐんよしのちょうかみいち</t>
        </is>
      </c>
    </row>
    <row r="5651">
      <c r="A5651" t="inlineStr">
        <is>
          <t>6393112</t>
        </is>
      </c>
      <c r="B5651" t="inlineStr">
        <is>
          <t>奈良県吉野郡吉野町立野</t>
        </is>
      </c>
      <c r="C5651" t="inlineStr">
        <is>
          <t>ならけんよしのぐんよしのちょうたちの</t>
        </is>
      </c>
    </row>
    <row r="5652">
      <c r="A5652" t="inlineStr">
        <is>
          <t>6393113</t>
        </is>
      </c>
      <c r="B5652" t="inlineStr">
        <is>
          <t>奈良県吉野郡吉野町飯貝</t>
        </is>
      </c>
      <c r="C5652" t="inlineStr">
        <is>
          <t>ならけんよしのぐんよしのちょういいがい</t>
        </is>
      </c>
    </row>
    <row r="5653">
      <c r="A5653" t="inlineStr">
        <is>
          <t>6393114</t>
        </is>
      </c>
      <c r="B5653" t="inlineStr">
        <is>
          <t>奈良県吉野郡吉野町丹治</t>
        </is>
      </c>
      <c r="C5653" t="inlineStr">
        <is>
          <t>ならけんよしのぐんよしのちょうたんじ</t>
        </is>
      </c>
    </row>
    <row r="5654">
      <c r="A5654" t="inlineStr">
        <is>
          <t>6393115</t>
        </is>
      </c>
      <c r="B5654" t="inlineStr">
        <is>
          <t>奈良県吉野郡吉野町吉野山</t>
        </is>
      </c>
      <c r="C5654" t="inlineStr">
        <is>
          <t>ならけんよしのぐんよしのちょうよしのやま</t>
        </is>
      </c>
    </row>
    <row r="5655">
      <c r="A5655" t="inlineStr">
        <is>
          <t>6393116</t>
        </is>
      </c>
      <c r="B5655" t="inlineStr">
        <is>
          <t>奈良県吉野郡吉野町六田</t>
        </is>
      </c>
      <c r="C5655" t="inlineStr">
        <is>
          <t>ならけんよしのぐんよしのちょうむだ</t>
        </is>
      </c>
    </row>
    <row r="5656">
      <c r="A5656" t="inlineStr">
        <is>
          <t>6393117</t>
        </is>
      </c>
      <c r="B5656" t="inlineStr">
        <is>
          <t>奈良県吉野郡吉野町左曽</t>
        </is>
      </c>
      <c r="C5656" t="inlineStr">
        <is>
          <t>ならけんよしのぐんよしのちょうさそ</t>
        </is>
      </c>
    </row>
    <row r="5657">
      <c r="A5657" t="inlineStr">
        <is>
          <t>6393118</t>
        </is>
      </c>
      <c r="B5657" t="inlineStr">
        <is>
          <t>奈良県吉野郡吉野町橋屋</t>
        </is>
      </c>
      <c r="C5657" t="inlineStr">
        <is>
          <t>ならけんよしのぐんよしのちょうはしや</t>
        </is>
      </c>
    </row>
    <row r="5658">
      <c r="A5658" t="inlineStr">
        <is>
          <t>6393121</t>
        </is>
      </c>
      <c r="B5658" t="inlineStr">
        <is>
          <t>奈良県吉野郡大淀町西増</t>
        </is>
      </c>
      <c r="C5658" t="inlineStr">
        <is>
          <t>ならけんよしのぐんおおよどちょうにしまし</t>
        </is>
      </c>
    </row>
    <row r="5659">
      <c r="A5659" t="inlineStr">
        <is>
          <t>6393122</t>
        </is>
      </c>
      <c r="B5659" t="inlineStr">
        <is>
          <t>奈良県吉野郡大淀町中増</t>
        </is>
      </c>
      <c r="C5659" t="inlineStr">
        <is>
          <t>ならけんよしのぐんおおよどちょうなかまし</t>
        </is>
      </c>
    </row>
    <row r="5660">
      <c r="A5660" t="inlineStr">
        <is>
          <t>6393123</t>
        </is>
      </c>
      <c r="B5660" t="inlineStr">
        <is>
          <t>奈良県吉野郡大淀町増口</t>
        </is>
      </c>
      <c r="C5660" t="inlineStr">
        <is>
          <t>ならけんよしのぐんおおよどちょうましぐち</t>
        </is>
      </c>
    </row>
    <row r="5661">
      <c r="A5661" t="inlineStr">
        <is>
          <t>6393124</t>
        </is>
      </c>
      <c r="B5661" t="inlineStr">
        <is>
          <t>奈良県吉野郡大淀町北六田</t>
        </is>
      </c>
      <c r="C5661" t="inlineStr">
        <is>
          <t>ならけんよしのぐんおおよどちょうきたむだ</t>
        </is>
      </c>
    </row>
    <row r="5662">
      <c r="A5662" t="inlineStr">
        <is>
          <t>6393125</t>
        </is>
      </c>
      <c r="B5662" t="inlineStr">
        <is>
          <t>奈良県吉野郡大淀町北野</t>
        </is>
      </c>
      <c r="C5662" t="inlineStr">
        <is>
          <t>ならけんよしのぐんおおよどちょうきたの</t>
        </is>
      </c>
    </row>
    <row r="5663">
      <c r="A5663" t="inlineStr">
        <is>
          <t>6393126</t>
        </is>
      </c>
      <c r="B5663" t="inlineStr">
        <is>
          <t>奈良県吉野郡大淀町新野</t>
        </is>
      </c>
      <c r="C5663" t="inlineStr">
        <is>
          <t>ならけんよしのぐんおおよどちょうにの</t>
        </is>
      </c>
    </row>
    <row r="5664">
      <c r="A5664" t="inlineStr">
        <is>
          <t>6393127</t>
        </is>
      </c>
      <c r="B5664" t="inlineStr">
        <is>
          <t>奈良県吉野郡大淀町馬佐</t>
        </is>
      </c>
      <c r="C5664" t="inlineStr">
        <is>
          <t>ならけんよしのぐんおおよどちょうばさ</t>
        </is>
      </c>
    </row>
    <row r="5665">
      <c r="A5665" t="inlineStr">
        <is>
          <t>6393128</t>
        </is>
      </c>
      <c r="B5665" t="inlineStr">
        <is>
          <t>奈良県吉野郡大淀町比曽</t>
        </is>
      </c>
      <c r="C5665" t="inlineStr">
        <is>
          <t>ならけんよしのぐんおおよどちょうひそ</t>
        </is>
      </c>
    </row>
    <row r="5666">
      <c r="A5666" t="inlineStr">
        <is>
          <t>6393321</t>
        </is>
      </c>
      <c r="B5666" t="inlineStr">
        <is>
          <t>奈良県吉野郡吉野町三茶屋</t>
        </is>
      </c>
      <c r="C5666" t="inlineStr">
        <is>
          <t>ならけんよしのぐんよしのちょうみつちゃや</t>
        </is>
      </c>
    </row>
    <row r="5667">
      <c r="A5667" t="inlineStr">
        <is>
          <t>6393322</t>
        </is>
      </c>
      <c r="B5667" t="inlineStr">
        <is>
          <t>奈良県吉野郡吉野町小名</t>
        </is>
      </c>
      <c r="C5667" t="inlineStr">
        <is>
          <t>ならけんよしのぐんよしのちょうこな</t>
        </is>
      </c>
    </row>
    <row r="5668">
      <c r="A5668" t="inlineStr">
        <is>
          <t>6393323</t>
        </is>
      </c>
      <c r="B5668" t="inlineStr">
        <is>
          <t>奈良県吉野郡吉野町色生</t>
        </is>
      </c>
      <c r="C5668" t="inlineStr">
        <is>
          <t>ならけんよしのぐんよしのちょういろう</t>
        </is>
      </c>
    </row>
    <row r="5669">
      <c r="A5669" t="inlineStr">
        <is>
          <t>6393324</t>
        </is>
      </c>
      <c r="B5669" t="inlineStr">
        <is>
          <t>奈良県吉野郡吉野町香束</t>
        </is>
      </c>
      <c r="C5669" t="inlineStr">
        <is>
          <t>ならけんよしのぐんよしのちょうこうそく</t>
        </is>
      </c>
    </row>
    <row r="5670">
      <c r="A5670" t="inlineStr">
        <is>
          <t>6393325</t>
        </is>
      </c>
      <c r="B5670" t="inlineStr">
        <is>
          <t>奈良県吉野郡吉野町柳</t>
        </is>
      </c>
      <c r="C5670" t="inlineStr">
        <is>
          <t>ならけんよしのぐんよしのちょうやなぎ</t>
        </is>
      </c>
    </row>
    <row r="5671">
      <c r="A5671" t="inlineStr">
        <is>
          <t>6393431</t>
        </is>
      </c>
      <c r="B5671" t="inlineStr">
        <is>
          <t>奈良県吉野郡吉野町入野</t>
        </is>
      </c>
      <c r="C5671" t="inlineStr">
        <is>
          <t>ならけんよしのぐんよしのちょうしおの</t>
        </is>
      </c>
    </row>
    <row r="5672">
      <c r="A5672" t="inlineStr">
        <is>
          <t>6393432</t>
        </is>
      </c>
      <c r="B5672" t="inlineStr">
        <is>
          <t>奈良県吉野郡吉野町窪垣内</t>
        </is>
      </c>
      <c r="C5672" t="inlineStr">
        <is>
          <t>ならけんよしのぐんよしのちょうくぼがいと</t>
        </is>
      </c>
    </row>
    <row r="5673">
      <c r="A5673" t="inlineStr">
        <is>
          <t>6393433</t>
        </is>
      </c>
      <c r="B5673" t="inlineStr">
        <is>
          <t>奈良県吉野郡吉野町新子</t>
        </is>
      </c>
      <c r="C5673" t="inlineStr">
        <is>
          <t>ならけんよしのぐんよしのちょうあたらし</t>
        </is>
      </c>
    </row>
    <row r="5674">
      <c r="A5674" t="inlineStr">
        <is>
          <t>6393434</t>
        </is>
      </c>
      <c r="B5674" t="inlineStr">
        <is>
          <t>奈良県吉野郡吉野町国栖</t>
        </is>
      </c>
      <c r="C5674" t="inlineStr">
        <is>
          <t>ならけんよしのぐんよしのちょうくず</t>
        </is>
      </c>
    </row>
    <row r="5675">
      <c r="A5675" t="inlineStr">
        <is>
          <t>6393435</t>
        </is>
      </c>
      <c r="B5675" t="inlineStr">
        <is>
          <t>奈良県吉野郡吉野町南国栖</t>
        </is>
      </c>
      <c r="C5675" t="inlineStr">
        <is>
          <t>ならけんよしのぐんよしのちょうみなみくず</t>
        </is>
      </c>
    </row>
    <row r="5676">
      <c r="A5676" t="inlineStr">
        <is>
          <t>6393436</t>
        </is>
      </c>
      <c r="B5676" t="inlineStr">
        <is>
          <t>奈良県吉野郡吉野町樫尾</t>
        </is>
      </c>
      <c r="C5676" t="inlineStr">
        <is>
          <t>ならけんよしのぐんよしのちょうかしお</t>
        </is>
      </c>
    </row>
    <row r="5677">
      <c r="A5677" t="inlineStr">
        <is>
          <t>6393437</t>
        </is>
      </c>
      <c r="B5677" t="inlineStr">
        <is>
          <t>奈良県吉野郡吉野町南大野</t>
        </is>
      </c>
      <c r="C5677" t="inlineStr">
        <is>
          <t>ならけんよしのぐんよしのちょうみなみおおの</t>
        </is>
      </c>
    </row>
    <row r="5678">
      <c r="A5678" t="inlineStr">
        <is>
          <t>6393441</t>
        </is>
      </c>
      <c r="B5678" t="inlineStr">
        <is>
          <t>奈良県吉野郡吉野町矢治</t>
        </is>
      </c>
      <c r="C5678" t="inlineStr">
        <is>
          <t>ならけんよしのぐんよしのちょうやじ</t>
        </is>
      </c>
    </row>
    <row r="5679">
      <c r="A5679" t="inlineStr">
        <is>
          <t>6393442</t>
        </is>
      </c>
      <c r="B5679" t="inlineStr">
        <is>
          <t>奈良県吉野郡吉野町喜佐谷</t>
        </is>
      </c>
      <c r="C5679" t="inlineStr">
        <is>
          <t>ならけんよしのぐんよしのちょうきさだに</t>
        </is>
      </c>
    </row>
    <row r="5680">
      <c r="A5680" t="inlineStr">
        <is>
          <t>6393443</t>
        </is>
      </c>
      <c r="B5680" t="inlineStr">
        <is>
          <t>奈良県吉野郡吉野町宮滝</t>
        </is>
      </c>
      <c r="C5680" t="inlineStr">
        <is>
          <t>ならけんよしのぐんよしのちょうみやたき</t>
        </is>
      </c>
    </row>
    <row r="5681">
      <c r="A5681" t="inlineStr">
        <is>
          <t>6393444</t>
        </is>
      </c>
      <c r="B5681" t="inlineStr">
        <is>
          <t>奈良県吉野郡吉野町御園</t>
        </is>
      </c>
      <c r="C5681" t="inlineStr">
        <is>
          <t>ならけんよしのぐんよしのちょうみその</t>
        </is>
      </c>
    </row>
    <row r="5682">
      <c r="A5682" t="inlineStr">
        <is>
          <t>6393445</t>
        </is>
      </c>
      <c r="B5682" t="inlineStr">
        <is>
          <t>奈良県吉野郡吉野町楢井</t>
        </is>
      </c>
      <c r="C5682" t="inlineStr">
        <is>
          <t>ならけんよしのぐんよしのちょうならい</t>
        </is>
      </c>
    </row>
    <row r="5683">
      <c r="A5683" t="inlineStr">
        <is>
          <t>6393446</t>
        </is>
      </c>
      <c r="B5683" t="inlineStr">
        <is>
          <t>奈良県吉野郡吉野町菜摘</t>
        </is>
      </c>
      <c r="C5683" t="inlineStr">
        <is>
          <t>ならけんよしのぐんよしのちょうなつみ</t>
        </is>
      </c>
    </row>
    <row r="5684">
      <c r="A5684" t="inlineStr">
        <is>
          <t>6393500</t>
        </is>
      </c>
      <c r="B5684" t="inlineStr">
        <is>
          <t>奈良県吉野郡川上村</t>
        </is>
      </c>
      <c r="C5684" t="inlineStr">
        <is>
          <t>ならけんよしのぐんかわかみむら</t>
        </is>
      </c>
    </row>
    <row r="5685">
      <c r="A5685" t="inlineStr">
        <is>
          <t>6393541</t>
        </is>
      </c>
      <c r="B5685" t="inlineStr">
        <is>
          <t>奈良県吉野郡川上村東川</t>
        </is>
      </c>
      <c r="C5685" t="inlineStr">
        <is>
          <t>ならけんよしのぐんかわかみむらうのがわ</t>
        </is>
      </c>
    </row>
    <row r="5686">
      <c r="A5686" t="inlineStr">
        <is>
          <t>6393542</t>
        </is>
      </c>
      <c r="B5686" t="inlineStr">
        <is>
          <t>奈良県吉野郡川上村西河</t>
        </is>
      </c>
      <c r="C5686" t="inlineStr">
        <is>
          <t>ならけんよしのぐんかわかみむらにしがわ</t>
        </is>
      </c>
    </row>
    <row r="5687">
      <c r="A5687" t="inlineStr">
        <is>
          <t>6393543</t>
        </is>
      </c>
      <c r="B5687" t="inlineStr">
        <is>
          <t>奈良県吉野郡川上村大滝</t>
        </is>
      </c>
      <c r="C5687" t="inlineStr">
        <is>
          <t>ならけんよしのぐんかわかみむらおおたき</t>
        </is>
      </c>
    </row>
    <row r="5688">
      <c r="A5688" t="inlineStr">
        <is>
          <t>6393551</t>
        </is>
      </c>
      <c r="B5688" t="inlineStr">
        <is>
          <t>奈良県吉野郡川上村寺尾</t>
        </is>
      </c>
      <c r="C5688" t="inlineStr">
        <is>
          <t>ならけんよしのぐんかわかみむらてらお</t>
        </is>
      </c>
    </row>
    <row r="5689">
      <c r="A5689" t="inlineStr">
        <is>
          <t>6393552</t>
        </is>
      </c>
      <c r="B5689" t="inlineStr">
        <is>
          <t>奈良県吉野郡川上村北塩谷</t>
        </is>
      </c>
      <c r="C5689" t="inlineStr">
        <is>
          <t>ならけんよしのぐんかわかみむらきたしおだに</t>
        </is>
      </c>
    </row>
    <row r="5690">
      <c r="A5690" t="inlineStr">
        <is>
          <t>6393553</t>
        </is>
      </c>
      <c r="B5690" t="inlineStr">
        <is>
          <t>奈良県吉野郡川上村迫</t>
        </is>
      </c>
      <c r="C5690" t="inlineStr">
        <is>
          <t>ならけんよしのぐんかわかみむらさこ</t>
        </is>
      </c>
    </row>
    <row r="5691">
      <c r="A5691" t="inlineStr">
        <is>
          <t>6393554</t>
        </is>
      </c>
      <c r="B5691" t="inlineStr">
        <is>
          <t>奈良県吉野郡川上村高原</t>
        </is>
      </c>
      <c r="C5691" t="inlineStr">
        <is>
          <t>ならけんよしのぐんかわかみむらたかはら</t>
        </is>
      </c>
    </row>
    <row r="5692">
      <c r="A5692" t="inlineStr">
        <is>
          <t>6393555</t>
        </is>
      </c>
      <c r="B5692" t="inlineStr">
        <is>
          <t>奈良県吉野郡川上村白屋</t>
        </is>
      </c>
      <c r="C5692" t="inlineStr">
        <is>
          <t>ならけんよしのぐんかわかみむらしらや</t>
        </is>
      </c>
    </row>
    <row r="5693">
      <c r="A5693" t="inlineStr">
        <is>
          <t>6393556</t>
        </is>
      </c>
      <c r="B5693" t="inlineStr">
        <is>
          <t>奈良県吉野郡川上村高原土場</t>
        </is>
      </c>
      <c r="C5693" t="inlineStr">
        <is>
          <t>ならけんよしのぐんかわかみむらたかはらどば</t>
        </is>
      </c>
    </row>
    <row r="5694">
      <c r="A5694" t="inlineStr">
        <is>
          <t>6393557</t>
        </is>
      </c>
      <c r="B5694" t="inlineStr">
        <is>
          <t>奈良県吉野郡川上村人知</t>
        </is>
      </c>
      <c r="C5694" t="inlineStr">
        <is>
          <t>ならけんよしのぐんかわかみむらひとじ</t>
        </is>
      </c>
    </row>
    <row r="5695">
      <c r="A5695" t="inlineStr">
        <is>
          <t>6393558</t>
        </is>
      </c>
      <c r="B5695" t="inlineStr">
        <is>
          <t>奈良県吉野郡川上村井戸</t>
        </is>
      </c>
      <c r="C5695" t="inlineStr">
        <is>
          <t>ならけんよしのぐんかわかみむらいど</t>
        </is>
      </c>
    </row>
    <row r="5696">
      <c r="A5696" t="inlineStr">
        <is>
          <t>6393601</t>
        </is>
      </c>
      <c r="B5696" t="inlineStr">
        <is>
          <t>奈良県吉野郡川上村柏木</t>
        </is>
      </c>
      <c r="C5696" t="inlineStr">
        <is>
          <t>ならけんよしのぐんかわかみむらかしわぎ</t>
        </is>
      </c>
    </row>
    <row r="5697">
      <c r="A5697" t="inlineStr">
        <is>
          <t>6393602</t>
        </is>
      </c>
      <c r="B5697" t="inlineStr">
        <is>
          <t>奈良県吉野郡川上村上多古</t>
        </is>
      </c>
      <c r="C5697" t="inlineStr">
        <is>
          <t>ならけんよしのぐんかわかみむらこうだこ</t>
        </is>
      </c>
    </row>
    <row r="5698">
      <c r="A5698" t="inlineStr">
        <is>
          <t>6393603</t>
        </is>
      </c>
      <c r="B5698" t="inlineStr">
        <is>
          <t>奈良県吉野郡川上村北和田</t>
        </is>
      </c>
      <c r="C5698" t="inlineStr">
        <is>
          <t>ならけんよしのぐんかわかみむらきたわだ</t>
        </is>
      </c>
    </row>
    <row r="5699">
      <c r="A5699" t="inlineStr">
        <is>
          <t>6393604</t>
        </is>
      </c>
      <c r="B5699" t="inlineStr">
        <is>
          <t>奈良県吉野郡川上村上谷</t>
        </is>
      </c>
      <c r="C5699" t="inlineStr">
        <is>
          <t>ならけんよしのぐんかわかみむらこうだに</t>
        </is>
      </c>
    </row>
    <row r="5700">
      <c r="A5700" t="inlineStr">
        <is>
          <t>6393611</t>
        </is>
      </c>
      <c r="B5700" t="inlineStr">
        <is>
          <t>奈良県吉野郡川上村入之波</t>
        </is>
      </c>
      <c r="C5700" t="inlineStr">
        <is>
          <t>ならけんよしのぐんかわかみむらしおのは</t>
        </is>
      </c>
    </row>
    <row r="5701">
      <c r="A5701" t="inlineStr">
        <is>
          <t>6393612</t>
        </is>
      </c>
      <c r="B5701" t="inlineStr">
        <is>
          <t>奈良県吉野郡川上村大迫</t>
        </is>
      </c>
      <c r="C5701" t="inlineStr">
        <is>
          <t>ならけんよしのぐんかわかみむらおおさこ</t>
        </is>
      </c>
    </row>
    <row r="5702">
      <c r="A5702" t="inlineStr">
        <is>
          <t>6393613</t>
        </is>
      </c>
      <c r="B5702" t="inlineStr">
        <is>
          <t>奈良県吉野郡川上村伯母谷</t>
        </is>
      </c>
      <c r="C5702" t="inlineStr">
        <is>
          <t>ならけんよしのぐんかわかみむらおばたに</t>
        </is>
      </c>
    </row>
    <row r="5703">
      <c r="A5703" t="inlineStr">
        <is>
          <t>6393621</t>
        </is>
      </c>
      <c r="B5703" t="inlineStr">
        <is>
          <t>奈良県吉野郡川上村下多古</t>
        </is>
      </c>
      <c r="C5703" t="inlineStr">
        <is>
          <t>ならけんよしのぐんかわかみむらしもたこ</t>
        </is>
      </c>
    </row>
    <row r="5704">
      <c r="A5704" t="inlineStr">
        <is>
          <t>6393622</t>
        </is>
      </c>
      <c r="B5704" t="inlineStr">
        <is>
          <t>奈良県吉野郡川上村井戸</t>
        </is>
      </c>
      <c r="C5704" t="inlineStr">
        <is>
          <t>ならけんよしのぐんかわかみむらいど</t>
        </is>
      </c>
    </row>
    <row r="5705">
      <c r="A5705" t="inlineStr">
        <is>
          <t>6393623</t>
        </is>
      </c>
      <c r="B5705" t="inlineStr">
        <is>
          <t>奈良県吉野郡川上村井光</t>
        </is>
      </c>
      <c r="C5705" t="inlineStr">
        <is>
          <t>ならけんよしのぐんかわかみむらいかり</t>
        </is>
      </c>
    </row>
    <row r="5706">
      <c r="A5706" t="inlineStr">
        <is>
          <t>6393631</t>
        </is>
      </c>
      <c r="B5706" t="inlineStr">
        <is>
          <t>奈良県吉野郡川上村白川渡</t>
        </is>
      </c>
      <c r="C5706" t="inlineStr">
        <is>
          <t>ならけんよしのぐんかわかみむらしらかわど</t>
        </is>
      </c>
    </row>
    <row r="5707">
      <c r="A5707" t="inlineStr">
        <is>
          <t>6393632</t>
        </is>
      </c>
      <c r="B5707" t="inlineStr">
        <is>
          <t>奈良県吉野郡川上村枌尾</t>
        </is>
      </c>
      <c r="C5707" t="inlineStr">
        <is>
          <t>ならけんよしのぐんかわかみむらそぎお</t>
        </is>
      </c>
    </row>
    <row r="5708">
      <c r="A5708" t="inlineStr">
        <is>
          <t>6393633</t>
        </is>
      </c>
      <c r="B5708" t="inlineStr">
        <is>
          <t>奈良県吉野郡川上村中奥</t>
        </is>
      </c>
      <c r="C5708" t="inlineStr">
        <is>
          <t>ならけんよしのぐんかわかみむらなかおく</t>
        </is>
      </c>
    </row>
    <row r="5709">
      <c r="A5709" t="inlineStr">
        <is>
          <t>6393634</t>
        </is>
      </c>
      <c r="B5709" t="inlineStr">
        <is>
          <t>奈良県吉野郡川上村瀬戸</t>
        </is>
      </c>
      <c r="C5709" t="inlineStr">
        <is>
          <t>ならけんよしのぐんかわかみむらせと</t>
        </is>
      </c>
    </row>
    <row r="5710">
      <c r="A5710" t="inlineStr">
        <is>
          <t>6393635</t>
        </is>
      </c>
      <c r="B5710" t="inlineStr">
        <is>
          <t>奈良県吉野郡川上村神之谷</t>
        </is>
      </c>
      <c r="C5710" t="inlineStr">
        <is>
          <t>ならけんよしのぐんかわかみむらこうのたに</t>
        </is>
      </c>
    </row>
    <row r="5711">
      <c r="A5711" t="inlineStr">
        <is>
          <t>6393700</t>
        </is>
      </c>
      <c r="B5711" t="inlineStr">
        <is>
          <t>奈良県吉野郡上北山村</t>
        </is>
      </c>
      <c r="C5711" t="inlineStr">
        <is>
          <t>ならけんよしのぐんかみきたやまむら</t>
        </is>
      </c>
    </row>
    <row r="5712">
      <c r="A5712" t="inlineStr">
        <is>
          <t>6393701</t>
        </is>
      </c>
      <c r="B5712" t="inlineStr">
        <is>
          <t>奈良県吉野郡上北山村河合</t>
        </is>
      </c>
      <c r="C5712" t="inlineStr">
        <is>
          <t>ならけんよしのぐんかみきたやまむらかわい</t>
        </is>
      </c>
    </row>
    <row r="5713">
      <c r="A5713" t="inlineStr">
        <is>
          <t>6393702</t>
        </is>
      </c>
      <c r="B5713" t="inlineStr">
        <is>
          <t>奈良県吉野郡上北山村小橡</t>
        </is>
      </c>
      <c r="C5713" t="inlineStr">
        <is>
          <t>ならけんよしのぐんかみきたやまむらことち</t>
        </is>
      </c>
    </row>
    <row r="5714">
      <c r="A5714" t="inlineStr">
        <is>
          <t>6393703</t>
        </is>
      </c>
      <c r="B5714" t="inlineStr">
        <is>
          <t>奈良県吉野郡上北山村白川</t>
        </is>
      </c>
      <c r="C5714" t="inlineStr">
        <is>
          <t>ならけんよしのぐんかみきたやまむらしらかわ</t>
        </is>
      </c>
    </row>
    <row r="5715">
      <c r="A5715" t="inlineStr">
        <is>
          <t>6393704</t>
        </is>
      </c>
      <c r="B5715" t="inlineStr">
        <is>
          <t>奈良県吉野郡上北山村西原</t>
        </is>
      </c>
      <c r="C5715" t="inlineStr">
        <is>
          <t>ならけんよしのぐんかみきたやまむらにしはら</t>
        </is>
      </c>
    </row>
    <row r="5716">
      <c r="A5716" t="inlineStr">
        <is>
          <t>6393705</t>
        </is>
      </c>
      <c r="B5716" t="inlineStr">
        <is>
          <t>奈良県吉野郡上北山村東ノ川</t>
        </is>
      </c>
      <c r="C5716" t="inlineStr">
        <is>
          <t>ならけんよしのぐんかみきたやまむらひがしのかわ</t>
        </is>
      </c>
    </row>
    <row r="5717">
      <c r="A5717" t="inlineStr">
        <is>
          <t>6393800</t>
        </is>
      </c>
      <c r="B5717" t="inlineStr">
        <is>
          <t>奈良県吉野郡下北山村</t>
        </is>
      </c>
      <c r="C5717" t="inlineStr">
        <is>
          <t>ならけんよしのぐんしもきたやまむら</t>
        </is>
      </c>
    </row>
    <row r="5718">
      <c r="A5718" t="inlineStr">
        <is>
          <t>6393801</t>
        </is>
      </c>
      <c r="B5718" t="inlineStr">
        <is>
          <t>奈良県吉野郡下北山村佐田</t>
        </is>
      </c>
      <c r="C5718" t="inlineStr">
        <is>
          <t>ならけんよしのぐんしもきたやまむらさだ</t>
        </is>
      </c>
    </row>
    <row r="5719">
      <c r="A5719" t="inlineStr">
        <is>
          <t>6393802</t>
        </is>
      </c>
      <c r="B5719" t="inlineStr">
        <is>
          <t>奈良県吉野郡下北山村浦向</t>
        </is>
      </c>
      <c r="C5719" t="inlineStr">
        <is>
          <t>ならけんよしのぐんしもきたやまむらうらむかい</t>
        </is>
      </c>
    </row>
    <row r="5720">
      <c r="A5720" t="inlineStr">
        <is>
          <t>6393803</t>
        </is>
      </c>
      <c r="B5720" t="inlineStr">
        <is>
          <t>奈良県吉野郡下北山村寺垣内</t>
        </is>
      </c>
      <c r="C5720" t="inlineStr">
        <is>
          <t>ならけんよしのぐんしもきたやまむらてらがいと</t>
        </is>
      </c>
    </row>
    <row r="5721">
      <c r="A5721" t="inlineStr">
        <is>
          <t>6393804</t>
        </is>
      </c>
      <c r="B5721" t="inlineStr">
        <is>
          <t>奈良県吉野郡下北山村池峰</t>
        </is>
      </c>
      <c r="C5721" t="inlineStr">
        <is>
          <t>ならけんよしのぐんしもきたやまむらいけみね</t>
        </is>
      </c>
    </row>
    <row r="5722">
      <c r="A5722" t="inlineStr">
        <is>
          <t>6393805</t>
        </is>
      </c>
      <c r="B5722" t="inlineStr">
        <is>
          <t>奈良県吉野郡下北山村上池原</t>
        </is>
      </c>
      <c r="C5722" t="inlineStr">
        <is>
          <t>ならけんよしのぐんしもきたやまむらかみいけはら</t>
        </is>
      </c>
    </row>
    <row r="5723">
      <c r="A5723" t="inlineStr">
        <is>
          <t>6393806</t>
        </is>
      </c>
      <c r="B5723" t="inlineStr">
        <is>
          <t>奈良県吉野郡下北山村下池原</t>
        </is>
      </c>
      <c r="C5723" t="inlineStr">
        <is>
          <t>ならけんよしのぐんしもきたやまむらしもいけはら</t>
        </is>
      </c>
    </row>
    <row r="5724">
      <c r="A5724" t="inlineStr">
        <is>
          <t>6393807</t>
        </is>
      </c>
      <c r="B5724" t="inlineStr">
        <is>
          <t>奈良県吉野郡下北山村下桑原</t>
        </is>
      </c>
      <c r="C5724" t="inlineStr">
        <is>
          <t>ならけんよしのぐんしもきたやまむらしもくわはら</t>
        </is>
      </c>
    </row>
    <row r="5725">
      <c r="A5725" t="inlineStr">
        <is>
          <t>6393808</t>
        </is>
      </c>
      <c r="B5725" t="inlineStr">
        <is>
          <t>奈良県吉野郡下北山村上桑原</t>
        </is>
      </c>
      <c r="C5725" t="inlineStr">
        <is>
          <t>ならけんよしのぐんしもきたやまむらかみくわはら</t>
        </is>
      </c>
    </row>
    <row r="5726">
      <c r="A5726" t="inlineStr">
        <is>
          <t>6393809</t>
        </is>
      </c>
      <c r="B5726" t="inlineStr">
        <is>
          <t>奈良県吉野郡下北山村前鬼</t>
        </is>
      </c>
      <c r="C5726" t="inlineStr">
        <is>
          <t>ならけんよしのぐんしもきたやまむらぜんき</t>
        </is>
      </c>
    </row>
    <row r="5727">
      <c r="A5727" t="inlineStr">
        <is>
          <t>6400000</t>
        </is>
      </c>
      <c r="B5727" t="inlineStr">
        <is>
          <t>和歌山県和歌山市</t>
        </is>
      </c>
      <c r="C5727" t="inlineStr">
        <is>
          <t>わかやまけんわかやまし</t>
        </is>
      </c>
    </row>
    <row r="5728">
      <c r="A5728" t="inlineStr">
        <is>
          <t>6400101</t>
        </is>
      </c>
      <c r="B5728" t="inlineStr">
        <is>
          <t>和歌山県和歌山市大川</t>
        </is>
      </c>
      <c r="C5728" t="inlineStr">
        <is>
          <t>わかやまけんわかやましおおかわ</t>
        </is>
      </c>
    </row>
    <row r="5729">
      <c r="A5729" t="inlineStr">
        <is>
          <t>6400102</t>
        </is>
      </c>
      <c r="B5729" t="inlineStr">
        <is>
          <t>和歌山県和歌山市深山</t>
        </is>
      </c>
      <c r="C5729" t="inlineStr">
        <is>
          <t>わかやまけんわかやましみやま</t>
        </is>
      </c>
    </row>
    <row r="5730">
      <c r="A5730" t="inlineStr">
        <is>
          <t>6400103</t>
        </is>
      </c>
      <c r="B5730" t="inlineStr">
        <is>
          <t>和歌山県和歌山市加太</t>
        </is>
      </c>
      <c r="C5730" t="inlineStr">
        <is>
          <t>わかやまけんわかやましかだ</t>
        </is>
      </c>
    </row>
    <row r="5731">
      <c r="A5731" t="inlineStr">
        <is>
          <t>6400111</t>
        </is>
      </c>
      <c r="B5731" t="inlineStr">
        <is>
          <t>和歌山県和歌山市日野</t>
        </is>
      </c>
      <c r="C5731" t="inlineStr">
        <is>
          <t>わかやまけんわかやましひの</t>
        </is>
      </c>
    </row>
    <row r="5732">
      <c r="A5732" t="inlineStr">
        <is>
          <t>6400112</t>
        </is>
      </c>
      <c r="B5732" t="inlineStr">
        <is>
          <t>和歌山県和歌山市西庄</t>
        </is>
      </c>
      <c r="C5732" t="inlineStr">
        <is>
          <t>わかやまけんわかやましにしのしょう</t>
        </is>
      </c>
    </row>
    <row r="5733">
      <c r="A5733" t="inlineStr">
        <is>
          <t>6400113</t>
        </is>
      </c>
      <c r="B5733" t="inlineStr">
        <is>
          <t>和歌山県和歌山市本脇</t>
        </is>
      </c>
      <c r="C5733" t="inlineStr">
        <is>
          <t>わかやまけんわかやましもとわき</t>
        </is>
      </c>
    </row>
    <row r="5734">
      <c r="A5734" t="inlineStr">
        <is>
          <t>6400114</t>
        </is>
      </c>
      <c r="B5734" t="inlineStr">
        <is>
          <t>和歌山県和歌山市磯の浦</t>
        </is>
      </c>
      <c r="C5734" t="inlineStr">
        <is>
          <t>わかやまけんわかやましいそのうら</t>
        </is>
      </c>
    </row>
    <row r="5735">
      <c r="A5735" t="inlineStr">
        <is>
          <t>6400115</t>
        </is>
      </c>
      <c r="B5735" t="inlineStr">
        <is>
          <t>和歌山県和歌山市つつじが丘</t>
        </is>
      </c>
      <c r="C5735" t="inlineStr">
        <is>
          <t>わかやまけんわかやましつつじがおか</t>
        </is>
      </c>
    </row>
    <row r="5736">
      <c r="A5736" t="inlineStr">
        <is>
          <t>6400301</t>
        </is>
      </c>
      <c r="B5736" t="inlineStr">
        <is>
          <t>和歌山県和歌山市木枕</t>
        </is>
      </c>
      <c r="C5736" t="inlineStr">
        <is>
          <t>わかやまけんわかやましこまくら</t>
        </is>
      </c>
    </row>
    <row r="5737">
      <c r="A5737" t="inlineStr">
        <is>
          <t>6400302</t>
        </is>
      </c>
      <c r="B5737" t="inlineStr">
        <is>
          <t>和歌山県和歌山市永山</t>
        </is>
      </c>
      <c r="C5737" t="inlineStr">
        <is>
          <t>わかやまけんわかやましながやま</t>
        </is>
      </c>
    </row>
    <row r="5738">
      <c r="A5738" t="inlineStr">
        <is>
          <t>6400303</t>
        </is>
      </c>
      <c r="B5738" t="inlineStr">
        <is>
          <t>和歌山県和歌山市山東中</t>
        </is>
      </c>
      <c r="C5738" t="inlineStr">
        <is>
          <t>わかやまけんわかやましさんどうなか</t>
        </is>
      </c>
    </row>
    <row r="5739">
      <c r="A5739" t="inlineStr">
        <is>
          <t>6400304</t>
        </is>
      </c>
      <c r="B5739" t="inlineStr">
        <is>
          <t>和歌山県和歌山市平尾</t>
        </is>
      </c>
      <c r="C5739" t="inlineStr">
        <is>
          <t>わかやまけんわかやましひらお</t>
        </is>
      </c>
    </row>
    <row r="5740">
      <c r="A5740" t="inlineStr">
        <is>
          <t>6400305</t>
        </is>
      </c>
      <c r="B5740" t="inlineStr">
        <is>
          <t>和歌山県和歌山市明王寺</t>
        </is>
      </c>
      <c r="C5740" t="inlineStr">
        <is>
          <t>わかやまけんわかやましみょうおうじ</t>
        </is>
      </c>
    </row>
    <row r="5741">
      <c r="A5741" t="inlineStr">
        <is>
          <t>6400306</t>
        </is>
      </c>
      <c r="B5741" t="inlineStr">
        <is>
          <t>和歌山県和歌山市塩ノ谷</t>
        </is>
      </c>
      <c r="C5741" t="inlineStr">
        <is>
          <t>わかやまけんわかやまししおのたに</t>
        </is>
      </c>
    </row>
    <row r="5742">
      <c r="A5742" t="inlineStr">
        <is>
          <t>6400307</t>
        </is>
      </c>
      <c r="B5742" t="inlineStr">
        <is>
          <t>和歌山県和歌山市矢田</t>
        </is>
      </c>
      <c r="C5742" t="inlineStr">
        <is>
          <t>わかやまけんわかやましやた</t>
        </is>
      </c>
    </row>
    <row r="5743">
      <c r="A5743" t="inlineStr">
        <is>
          <t>6400311</t>
        </is>
      </c>
      <c r="B5743" t="inlineStr">
        <is>
          <t>和歌山県和歌山市黒岩</t>
        </is>
      </c>
      <c r="C5743" t="inlineStr">
        <is>
          <t>わかやまけんわかやましくろいわ</t>
        </is>
      </c>
    </row>
    <row r="5744">
      <c r="A5744" t="inlineStr">
        <is>
          <t>6400312</t>
        </is>
      </c>
      <c r="B5744" t="inlineStr">
        <is>
          <t>和歌山県和歌山市黒谷</t>
        </is>
      </c>
      <c r="C5744" t="inlineStr">
        <is>
          <t>わかやまけんわかやましくろだに</t>
        </is>
      </c>
    </row>
    <row r="5745">
      <c r="A5745" t="inlineStr">
        <is>
          <t>6400313</t>
        </is>
      </c>
      <c r="B5745" t="inlineStr">
        <is>
          <t>和歌山県和歌山市境原</t>
        </is>
      </c>
      <c r="C5745" t="inlineStr">
        <is>
          <t>わかやまけんわかやましさかいばら</t>
        </is>
      </c>
    </row>
    <row r="5746">
      <c r="A5746" t="inlineStr">
        <is>
          <t>6400314</t>
        </is>
      </c>
      <c r="B5746" t="inlineStr">
        <is>
          <t>和歌山県和歌山市頭陀寺</t>
        </is>
      </c>
      <c r="C5746" t="inlineStr">
        <is>
          <t>わかやまけんわかやましずだじ</t>
        </is>
      </c>
    </row>
    <row r="5747">
      <c r="A5747" t="inlineStr">
        <is>
          <t>6400315</t>
        </is>
      </c>
      <c r="B5747" t="inlineStr">
        <is>
          <t>和歌山県和歌山市南畑</t>
        </is>
      </c>
      <c r="C5747" t="inlineStr">
        <is>
          <t>わかやまけんわかやましみなみばた</t>
        </is>
      </c>
    </row>
    <row r="5748">
      <c r="A5748" t="inlineStr">
        <is>
          <t>6400316</t>
        </is>
      </c>
      <c r="B5748" t="inlineStr">
        <is>
          <t>和歌山県和歌山市大河内</t>
        </is>
      </c>
      <c r="C5748" t="inlineStr">
        <is>
          <t>わかやまけんわかやましおおかわち</t>
        </is>
      </c>
    </row>
    <row r="5749">
      <c r="A5749" t="inlineStr">
        <is>
          <t>6400321</t>
        </is>
      </c>
      <c r="B5749" t="inlineStr">
        <is>
          <t>和歌山県和歌山市薬勝寺</t>
        </is>
      </c>
      <c r="C5749" t="inlineStr">
        <is>
          <t>わかやまけんわかやましやくしょうじ</t>
        </is>
      </c>
    </row>
    <row r="5750">
      <c r="A5750" t="inlineStr">
        <is>
          <t>6400322</t>
        </is>
      </c>
      <c r="B5750" t="inlineStr">
        <is>
          <t>和歌山県和歌山市仁井辺</t>
        </is>
      </c>
      <c r="C5750" t="inlineStr">
        <is>
          <t>わかやまけんわかやましにいべ</t>
        </is>
      </c>
    </row>
    <row r="5751">
      <c r="A5751" t="inlineStr">
        <is>
          <t>6400323</t>
        </is>
      </c>
      <c r="B5751" t="inlineStr">
        <is>
          <t>和歌山県和歌山市小瀬田</t>
        </is>
      </c>
      <c r="C5751" t="inlineStr">
        <is>
          <t>わかやまけんわかやましこぜた</t>
        </is>
      </c>
    </row>
    <row r="5752">
      <c r="A5752" t="inlineStr">
        <is>
          <t>6400324</t>
        </is>
      </c>
      <c r="B5752" t="inlineStr">
        <is>
          <t>和歌山県和歌山市本渡</t>
        </is>
      </c>
      <c r="C5752" t="inlineStr">
        <is>
          <t>わかやまけんわかやましもとわたり</t>
        </is>
      </c>
    </row>
    <row r="5753">
      <c r="A5753" t="inlineStr">
        <is>
          <t>6400331</t>
        </is>
      </c>
      <c r="B5753" t="inlineStr">
        <is>
          <t>和歌山県和歌山市吉原</t>
        </is>
      </c>
      <c r="C5753" t="inlineStr">
        <is>
          <t>わかやまけんわかやましよしはら</t>
        </is>
      </c>
    </row>
    <row r="5754">
      <c r="A5754" t="inlineStr">
        <is>
          <t>6400332</t>
        </is>
      </c>
      <c r="B5754" t="inlineStr">
        <is>
          <t>和歌山県和歌山市冬野</t>
        </is>
      </c>
      <c r="C5754" t="inlineStr">
        <is>
          <t>わかやまけんわかやましふゆの</t>
        </is>
      </c>
    </row>
    <row r="5755">
      <c r="A5755" t="inlineStr">
        <is>
          <t>6400333</t>
        </is>
      </c>
      <c r="B5755" t="inlineStr">
        <is>
          <t>和歌山県和歌山市広原</t>
        </is>
      </c>
      <c r="C5755" t="inlineStr">
        <is>
          <t>わかやまけんわかやましひろはら</t>
        </is>
      </c>
    </row>
    <row r="5756">
      <c r="A5756" t="inlineStr">
        <is>
          <t>6400341</t>
        </is>
      </c>
      <c r="B5756" t="inlineStr">
        <is>
          <t>和歌山県和歌山市相坂</t>
        </is>
      </c>
      <c r="C5756" t="inlineStr">
        <is>
          <t>わかやまけんわかやましそうざか</t>
        </is>
      </c>
    </row>
    <row r="5757">
      <c r="A5757" t="inlineStr">
        <is>
          <t>6400342</t>
        </is>
      </c>
      <c r="B5757" t="inlineStr">
        <is>
          <t>和歌山県和歌山市松原</t>
        </is>
      </c>
      <c r="C5757" t="inlineStr">
        <is>
          <t>わかやまけんわかやましまつばら</t>
        </is>
      </c>
    </row>
    <row r="5758">
      <c r="A5758" t="inlineStr">
        <is>
          <t>6400343</t>
        </is>
      </c>
      <c r="B5758" t="inlineStr">
        <is>
          <t>和歌山県和歌山市江南</t>
        </is>
      </c>
      <c r="C5758" t="inlineStr">
        <is>
          <t>わかやまけんわかやましえな</t>
        </is>
      </c>
    </row>
    <row r="5759">
      <c r="A5759" t="inlineStr">
        <is>
          <t>6400344</t>
        </is>
      </c>
      <c r="B5759" t="inlineStr">
        <is>
          <t>和歌山県和歌山市朝日</t>
        </is>
      </c>
      <c r="C5759" t="inlineStr">
        <is>
          <t>わかやまけんわかやましあさひ</t>
        </is>
      </c>
    </row>
    <row r="5760">
      <c r="A5760" t="inlineStr">
        <is>
          <t>6400345</t>
        </is>
      </c>
      <c r="B5760" t="inlineStr">
        <is>
          <t>和歌山県和歌山市桑山</t>
        </is>
      </c>
      <c r="C5760" t="inlineStr">
        <is>
          <t>わかやまけんわかやましくわやま</t>
        </is>
      </c>
    </row>
    <row r="5761">
      <c r="A5761" t="inlineStr">
        <is>
          <t>6400351</t>
        </is>
      </c>
      <c r="B5761" t="inlineStr">
        <is>
          <t>和歌山県和歌山市吉礼</t>
        </is>
      </c>
      <c r="C5761" t="inlineStr">
        <is>
          <t>わかやまけんわかやましきれ</t>
        </is>
      </c>
    </row>
    <row r="5762">
      <c r="A5762" t="inlineStr">
        <is>
          <t>6400352</t>
        </is>
      </c>
      <c r="B5762" t="inlineStr">
        <is>
          <t>和歌山県和歌山市井戸</t>
        </is>
      </c>
      <c r="C5762" t="inlineStr">
        <is>
          <t>わかやまけんわかやましいど</t>
        </is>
      </c>
    </row>
    <row r="5763">
      <c r="A5763" t="inlineStr">
        <is>
          <t>6400353</t>
        </is>
      </c>
      <c r="B5763" t="inlineStr">
        <is>
          <t>和歌山県和歌山市馬場</t>
        </is>
      </c>
      <c r="C5763" t="inlineStr">
        <is>
          <t>わかやまけんわかやましばば</t>
        </is>
      </c>
    </row>
    <row r="5764">
      <c r="A5764" t="inlineStr">
        <is>
          <t>6400361</t>
        </is>
      </c>
      <c r="B5764" t="inlineStr">
        <is>
          <t>和歌山県和歌山市伊太祈曽</t>
        </is>
      </c>
      <c r="C5764" t="inlineStr">
        <is>
          <t>わかやまけんわかやましいだきそ</t>
        </is>
      </c>
    </row>
    <row r="5765">
      <c r="A5765" t="inlineStr">
        <is>
          <t>6400362</t>
        </is>
      </c>
      <c r="B5765" t="inlineStr">
        <is>
          <t>和歌山県和歌山市奥須佐</t>
        </is>
      </c>
      <c r="C5765" t="inlineStr">
        <is>
          <t>わかやまけんわかやましおくずさ</t>
        </is>
      </c>
    </row>
    <row r="5766">
      <c r="A5766" t="inlineStr">
        <is>
          <t>6400363</t>
        </is>
      </c>
      <c r="B5766" t="inlineStr">
        <is>
          <t>和歌山県和歌山市吉里</t>
        </is>
      </c>
      <c r="C5766" t="inlineStr">
        <is>
          <t>わかやまけんわかやましよしざと</t>
        </is>
      </c>
    </row>
    <row r="5767">
      <c r="A5767" t="inlineStr">
        <is>
          <t>6400364</t>
        </is>
      </c>
      <c r="B5767" t="inlineStr">
        <is>
          <t>和歌山県和歌山市口須佐</t>
        </is>
      </c>
      <c r="C5767" t="inlineStr">
        <is>
          <t>わかやまけんわかやましくちずさ</t>
        </is>
      </c>
    </row>
    <row r="5768">
      <c r="A5768" t="inlineStr">
        <is>
          <t>6400401</t>
        </is>
      </c>
      <c r="B5768" t="inlineStr">
        <is>
          <t>和歌山県紀の川市貴志川町丸栖</t>
        </is>
      </c>
      <c r="C5768" t="inlineStr">
        <is>
          <t>わかやまけんきのかわしきしがわちょうまるす</t>
        </is>
      </c>
    </row>
    <row r="5769">
      <c r="A5769" t="inlineStr">
        <is>
          <t>6400402</t>
        </is>
      </c>
      <c r="B5769" t="inlineStr">
        <is>
          <t>和歌山県紀の川市貴志川町北山</t>
        </is>
      </c>
      <c r="C5769" t="inlineStr">
        <is>
          <t>わかやまけんきのかわしきしがわちょうきたやま</t>
        </is>
      </c>
    </row>
    <row r="5770">
      <c r="A5770" t="inlineStr">
        <is>
          <t>6400403</t>
        </is>
      </c>
      <c r="B5770" t="inlineStr">
        <is>
          <t>和歌山県紀の川市貴志川町尼寺</t>
        </is>
      </c>
      <c r="C5770" t="inlineStr">
        <is>
          <t>わかやまけんきのかわしきしがわちょうあまてら</t>
        </is>
      </c>
    </row>
    <row r="5771">
      <c r="A5771" t="inlineStr">
        <is>
          <t>6400404</t>
        </is>
      </c>
      <c r="B5771" t="inlineStr">
        <is>
          <t>和歌山県紀の川市貴志川町鳥居</t>
        </is>
      </c>
      <c r="C5771" t="inlineStr">
        <is>
          <t>わかやまけんきのかわしきしがわちょうとりい</t>
        </is>
      </c>
    </row>
    <row r="5772">
      <c r="A5772" t="inlineStr">
        <is>
          <t>6400405</t>
        </is>
      </c>
      <c r="B5772" t="inlineStr">
        <is>
          <t>和歌山県紀の川市貴志川町岸宮</t>
        </is>
      </c>
      <c r="C5772" t="inlineStr">
        <is>
          <t>わかやまけんきのかわしきしがわちょうきしみや</t>
        </is>
      </c>
    </row>
    <row r="5773">
      <c r="A5773" t="inlineStr">
        <is>
          <t>6400406</t>
        </is>
      </c>
      <c r="B5773" t="inlineStr">
        <is>
          <t>和歌山県紀の川市貴志川町西山</t>
        </is>
      </c>
      <c r="C5773" t="inlineStr">
        <is>
          <t>わかやまけんきのかわしきしがわちょうにしやま</t>
        </is>
      </c>
    </row>
    <row r="5774">
      <c r="A5774" t="inlineStr">
        <is>
          <t>6400411</t>
        </is>
      </c>
      <c r="B5774" t="inlineStr">
        <is>
          <t>和歌山県紀の川市貴志川町前田</t>
        </is>
      </c>
      <c r="C5774" t="inlineStr">
        <is>
          <t>わかやまけんきのかわしきしがわちょうまえだ</t>
        </is>
      </c>
    </row>
    <row r="5775">
      <c r="A5775" t="inlineStr">
        <is>
          <t>6400412</t>
        </is>
      </c>
      <c r="B5775" t="inlineStr">
        <is>
          <t>和歌山県紀の川市貴志川町上野山</t>
        </is>
      </c>
      <c r="C5775" t="inlineStr">
        <is>
          <t>わかやまけんきのかわしきしがわちょううえのやま</t>
        </is>
      </c>
    </row>
    <row r="5776">
      <c r="A5776" t="inlineStr">
        <is>
          <t>6400413</t>
        </is>
      </c>
      <c r="B5776" t="inlineStr">
        <is>
          <t>和歌山県紀の川市貴志川町神戸</t>
        </is>
      </c>
      <c r="C5776" t="inlineStr">
        <is>
          <t>わかやまけんきのかわしきしがわちょうこうど</t>
        </is>
      </c>
    </row>
    <row r="5777">
      <c r="A5777" t="inlineStr">
        <is>
          <t>6400414</t>
        </is>
      </c>
      <c r="B5777" t="inlineStr">
        <is>
          <t>和歌山県紀の川市貴志川町国主</t>
        </is>
      </c>
      <c r="C5777" t="inlineStr">
        <is>
          <t>わかやまけんきのかわしきしがわちょうくにし</t>
        </is>
      </c>
    </row>
    <row r="5778">
      <c r="A5778" t="inlineStr">
        <is>
          <t>6400415</t>
        </is>
      </c>
      <c r="B5778" t="inlineStr">
        <is>
          <t>和歌山県紀の川市貴志川町長原</t>
        </is>
      </c>
      <c r="C5778" t="inlineStr">
        <is>
          <t>わかやまけんきのかわしきしがわちょうながはら</t>
        </is>
      </c>
    </row>
    <row r="5779">
      <c r="A5779" t="inlineStr">
        <is>
          <t>6400416</t>
        </is>
      </c>
      <c r="B5779" t="inlineStr">
        <is>
          <t>和歌山県紀の川市貴志川町長山</t>
        </is>
      </c>
      <c r="C5779" t="inlineStr">
        <is>
          <t>わかやまけんきのかわしきしがわちょうながやま</t>
        </is>
      </c>
    </row>
    <row r="5780">
      <c r="A5780" t="inlineStr">
        <is>
          <t>6400421</t>
        </is>
      </c>
      <c r="B5780" t="inlineStr">
        <is>
          <t>和歌山県紀の川市貴志川町北</t>
        </is>
      </c>
      <c r="C5780" t="inlineStr">
        <is>
          <t>わかやまけんきのかわしきしがわちょうきた</t>
        </is>
      </c>
    </row>
    <row r="5781">
      <c r="A5781" t="inlineStr">
        <is>
          <t>6400422</t>
        </is>
      </c>
      <c r="B5781" t="inlineStr">
        <is>
          <t>和歌山県紀の川市貴志川町岸小野</t>
        </is>
      </c>
      <c r="C5781" t="inlineStr">
        <is>
          <t>わかやまけんきのかわしきしがわちょうきしおの</t>
        </is>
      </c>
    </row>
    <row r="5782">
      <c r="A5782" t="inlineStr">
        <is>
          <t>6400423</t>
        </is>
      </c>
      <c r="B5782" t="inlineStr">
        <is>
          <t>和歌山県紀の川市貴志川町高尾</t>
        </is>
      </c>
      <c r="C5782" t="inlineStr">
        <is>
          <t>わかやまけんきのかわしきしがわちょうたかお</t>
        </is>
      </c>
    </row>
    <row r="5783">
      <c r="A5783" t="inlineStr">
        <is>
          <t>6400424</t>
        </is>
      </c>
      <c r="B5783" t="inlineStr">
        <is>
          <t>和歌山県紀の川市貴志川町井ノ口</t>
        </is>
      </c>
      <c r="C5783" t="inlineStr">
        <is>
          <t>わかやまけんきのかわしきしがわちょういのくち</t>
        </is>
      </c>
    </row>
    <row r="5784">
      <c r="A5784" t="inlineStr">
        <is>
          <t>6400441</t>
        </is>
      </c>
      <c r="B5784" t="inlineStr">
        <is>
          <t>和歌山県海南市七山</t>
        </is>
      </c>
      <c r="C5784" t="inlineStr">
        <is>
          <t>わかやまけんかいなんしななやま</t>
        </is>
      </c>
    </row>
    <row r="5785">
      <c r="A5785" t="inlineStr">
        <is>
          <t>6400442</t>
        </is>
      </c>
      <c r="B5785" t="inlineStr">
        <is>
          <t>和歌山県海南市原野</t>
        </is>
      </c>
      <c r="C5785" t="inlineStr">
        <is>
          <t>わかやまけんかいなんしはらの</t>
        </is>
      </c>
    </row>
    <row r="5786">
      <c r="A5786" t="inlineStr">
        <is>
          <t>6400443</t>
        </is>
      </c>
      <c r="B5786" t="inlineStr">
        <is>
          <t>和歌山県海南市下津野</t>
        </is>
      </c>
      <c r="C5786" t="inlineStr">
        <is>
          <t>わかやまけんかいなんししもつの</t>
        </is>
      </c>
    </row>
    <row r="5787">
      <c r="A5787" t="inlineStr">
        <is>
          <t>6400451</t>
        </is>
      </c>
      <c r="B5787" t="inlineStr">
        <is>
          <t>和歌山県海南市高津</t>
        </is>
      </c>
      <c r="C5787" t="inlineStr">
        <is>
          <t>わかやまけんかいなんしたかづ</t>
        </is>
      </c>
    </row>
    <row r="5788">
      <c r="A5788" t="inlineStr">
        <is>
          <t>6400452</t>
        </is>
      </c>
      <c r="B5788" t="inlineStr">
        <is>
          <t>和歌山県海南市孟子</t>
        </is>
      </c>
      <c r="C5788" t="inlineStr">
        <is>
          <t>わかやまけんかいなんしもうこ</t>
        </is>
      </c>
    </row>
    <row r="5789">
      <c r="A5789" t="inlineStr">
        <is>
          <t>6400453</t>
        </is>
      </c>
      <c r="B5789" t="inlineStr">
        <is>
          <t>和歌山県海南市野尻</t>
        </is>
      </c>
      <c r="C5789" t="inlineStr">
        <is>
          <t>わかやまけんかいなんしのじり</t>
        </is>
      </c>
    </row>
    <row r="5790">
      <c r="A5790" t="inlineStr">
        <is>
          <t>6400454</t>
        </is>
      </c>
      <c r="B5790" t="inlineStr">
        <is>
          <t>和歌山県海南市別院</t>
        </is>
      </c>
      <c r="C5790" t="inlineStr">
        <is>
          <t>わかやまけんかいなんしべついん</t>
        </is>
      </c>
    </row>
    <row r="5791">
      <c r="A5791" t="inlineStr">
        <is>
          <t>6401100</t>
        </is>
      </c>
      <c r="B5791" t="inlineStr">
        <is>
          <t>和歌山県海草郡紀美野町</t>
        </is>
      </c>
      <c r="C5791" t="inlineStr">
        <is>
          <t>わかやまけんかいそうぐんきみのちょう</t>
        </is>
      </c>
    </row>
    <row r="5792">
      <c r="A5792" t="inlineStr">
        <is>
          <t>6401101</t>
        </is>
      </c>
      <c r="B5792" t="inlineStr">
        <is>
          <t>和歌山県海草郡紀美野町長谷</t>
        </is>
      </c>
      <c r="C5792" t="inlineStr">
        <is>
          <t>わかやまけんかいそうぐんきみのちょうながたに</t>
        </is>
      </c>
    </row>
    <row r="5793">
      <c r="A5793" t="inlineStr">
        <is>
          <t>6401102</t>
        </is>
      </c>
      <c r="B5793" t="inlineStr">
        <is>
          <t>和歌山県海草郡紀美野町柴目</t>
        </is>
      </c>
      <c r="C5793" t="inlineStr">
        <is>
          <t>わかやまけんかいそうぐんきみのちょうしばめ</t>
        </is>
      </c>
    </row>
    <row r="5794">
      <c r="A5794" t="inlineStr">
        <is>
          <t>6401103</t>
        </is>
      </c>
      <c r="B5794" t="inlineStr">
        <is>
          <t>和歌山県海草郡紀美野町吉野</t>
        </is>
      </c>
      <c r="C5794" t="inlineStr">
        <is>
          <t>わかやまけんかいそうぐんきみのちょうよしの</t>
        </is>
      </c>
    </row>
    <row r="5795">
      <c r="A5795" t="inlineStr">
        <is>
          <t>6401111</t>
        </is>
      </c>
      <c r="B5795" t="inlineStr">
        <is>
          <t>和歌山県海草郡紀美野町福井</t>
        </is>
      </c>
      <c r="C5795" t="inlineStr">
        <is>
          <t>わかやまけんかいそうぐんきみのちょうふくい</t>
        </is>
      </c>
    </row>
    <row r="5796">
      <c r="A5796" t="inlineStr">
        <is>
          <t>6401112</t>
        </is>
      </c>
      <c r="B5796" t="inlineStr">
        <is>
          <t>和歌山県海草郡紀美野町坂本</t>
        </is>
      </c>
      <c r="C5796" t="inlineStr">
        <is>
          <t>わかやまけんかいそうぐんきみのちょうさかもと</t>
        </is>
      </c>
    </row>
    <row r="5797">
      <c r="A5797" t="inlineStr">
        <is>
          <t>6401113</t>
        </is>
      </c>
      <c r="B5797" t="inlineStr">
        <is>
          <t>和歌山県海草郡紀美野町梅本</t>
        </is>
      </c>
      <c r="C5797" t="inlineStr">
        <is>
          <t>わかやまけんかいそうぐんきみのちょううめもと</t>
        </is>
      </c>
    </row>
    <row r="5798">
      <c r="A5798" t="inlineStr">
        <is>
          <t>6401114</t>
        </is>
      </c>
      <c r="B5798" t="inlineStr">
        <is>
          <t>和歌山県海草郡紀美野町中田</t>
        </is>
      </c>
      <c r="C5798" t="inlineStr">
        <is>
          <t>わかやまけんかいそうぐんきみのちょうなかだ</t>
        </is>
      </c>
    </row>
    <row r="5799">
      <c r="A5799" t="inlineStr">
        <is>
          <t>6401115</t>
        </is>
      </c>
      <c r="B5799" t="inlineStr">
        <is>
          <t>和歌山県海草郡紀美野町奥佐々</t>
        </is>
      </c>
      <c r="C5799" t="inlineStr">
        <is>
          <t>わかやまけんかいそうぐんきみのちょうおくささ</t>
        </is>
      </c>
    </row>
    <row r="5800">
      <c r="A5800" t="inlineStr">
        <is>
          <t>6401121</t>
        </is>
      </c>
      <c r="B5800" t="inlineStr">
        <is>
          <t>和歌山県海草郡紀美野町下佐々</t>
        </is>
      </c>
      <c r="C5800" t="inlineStr">
        <is>
          <t>わかやまけんかいそうぐんきみのちょうしもささ</t>
        </is>
      </c>
    </row>
    <row r="5801">
      <c r="A5801" t="inlineStr">
        <is>
          <t>6401131</t>
        </is>
      </c>
      <c r="B5801" t="inlineStr">
        <is>
          <t>和歌山県海草郡紀美野町動木</t>
        </is>
      </c>
      <c r="C5801" t="inlineStr">
        <is>
          <t>わかやまけんかいそうぐんきみのちょうとどろき</t>
        </is>
      </c>
    </row>
    <row r="5802">
      <c r="A5802" t="inlineStr">
        <is>
          <t>6401141</t>
        </is>
      </c>
      <c r="B5802" t="inlineStr">
        <is>
          <t>和歌山県海草郡紀美野町小畑</t>
        </is>
      </c>
      <c r="C5802" t="inlineStr">
        <is>
          <t>わかやまけんかいそうぐんきみのちょうしょうばた</t>
        </is>
      </c>
    </row>
    <row r="5803">
      <c r="A5803" t="inlineStr">
        <is>
          <t>6401161</t>
        </is>
      </c>
      <c r="B5803" t="inlineStr">
        <is>
          <t>和歌山県海南市野上新</t>
        </is>
      </c>
      <c r="C5803" t="inlineStr">
        <is>
          <t>わかやまけんかいなんしのかみしん</t>
        </is>
      </c>
    </row>
    <row r="5804">
      <c r="A5804" t="inlineStr">
        <is>
          <t>6401162</t>
        </is>
      </c>
      <c r="B5804" t="inlineStr">
        <is>
          <t>和歌山県海南市上谷</t>
        </is>
      </c>
      <c r="C5804" t="inlineStr">
        <is>
          <t>わかやまけんかいなんしかみだに</t>
        </is>
      </c>
    </row>
    <row r="5805">
      <c r="A5805" t="inlineStr">
        <is>
          <t>6401163</t>
        </is>
      </c>
      <c r="B5805" t="inlineStr">
        <is>
          <t>和歌山県海南市赤沼</t>
        </is>
      </c>
      <c r="C5805" t="inlineStr">
        <is>
          <t>わかやまけんかいなんしあかぬま</t>
        </is>
      </c>
    </row>
    <row r="5806">
      <c r="A5806" t="inlineStr">
        <is>
          <t>6401164</t>
        </is>
      </c>
      <c r="B5806" t="inlineStr">
        <is>
          <t>和歌山県海南市海老谷</t>
        </is>
      </c>
      <c r="C5806" t="inlineStr">
        <is>
          <t>わかやまけんかいなんしえびたに</t>
        </is>
      </c>
    </row>
    <row r="5807">
      <c r="A5807" t="inlineStr">
        <is>
          <t>6401165</t>
        </is>
      </c>
      <c r="B5807" t="inlineStr">
        <is>
          <t>和歌山県海南市ひや水</t>
        </is>
      </c>
      <c r="C5807" t="inlineStr">
        <is>
          <t>わかやまけんかいなんしひやみず</t>
        </is>
      </c>
    </row>
    <row r="5808">
      <c r="A5808" t="inlineStr">
        <is>
          <t>6401166</t>
        </is>
      </c>
      <c r="B5808" t="inlineStr">
        <is>
          <t>和歌山県海南市次ケ谷</t>
        </is>
      </c>
      <c r="C5808" t="inlineStr">
        <is>
          <t>わかやまけんかいなんしつげだに</t>
        </is>
      </c>
    </row>
    <row r="5809">
      <c r="A5809" t="inlineStr">
        <is>
          <t>6401167</t>
        </is>
      </c>
      <c r="B5809" t="inlineStr">
        <is>
          <t>和歌山県海南市九品寺</t>
        </is>
      </c>
      <c r="C5809" t="inlineStr">
        <is>
          <t>わかやまけんかいなんしくほんじ</t>
        </is>
      </c>
    </row>
    <row r="5810">
      <c r="A5810" t="inlineStr">
        <is>
          <t>6401171</t>
        </is>
      </c>
      <c r="B5810" t="inlineStr">
        <is>
          <t>和歌山県海南市野上中</t>
        </is>
      </c>
      <c r="C5810" t="inlineStr">
        <is>
          <t>わかやまけんかいなんしのかみなか</t>
        </is>
      </c>
    </row>
    <row r="5811">
      <c r="A5811" t="inlineStr">
        <is>
          <t>6401172</t>
        </is>
      </c>
      <c r="B5811" t="inlineStr">
        <is>
          <t>和歌山県海南市溝ノ口</t>
        </is>
      </c>
      <c r="C5811" t="inlineStr">
        <is>
          <t>わかやまけんかいなんしみぞのくち</t>
        </is>
      </c>
    </row>
    <row r="5812">
      <c r="A5812" t="inlineStr">
        <is>
          <t>6401173</t>
        </is>
      </c>
      <c r="B5812" t="inlineStr">
        <is>
          <t>和歌山県海南市椋木</t>
        </is>
      </c>
      <c r="C5812" t="inlineStr">
        <is>
          <t>わかやまけんかいなんしむくのき</t>
        </is>
      </c>
    </row>
    <row r="5813">
      <c r="A5813" t="inlineStr">
        <is>
          <t>6401174</t>
        </is>
      </c>
      <c r="B5813" t="inlineStr">
        <is>
          <t>和歌山県海南市木津</t>
        </is>
      </c>
      <c r="C5813" t="inlineStr">
        <is>
          <t>わかやまけんかいなんしきづ</t>
        </is>
      </c>
    </row>
    <row r="5814">
      <c r="A5814" t="inlineStr">
        <is>
          <t>6401175</t>
        </is>
      </c>
      <c r="B5814" t="inlineStr">
        <is>
          <t>和歌山県海南市沖野々</t>
        </is>
      </c>
      <c r="C5814" t="inlineStr">
        <is>
          <t>わかやまけんかいなんしおきのの</t>
        </is>
      </c>
    </row>
    <row r="5815">
      <c r="A5815" t="inlineStr">
        <is>
          <t>6401201</t>
        </is>
      </c>
      <c r="B5815" t="inlineStr">
        <is>
          <t>和歌山県海草郡紀美野町北野</t>
        </is>
      </c>
      <c r="C5815" t="inlineStr">
        <is>
          <t>わかやまけんかいそうぐんきみのちょうきたの</t>
        </is>
      </c>
    </row>
    <row r="5816">
      <c r="A5816" t="inlineStr">
        <is>
          <t>6401202</t>
        </is>
      </c>
      <c r="B5816" t="inlineStr">
        <is>
          <t>和歌山県海草郡紀美野町初生谷</t>
        </is>
      </c>
      <c r="C5816" t="inlineStr">
        <is>
          <t>わかやまけんかいそうぐんきみのちょうういだに</t>
        </is>
      </c>
    </row>
    <row r="5817">
      <c r="A5817" t="inlineStr">
        <is>
          <t>6401203</t>
        </is>
      </c>
      <c r="B5817" t="inlineStr">
        <is>
          <t>和歌山県海草郡紀美野町花野原</t>
        </is>
      </c>
      <c r="C5817" t="inlineStr">
        <is>
          <t>わかやまけんかいそうぐんきみのちょうはなのはら</t>
        </is>
      </c>
    </row>
    <row r="5818">
      <c r="A5818" t="inlineStr">
        <is>
          <t>6401204</t>
        </is>
      </c>
      <c r="B5818" t="inlineStr">
        <is>
          <t>和歌山県海草郡紀美野町蓑津呂</t>
        </is>
      </c>
      <c r="C5818" t="inlineStr">
        <is>
          <t>わかやまけんかいそうぐんきみのちょうみのつろ</t>
        </is>
      </c>
    </row>
    <row r="5819">
      <c r="A5819" t="inlineStr">
        <is>
          <t>6401205</t>
        </is>
      </c>
      <c r="B5819" t="inlineStr">
        <is>
          <t>和歌山県海草郡紀美野町真国宮</t>
        </is>
      </c>
      <c r="C5819" t="inlineStr">
        <is>
          <t>わかやまけんかいそうぐんきみのちょうまくにみや</t>
        </is>
      </c>
    </row>
    <row r="5820">
      <c r="A5820" t="inlineStr">
        <is>
          <t>6401206</t>
        </is>
      </c>
      <c r="B5820" t="inlineStr">
        <is>
          <t>和歌山県海草郡紀美野町蓑垣内</t>
        </is>
      </c>
      <c r="C5820" t="inlineStr">
        <is>
          <t>わかやまけんかいそうぐんきみのちょうみのがいと</t>
        </is>
      </c>
    </row>
    <row r="5821">
      <c r="A5821" t="inlineStr">
        <is>
          <t>6401207</t>
        </is>
      </c>
      <c r="B5821" t="inlineStr">
        <is>
          <t>和歌山県海草郡紀美野町井堰</t>
        </is>
      </c>
      <c r="C5821" t="inlineStr">
        <is>
          <t>わかやまけんかいそうぐんきみのちょういせき</t>
        </is>
      </c>
    </row>
    <row r="5822">
      <c r="A5822" t="inlineStr">
        <is>
          <t>6401211</t>
        </is>
      </c>
      <c r="B5822" t="inlineStr">
        <is>
          <t>和歌山県海草郡紀美野町桂瀬</t>
        </is>
      </c>
      <c r="C5822" t="inlineStr">
        <is>
          <t>わかやまけんかいそうぐんきみのちょうかつらせ</t>
        </is>
      </c>
    </row>
    <row r="5823">
      <c r="A5823" t="inlineStr">
        <is>
          <t>6401212</t>
        </is>
      </c>
      <c r="B5823" t="inlineStr">
        <is>
          <t>和歌山県海草郡紀美野町高畑</t>
        </is>
      </c>
      <c r="C5823" t="inlineStr">
        <is>
          <t>わかやまけんかいそうぐんきみのちょうたかはた</t>
        </is>
      </c>
    </row>
    <row r="5824">
      <c r="A5824" t="inlineStr">
        <is>
          <t>6401213</t>
        </is>
      </c>
      <c r="B5824" t="inlineStr">
        <is>
          <t>和歌山県海草郡紀美野町赤木</t>
        </is>
      </c>
      <c r="C5824" t="inlineStr">
        <is>
          <t>わかやまけんかいそうぐんきみのちょうあかぎ</t>
        </is>
      </c>
    </row>
    <row r="5825">
      <c r="A5825" t="inlineStr">
        <is>
          <t>6401214</t>
        </is>
      </c>
      <c r="B5825" t="inlineStr">
        <is>
          <t>和歌山県海草郡紀美野町明添</t>
        </is>
      </c>
      <c r="C5825" t="inlineStr">
        <is>
          <t>わかやまけんかいそうぐんきみのちょうみょうぞえ</t>
        </is>
      </c>
    </row>
    <row r="5826">
      <c r="A5826" t="inlineStr">
        <is>
          <t>6401215</t>
        </is>
      </c>
      <c r="B5826" t="inlineStr">
        <is>
          <t>和歌山県海草郡紀美野町鎌滝</t>
        </is>
      </c>
      <c r="C5826" t="inlineStr">
        <is>
          <t>わかやまけんかいそうぐんきみのちょうかまたき</t>
        </is>
      </c>
    </row>
    <row r="5827">
      <c r="A5827" t="inlineStr">
        <is>
          <t>6401221</t>
        </is>
      </c>
      <c r="B5827" t="inlineStr">
        <is>
          <t>和歌山県海草郡紀美野町三尾川</t>
        </is>
      </c>
      <c r="C5827" t="inlineStr">
        <is>
          <t>わかやまけんかいそうぐんきみのちょうみおがわ</t>
        </is>
      </c>
    </row>
    <row r="5828">
      <c r="A5828" t="inlineStr">
        <is>
          <t>6401222</t>
        </is>
      </c>
      <c r="B5828" t="inlineStr">
        <is>
          <t>和歌山県海草郡紀美野町大角</t>
        </is>
      </c>
      <c r="C5828" t="inlineStr">
        <is>
          <t>わかやまけんかいそうぐんきみのちょうおおすみ</t>
        </is>
      </c>
    </row>
    <row r="5829">
      <c r="A5829" t="inlineStr">
        <is>
          <t>6401223</t>
        </is>
      </c>
      <c r="B5829" t="inlineStr">
        <is>
          <t>和歌山県海草郡紀美野町津川</t>
        </is>
      </c>
      <c r="C5829" t="inlineStr">
        <is>
          <t>わかやまけんかいそうぐんきみのちょうつがわ</t>
        </is>
      </c>
    </row>
    <row r="5830">
      <c r="A5830" t="inlineStr">
        <is>
          <t>6401231</t>
        </is>
      </c>
      <c r="B5830" t="inlineStr">
        <is>
          <t>和歌山県海草郡紀美野町上ケ井</t>
        </is>
      </c>
      <c r="C5830" t="inlineStr">
        <is>
          <t>わかやまけんかいそうぐんきみのちょうあげい</t>
        </is>
      </c>
    </row>
    <row r="5831">
      <c r="A5831" t="inlineStr">
        <is>
          <t>6401232</t>
        </is>
      </c>
      <c r="B5831" t="inlineStr">
        <is>
          <t>和歌山県海草郡紀美野町箕六</t>
        </is>
      </c>
      <c r="C5831" t="inlineStr">
        <is>
          <t>わかやまけんかいそうぐんきみのちょうみろく</t>
        </is>
      </c>
    </row>
    <row r="5832">
      <c r="A5832" t="inlineStr">
        <is>
          <t>6401233</t>
        </is>
      </c>
      <c r="B5832" t="inlineStr">
        <is>
          <t>和歌山県海草郡紀美野町南畑</t>
        </is>
      </c>
      <c r="C5832" t="inlineStr">
        <is>
          <t>わかやまけんかいそうぐんきみのちょうみなみはた</t>
        </is>
      </c>
    </row>
    <row r="5833">
      <c r="A5833" t="inlineStr">
        <is>
          <t>6401234</t>
        </is>
      </c>
      <c r="B5833" t="inlineStr">
        <is>
          <t>和歌山県海草郡紀美野町安井</t>
        </is>
      </c>
      <c r="C5833" t="inlineStr">
        <is>
          <t>わかやまけんかいそうぐんきみのちょうやすい</t>
        </is>
      </c>
    </row>
    <row r="5834">
      <c r="A5834" t="inlineStr">
        <is>
          <t>6401235</t>
        </is>
      </c>
      <c r="B5834" t="inlineStr">
        <is>
          <t>和歌山県海草郡紀美野町野中</t>
        </is>
      </c>
      <c r="C5834" t="inlineStr">
        <is>
          <t>わかやまけんかいそうぐんきみのちょうのなか</t>
        </is>
      </c>
    </row>
    <row r="5835">
      <c r="A5835" t="inlineStr">
        <is>
          <t>6401241</t>
        </is>
      </c>
      <c r="B5835" t="inlineStr">
        <is>
          <t>和歌山県海草郡紀美野町永谷</t>
        </is>
      </c>
      <c r="C5835" t="inlineStr">
        <is>
          <t>わかやまけんかいそうぐんきみのちょうながたに</t>
        </is>
      </c>
    </row>
    <row r="5836">
      <c r="A5836" t="inlineStr">
        <is>
          <t>6401242</t>
        </is>
      </c>
      <c r="B5836" t="inlineStr">
        <is>
          <t>和歌山県海草郡紀美野町樋下</t>
        </is>
      </c>
      <c r="C5836" t="inlineStr">
        <is>
          <t>わかやまけんかいそうぐんきみのちょうひのした</t>
        </is>
      </c>
    </row>
    <row r="5837">
      <c r="A5837" t="inlineStr">
        <is>
          <t>6401243</t>
        </is>
      </c>
      <c r="B5837" t="inlineStr">
        <is>
          <t>和歌山県海草郡紀美野町神野市場</t>
        </is>
      </c>
      <c r="C5837" t="inlineStr">
        <is>
          <t>わかやまけんかいそうぐんきみのちょうこうのいちば</t>
        </is>
      </c>
    </row>
    <row r="5838">
      <c r="A5838" t="inlineStr">
        <is>
          <t>6401244</t>
        </is>
      </c>
      <c r="B5838" t="inlineStr">
        <is>
          <t>和歌山県海草郡紀美野町福田</t>
        </is>
      </c>
      <c r="C5838" t="inlineStr">
        <is>
          <t>わかやまけんかいそうぐんきみのちょうふくだ</t>
        </is>
      </c>
    </row>
    <row r="5839">
      <c r="A5839" t="inlineStr">
        <is>
          <t>6401251</t>
        </is>
      </c>
      <c r="B5839" t="inlineStr">
        <is>
          <t>和歌山県海草郡紀美野町国木原</t>
        </is>
      </c>
      <c r="C5839" t="inlineStr">
        <is>
          <t>わかやまけんかいそうぐんきみのちょうくにぎはら</t>
        </is>
      </c>
    </row>
    <row r="5840">
      <c r="A5840" t="inlineStr">
        <is>
          <t>6401252</t>
        </is>
      </c>
      <c r="B5840" t="inlineStr">
        <is>
          <t>和歌山県海草郡紀美野町西野</t>
        </is>
      </c>
      <c r="C5840" t="inlineStr">
        <is>
          <t>わかやまけんかいそうぐんきみのちょうにしの</t>
        </is>
      </c>
    </row>
    <row r="5841">
      <c r="A5841" t="inlineStr">
        <is>
          <t>6401253</t>
        </is>
      </c>
      <c r="B5841" t="inlineStr">
        <is>
          <t>和歌山県海草郡紀美野町東野</t>
        </is>
      </c>
      <c r="C5841" t="inlineStr">
        <is>
          <t>わかやまけんかいそうぐんきみのちょうひがしの</t>
        </is>
      </c>
    </row>
    <row r="5842">
      <c r="A5842" t="inlineStr">
        <is>
          <t>6401254</t>
        </is>
      </c>
      <c r="B5842" t="inlineStr">
        <is>
          <t>和歌山県海草郡紀美野町松瀬</t>
        </is>
      </c>
      <c r="C5842" t="inlineStr">
        <is>
          <t>わかやまけんかいそうぐんきみのちょうまつせ</t>
        </is>
      </c>
    </row>
    <row r="5843">
      <c r="A5843" t="inlineStr">
        <is>
          <t>6401255</t>
        </is>
      </c>
      <c r="B5843" t="inlineStr">
        <is>
          <t>和歌山県海草郡紀美野町釜滝</t>
        </is>
      </c>
      <c r="C5843" t="inlineStr">
        <is>
          <t>わかやまけんかいそうぐんきみのちょうかまたき</t>
        </is>
      </c>
    </row>
    <row r="5844">
      <c r="A5844" t="inlineStr">
        <is>
          <t>6401331</t>
        </is>
      </c>
      <c r="B5844" t="inlineStr">
        <is>
          <t>和歌山県紀の川市桃山町峯</t>
        </is>
      </c>
      <c r="C5844" t="inlineStr">
        <is>
          <t>わかやまけんきのかわしももやまちょうみね</t>
        </is>
      </c>
    </row>
    <row r="5845">
      <c r="A5845" t="inlineStr">
        <is>
          <t>6401332</t>
        </is>
      </c>
      <c r="B5845" t="inlineStr">
        <is>
          <t>和歌山県紀の川市桃山町中畑</t>
        </is>
      </c>
      <c r="C5845" t="inlineStr">
        <is>
          <t>わかやまけんきのかわしももやまちょうなかはた</t>
        </is>
      </c>
    </row>
    <row r="5846">
      <c r="A5846" t="inlineStr">
        <is>
          <t>6401333</t>
        </is>
      </c>
      <c r="B5846" t="inlineStr">
        <is>
          <t>和歌山県紀の川市桃山町垣内</t>
        </is>
      </c>
      <c r="C5846" t="inlineStr">
        <is>
          <t>わかやまけんきのかわしももやまちょうかいと</t>
        </is>
      </c>
    </row>
    <row r="5847">
      <c r="A5847" t="inlineStr">
        <is>
          <t>6401351</t>
        </is>
      </c>
      <c r="B5847" t="inlineStr">
        <is>
          <t>和歌山県海草郡紀美野町勝谷</t>
        </is>
      </c>
      <c r="C5847" t="inlineStr">
        <is>
          <t>わかやまけんかいそうぐんきみのちょうかちや</t>
        </is>
      </c>
    </row>
    <row r="5848">
      <c r="A5848" t="inlineStr">
        <is>
          <t>6401352</t>
        </is>
      </c>
      <c r="B5848" t="inlineStr">
        <is>
          <t>和歌山県海草郡紀美野町谷</t>
        </is>
      </c>
      <c r="C5848" t="inlineStr">
        <is>
          <t>わかやまけんかいそうぐんきみのちょうたに</t>
        </is>
      </c>
    </row>
    <row r="5849">
      <c r="A5849" t="inlineStr">
        <is>
          <t>6401353</t>
        </is>
      </c>
      <c r="B5849" t="inlineStr">
        <is>
          <t>和歌山県海草郡紀美野町円明寺</t>
        </is>
      </c>
      <c r="C5849" t="inlineStr">
        <is>
          <t>わかやまけんかいそうぐんきみのちょうえんみょうじ</t>
        </is>
      </c>
    </row>
    <row r="5850">
      <c r="A5850" t="inlineStr">
        <is>
          <t>6401354</t>
        </is>
      </c>
      <c r="B5850" t="inlineStr">
        <is>
          <t>和歌山県海草郡紀美野町四郷</t>
        </is>
      </c>
      <c r="C5850" t="inlineStr">
        <is>
          <t>わかやまけんかいそうぐんきみのちょうよごう</t>
        </is>
      </c>
    </row>
    <row r="5851">
      <c r="A5851" t="inlineStr">
        <is>
          <t>6401361</t>
        </is>
      </c>
      <c r="B5851" t="inlineStr">
        <is>
          <t>和歌山県海草郡紀美野町中</t>
        </is>
      </c>
      <c r="C5851" t="inlineStr">
        <is>
          <t>わかやまけんかいそうぐんきみのちょうなか</t>
        </is>
      </c>
    </row>
    <row r="5852">
      <c r="A5852" t="inlineStr">
        <is>
          <t>6401362</t>
        </is>
      </c>
      <c r="B5852" t="inlineStr">
        <is>
          <t>和歌山県海草郡紀美野町滝ノ川</t>
        </is>
      </c>
      <c r="C5852" t="inlineStr">
        <is>
          <t>わかやまけんかいそうぐんきみのちょうたきのがわ</t>
        </is>
      </c>
    </row>
    <row r="5853">
      <c r="A5853" t="inlineStr">
        <is>
          <t>6401363</t>
        </is>
      </c>
      <c r="B5853" t="inlineStr">
        <is>
          <t>和歌山県海草郡紀美野町田</t>
        </is>
      </c>
      <c r="C5853" t="inlineStr">
        <is>
          <t>わかやまけんかいそうぐんきみのちょうた</t>
        </is>
      </c>
    </row>
    <row r="5854">
      <c r="A5854" t="inlineStr">
        <is>
          <t>6401364</t>
        </is>
      </c>
      <c r="B5854" t="inlineStr">
        <is>
          <t>和歌山県海草郡紀美野町菅沢</t>
        </is>
      </c>
      <c r="C5854" t="inlineStr">
        <is>
          <t>わかやまけんかいそうぐんきみのちょうすげざわ</t>
        </is>
      </c>
    </row>
    <row r="5855">
      <c r="A5855" t="inlineStr">
        <is>
          <t>6401365</t>
        </is>
      </c>
      <c r="B5855" t="inlineStr">
        <is>
          <t>和歌山県海草郡紀美野町今西</t>
        </is>
      </c>
      <c r="C5855" t="inlineStr">
        <is>
          <t>わかやまけんかいそうぐんきみのちょういまにし</t>
        </is>
      </c>
    </row>
    <row r="5856">
      <c r="A5856" t="inlineStr">
        <is>
          <t>6401366</t>
        </is>
      </c>
      <c r="B5856" t="inlineStr">
        <is>
          <t>和歌山県海草郡紀美野町松ケ峯</t>
        </is>
      </c>
      <c r="C5856" t="inlineStr">
        <is>
          <t>わかやまけんかいそうぐんきみのちょうまつがみね</t>
        </is>
      </c>
    </row>
    <row r="5857">
      <c r="A5857" t="inlineStr">
        <is>
          <t>6401471</t>
        </is>
      </c>
      <c r="B5857" t="inlineStr">
        <is>
          <t>和歌山県海草郡紀美野町長谷宮</t>
        </is>
      </c>
      <c r="C5857" t="inlineStr">
        <is>
          <t>わかやまけんかいそうぐんきみのちょうはせみや</t>
        </is>
      </c>
    </row>
    <row r="5858">
      <c r="A5858" t="inlineStr">
        <is>
          <t>6401472</t>
        </is>
      </c>
      <c r="B5858" t="inlineStr">
        <is>
          <t>和歌山県海草郡紀美野町毛原上</t>
        </is>
      </c>
      <c r="C5858" t="inlineStr">
        <is>
          <t>わかやまけんかいそうぐんきみのちょうけばらかみ</t>
        </is>
      </c>
    </row>
    <row r="5859">
      <c r="A5859" t="inlineStr">
        <is>
          <t>6401473</t>
        </is>
      </c>
      <c r="B5859" t="inlineStr">
        <is>
          <t>和歌山県海草郡紀美野町毛原宮</t>
        </is>
      </c>
      <c r="C5859" t="inlineStr">
        <is>
          <t>わかやまけんかいそうぐんきみのちょうけばらみや</t>
        </is>
      </c>
    </row>
    <row r="5860">
      <c r="A5860" t="inlineStr">
        <is>
          <t>6401474</t>
        </is>
      </c>
      <c r="B5860" t="inlineStr">
        <is>
          <t>和歌山県海草郡紀美野町毛原中</t>
        </is>
      </c>
      <c r="C5860" t="inlineStr">
        <is>
          <t>わかやまけんかいそうぐんきみのちょうけばらなか</t>
        </is>
      </c>
    </row>
    <row r="5861">
      <c r="A5861" t="inlineStr">
        <is>
          <t>6401475</t>
        </is>
      </c>
      <c r="B5861" t="inlineStr">
        <is>
          <t>和歌山県海草郡紀美野町小西</t>
        </is>
      </c>
      <c r="C5861" t="inlineStr">
        <is>
          <t>わかやまけんかいそうぐんきみのちょうこにし</t>
        </is>
      </c>
    </row>
    <row r="5862">
      <c r="A5862" t="inlineStr">
        <is>
          <t>6401476</t>
        </is>
      </c>
      <c r="B5862" t="inlineStr">
        <is>
          <t>和歌山県海草郡紀美野町毛原下</t>
        </is>
      </c>
      <c r="C5862" t="inlineStr">
        <is>
          <t>わかやまけんかいそうぐんきみのちょうけばらしも</t>
        </is>
      </c>
    </row>
    <row r="5863">
      <c r="A5863" t="inlineStr">
        <is>
          <t>6401481</t>
        </is>
      </c>
      <c r="B5863" t="inlineStr">
        <is>
          <t>和歌山県伊都郡かつらぎ町新城</t>
        </is>
      </c>
      <c r="C5863" t="inlineStr">
        <is>
          <t>わかやまけんいとぐんかつらぎちょうしんじょう</t>
        </is>
      </c>
    </row>
    <row r="5864">
      <c r="A5864" t="inlineStr">
        <is>
          <t>6408001</t>
        </is>
      </c>
      <c r="B5864" t="inlineStr">
        <is>
          <t>和歌山県和歌山市北新七軒丁</t>
        </is>
      </c>
      <c r="C5864" t="inlineStr">
        <is>
          <t>わかやまけんわかやましきたしんしちけんちょう</t>
        </is>
      </c>
    </row>
    <row r="5865">
      <c r="A5865" t="inlineStr">
        <is>
          <t>6408002</t>
        </is>
      </c>
      <c r="B5865" t="inlineStr">
        <is>
          <t>和歌山県和歌山市北新</t>
        </is>
      </c>
      <c r="C5865" t="inlineStr">
        <is>
          <t>わかやまけんわかやましきたしん</t>
        </is>
      </c>
    </row>
    <row r="5866">
      <c r="A5866" t="inlineStr">
        <is>
          <t>6408003</t>
        </is>
      </c>
      <c r="B5866" t="inlineStr">
        <is>
          <t>和歌山県和歌山市北新博労町</t>
        </is>
      </c>
      <c r="C5866" t="inlineStr">
        <is>
          <t>わかやまけんわかやましきたしんばくろうまち</t>
        </is>
      </c>
    </row>
    <row r="5867">
      <c r="A5867" t="inlineStr">
        <is>
          <t>6408004</t>
        </is>
      </c>
      <c r="B5867" t="inlineStr">
        <is>
          <t>和歌山県和歌山市東旅籠町</t>
        </is>
      </c>
      <c r="C5867" t="inlineStr">
        <is>
          <t>わかやまけんわかやましひがしはたごまち</t>
        </is>
      </c>
    </row>
    <row r="5868">
      <c r="A5868" t="inlineStr">
        <is>
          <t>6408005</t>
        </is>
      </c>
      <c r="B5868" t="inlineStr">
        <is>
          <t>和歌山県和歌山市元寺町南ノ丁</t>
        </is>
      </c>
      <c r="C5868" t="inlineStr">
        <is>
          <t>わかやまけんわかやましもとでらまちみなみのちょう</t>
        </is>
      </c>
    </row>
    <row r="5869">
      <c r="A5869" t="inlineStr">
        <is>
          <t>6408006</t>
        </is>
      </c>
      <c r="B5869" t="inlineStr">
        <is>
          <t>和歌山県和歌山市元寺町東ノ丁</t>
        </is>
      </c>
      <c r="C5869" t="inlineStr">
        <is>
          <t>わかやまけんわかやましもとでらまちひがしのちょう</t>
        </is>
      </c>
    </row>
    <row r="5870">
      <c r="A5870" t="inlineStr">
        <is>
          <t>6408007</t>
        </is>
      </c>
      <c r="B5870" t="inlineStr">
        <is>
          <t>和歌山県和歌山市元寺町西ノ丁</t>
        </is>
      </c>
      <c r="C5870" t="inlineStr">
        <is>
          <t>わかやまけんわかやましもとでらまちにしのちょう</t>
        </is>
      </c>
    </row>
    <row r="5871">
      <c r="A5871" t="inlineStr">
        <is>
          <t>6408008</t>
        </is>
      </c>
      <c r="B5871" t="inlineStr">
        <is>
          <t>和歌山県和歌山市元寺町北ノ丁</t>
        </is>
      </c>
      <c r="C5871" t="inlineStr">
        <is>
          <t>わかやまけんわかやましもとでらまちきたのちょう</t>
        </is>
      </c>
    </row>
    <row r="5872">
      <c r="A5872" t="inlineStr">
        <is>
          <t>6408009</t>
        </is>
      </c>
      <c r="B5872" t="inlineStr">
        <is>
          <t>和歌山県和歌山市鍋屋町</t>
        </is>
      </c>
      <c r="C5872" t="inlineStr">
        <is>
          <t>わかやまけんわかやましなべやまち</t>
        </is>
      </c>
    </row>
    <row r="5873">
      <c r="A5873" t="inlineStr">
        <is>
          <t>6408011</t>
        </is>
      </c>
      <c r="B5873" t="inlineStr">
        <is>
          <t>和歌山県和歌山市北新元金屋丁</t>
        </is>
      </c>
      <c r="C5873" t="inlineStr">
        <is>
          <t>わかやまけんわかやましきたしんもとかなやちょう</t>
        </is>
      </c>
    </row>
    <row r="5874">
      <c r="A5874" t="inlineStr">
        <is>
          <t>6408012</t>
        </is>
      </c>
      <c r="B5874" t="inlineStr">
        <is>
          <t>和歌山県和歌山市北新金屋丁</t>
        </is>
      </c>
      <c r="C5874" t="inlineStr">
        <is>
          <t>わかやまけんわかやましきたしんかなやちょう</t>
        </is>
      </c>
    </row>
    <row r="5875">
      <c r="A5875" t="inlineStr">
        <is>
          <t>6408013</t>
        </is>
      </c>
      <c r="B5875" t="inlineStr">
        <is>
          <t>和歌山県和歌山市東仲間町</t>
        </is>
      </c>
      <c r="C5875" t="inlineStr">
        <is>
          <t>わかやまけんわかやましひがしちゅうげんまち</t>
        </is>
      </c>
    </row>
    <row r="5876">
      <c r="A5876" t="inlineStr">
        <is>
          <t>6408014</t>
        </is>
      </c>
      <c r="B5876" t="inlineStr">
        <is>
          <t>和歌山県和歌山市西仲間町</t>
        </is>
      </c>
      <c r="C5876" t="inlineStr">
        <is>
          <t>わかやまけんわかやましにしちゅうげんまち</t>
        </is>
      </c>
    </row>
    <row r="5877">
      <c r="A5877" t="inlineStr">
        <is>
          <t>6408015</t>
        </is>
      </c>
      <c r="B5877" t="inlineStr">
        <is>
          <t>和歌山県和歌山市北新桶屋町</t>
        </is>
      </c>
      <c r="C5877" t="inlineStr">
        <is>
          <t>わかやまけんわかやましきたしんおけやまち</t>
        </is>
      </c>
    </row>
    <row r="5878">
      <c r="A5878" t="inlineStr">
        <is>
          <t>6408016</t>
        </is>
      </c>
      <c r="B5878" t="inlineStr">
        <is>
          <t>和歌山県和歌山市北新中ノ丁</t>
        </is>
      </c>
      <c r="C5878" t="inlineStr">
        <is>
          <t>わかやまけんわかやましきたしんなかのちょう</t>
        </is>
      </c>
    </row>
    <row r="5879">
      <c r="A5879" t="inlineStr">
        <is>
          <t>6408017</t>
        </is>
      </c>
      <c r="B5879" t="inlineStr">
        <is>
          <t>和歌山県和歌山市北新戎ノ丁</t>
        </is>
      </c>
      <c r="C5879" t="inlineStr">
        <is>
          <t>わかやまけんわかやましきたしんえびすのちょう</t>
        </is>
      </c>
    </row>
    <row r="5880">
      <c r="A5880" t="inlineStr">
        <is>
          <t>6408020</t>
        </is>
      </c>
      <c r="B5880" t="inlineStr">
        <is>
          <t>和歌山県和歌山市北桶屋町</t>
        </is>
      </c>
      <c r="C5880" t="inlineStr">
        <is>
          <t>わかやまけんわかやましきたおけやまち</t>
        </is>
      </c>
    </row>
    <row r="5881">
      <c r="A5881" t="inlineStr">
        <is>
          <t>6408021</t>
        </is>
      </c>
      <c r="B5881" t="inlineStr">
        <is>
          <t>和歌山県和歌山市西旅籠町</t>
        </is>
      </c>
      <c r="C5881" t="inlineStr">
        <is>
          <t>わかやまけんわかやましにしはたごまち</t>
        </is>
      </c>
    </row>
    <row r="5882">
      <c r="A5882" t="inlineStr">
        <is>
          <t>6408022</t>
        </is>
      </c>
      <c r="B5882" t="inlineStr">
        <is>
          <t>和歌山県和歌山市住吉町</t>
        </is>
      </c>
      <c r="C5882" t="inlineStr">
        <is>
          <t>わかやまけんわかやましすみよしまち</t>
        </is>
      </c>
    </row>
    <row r="5883">
      <c r="A5883" t="inlineStr">
        <is>
          <t>6408023</t>
        </is>
      </c>
      <c r="B5883" t="inlineStr">
        <is>
          <t>和歌山県和歌山市中ノ店北ノ丁</t>
        </is>
      </c>
      <c r="C5883" t="inlineStr">
        <is>
          <t>わかやまけんわかやましなかのたなきたのちょう</t>
        </is>
      </c>
    </row>
    <row r="5884">
      <c r="A5884" t="inlineStr">
        <is>
          <t>6408024</t>
        </is>
      </c>
      <c r="B5884" t="inlineStr">
        <is>
          <t>和歌山県和歌山市元寺町</t>
        </is>
      </c>
      <c r="C5884" t="inlineStr">
        <is>
          <t>わかやまけんわかやましもとでらまち</t>
        </is>
      </c>
    </row>
    <row r="5885">
      <c r="A5885" t="inlineStr">
        <is>
          <t>6408025</t>
        </is>
      </c>
      <c r="B5885" t="inlineStr">
        <is>
          <t>和歌山県和歌山市中ノ店中ノ丁</t>
        </is>
      </c>
      <c r="C5885" t="inlineStr">
        <is>
          <t>わかやまけんわかやましなかのたななかのちょう</t>
        </is>
      </c>
    </row>
    <row r="5886">
      <c r="A5886" t="inlineStr">
        <is>
          <t>6408026</t>
        </is>
      </c>
      <c r="B5886" t="inlineStr">
        <is>
          <t>和歌山県和歌山市中ノ店南ノ丁</t>
        </is>
      </c>
      <c r="C5886" t="inlineStr">
        <is>
          <t>わかやまけんわかやましなかのたなみなみのちょう</t>
        </is>
      </c>
    </row>
    <row r="5887">
      <c r="A5887" t="inlineStr">
        <is>
          <t>6408027</t>
        </is>
      </c>
      <c r="B5887" t="inlineStr">
        <is>
          <t>和歌山県和歌山市米屋町</t>
        </is>
      </c>
      <c r="C5887" t="inlineStr">
        <is>
          <t>わかやまけんわかやましこめやまち</t>
        </is>
      </c>
    </row>
    <row r="5888">
      <c r="A5888" t="inlineStr">
        <is>
          <t>6408028</t>
        </is>
      </c>
      <c r="B5888" t="inlineStr">
        <is>
          <t>和歌山県和歌山市匠町</t>
        </is>
      </c>
      <c r="C5888" t="inlineStr">
        <is>
          <t>わかやまけんわかやましたくみまち</t>
        </is>
      </c>
    </row>
    <row r="5889">
      <c r="A5889" t="inlineStr">
        <is>
          <t>6408029</t>
        </is>
      </c>
      <c r="B5889" t="inlineStr">
        <is>
          <t>和歌山県和歌山市南桶屋町</t>
        </is>
      </c>
      <c r="C5889" t="inlineStr">
        <is>
          <t>わかやまけんわかやましみなみおけやまち</t>
        </is>
      </c>
    </row>
    <row r="5890">
      <c r="A5890" t="inlineStr">
        <is>
          <t>6408031</t>
        </is>
      </c>
      <c r="B5890" t="inlineStr">
        <is>
          <t>和歌山県和歌山市北大工町</t>
        </is>
      </c>
      <c r="C5890" t="inlineStr">
        <is>
          <t>わかやまけんわかやましきただいくまち</t>
        </is>
      </c>
    </row>
    <row r="5891">
      <c r="A5891" t="inlineStr">
        <is>
          <t>6408032</t>
        </is>
      </c>
      <c r="B5891" t="inlineStr">
        <is>
          <t>和歌山県和歌山市南大工町</t>
        </is>
      </c>
      <c r="C5891" t="inlineStr">
        <is>
          <t>わかやまけんわかやましみなみだいくまち</t>
        </is>
      </c>
    </row>
    <row r="5892">
      <c r="A5892" t="inlineStr">
        <is>
          <t>6408033</t>
        </is>
      </c>
      <c r="B5892" t="inlineStr">
        <is>
          <t>和歌山県和歌山市本町</t>
        </is>
      </c>
      <c r="C5892" t="inlineStr">
        <is>
          <t>わかやまけんわかやましほんまち</t>
        </is>
      </c>
    </row>
    <row r="5893">
      <c r="A5893" t="inlineStr">
        <is>
          <t>6408034</t>
        </is>
      </c>
      <c r="B5893" t="inlineStr">
        <is>
          <t>和歌山県和歌山市駿河町</t>
        </is>
      </c>
      <c r="C5893" t="inlineStr">
        <is>
          <t>わかやまけんわかやましするがまち</t>
        </is>
      </c>
    </row>
    <row r="5894">
      <c r="A5894" t="inlineStr">
        <is>
          <t>6408035</t>
        </is>
      </c>
      <c r="B5894" t="inlineStr">
        <is>
          <t>和歌山県和歌山市万町</t>
        </is>
      </c>
      <c r="C5894" t="inlineStr">
        <is>
          <t>わかやまけんわかやましよろずまち</t>
        </is>
      </c>
    </row>
    <row r="5895">
      <c r="A5895" t="inlineStr">
        <is>
          <t>6408036</t>
        </is>
      </c>
      <c r="B5895" t="inlineStr">
        <is>
          <t>和歌山県和歌山市東鍛冶屋町</t>
        </is>
      </c>
      <c r="C5895" t="inlineStr">
        <is>
          <t>わかやまけんわかやましひがしかじやまち</t>
        </is>
      </c>
    </row>
    <row r="5896">
      <c r="A5896" t="inlineStr">
        <is>
          <t>6408037</t>
        </is>
      </c>
      <c r="B5896" t="inlineStr">
        <is>
          <t>和歌山県和歌山市西大工町</t>
        </is>
      </c>
      <c r="C5896" t="inlineStr">
        <is>
          <t>わかやまけんわかやましにしだいくまち</t>
        </is>
      </c>
    </row>
    <row r="5897">
      <c r="A5897" t="inlineStr">
        <is>
          <t>6408038</t>
        </is>
      </c>
      <c r="B5897" t="inlineStr">
        <is>
          <t>和歌山県和歌山市北町</t>
        </is>
      </c>
      <c r="C5897" t="inlineStr">
        <is>
          <t>わかやまけんわかやましきたまち</t>
        </is>
      </c>
    </row>
    <row r="5898">
      <c r="A5898" t="inlineStr">
        <is>
          <t>6408039</t>
        </is>
      </c>
      <c r="B5898" t="inlineStr">
        <is>
          <t>和歌山県和歌山市宇治袋町</t>
        </is>
      </c>
      <c r="C5898" t="inlineStr">
        <is>
          <t>わかやまけんわかやましうじふくろまち</t>
        </is>
      </c>
    </row>
    <row r="5899">
      <c r="A5899" t="inlineStr">
        <is>
          <t>6408041</t>
        </is>
      </c>
      <c r="B5899" t="inlineStr">
        <is>
          <t>和歌山県和歌山市専光寺門前丁</t>
        </is>
      </c>
      <c r="C5899" t="inlineStr">
        <is>
          <t>わかやまけんわかやましせんこうじもんぜんちょう</t>
        </is>
      </c>
    </row>
    <row r="5900">
      <c r="A5900" t="inlineStr">
        <is>
          <t>6408042</t>
        </is>
      </c>
      <c r="B5900" t="inlineStr">
        <is>
          <t>和歌山県和歌山市西ノ店</t>
        </is>
      </c>
      <c r="C5900" t="inlineStr">
        <is>
          <t>わかやまけんわかやましにしのたな</t>
        </is>
      </c>
    </row>
    <row r="5901">
      <c r="A5901" t="inlineStr">
        <is>
          <t>6408043</t>
        </is>
      </c>
      <c r="B5901" t="inlineStr">
        <is>
          <t>和歌山県和歌山市福町</t>
        </is>
      </c>
      <c r="C5901" t="inlineStr">
        <is>
          <t>わかやまけんわかやましふくまち</t>
        </is>
      </c>
    </row>
    <row r="5902">
      <c r="A5902" t="inlineStr">
        <is>
          <t>6408044</t>
        </is>
      </c>
      <c r="B5902" t="inlineStr">
        <is>
          <t>和歌山県和歌山市板屋町</t>
        </is>
      </c>
      <c r="C5902" t="inlineStr">
        <is>
          <t>わかやまけんわかやましいたやまち</t>
        </is>
      </c>
    </row>
    <row r="5903">
      <c r="A5903" t="inlineStr">
        <is>
          <t>6408045</t>
        </is>
      </c>
      <c r="B5903" t="inlineStr">
        <is>
          <t>和歌山県和歌山市卜半町</t>
        </is>
      </c>
      <c r="C5903" t="inlineStr">
        <is>
          <t>わかやまけんわかやましぼくはんまち</t>
        </is>
      </c>
    </row>
    <row r="5904">
      <c r="A5904" t="inlineStr">
        <is>
          <t>6408046</t>
        </is>
      </c>
      <c r="B5904" t="inlineStr">
        <is>
          <t>和歌山県和歌山市西鍛冶屋町</t>
        </is>
      </c>
      <c r="C5904" t="inlineStr">
        <is>
          <t>わかやまけんわかやましにしかじやまち</t>
        </is>
      </c>
    </row>
    <row r="5905">
      <c r="A5905" t="inlineStr">
        <is>
          <t>6408047</t>
        </is>
      </c>
      <c r="B5905" t="inlineStr">
        <is>
          <t>和歌山県和歌山市鷺ノ森南ノ丁</t>
        </is>
      </c>
      <c r="C5905" t="inlineStr">
        <is>
          <t>わかやまけんわかやましさぎのもりみなみのちょう</t>
        </is>
      </c>
    </row>
    <row r="5906">
      <c r="A5906" t="inlineStr">
        <is>
          <t>6408051</t>
        </is>
      </c>
      <c r="B5906" t="inlineStr">
        <is>
          <t>和歌山県和歌山市鷺ノ森東ノ丁</t>
        </is>
      </c>
      <c r="C5906" t="inlineStr">
        <is>
          <t>わかやまけんわかやましさぎのもりひがしのちょう</t>
        </is>
      </c>
    </row>
    <row r="5907">
      <c r="A5907" t="inlineStr">
        <is>
          <t>6408052</t>
        </is>
      </c>
      <c r="B5907" t="inlineStr">
        <is>
          <t>和歌山県和歌山市鷺ノ森堂前丁</t>
        </is>
      </c>
      <c r="C5907" t="inlineStr">
        <is>
          <t>わかやまけんわかやましさぎのもりどうまえちょう</t>
        </is>
      </c>
    </row>
    <row r="5908">
      <c r="A5908" t="inlineStr">
        <is>
          <t>6408053</t>
        </is>
      </c>
      <c r="B5908" t="inlineStr">
        <is>
          <t>和歌山県和歌山市鷺ノ森</t>
        </is>
      </c>
      <c r="C5908" t="inlineStr">
        <is>
          <t>わかやまけんわかやましさぎのもり</t>
        </is>
      </c>
    </row>
    <row r="5909">
      <c r="A5909" t="inlineStr">
        <is>
          <t>6408054</t>
        </is>
      </c>
      <c r="B5909" t="inlineStr">
        <is>
          <t>和歌山県和歌山市鷺ノ森片町</t>
        </is>
      </c>
      <c r="C5909" t="inlineStr">
        <is>
          <t>わかやまけんわかやましさぎのもりかたまち</t>
        </is>
      </c>
    </row>
    <row r="5910">
      <c r="A5910" t="inlineStr">
        <is>
          <t>6408055</t>
        </is>
      </c>
      <c r="B5910" t="inlineStr">
        <is>
          <t>和歌山県和歌山市九家ノ丁</t>
        </is>
      </c>
      <c r="C5910" t="inlineStr">
        <is>
          <t>わかやまけんわかやましくけのちょう</t>
        </is>
      </c>
    </row>
    <row r="5911">
      <c r="A5911" t="inlineStr">
        <is>
          <t>6408056</t>
        </is>
      </c>
      <c r="B5911" t="inlineStr">
        <is>
          <t>和歌山県和歌山市鷺ノ森西ノ丁</t>
        </is>
      </c>
      <c r="C5911" t="inlineStr">
        <is>
          <t>わかやまけんわかやましさぎのもりにしのちょう</t>
        </is>
      </c>
    </row>
    <row r="5912">
      <c r="A5912" t="inlineStr">
        <is>
          <t>6408057</t>
        </is>
      </c>
      <c r="B5912" t="inlineStr">
        <is>
          <t>和歌山県和歌山市鷺ノ森新道</t>
        </is>
      </c>
      <c r="C5912" t="inlineStr">
        <is>
          <t>わかやまけんわかやましさぎのもりしんみち</t>
        </is>
      </c>
    </row>
    <row r="5913">
      <c r="A5913" t="inlineStr">
        <is>
          <t>6408058</t>
        </is>
      </c>
      <c r="B5913" t="inlineStr">
        <is>
          <t>和歌山県和歌山市鷺ノ森中ノ丁</t>
        </is>
      </c>
      <c r="C5913" t="inlineStr">
        <is>
          <t>わかやまけんわかやましさぎのもりなかのちょう</t>
        </is>
      </c>
    </row>
    <row r="5914">
      <c r="A5914" t="inlineStr">
        <is>
          <t>6408059</t>
        </is>
      </c>
      <c r="B5914" t="inlineStr">
        <is>
          <t>和歌山県和歌山市鷺ノ森明神丁</t>
        </is>
      </c>
      <c r="C5914" t="inlineStr">
        <is>
          <t>わかやまけんわかやましさぎのもりみょうじんちょう</t>
        </is>
      </c>
    </row>
    <row r="5915">
      <c r="A5915" t="inlineStr">
        <is>
          <t>6408060</t>
        </is>
      </c>
      <c r="B5915" t="inlineStr">
        <is>
          <t>和歌山県和歌山市四筋目</t>
        </is>
      </c>
      <c r="C5915" t="inlineStr">
        <is>
          <t>わかやまけんわかやましよすじめ</t>
        </is>
      </c>
    </row>
    <row r="5916">
      <c r="A5916" t="inlineStr">
        <is>
          <t>6408061</t>
        </is>
      </c>
      <c r="B5916" t="inlineStr">
        <is>
          <t>和歌山県和歌山市畳屋町</t>
        </is>
      </c>
      <c r="C5916" t="inlineStr">
        <is>
          <t>わかやまけんわかやましたたみやまち</t>
        </is>
      </c>
    </row>
    <row r="5917">
      <c r="A5917" t="inlineStr">
        <is>
          <t>6408062</t>
        </is>
      </c>
      <c r="B5917" t="inlineStr">
        <is>
          <t>和歌山県和歌山市北釘貫丁</t>
        </is>
      </c>
      <c r="C5917" t="inlineStr">
        <is>
          <t>わかやまけんわかやましきたくぎぬきちょう</t>
        </is>
      </c>
    </row>
    <row r="5918">
      <c r="A5918" t="inlineStr">
        <is>
          <t>6408063</t>
        </is>
      </c>
      <c r="B5918" t="inlineStr">
        <is>
          <t>和歌山県和歌山市西釘貫丁</t>
        </is>
      </c>
      <c r="C5918" t="inlineStr">
        <is>
          <t>わかやまけんわかやましにしくぎぬきちょう</t>
        </is>
      </c>
    </row>
    <row r="5919">
      <c r="A5919" t="inlineStr">
        <is>
          <t>6408064</t>
        </is>
      </c>
      <c r="B5919" t="inlineStr">
        <is>
          <t>和歌山県和歌山市東釘貫丁</t>
        </is>
      </c>
      <c r="C5919" t="inlineStr">
        <is>
          <t>わかやまけんわかやましひがしくぎぬきちょう</t>
        </is>
      </c>
    </row>
    <row r="5920">
      <c r="A5920" t="inlineStr">
        <is>
          <t>6408065</t>
        </is>
      </c>
      <c r="B5920" t="inlineStr">
        <is>
          <t>和歌山県和歌山市山吹丁</t>
        </is>
      </c>
      <c r="C5920" t="inlineStr">
        <is>
          <t>わかやまけんわかやましやまぶきちょう</t>
        </is>
      </c>
    </row>
    <row r="5921">
      <c r="A5921" t="inlineStr">
        <is>
          <t>6408066</t>
        </is>
      </c>
      <c r="B5921" t="inlineStr">
        <is>
          <t>和歌山県和歌山市東布経丁</t>
        </is>
      </c>
      <c r="C5921" t="inlineStr">
        <is>
          <t>わかやまけんわかやましひがしぬのえちょう</t>
        </is>
      </c>
    </row>
    <row r="5922">
      <c r="A5922" t="inlineStr">
        <is>
          <t>6408067</t>
        </is>
      </c>
      <c r="B5922" t="inlineStr">
        <is>
          <t>和歌山県和歌山市一筋目</t>
        </is>
      </c>
      <c r="C5922" t="inlineStr">
        <is>
          <t>わかやまけんわかやましひとすじめ</t>
        </is>
      </c>
    </row>
    <row r="5923">
      <c r="A5923" t="inlineStr">
        <is>
          <t>6408068</t>
        </is>
      </c>
      <c r="B5923" t="inlineStr">
        <is>
          <t>和歌山県和歌山市二筋目</t>
        </is>
      </c>
      <c r="C5923" t="inlineStr">
        <is>
          <t>わかやまけんわかやましふたすじめ</t>
        </is>
      </c>
    </row>
    <row r="5924">
      <c r="A5924" t="inlineStr">
        <is>
          <t>6408069</t>
        </is>
      </c>
      <c r="B5924" t="inlineStr">
        <is>
          <t>和歌山県和歌山市三筋目</t>
        </is>
      </c>
      <c r="C5924" t="inlineStr">
        <is>
          <t>わかやまけんわかやましみすじめ</t>
        </is>
      </c>
    </row>
    <row r="5925">
      <c r="A5925" t="inlineStr">
        <is>
          <t>6408071</t>
        </is>
      </c>
      <c r="B5925" t="inlineStr">
        <is>
          <t>和歌山県和歌山市宇治薮下</t>
        </is>
      </c>
      <c r="C5925" t="inlineStr">
        <is>
          <t>わかやまけんわかやましうじやぶした</t>
        </is>
      </c>
    </row>
    <row r="5926">
      <c r="A5926" t="inlineStr">
        <is>
          <t>6408072</t>
        </is>
      </c>
      <c r="B5926" t="inlineStr">
        <is>
          <t>和歌山県和歌山市宇治家裏</t>
        </is>
      </c>
      <c r="C5926" t="inlineStr">
        <is>
          <t>わかやまけんわかやましうじやうら</t>
        </is>
      </c>
    </row>
    <row r="5927">
      <c r="A5927" t="inlineStr">
        <is>
          <t>6408073</t>
        </is>
      </c>
      <c r="B5927" t="inlineStr">
        <is>
          <t>和歌山県和歌山市嘉家作丁</t>
        </is>
      </c>
      <c r="C5927" t="inlineStr">
        <is>
          <t>わかやまけんわかやましかけづくりちょう</t>
        </is>
      </c>
    </row>
    <row r="5928">
      <c r="A5928" t="inlineStr">
        <is>
          <t>6408074</t>
        </is>
      </c>
      <c r="B5928" t="inlineStr">
        <is>
          <t>和歌山県和歌山市新魚町</t>
        </is>
      </c>
      <c r="C5928" t="inlineStr">
        <is>
          <t>わかやまけんわかやまししんぎょまち</t>
        </is>
      </c>
    </row>
    <row r="5929">
      <c r="A5929" t="inlineStr">
        <is>
          <t>6408075</t>
        </is>
      </c>
      <c r="B5929" t="inlineStr">
        <is>
          <t>和歌山県和歌山市源蔵馬場</t>
        </is>
      </c>
      <c r="C5929" t="inlineStr">
        <is>
          <t>わかやまけんわかやましげんぞうばば</t>
        </is>
      </c>
    </row>
    <row r="5930">
      <c r="A5930" t="inlineStr">
        <is>
          <t>6408076</t>
        </is>
      </c>
      <c r="B5930" t="inlineStr">
        <is>
          <t>和歌山県和歌山市五筋目</t>
        </is>
      </c>
      <c r="C5930" t="inlineStr">
        <is>
          <t>わかやまけんわかやましいつすじめ</t>
        </is>
      </c>
    </row>
    <row r="5931">
      <c r="A5931" t="inlineStr">
        <is>
          <t>6408077</t>
        </is>
      </c>
      <c r="B5931" t="inlineStr">
        <is>
          <t>和歌山県和歌山市六筋目</t>
        </is>
      </c>
      <c r="C5931" t="inlineStr">
        <is>
          <t>わかやまけんわかやましむすじめ</t>
        </is>
      </c>
    </row>
    <row r="5932">
      <c r="A5932" t="inlineStr">
        <is>
          <t>6408078</t>
        </is>
      </c>
      <c r="B5932" t="inlineStr">
        <is>
          <t>和歌山県和歌山市宇治鉄砲場</t>
        </is>
      </c>
      <c r="C5932" t="inlineStr">
        <is>
          <t>わかやまけんわかやましうじてっぽうば</t>
        </is>
      </c>
    </row>
    <row r="5933">
      <c r="A5933" t="inlineStr">
        <is>
          <t>6408101</t>
        </is>
      </c>
      <c r="B5933" t="inlineStr">
        <is>
          <t>和歌山県和歌山市新雑賀町</t>
        </is>
      </c>
      <c r="C5933" t="inlineStr">
        <is>
          <t>わかやまけんわかやまししんさいかまち</t>
        </is>
      </c>
    </row>
    <row r="5934">
      <c r="A5934" t="inlineStr">
        <is>
          <t>6408102</t>
        </is>
      </c>
      <c r="B5934" t="inlineStr">
        <is>
          <t>和歌山県和歌山市南雑賀町</t>
        </is>
      </c>
      <c r="C5934" t="inlineStr">
        <is>
          <t>わかやまけんわかやましみなみさいかまち</t>
        </is>
      </c>
    </row>
    <row r="5935">
      <c r="A5935" t="inlineStr">
        <is>
          <t>6408103</t>
        </is>
      </c>
      <c r="B5935" t="inlineStr">
        <is>
          <t>和歌山県和歌山市北休賀町</t>
        </is>
      </c>
      <c r="C5935" t="inlineStr">
        <is>
          <t>わかやまけんわかやましきたきゅうかまち</t>
        </is>
      </c>
    </row>
    <row r="5936">
      <c r="A5936" t="inlineStr">
        <is>
          <t>6408104</t>
        </is>
      </c>
      <c r="B5936" t="inlineStr">
        <is>
          <t>和歌山県和歌山市南休賀町</t>
        </is>
      </c>
      <c r="C5936" t="inlineStr">
        <is>
          <t>わかやまけんわかやましみなみきゅうかまち</t>
        </is>
      </c>
    </row>
    <row r="5937">
      <c r="A5937" t="inlineStr">
        <is>
          <t>6408105</t>
        </is>
      </c>
      <c r="B5937" t="inlineStr">
        <is>
          <t>和歌山県和歌山市三木町南ノ丁</t>
        </is>
      </c>
      <c r="C5937" t="inlineStr">
        <is>
          <t>わかやまけんわかやましみきまちみなみのちょう</t>
        </is>
      </c>
    </row>
    <row r="5938">
      <c r="A5938" t="inlineStr">
        <is>
          <t>6408106</t>
        </is>
      </c>
      <c r="B5938" t="inlineStr">
        <is>
          <t>和歌山県和歌山市三木町中ノ丁</t>
        </is>
      </c>
      <c r="C5938" t="inlineStr">
        <is>
          <t>わかやまけんわかやましみきまちなかのちょう</t>
        </is>
      </c>
    </row>
    <row r="5939">
      <c r="A5939" t="inlineStr">
        <is>
          <t>6408107</t>
        </is>
      </c>
      <c r="B5939" t="inlineStr">
        <is>
          <t>和歌山県和歌山市三木町堀詰</t>
        </is>
      </c>
      <c r="C5939" t="inlineStr">
        <is>
          <t>わかやまけんわかやましみきまちほりづめ</t>
        </is>
      </c>
    </row>
    <row r="5940">
      <c r="A5940" t="inlineStr">
        <is>
          <t>6408108</t>
        </is>
      </c>
      <c r="B5940" t="inlineStr">
        <is>
          <t>和歌山県和歌山市雑賀町</t>
        </is>
      </c>
      <c r="C5940" t="inlineStr">
        <is>
          <t>わかやまけんわかやましさいかまち</t>
        </is>
      </c>
    </row>
    <row r="5941">
      <c r="A5941" t="inlineStr">
        <is>
          <t>6408111</t>
        </is>
      </c>
      <c r="B5941" t="inlineStr">
        <is>
          <t>和歌山県和歌山市新通</t>
        </is>
      </c>
      <c r="C5941" t="inlineStr">
        <is>
          <t>わかやまけんわかやまししんとおり</t>
        </is>
      </c>
    </row>
    <row r="5942">
      <c r="A5942" t="inlineStr">
        <is>
          <t>6408112</t>
        </is>
      </c>
      <c r="B5942" t="inlineStr">
        <is>
          <t>和歌山県和歌山市南材木丁</t>
        </is>
      </c>
      <c r="C5942" t="inlineStr">
        <is>
          <t>わかやまけんわかやましみなみざいもくちょう</t>
        </is>
      </c>
    </row>
    <row r="5943">
      <c r="A5943" t="inlineStr">
        <is>
          <t>6408113</t>
        </is>
      </c>
      <c r="B5943" t="inlineStr">
        <is>
          <t>和歌山県和歌山市広瀬通丁</t>
        </is>
      </c>
      <c r="C5943" t="inlineStr">
        <is>
          <t>わかやまけんわかやましひろせとおりちょう</t>
        </is>
      </c>
    </row>
    <row r="5944">
      <c r="A5944" t="inlineStr">
        <is>
          <t>6408114</t>
        </is>
      </c>
      <c r="B5944" t="inlineStr">
        <is>
          <t>和歌山県和歌山市船場町</t>
        </is>
      </c>
      <c r="C5944" t="inlineStr">
        <is>
          <t>わかやまけんわかやましせんばちょう</t>
        </is>
      </c>
    </row>
    <row r="5945">
      <c r="A5945" t="inlineStr">
        <is>
          <t>6408115</t>
        </is>
      </c>
      <c r="B5945" t="inlineStr">
        <is>
          <t>和歌山県和歌山市東紺屋町</t>
        </is>
      </c>
      <c r="C5945" t="inlineStr">
        <is>
          <t>わかやまけんわかやましひがしこんやまち</t>
        </is>
      </c>
    </row>
    <row r="5946">
      <c r="A5946" t="inlineStr">
        <is>
          <t>6408116</t>
        </is>
      </c>
      <c r="B5946" t="inlineStr">
        <is>
          <t>和歌山県和歌山市西紺屋町</t>
        </is>
      </c>
      <c r="C5946" t="inlineStr">
        <is>
          <t>わかやまけんわかやましにしこんやまち</t>
        </is>
      </c>
    </row>
    <row r="5947">
      <c r="A5947" t="inlineStr">
        <is>
          <t>6408117</t>
        </is>
      </c>
      <c r="B5947" t="inlineStr">
        <is>
          <t>和歌山県和歌山市南細工町</t>
        </is>
      </c>
      <c r="C5947" t="inlineStr">
        <is>
          <t>わかやまけんわかやましみなみさいくまち</t>
        </is>
      </c>
    </row>
    <row r="5948">
      <c r="A5948" t="inlineStr">
        <is>
          <t>6408118</t>
        </is>
      </c>
      <c r="B5948" t="inlineStr">
        <is>
          <t>和歌山県和歌山市北細工町</t>
        </is>
      </c>
      <c r="C5948" t="inlineStr">
        <is>
          <t>わかやまけんわかやましきたさいくまち</t>
        </is>
      </c>
    </row>
    <row r="5949">
      <c r="A5949" t="inlineStr">
        <is>
          <t>6408119</t>
        </is>
      </c>
      <c r="B5949" t="inlineStr">
        <is>
          <t>和歌山県和歌山市和歌町</t>
        </is>
      </c>
      <c r="C5949" t="inlineStr">
        <is>
          <t>わかやまけんわかやましわかまち</t>
        </is>
      </c>
    </row>
    <row r="5950">
      <c r="A5950" t="inlineStr">
        <is>
          <t>6408121</t>
        </is>
      </c>
      <c r="B5950" t="inlineStr">
        <is>
          <t>和歌山県和歌山市雑賀道</t>
        </is>
      </c>
      <c r="C5950" t="inlineStr">
        <is>
          <t>わかやまけんわかやましさいかみち</t>
        </is>
      </c>
    </row>
    <row r="5951">
      <c r="A5951" t="inlineStr">
        <is>
          <t>6408122</t>
        </is>
      </c>
      <c r="B5951" t="inlineStr">
        <is>
          <t>和歌山県和歌山市汐見町</t>
        </is>
      </c>
      <c r="C5951" t="inlineStr">
        <is>
          <t>わかやまけんわかやまししおみちょう</t>
        </is>
      </c>
    </row>
    <row r="5952">
      <c r="A5952" t="inlineStr">
        <is>
          <t>6408123</t>
        </is>
      </c>
      <c r="B5952" t="inlineStr">
        <is>
          <t>和歌山県和歌山市三沢町</t>
        </is>
      </c>
      <c r="C5952" t="inlineStr">
        <is>
          <t>わかやまけんわかやましみさわちょう</t>
        </is>
      </c>
    </row>
    <row r="5953">
      <c r="A5953" t="inlineStr">
        <is>
          <t>6408124</t>
        </is>
      </c>
      <c r="B5953" t="inlineStr">
        <is>
          <t>和歌山県和歌山市雄松町</t>
        </is>
      </c>
      <c r="C5953" t="inlineStr">
        <is>
          <t>わかやまけんわかやましおまつちょう</t>
        </is>
      </c>
    </row>
    <row r="5954">
      <c r="A5954" t="inlineStr">
        <is>
          <t>6408125</t>
        </is>
      </c>
      <c r="B5954" t="inlineStr">
        <is>
          <t>和歌山県和歌山市島崎町</t>
        </is>
      </c>
      <c r="C5954" t="inlineStr">
        <is>
          <t>わかやまけんわかやまししまざきちょう</t>
        </is>
      </c>
    </row>
    <row r="5955">
      <c r="A5955" t="inlineStr">
        <is>
          <t>6408126</t>
        </is>
      </c>
      <c r="B5955" t="inlineStr">
        <is>
          <t>和歌山県和歌山市南片原</t>
        </is>
      </c>
      <c r="C5955" t="inlineStr">
        <is>
          <t>わかやまけんわかやましみなみかたはら</t>
        </is>
      </c>
    </row>
    <row r="5956">
      <c r="A5956" t="inlineStr">
        <is>
          <t>6408127</t>
        </is>
      </c>
      <c r="B5956" t="inlineStr">
        <is>
          <t>和歌山県和歌山市元町奉行丁</t>
        </is>
      </c>
      <c r="C5956" t="inlineStr">
        <is>
          <t>わかやまけんわかやましもとまちぶぎょうちょう</t>
        </is>
      </c>
    </row>
    <row r="5957">
      <c r="A5957" t="inlineStr">
        <is>
          <t>6408128</t>
        </is>
      </c>
      <c r="B5957" t="inlineStr">
        <is>
          <t>和歌山県和歌山市広瀬中ノ丁</t>
        </is>
      </c>
      <c r="C5957" t="inlineStr">
        <is>
          <t>わかやまけんわかやましひろせなかのちょう</t>
        </is>
      </c>
    </row>
    <row r="5958">
      <c r="A5958" t="inlineStr">
        <is>
          <t>6408131</t>
        </is>
      </c>
      <c r="B5958" t="inlineStr">
        <is>
          <t>和歌山県和歌山市弁財天丁</t>
        </is>
      </c>
      <c r="C5958" t="inlineStr">
        <is>
          <t>わかやまけんわかやましべざいてんちょう</t>
        </is>
      </c>
    </row>
    <row r="5959">
      <c r="A5959" t="inlineStr">
        <is>
          <t>6408132</t>
        </is>
      </c>
      <c r="B5959" t="inlineStr">
        <is>
          <t>和歌山県和歌山市山蔭丁</t>
        </is>
      </c>
      <c r="C5959" t="inlineStr">
        <is>
          <t>わかやまけんわかやましやまかげちょう</t>
        </is>
      </c>
    </row>
    <row r="5960">
      <c r="A5960" t="inlineStr">
        <is>
          <t>6408133</t>
        </is>
      </c>
      <c r="B5960" t="inlineStr">
        <is>
          <t>和歌山県和歌山市谷町</t>
        </is>
      </c>
      <c r="C5960" t="inlineStr">
        <is>
          <t>わかやまけんわかやましたにまち</t>
        </is>
      </c>
    </row>
    <row r="5961">
      <c r="A5961" t="inlineStr">
        <is>
          <t>6408134</t>
        </is>
      </c>
      <c r="B5961" t="inlineStr">
        <is>
          <t>和歌山県和歌山市芦辺丁</t>
        </is>
      </c>
      <c r="C5961" t="inlineStr">
        <is>
          <t>わかやまけんわかやましあしべちょう</t>
        </is>
      </c>
    </row>
    <row r="5962">
      <c r="A5962" t="inlineStr">
        <is>
          <t>6408135</t>
        </is>
      </c>
      <c r="B5962" t="inlineStr">
        <is>
          <t>和歌山県和歌山市鷹匠町</t>
        </is>
      </c>
      <c r="C5962" t="inlineStr">
        <is>
          <t>わかやまけんわかやましたかじょうまち</t>
        </is>
      </c>
    </row>
    <row r="5963">
      <c r="A5963" t="inlineStr">
        <is>
          <t>6408136</t>
        </is>
      </c>
      <c r="B5963" t="inlineStr">
        <is>
          <t>和歌山県和歌山市堀止東</t>
        </is>
      </c>
      <c r="C5963" t="inlineStr">
        <is>
          <t>わかやまけんわかやましほりどめひがし</t>
        </is>
      </c>
    </row>
    <row r="5964">
      <c r="A5964" t="inlineStr">
        <is>
          <t>6408137</t>
        </is>
      </c>
      <c r="B5964" t="inlineStr">
        <is>
          <t>和歌山県和歌山市吹上</t>
        </is>
      </c>
      <c r="C5964" t="inlineStr">
        <is>
          <t>わかやまけんわかやましふきあげ</t>
        </is>
      </c>
    </row>
    <row r="5965">
      <c r="A5965" t="inlineStr">
        <is>
          <t>6408138</t>
        </is>
      </c>
      <c r="B5965" t="inlineStr">
        <is>
          <t>和歌山県和歌山市薮ノ丁</t>
        </is>
      </c>
      <c r="C5965" t="inlineStr">
        <is>
          <t>わかやまけんわかやましやぶのちょう</t>
        </is>
      </c>
    </row>
    <row r="5966">
      <c r="A5966" t="inlineStr">
        <is>
          <t>6408139</t>
        </is>
      </c>
      <c r="B5966" t="inlineStr">
        <is>
          <t>和歌山県和歌山市片岡町</t>
        </is>
      </c>
      <c r="C5966" t="inlineStr">
        <is>
          <t>わかやまけんわかやましかたおかちょう</t>
        </is>
      </c>
    </row>
    <row r="5967">
      <c r="A5967" t="inlineStr">
        <is>
          <t>6408141</t>
        </is>
      </c>
      <c r="B5967" t="inlineStr">
        <is>
          <t>和歌山県和歌山市五番丁</t>
        </is>
      </c>
      <c r="C5967" t="inlineStr">
        <is>
          <t>わかやまけんわかやましごばんちょう</t>
        </is>
      </c>
    </row>
    <row r="5968">
      <c r="A5968" t="inlineStr">
        <is>
          <t>6408142</t>
        </is>
      </c>
      <c r="B5968" t="inlineStr">
        <is>
          <t>和歌山県和歌山市三番丁</t>
        </is>
      </c>
      <c r="C5968" t="inlineStr">
        <is>
          <t>わかやまけんわかやましさんばんちょう</t>
        </is>
      </c>
    </row>
    <row r="5969">
      <c r="A5969" t="inlineStr">
        <is>
          <t>6408143</t>
        </is>
      </c>
      <c r="B5969" t="inlineStr">
        <is>
          <t>和歌山県和歌山市二番丁</t>
        </is>
      </c>
      <c r="C5969" t="inlineStr">
        <is>
          <t>わかやまけんわかやましにばんちょう</t>
        </is>
      </c>
    </row>
    <row r="5970">
      <c r="A5970" t="inlineStr">
        <is>
          <t>6408144</t>
        </is>
      </c>
      <c r="B5970" t="inlineStr">
        <is>
          <t>和歌山県和歌山市四番丁</t>
        </is>
      </c>
      <c r="C5970" t="inlineStr">
        <is>
          <t>わかやまけんわかやましよんばんちょう</t>
        </is>
      </c>
    </row>
    <row r="5971">
      <c r="A5971" t="inlineStr">
        <is>
          <t>6408145</t>
        </is>
      </c>
      <c r="B5971" t="inlineStr">
        <is>
          <t>和歌山県和歌山市岡山丁</t>
        </is>
      </c>
      <c r="C5971" t="inlineStr">
        <is>
          <t>わかやまけんわかやましおかやまちょう</t>
        </is>
      </c>
    </row>
    <row r="5972">
      <c r="A5972" t="inlineStr">
        <is>
          <t>6408146</t>
        </is>
      </c>
      <c r="B5972" t="inlineStr">
        <is>
          <t>和歌山県和歌山市一番丁</t>
        </is>
      </c>
      <c r="C5972" t="inlineStr">
        <is>
          <t>わかやまけんわかやましいちばんちょう</t>
        </is>
      </c>
    </row>
    <row r="5973">
      <c r="A5973" t="inlineStr">
        <is>
          <t>6408150</t>
        </is>
      </c>
      <c r="B5973" t="inlineStr">
        <is>
          <t>和歌山県和歌山市十三番丁</t>
        </is>
      </c>
      <c r="C5973" t="inlineStr">
        <is>
          <t>わかやまけんわかやましじゅうさんばんちょう</t>
        </is>
      </c>
    </row>
    <row r="5974">
      <c r="A5974" t="inlineStr">
        <is>
          <t>6408151</t>
        </is>
      </c>
      <c r="B5974" t="inlineStr">
        <is>
          <t>和歌山県和歌山市屋形町</t>
        </is>
      </c>
      <c r="C5974" t="inlineStr">
        <is>
          <t>わかやまけんわかやましやかたまち</t>
        </is>
      </c>
    </row>
    <row r="5975">
      <c r="A5975" t="inlineStr">
        <is>
          <t>6408152</t>
        </is>
      </c>
      <c r="B5975" t="inlineStr">
        <is>
          <t>和歌山県和歌山市十番丁</t>
        </is>
      </c>
      <c r="C5975" t="inlineStr">
        <is>
          <t>わかやまけんわかやましじゅうばんちょう</t>
        </is>
      </c>
    </row>
    <row r="5976">
      <c r="A5976" t="inlineStr">
        <is>
          <t>6408153</t>
        </is>
      </c>
      <c r="B5976" t="inlineStr">
        <is>
          <t>和歌山県和歌山市三木町台所町</t>
        </is>
      </c>
      <c r="C5976" t="inlineStr">
        <is>
          <t>わかやまけんわかやましみきまちだいどころまち</t>
        </is>
      </c>
    </row>
    <row r="5977">
      <c r="A5977" t="inlineStr">
        <is>
          <t>6408154</t>
        </is>
      </c>
      <c r="B5977" t="inlineStr">
        <is>
          <t>和歌山県和歌山市六番丁</t>
        </is>
      </c>
      <c r="C5977" t="inlineStr">
        <is>
          <t>わかやまけんわかやましろくばんちょう</t>
        </is>
      </c>
    </row>
    <row r="5978">
      <c r="A5978" t="inlineStr">
        <is>
          <t>6408155</t>
        </is>
      </c>
      <c r="B5978" t="inlineStr">
        <is>
          <t>和歌山県和歌山市九番丁</t>
        </is>
      </c>
      <c r="C5978" t="inlineStr">
        <is>
          <t>わかやまけんわかやましきゅうばんちょう</t>
        </is>
      </c>
    </row>
    <row r="5979">
      <c r="A5979" t="inlineStr">
        <is>
          <t>6408156</t>
        </is>
      </c>
      <c r="B5979" t="inlineStr">
        <is>
          <t>和歌山県和歌山市七番丁</t>
        </is>
      </c>
      <c r="C5979" t="inlineStr">
        <is>
          <t>わかやまけんわかやまししちばんちょう</t>
        </is>
      </c>
    </row>
    <row r="5980">
      <c r="A5980" t="inlineStr">
        <is>
          <t>6408157</t>
        </is>
      </c>
      <c r="B5980" t="inlineStr">
        <is>
          <t>和歌山県和歌山市八番丁</t>
        </is>
      </c>
      <c r="C5980" t="inlineStr">
        <is>
          <t>わかやまけんわかやましはちばんちょう</t>
        </is>
      </c>
    </row>
    <row r="5981">
      <c r="A5981" t="inlineStr">
        <is>
          <t>6408158</t>
        </is>
      </c>
      <c r="B5981" t="inlineStr">
        <is>
          <t>和歌山県和歌山市十二番丁</t>
        </is>
      </c>
      <c r="C5981" t="inlineStr">
        <is>
          <t>わかやまけんわかやましじゅうにばんちょう</t>
        </is>
      </c>
    </row>
    <row r="5982">
      <c r="A5982" t="inlineStr">
        <is>
          <t>6408159</t>
        </is>
      </c>
      <c r="B5982" t="inlineStr">
        <is>
          <t>和歌山県和歌山市十一番丁</t>
        </is>
      </c>
      <c r="C5982" t="inlineStr">
        <is>
          <t>わかやまけんわかやましじゅういちばんちょう</t>
        </is>
      </c>
    </row>
    <row r="5983">
      <c r="A5983" t="inlineStr">
        <is>
          <t>6408201</t>
        </is>
      </c>
      <c r="B5983" t="inlineStr">
        <is>
          <t>和歌山県和歌山市石橋丁</t>
        </is>
      </c>
      <c r="C5983" t="inlineStr">
        <is>
          <t>わかやまけんわかやましいしばしちょう</t>
        </is>
      </c>
    </row>
    <row r="5984">
      <c r="A5984" t="inlineStr">
        <is>
          <t>6408202</t>
        </is>
      </c>
      <c r="B5984" t="inlineStr">
        <is>
          <t>和歌山県和歌山市屏風丁</t>
        </is>
      </c>
      <c r="C5984" t="inlineStr">
        <is>
          <t>わかやまけんわかやましびょうぶちょう</t>
        </is>
      </c>
    </row>
    <row r="5985">
      <c r="A5985" t="inlineStr">
        <is>
          <t>6408203</t>
        </is>
      </c>
      <c r="B5985" t="inlineStr">
        <is>
          <t>和歌山県和歌山市東蔵前丁</t>
        </is>
      </c>
      <c r="C5985" t="inlineStr">
        <is>
          <t>わかやまけんわかやましひがしくらまえちょう</t>
        </is>
      </c>
    </row>
    <row r="5986">
      <c r="A5986" t="inlineStr">
        <is>
          <t>6408204</t>
        </is>
      </c>
      <c r="B5986" t="inlineStr">
        <is>
          <t>和歌山県和歌山市伝法橋南ノ丁</t>
        </is>
      </c>
      <c r="C5986" t="inlineStr">
        <is>
          <t>わかやまけんわかやましでんぽうばしみなみのちょう</t>
        </is>
      </c>
    </row>
    <row r="5987">
      <c r="A5987" t="inlineStr">
        <is>
          <t>6408205</t>
        </is>
      </c>
      <c r="B5987" t="inlineStr">
        <is>
          <t>和歌山県和歌山市西蔵前丁</t>
        </is>
      </c>
      <c r="C5987" t="inlineStr">
        <is>
          <t>わかやまけんわかやましにしくらまえちょう</t>
        </is>
      </c>
    </row>
    <row r="5988">
      <c r="A5988" t="inlineStr">
        <is>
          <t>6408206</t>
        </is>
      </c>
      <c r="B5988" t="inlineStr">
        <is>
          <t>和歌山県和歌山市徳田木丁</t>
        </is>
      </c>
      <c r="C5988" t="inlineStr">
        <is>
          <t>わかやまけんわかやましとくだぎちょう</t>
        </is>
      </c>
    </row>
    <row r="5989">
      <c r="A5989" t="inlineStr">
        <is>
          <t>6408211</t>
        </is>
      </c>
      <c r="B5989" t="inlineStr">
        <is>
          <t>和歌山県和歌山市西布経丁</t>
        </is>
      </c>
      <c r="C5989" t="inlineStr">
        <is>
          <t>わかやまけんわかやましにしぬのえちょう</t>
        </is>
      </c>
    </row>
    <row r="5990">
      <c r="A5990" t="inlineStr">
        <is>
          <t>6408212</t>
        </is>
      </c>
      <c r="B5990" t="inlineStr">
        <is>
          <t>和歌山県和歌山市杉ノ馬場</t>
        </is>
      </c>
      <c r="C5990" t="inlineStr">
        <is>
          <t>わかやまけんわかやましすぎのばば</t>
        </is>
      </c>
    </row>
    <row r="5991">
      <c r="A5991" t="inlineStr">
        <is>
          <t>6408213</t>
        </is>
      </c>
      <c r="B5991" t="inlineStr">
        <is>
          <t>和歌山県和歌山市舟大工町</t>
        </is>
      </c>
      <c r="C5991" t="inlineStr">
        <is>
          <t>わかやまけんわかやましふなだいくまち</t>
        </is>
      </c>
    </row>
    <row r="5992">
      <c r="A5992" t="inlineStr">
        <is>
          <t>6408214</t>
        </is>
      </c>
      <c r="B5992" t="inlineStr">
        <is>
          <t>和歌山県和歌山市寄合町</t>
        </is>
      </c>
      <c r="C5992" t="inlineStr">
        <is>
          <t>わかやまけんわかやましよりあいまち</t>
        </is>
      </c>
    </row>
    <row r="5993">
      <c r="A5993" t="inlineStr">
        <is>
          <t>6408215</t>
        </is>
      </c>
      <c r="B5993" t="inlineStr">
        <is>
          <t>和歌山県和歌山市橋丁</t>
        </is>
      </c>
      <c r="C5993" t="inlineStr">
        <is>
          <t>わかやまけんわかやましはしちょう</t>
        </is>
      </c>
    </row>
    <row r="5994">
      <c r="A5994" t="inlineStr">
        <is>
          <t>6408216</t>
        </is>
      </c>
      <c r="B5994" t="inlineStr">
        <is>
          <t>和歌山県和歌山市元博労町</t>
        </is>
      </c>
      <c r="C5994" t="inlineStr">
        <is>
          <t>わかやまけんわかやましもとばくろうまち</t>
        </is>
      </c>
    </row>
    <row r="5995">
      <c r="A5995" t="inlineStr">
        <is>
          <t>6408220</t>
        </is>
      </c>
      <c r="B5995" t="inlineStr">
        <is>
          <t>和歌山県和歌山市下町</t>
        </is>
      </c>
      <c r="C5995" t="inlineStr">
        <is>
          <t>わかやまけんわかやましげのまち</t>
        </is>
      </c>
    </row>
    <row r="5996">
      <c r="A5996" t="inlineStr">
        <is>
          <t>6408221</t>
        </is>
      </c>
      <c r="B5996" t="inlineStr">
        <is>
          <t>和歌山県和歌山市湊紺屋町</t>
        </is>
      </c>
      <c r="C5996" t="inlineStr">
        <is>
          <t>わかやまけんわかやましみなとこんやまち</t>
        </is>
      </c>
    </row>
    <row r="5997">
      <c r="A5997" t="inlineStr">
        <is>
          <t>6408222</t>
        </is>
      </c>
      <c r="B5997" t="inlineStr">
        <is>
          <t>和歌山県和歌山市湊本町</t>
        </is>
      </c>
      <c r="C5997" t="inlineStr">
        <is>
          <t>わかやまけんわかやましみなとほんまち</t>
        </is>
      </c>
    </row>
    <row r="5998">
      <c r="A5998" t="inlineStr">
        <is>
          <t>6408223</t>
        </is>
      </c>
      <c r="B5998" t="inlineStr">
        <is>
          <t>和歌山県和歌山市湊北町</t>
        </is>
      </c>
      <c r="C5998" t="inlineStr">
        <is>
          <t>わかやまけんわかやましみなときたまち</t>
        </is>
      </c>
    </row>
    <row r="5999">
      <c r="A5999" t="inlineStr">
        <is>
          <t>6408224</t>
        </is>
      </c>
      <c r="B5999" t="inlineStr">
        <is>
          <t>和歌山県和歌山市小野町</t>
        </is>
      </c>
      <c r="C5999" t="inlineStr">
        <is>
          <t>わかやまけんわかやましおのまち</t>
        </is>
      </c>
    </row>
    <row r="6000">
      <c r="A6000" t="inlineStr">
        <is>
          <t>6408225</t>
        </is>
      </c>
      <c r="B6000" t="inlineStr">
        <is>
          <t>和歌山県和歌山市久保丁</t>
        </is>
      </c>
      <c r="C6000" t="inlineStr">
        <is>
          <t>わかやまけんわかやましくぼちょう</t>
        </is>
      </c>
    </row>
    <row r="6001">
      <c r="A6001" t="inlineStr">
        <is>
          <t>6408226</t>
        </is>
      </c>
      <c r="B6001" t="inlineStr">
        <is>
          <t>和歌山県和歌山市小人町</t>
        </is>
      </c>
      <c r="C6001" t="inlineStr">
        <is>
          <t>わかやまけんわかやましこびとまち</t>
        </is>
      </c>
    </row>
    <row r="6002">
      <c r="A6002" t="inlineStr">
        <is>
          <t>6408227</t>
        </is>
      </c>
      <c r="B6002" t="inlineStr">
        <is>
          <t>和歌山県和歌山市西汀丁</t>
        </is>
      </c>
      <c r="C6002" t="inlineStr">
        <is>
          <t>わかやまけんわかやましにしみぎわちょう</t>
        </is>
      </c>
    </row>
    <row r="6003">
      <c r="A6003" t="inlineStr">
        <is>
          <t>6408228</t>
        </is>
      </c>
      <c r="B6003" t="inlineStr">
        <is>
          <t>和歌山県和歌山市小人町南ノ丁</t>
        </is>
      </c>
      <c r="C6003" t="inlineStr">
        <is>
          <t>わかやまけんわかやましこびとまちみなみのちょう</t>
        </is>
      </c>
    </row>
    <row r="6004">
      <c r="A6004" t="inlineStr">
        <is>
          <t>6408229</t>
        </is>
      </c>
      <c r="B6004" t="inlineStr">
        <is>
          <t>和歌山県和歌山市道場町</t>
        </is>
      </c>
      <c r="C6004" t="inlineStr">
        <is>
          <t>わかやまけんわかやましどうじょうまち</t>
        </is>
      </c>
    </row>
    <row r="6005">
      <c r="A6005" t="inlineStr">
        <is>
          <t>6408230</t>
        </is>
      </c>
      <c r="B6005" t="inlineStr">
        <is>
          <t>和歌山県和歌山市男野芝丁</t>
        </is>
      </c>
      <c r="C6005" t="inlineStr">
        <is>
          <t>わかやまけんわかやましおのしばちょう</t>
        </is>
      </c>
    </row>
    <row r="6006">
      <c r="A6006" t="inlineStr">
        <is>
          <t>6408231</t>
        </is>
      </c>
      <c r="B6006" t="inlineStr">
        <is>
          <t>和歌山県和歌山市北汀丁</t>
        </is>
      </c>
      <c r="C6006" t="inlineStr">
        <is>
          <t>わかやまけんわかやましきたみぎわちょう</t>
        </is>
      </c>
    </row>
    <row r="6007">
      <c r="A6007" t="inlineStr">
        <is>
          <t>6408232</t>
        </is>
      </c>
      <c r="B6007" t="inlineStr">
        <is>
          <t>和歌山県和歌山市南汀丁</t>
        </is>
      </c>
      <c r="C6007" t="inlineStr">
        <is>
          <t>わかやまけんわかやましみなみみぎわちょう</t>
        </is>
      </c>
    </row>
    <row r="6008">
      <c r="A6008" t="inlineStr">
        <is>
          <t>6408233</t>
        </is>
      </c>
      <c r="B6008" t="inlineStr">
        <is>
          <t>和歌山県和歌山市北坂ノ上丁</t>
        </is>
      </c>
      <c r="C6008" t="inlineStr">
        <is>
          <t>わかやまけんわかやましきたさかのうえちょう</t>
        </is>
      </c>
    </row>
    <row r="6009">
      <c r="A6009" t="inlineStr">
        <is>
          <t>6408234</t>
        </is>
      </c>
      <c r="B6009" t="inlineStr">
        <is>
          <t>和歌山県和歌山市西坂ノ上丁</t>
        </is>
      </c>
      <c r="C6009" t="inlineStr">
        <is>
          <t>わかやまけんわかやましにしさかのうえちょう</t>
        </is>
      </c>
    </row>
    <row r="6010">
      <c r="A6010" t="inlineStr">
        <is>
          <t>6408235</t>
        </is>
      </c>
      <c r="B6010" t="inlineStr">
        <is>
          <t>和歌山県和歌山市東長町</t>
        </is>
      </c>
      <c r="C6010" t="inlineStr">
        <is>
          <t>わかやまけんわかやましひがしながまち</t>
        </is>
      </c>
    </row>
    <row r="6011">
      <c r="A6011" t="inlineStr">
        <is>
          <t>6408236</t>
        </is>
      </c>
      <c r="B6011" t="inlineStr">
        <is>
          <t>和歌山県和歌山市七曲り</t>
        </is>
      </c>
      <c r="C6011" t="inlineStr">
        <is>
          <t>わかやまけんわかやましななまがり</t>
        </is>
      </c>
    </row>
    <row r="6012">
      <c r="A6012" t="inlineStr">
        <is>
          <t>6408237</t>
        </is>
      </c>
      <c r="B6012" t="inlineStr">
        <is>
          <t>和歌山県和歌山市材木丁</t>
        </is>
      </c>
      <c r="C6012" t="inlineStr">
        <is>
          <t>わかやまけんわかやましざいもくちょう</t>
        </is>
      </c>
    </row>
    <row r="6013">
      <c r="A6013" t="inlineStr">
        <is>
          <t>6408238</t>
        </is>
      </c>
      <c r="B6013" t="inlineStr">
        <is>
          <t>和歌山県和歌山市網屋町</t>
        </is>
      </c>
      <c r="C6013" t="inlineStr">
        <is>
          <t>わかやまけんわかやましあみやまち</t>
        </is>
      </c>
    </row>
    <row r="6014">
      <c r="A6014" t="inlineStr">
        <is>
          <t>6408239</t>
        </is>
      </c>
      <c r="B6014" t="inlineStr">
        <is>
          <t>和歌山県和歌山市上町</t>
        </is>
      </c>
      <c r="C6014" t="inlineStr">
        <is>
          <t>わかやまけんわかやましうわまち</t>
        </is>
      </c>
    </row>
    <row r="6015">
      <c r="A6015" t="inlineStr">
        <is>
          <t>6408241</t>
        </is>
      </c>
      <c r="B6015" t="inlineStr">
        <is>
          <t>和歌山県和歌山市雑賀屋町東ノ丁</t>
        </is>
      </c>
      <c r="C6015" t="inlineStr">
        <is>
          <t>わかやまけんわかやましさいかやまちひがしのちょう</t>
        </is>
      </c>
    </row>
    <row r="6016">
      <c r="A6016" t="inlineStr">
        <is>
          <t>6408242</t>
        </is>
      </c>
      <c r="B6016" t="inlineStr">
        <is>
          <t>和歌山県和歌山市上野町</t>
        </is>
      </c>
      <c r="C6016" t="inlineStr">
        <is>
          <t>わかやまけんわかやましうえのまち</t>
        </is>
      </c>
    </row>
    <row r="6017">
      <c r="A6017" t="inlineStr">
        <is>
          <t>6408243</t>
        </is>
      </c>
      <c r="B6017" t="inlineStr">
        <is>
          <t>和歌山県和歌山市徒町</t>
        </is>
      </c>
      <c r="C6017" t="inlineStr">
        <is>
          <t>わかやまけんわかやましかちまち</t>
        </is>
      </c>
    </row>
    <row r="6018">
      <c r="A6018" t="inlineStr">
        <is>
          <t>6408244</t>
        </is>
      </c>
      <c r="B6018" t="inlineStr">
        <is>
          <t>和歌山県和歌山市久右衛門丁</t>
        </is>
      </c>
      <c r="C6018" t="inlineStr">
        <is>
          <t>わかやまけんわかやましきゅうえもんちょう</t>
        </is>
      </c>
    </row>
    <row r="6019">
      <c r="A6019" t="inlineStr">
        <is>
          <t>6408245</t>
        </is>
      </c>
      <c r="B6019" t="inlineStr">
        <is>
          <t>和歌山県和歌山市有田屋町南ノ丁</t>
        </is>
      </c>
      <c r="C6019" t="inlineStr">
        <is>
          <t>わかやまけんわかやましありだやまちみなみのちょう</t>
        </is>
      </c>
    </row>
    <row r="6020">
      <c r="A6020" t="inlineStr">
        <is>
          <t>6408246</t>
        </is>
      </c>
      <c r="B6020" t="inlineStr">
        <is>
          <t>和歌山県和歌山市有田屋町西ノ丁</t>
        </is>
      </c>
      <c r="C6020" t="inlineStr">
        <is>
          <t>わかやまけんわかやましありだやまちにしのちょう</t>
        </is>
      </c>
    </row>
    <row r="6021">
      <c r="A6021" t="inlineStr">
        <is>
          <t>6408247</t>
        </is>
      </c>
      <c r="B6021" t="inlineStr">
        <is>
          <t>和歌山県和歌山市東坂ノ上丁</t>
        </is>
      </c>
      <c r="C6021" t="inlineStr">
        <is>
          <t>わかやまけんわかやましひがしさかのうえちょう</t>
        </is>
      </c>
    </row>
    <row r="6022">
      <c r="A6022" t="inlineStr">
        <is>
          <t>6408248</t>
        </is>
      </c>
      <c r="B6022" t="inlineStr">
        <is>
          <t>和歌山県和歌山市有田屋町</t>
        </is>
      </c>
      <c r="C6022" t="inlineStr">
        <is>
          <t>わかやまけんわかやましありだやまち</t>
        </is>
      </c>
    </row>
    <row r="6023">
      <c r="A6023" t="inlineStr">
        <is>
          <t>6408249</t>
        </is>
      </c>
      <c r="B6023" t="inlineStr">
        <is>
          <t>和歌山県和歌山市雑賀屋町</t>
        </is>
      </c>
      <c r="C6023" t="inlineStr">
        <is>
          <t>わかやまけんわかやましさいかやまち</t>
        </is>
      </c>
    </row>
    <row r="6024">
      <c r="A6024" t="inlineStr">
        <is>
          <t>6408251</t>
        </is>
      </c>
      <c r="B6024" t="inlineStr">
        <is>
          <t>和歌山県和歌山市南中間町</t>
        </is>
      </c>
      <c r="C6024" t="inlineStr">
        <is>
          <t>わかやまけんわかやましみなみちゅうげんまち</t>
        </is>
      </c>
    </row>
    <row r="6025">
      <c r="A6025" t="inlineStr">
        <is>
          <t>6408252</t>
        </is>
      </c>
      <c r="B6025" t="inlineStr">
        <is>
          <t>和歌山県和歌山市北田辺丁</t>
        </is>
      </c>
      <c r="C6025" t="inlineStr">
        <is>
          <t>わかやまけんわかやましきたたなべちょう</t>
        </is>
      </c>
    </row>
    <row r="6026">
      <c r="A6026" t="inlineStr">
        <is>
          <t>6408253</t>
        </is>
      </c>
      <c r="B6026" t="inlineStr">
        <is>
          <t>和歌山県和歌山市北相生丁</t>
        </is>
      </c>
      <c r="C6026" t="inlineStr">
        <is>
          <t>わかやまけんわかやましきたあいおいちょう</t>
        </is>
      </c>
    </row>
    <row r="6027">
      <c r="A6027" t="inlineStr">
        <is>
          <t>6408254</t>
        </is>
      </c>
      <c r="B6027" t="inlineStr">
        <is>
          <t>和歌山県和歌山市南田辺丁</t>
        </is>
      </c>
      <c r="C6027" t="inlineStr">
        <is>
          <t>わかやまけんわかやましみなみたなべちょう</t>
        </is>
      </c>
    </row>
    <row r="6028">
      <c r="A6028" t="inlineStr">
        <is>
          <t>6408255</t>
        </is>
      </c>
      <c r="B6028" t="inlineStr">
        <is>
          <t>和歌山県和歌山市舟津町</t>
        </is>
      </c>
      <c r="C6028" t="inlineStr">
        <is>
          <t>わかやまけんわかやましふなづちょう</t>
        </is>
      </c>
    </row>
    <row r="6029">
      <c r="A6029" t="inlineStr">
        <is>
          <t>6408256</t>
        </is>
      </c>
      <c r="B6029" t="inlineStr">
        <is>
          <t>和歌山県和歌山市土佐町</t>
        </is>
      </c>
      <c r="C6029" t="inlineStr">
        <is>
          <t>わかやまけんわかやましとさまち</t>
        </is>
      </c>
    </row>
    <row r="6030">
      <c r="A6030" t="inlineStr">
        <is>
          <t>6408261</t>
        </is>
      </c>
      <c r="B6030" t="inlineStr">
        <is>
          <t>和歌山県和歌山市真砂丁</t>
        </is>
      </c>
      <c r="C6030" t="inlineStr">
        <is>
          <t>わかやまけんわかやましまさごちょう</t>
        </is>
      </c>
    </row>
    <row r="6031">
      <c r="A6031" t="inlineStr">
        <is>
          <t>6408262</t>
        </is>
      </c>
      <c r="B6031" t="inlineStr">
        <is>
          <t>和歌山県和歌山市湊通丁北</t>
        </is>
      </c>
      <c r="C6031" t="inlineStr">
        <is>
          <t>わかやまけんわかやましみなととおりちょうきた</t>
        </is>
      </c>
    </row>
    <row r="6032">
      <c r="A6032" t="inlineStr">
        <is>
          <t>6408263</t>
        </is>
      </c>
      <c r="B6032" t="inlineStr">
        <is>
          <t>和歌山県和歌山市茶屋ノ丁</t>
        </is>
      </c>
      <c r="C6032" t="inlineStr">
        <is>
          <t>わかやまけんわかやましちゃやのちょう</t>
        </is>
      </c>
    </row>
    <row r="6033">
      <c r="A6033" t="inlineStr">
        <is>
          <t>6408264</t>
        </is>
      </c>
      <c r="B6033" t="inlineStr">
        <is>
          <t>和歌山県和歌山市湊桶屋町</t>
        </is>
      </c>
      <c r="C6033" t="inlineStr">
        <is>
          <t>わかやまけんわかやましみなとおけやまち</t>
        </is>
      </c>
    </row>
    <row r="6034">
      <c r="A6034" t="inlineStr">
        <is>
          <t>6408265</t>
        </is>
      </c>
      <c r="B6034" t="inlineStr">
        <is>
          <t>和歌山県和歌山市小松原</t>
        </is>
      </c>
      <c r="C6034" t="inlineStr">
        <is>
          <t>わかやまけんわかやましこまつばら</t>
        </is>
      </c>
    </row>
    <row r="6035">
      <c r="A6035" t="inlineStr">
        <is>
          <t>6408266</t>
        </is>
      </c>
      <c r="B6035" t="inlineStr">
        <is>
          <t>和歌山県和歌山市東長町中ノ丁</t>
        </is>
      </c>
      <c r="C6035" t="inlineStr">
        <is>
          <t>わかやまけんわかやましひがしながまちなかのちょう</t>
        </is>
      </c>
    </row>
    <row r="6036">
      <c r="A6036" t="inlineStr">
        <is>
          <t>6408267</t>
        </is>
      </c>
      <c r="B6036" t="inlineStr">
        <is>
          <t>和歌山県和歌山市芝ノ丁</t>
        </is>
      </c>
      <c r="C6036" t="inlineStr">
        <is>
          <t>わかやまけんわかやまししばのちょう</t>
        </is>
      </c>
    </row>
    <row r="6037">
      <c r="A6037" t="inlineStr">
        <is>
          <t>6408268</t>
        </is>
      </c>
      <c r="B6037" t="inlineStr">
        <is>
          <t>和歌山県和歌山市広道</t>
        </is>
      </c>
      <c r="C6037" t="inlineStr">
        <is>
          <t>わかやまけんわかやましひろみち</t>
        </is>
      </c>
    </row>
    <row r="6038">
      <c r="A6038" t="inlineStr">
        <is>
          <t>6408269</t>
        </is>
      </c>
      <c r="B6038" t="inlineStr">
        <is>
          <t>和歌山県和歌山市小松原通</t>
        </is>
      </c>
      <c r="C6038" t="inlineStr">
        <is>
          <t>わかやまけんわかやましこまつばらどおり</t>
        </is>
      </c>
    </row>
    <row r="6039">
      <c r="A6039" t="inlineStr">
        <is>
          <t>6408271</t>
        </is>
      </c>
      <c r="B6039" t="inlineStr">
        <is>
          <t>和歌山県和歌山市尾崎丁</t>
        </is>
      </c>
      <c r="C6039" t="inlineStr">
        <is>
          <t>わかやまけんわかやましおざきちょう</t>
        </is>
      </c>
    </row>
    <row r="6040">
      <c r="A6040" t="inlineStr">
        <is>
          <t>6408272</t>
        </is>
      </c>
      <c r="B6040" t="inlineStr">
        <is>
          <t>和歌山県和歌山市砂山南</t>
        </is>
      </c>
      <c r="C6040" t="inlineStr">
        <is>
          <t>わかやまけんわかやましすなやまみなみ</t>
        </is>
      </c>
    </row>
    <row r="6041">
      <c r="A6041" t="inlineStr">
        <is>
          <t>6408273</t>
        </is>
      </c>
      <c r="B6041" t="inlineStr">
        <is>
          <t>和歌山県和歌山市葵町</t>
        </is>
      </c>
      <c r="C6041" t="inlineStr">
        <is>
          <t>わかやまけんわかやましあおいちょう</t>
        </is>
      </c>
    </row>
    <row r="6042">
      <c r="A6042" t="inlineStr">
        <is>
          <t>6408274</t>
        </is>
      </c>
      <c r="B6042" t="inlineStr">
        <is>
          <t>和歌山県和歌山市金龍寺丁</t>
        </is>
      </c>
      <c r="C6042" t="inlineStr">
        <is>
          <t>わかやまけんわかやましきんりゅうじちょう</t>
        </is>
      </c>
    </row>
    <row r="6043">
      <c r="A6043" t="inlineStr">
        <is>
          <t>6408275</t>
        </is>
      </c>
      <c r="B6043" t="inlineStr">
        <is>
          <t>和歌山県和歌山市南相生丁</t>
        </is>
      </c>
      <c r="C6043" t="inlineStr">
        <is>
          <t>わかやまけんわかやましみなみあいおいちょう</t>
        </is>
      </c>
    </row>
    <row r="6044">
      <c r="A6044" t="inlineStr">
        <is>
          <t>6408276</t>
        </is>
      </c>
      <c r="B6044" t="inlineStr">
        <is>
          <t>和歌山県和歌山市作事丁</t>
        </is>
      </c>
      <c r="C6044" t="inlineStr">
        <is>
          <t>わかやまけんわかやましさくじちょう</t>
        </is>
      </c>
    </row>
    <row r="6045">
      <c r="A6045" t="inlineStr">
        <is>
          <t>6408281</t>
        </is>
      </c>
      <c r="B6045" t="inlineStr">
        <is>
          <t>和歌山県和歌山市湊通丁南</t>
        </is>
      </c>
      <c r="C6045" t="inlineStr">
        <is>
          <t>わかやまけんわかやましみなととおりちょうみなみ</t>
        </is>
      </c>
    </row>
    <row r="6046">
      <c r="A6046" t="inlineStr">
        <is>
          <t>6408282</t>
        </is>
      </c>
      <c r="B6046" t="inlineStr">
        <is>
          <t>和歌山県和歌山市出口甲賀丁</t>
        </is>
      </c>
      <c r="C6046" t="inlineStr">
        <is>
          <t>わかやまけんわかやましでぐちこうがちょう</t>
        </is>
      </c>
    </row>
    <row r="6047">
      <c r="A6047" t="inlineStr">
        <is>
          <t>6408283</t>
        </is>
      </c>
      <c r="B6047" t="inlineStr">
        <is>
          <t>和歌山県和歌山市出口中ノ丁</t>
        </is>
      </c>
      <c r="C6047" t="inlineStr">
        <is>
          <t>わかやまけんわかやましでぐちなかのちょう</t>
        </is>
      </c>
    </row>
    <row r="6048">
      <c r="A6048" t="inlineStr">
        <is>
          <t>6408284</t>
        </is>
      </c>
      <c r="B6048" t="inlineStr">
        <is>
          <t>和歌山県和歌山市出口端ノ丁</t>
        </is>
      </c>
      <c r="C6048" t="inlineStr">
        <is>
          <t>わかやまけんわかやましでぐちはしのちょう</t>
        </is>
      </c>
    </row>
    <row r="6049">
      <c r="A6049" t="inlineStr">
        <is>
          <t>6408285</t>
        </is>
      </c>
      <c r="B6049" t="inlineStr">
        <is>
          <t>和歌山県和歌山市出口新端ノ丁</t>
        </is>
      </c>
      <c r="C6049" t="inlineStr">
        <is>
          <t>わかやまけんわかやましでぐちしんはしのちょう</t>
        </is>
      </c>
    </row>
    <row r="6050">
      <c r="A6050" t="inlineStr">
        <is>
          <t>6408286</t>
        </is>
      </c>
      <c r="B6050" t="inlineStr">
        <is>
          <t>和歌山県和歌山市湊御殿</t>
        </is>
      </c>
      <c r="C6050" t="inlineStr">
        <is>
          <t>わかやまけんわかやましみなとごてん</t>
        </is>
      </c>
    </row>
    <row r="6051">
      <c r="A6051" t="inlineStr">
        <is>
          <t>6408287</t>
        </is>
      </c>
      <c r="B6051" t="inlineStr">
        <is>
          <t>和歌山県和歌山市築港</t>
        </is>
      </c>
      <c r="C6051" t="inlineStr">
        <is>
          <t>わかやまけんわかやましちっこう</t>
        </is>
      </c>
    </row>
    <row r="6052">
      <c r="A6052" t="inlineStr">
        <is>
          <t>6408288</t>
        </is>
      </c>
      <c r="B6052" t="inlineStr">
        <is>
          <t>和歌山県和歌山市加納町</t>
        </is>
      </c>
      <c r="C6052" t="inlineStr">
        <is>
          <t>わかやまけんわかやましかのうまち</t>
        </is>
      </c>
    </row>
    <row r="6053">
      <c r="A6053" t="inlineStr">
        <is>
          <t>6408290</t>
        </is>
      </c>
      <c r="B6053" t="inlineStr">
        <is>
          <t>和歌山県和歌山市西長町</t>
        </is>
      </c>
      <c r="C6053" t="inlineStr">
        <is>
          <t>わかやまけんわかやましにしながまち</t>
        </is>
      </c>
    </row>
    <row r="6054">
      <c r="A6054" t="inlineStr">
        <is>
          <t>6408291</t>
        </is>
      </c>
      <c r="B6054" t="inlineStr">
        <is>
          <t>和歌山県和歌山市北甚五兵衛丁</t>
        </is>
      </c>
      <c r="C6054" t="inlineStr">
        <is>
          <t>わかやまけんわかやましきたじんごべえちょう</t>
        </is>
      </c>
    </row>
    <row r="6055">
      <c r="A6055" t="inlineStr">
        <is>
          <t>6408292</t>
        </is>
      </c>
      <c r="B6055" t="inlineStr">
        <is>
          <t>和歌山県和歌山市南甚五兵衛丁</t>
        </is>
      </c>
      <c r="C6055" t="inlineStr">
        <is>
          <t>わかやまけんわかやましみなみじんごべえちょう</t>
        </is>
      </c>
    </row>
    <row r="6056">
      <c r="A6056" t="inlineStr">
        <is>
          <t>6408293</t>
        </is>
      </c>
      <c r="B6056" t="inlineStr">
        <is>
          <t>和歌山県和歌山市駕町</t>
        </is>
      </c>
      <c r="C6056" t="inlineStr">
        <is>
          <t>わかやまけんわかやましかごまち</t>
        </is>
      </c>
    </row>
    <row r="6057">
      <c r="A6057" t="inlineStr">
        <is>
          <t>6408294</t>
        </is>
      </c>
      <c r="B6057" t="inlineStr">
        <is>
          <t>和歌山県和歌山市北中間町</t>
        </is>
      </c>
      <c r="C6057" t="inlineStr">
        <is>
          <t>わかやまけんわかやましきたちゅうげんまち</t>
        </is>
      </c>
    </row>
    <row r="6058">
      <c r="A6058" t="inlineStr">
        <is>
          <t>6408295</t>
        </is>
      </c>
      <c r="B6058" t="inlineStr">
        <is>
          <t>和歌山県和歌山市南牛町</t>
        </is>
      </c>
      <c r="C6058" t="inlineStr">
        <is>
          <t>わかやまけんわかやましみなみうしまち</t>
        </is>
      </c>
    </row>
    <row r="6059">
      <c r="A6059" t="inlineStr">
        <is>
          <t>6408296</t>
        </is>
      </c>
      <c r="B6059" t="inlineStr">
        <is>
          <t>和歌山県和歌山市北土佐丁</t>
        </is>
      </c>
      <c r="C6059" t="inlineStr">
        <is>
          <t>わかやまけんわかやましきたとさちょう</t>
        </is>
      </c>
    </row>
    <row r="6060">
      <c r="A6060" t="inlineStr">
        <is>
          <t>6408297</t>
        </is>
      </c>
      <c r="B6060" t="inlineStr">
        <is>
          <t>和歌山県和歌山市西河岸町</t>
        </is>
      </c>
      <c r="C6060" t="inlineStr">
        <is>
          <t>わかやまけんわかやましにしかわぎしちょう</t>
        </is>
      </c>
    </row>
    <row r="6061">
      <c r="A6061" t="inlineStr">
        <is>
          <t>6408298</t>
        </is>
      </c>
      <c r="B6061" t="inlineStr">
        <is>
          <t>和歌山県和歌山市植松丁</t>
        </is>
      </c>
      <c r="C6061" t="inlineStr">
        <is>
          <t>わかやまけんわかやましうえまつちょう</t>
        </is>
      </c>
    </row>
    <row r="6062">
      <c r="A6062" t="inlineStr">
        <is>
          <t>6408299</t>
        </is>
      </c>
      <c r="B6062" t="inlineStr">
        <is>
          <t>和歌山県和歌山市北牛町</t>
        </is>
      </c>
      <c r="C6062" t="inlineStr">
        <is>
          <t>わかやまけんわかやましきたうしまち</t>
        </is>
      </c>
    </row>
    <row r="6063">
      <c r="A6063" t="inlineStr">
        <is>
          <t>6408301</t>
        </is>
      </c>
      <c r="B6063" t="inlineStr">
        <is>
          <t>和歌山県和歌山市岩橋</t>
        </is>
      </c>
      <c r="C6063" t="inlineStr">
        <is>
          <t>わかやまけんわかやましいわせ</t>
        </is>
      </c>
    </row>
    <row r="6064">
      <c r="A6064" t="inlineStr">
        <is>
          <t>6408302</t>
        </is>
      </c>
      <c r="B6064" t="inlineStr">
        <is>
          <t>和歌山県和歌山市井辺</t>
        </is>
      </c>
      <c r="C6064" t="inlineStr">
        <is>
          <t>わかやまけんわかやましいんべ</t>
        </is>
      </c>
    </row>
    <row r="6065">
      <c r="A6065" t="inlineStr">
        <is>
          <t>6408303</t>
        </is>
      </c>
      <c r="B6065" t="inlineStr">
        <is>
          <t>和歌山県和歌山市鳴神</t>
        </is>
      </c>
      <c r="C6065" t="inlineStr">
        <is>
          <t>わかやまけんわかやましなるかみ</t>
        </is>
      </c>
    </row>
    <row r="6066">
      <c r="A6066" t="inlineStr">
        <is>
          <t>6408304</t>
        </is>
      </c>
      <c r="B6066" t="inlineStr">
        <is>
          <t>和歌山県和歌山市松島</t>
        </is>
      </c>
      <c r="C6066" t="inlineStr">
        <is>
          <t>わかやまけんわかやましまつしま</t>
        </is>
      </c>
    </row>
    <row r="6067">
      <c r="A6067" t="inlineStr">
        <is>
          <t>6408305</t>
        </is>
      </c>
      <c r="B6067" t="inlineStr">
        <is>
          <t>和歌山県和歌山市栗栖</t>
        </is>
      </c>
      <c r="C6067" t="inlineStr">
        <is>
          <t>わかやまけんわかやましくるす</t>
        </is>
      </c>
    </row>
    <row r="6068">
      <c r="A6068" t="inlineStr">
        <is>
          <t>6408306</t>
        </is>
      </c>
      <c r="B6068" t="inlineStr">
        <is>
          <t>和歌山県和歌山市出島</t>
        </is>
      </c>
      <c r="C6068" t="inlineStr">
        <is>
          <t>わかやまけんわかやましでじま</t>
        </is>
      </c>
    </row>
    <row r="6069">
      <c r="A6069" t="inlineStr">
        <is>
          <t>6408311</t>
        </is>
      </c>
      <c r="B6069" t="inlineStr">
        <is>
          <t>和歌山県和歌山市寺内</t>
        </is>
      </c>
      <c r="C6069" t="inlineStr">
        <is>
          <t>わかやまけんわかやましてらうち</t>
        </is>
      </c>
    </row>
    <row r="6070">
      <c r="A6070" t="inlineStr">
        <is>
          <t>6408312</t>
        </is>
      </c>
      <c r="B6070" t="inlineStr">
        <is>
          <t>和歌山県和歌山市森小手穂</t>
        </is>
      </c>
      <c r="C6070" t="inlineStr">
        <is>
          <t>わかやまけんわかやましもりおてぼ</t>
        </is>
      </c>
    </row>
    <row r="6071">
      <c r="A6071" t="inlineStr">
        <is>
          <t>6408313</t>
        </is>
      </c>
      <c r="B6071" t="inlineStr">
        <is>
          <t>和歌山県和歌山市西</t>
        </is>
      </c>
      <c r="C6071" t="inlineStr">
        <is>
          <t>わかやまけんわかやましにし</t>
        </is>
      </c>
    </row>
    <row r="6072">
      <c r="A6072" t="inlineStr">
        <is>
          <t>6408314</t>
        </is>
      </c>
      <c r="B6072" t="inlineStr">
        <is>
          <t>和歌山県和歌山市神前</t>
        </is>
      </c>
      <c r="C6072" t="inlineStr">
        <is>
          <t>わかやまけんわかやましこうざき</t>
        </is>
      </c>
    </row>
    <row r="6073">
      <c r="A6073" t="inlineStr">
        <is>
          <t>6408315</t>
        </is>
      </c>
      <c r="B6073" t="inlineStr">
        <is>
          <t>和歌山県和歌山市津秦</t>
        </is>
      </c>
      <c r="C6073" t="inlineStr">
        <is>
          <t>わかやまけんわかやましつわだ</t>
        </is>
      </c>
    </row>
    <row r="6074">
      <c r="A6074" t="inlineStr">
        <is>
          <t>6408316</t>
        </is>
      </c>
      <c r="B6074" t="inlineStr">
        <is>
          <t>和歌山県和歌山市有家</t>
        </is>
      </c>
      <c r="C6074" t="inlineStr">
        <is>
          <t>わかやまけんわかやましありえ</t>
        </is>
      </c>
    </row>
    <row r="6075">
      <c r="A6075" t="inlineStr">
        <is>
          <t>6408317</t>
        </is>
      </c>
      <c r="B6075" t="inlineStr">
        <is>
          <t>和歌山県和歌山市北出島</t>
        </is>
      </c>
      <c r="C6075" t="inlineStr">
        <is>
          <t>わかやまけんわかやましきたでじま</t>
        </is>
      </c>
    </row>
    <row r="6076">
      <c r="A6076" t="inlineStr">
        <is>
          <t>6408318</t>
        </is>
      </c>
      <c r="B6076" t="inlineStr">
        <is>
          <t>和歌山県和歌山市南出島</t>
        </is>
      </c>
      <c r="C6076" t="inlineStr">
        <is>
          <t>わかやまけんわかやましみなみでじま</t>
        </is>
      </c>
    </row>
    <row r="6077">
      <c r="A6077" t="inlineStr">
        <is>
          <t>6408319</t>
        </is>
      </c>
      <c r="B6077" t="inlineStr">
        <is>
          <t>和歌山県和歌山市手平</t>
        </is>
      </c>
      <c r="C6077" t="inlineStr">
        <is>
          <t>わかやまけんわかやましてびら</t>
        </is>
      </c>
    </row>
    <row r="6078">
      <c r="A6078" t="inlineStr">
        <is>
          <t>6408320</t>
        </is>
      </c>
      <c r="B6078" t="inlineStr">
        <is>
          <t>和歌山県和歌山市手平出島</t>
        </is>
      </c>
      <c r="C6078" t="inlineStr">
        <is>
          <t>わかやまけんわかやましてびらでじま</t>
        </is>
      </c>
    </row>
    <row r="6079">
      <c r="A6079" t="inlineStr">
        <is>
          <t>6408321</t>
        </is>
      </c>
      <c r="B6079" t="inlineStr">
        <is>
          <t>和歌山県和歌山市出水</t>
        </is>
      </c>
      <c r="C6079" t="inlineStr">
        <is>
          <t>わかやまけんわかやましでみず</t>
        </is>
      </c>
    </row>
    <row r="6080">
      <c r="A6080" t="inlineStr">
        <is>
          <t>6408322</t>
        </is>
      </c>
      <c r="B6080" t="inlineStr">
        <is>
          <t>和歌山県和歌山市秋月</t>
        </is>
      </c>
      <c r="C6080" t="inlineStr">
        <is>
          <t>わかやまけんわかやましあきづき</t>
        </is>
      </c>
    </row>
    <row r="6081">
      <c r="A6081" t="inlineStr">
        <is>
          <t>6408323</t>
        </is>
      </c>
      <c r="B6081" t="inlineStr">
        <is>
          <t>和歌山県和歌山市太田</t>
        </is>
      </c>
      <c r="C6081" t="inlineStr">
        <is>
          <t>わかやまけんわかやましおおだ</t>
        </is>
      </c>
    </row>
    <row r="6082">
      <c r="A6082" t="inlineStr">
        <is>
          <t>6408324</t>
        </is>
      </c>
      <c r="B6082" t="inlineStr">
        <is>
          <t>和歌山県和歌山市吹屋町</t>
        </is>
      </c>
      <c r="C6082" t="inlineStr">
        <is>
          <t>わかやまけんわかやましふきやちょう</t>
        </is>
      </c>
    </row>
    <row r="6083">
      <c r="A6083" t="inlineStr">
        <is>
          <t>6408325</t>
        </is>
      </c>
      <c r="B6083" t="inlineStr">
        <is>
          <t>和歌山県和歌山市新生町</t>
        </is>
      </c>
      <c r="C6083" t="inlineStr">
        <is>
          <t>わかやまけんわかやまししんせいちょう</t>
        </is>
      </c>
    </row>
    <row r="6084">
      <c r="A6084" t="inlineStr">
        <is>
          <t>6408326</t>
        </is>
      </c>
      <c r="B6084" t="inlineStr">
        <is>
          <t>和歌山県和歌山市新留丁</t>
        </is>
      </c>
      <c r="C6084" t="inlineStr">
        <is>
          <t>わかやまけんわかやましにんとめちょう</t>
        </is>
      </c>
    </row>
    <row r="6085">
      <c r="A6085" t="inlineStr">
        <is>
          <t>6408327</t>
        </is>
      </c>
      <c r="B6085" t="inlineStr">
        <is>
          <t>和歌山県和歌山市橋向丁</t>
        </is>
      </c>
      <c r="C6085" t="inlineStr">
        <is>
          <t>わかやまけんわかやましはしむかいちょう</t>
        </is>
      </c>
    </row>
    <row r="6086">
      <c r="A6086" t="inlineStr">
        <is>
          <t>6408328</t>
        </is>
      </c>
      <c r="B6086" t="inlineStr">
        <is>
          <t>和歌山県和歌山市木広町</t>
        </is>
      </c>
      <c r="C6086" t="inlineStr">
        <is>
          <t>わかやまけんわかやましきひろちょう</t>
        </is>
      </c>
    </row>
    <row r="6087">
      <c r="A6087" t="inlineStr">
        <is>
          <t>6408329</t>
        </is>
      </c>
      <c r="B6087" t="inlineStr">
        <is>
          <t>和歌山県和歌山市田中町</t>
        </is>
      </c>
      <c r="C6087" t="inlineStr">
        <is>
          <t>わかやまけんわかやましたなかまち</t>
        </is>
      </c>
    </row>
    <row r="6088">
      <c r="A6088" t="inlineStr">
        <is>
          <t>6408331</t>
        </is>
      </c>
      <c r="B6088" t="inlineStr">
        <is>
          <t>和歌山県和歌山市美園町</t>
        </is>
      </c>
      <c r="C6088" t="inlineStr">
        <is>
          <t>わかやまけんわかやましみそのちょう</t>
        </is>
      </c>
    </row>
    <row r="6089">
      <c r="A6089" t="inlineStr">
        <is>
          <t>6408332</t>
        </is>
      </c>
      <c r="B6089" t="inlineStr">
        <is>
          <t>和歌山県和歌山市楠右衛門小路</t>
        </is>
      </c>
      <c r="C6089" t="inlineStr">
        <is>
          <t>わかやまけんわかやましくすえもんしょうじ</t>
        </is>
      </c>
    </row>
    <row r="6090">
      <c r="A6090" t="inlineStr">
        <is>
          <t>6408333</t>
        </is>
      </c>
      <c r="B6090" t="inlineStr">
        <is>
          <t>和歌山県和歌山市蔵小路</t>
        </is>
      </c>
      <c r="C6090" t="inlineStr">
        <is>
          <t>わかやまけんわかやましくらしょうじ</t>
        </is>
      </c>
    </row>
    <row r="6091">
      <c r="A6091" t="inlineStr">
        <is>
          <t>6408334</t>
        </is>
      </c>
      <c r="B6091" t="inlineStr">
        <is>
          <t>和歌山県和歌山市茶屋町</t>
        </is>
      </c>
      <c r="C6091" t="inlineStr">
        <is>
          <t>わかやまけんわかやましちゃやまち</t>
        </is>
      </c>
    </row>
    <row r="6092">
      <c r="A6092" t="inlineStr">
        <is>
          <t>6408335</t>
        </is>
      </c>
      <c r="B6092" t="inlineStr">
        <is>
          <t>和歌山県和歌山市餌差町</t>
        </is>
      </c>
      <c r="C6092" t="inlineStr">
        <is>
          <t>わかやまけんわかやましえさしまち</t>
        </is>
      </c>
    </row>
    <row r="6093">
      <c r="A6093" t="inlineStr">
        <is>
          <t>6408336</t>
        </is>
      </c>
      <c r="B6093" t="inlineStr">
        <is>
          <t>和歌山県和歌山市柳丁</t>
        </is>
      </c>
      <c r="C6093" t="inlineStr">
        <is>
          <t>わかやまけんわかやましやなぎちょう</t>
        </is>
      </c>
    </row>
    <row r="6094">
      <c r="A6094" t="inlineStr">
        <is>
          <t>6408337</t>
        </is>
      </c>
      <c r="B6094" t="inlineStr">
        <is>
          <t>和歌山県和歌山市毛革屋丁</t>
        </is>
      </c>
      <c r="C6094" t="inlineStr">
        <is>
          <t>わかやまけんわかやましけがわやちょう</t>
        </is>
      </c>
    </row>
    <row r="6095">
      <c r="A6095" t="inlineStr">
        <is>
          <t>6408341</t>
        </is>
      </c>
      <c r="B6095" t="inlineStr">
        <is>
          <t>和歌山県和歌山市黒田</t>
        </is>
      </c>
      <c r="C6095" t="inlineStr">
        <is>
          <t>わかやまけんわかやましくろだ</t>
        </is>
      </c>
    </row>
    <row r="6096">
      <c r="A6096" t="inlineStr">
        <is>
          <t>6408342</t>
        </is>
      </c>
      <c r="B6096" t="inlineStr">
        <is>
          <t>和歌山県和歌山市友田町</t>
        </is>
      </c>
      <c r="C6096" t="inlineStr">
        <is>
          <t>わかやまけんわかやましともだちょう</t>
        </is>
      </c>
    </row>
    <row r="6097">
      <c r="A6097" t="inlineStr">
        <is>
          <t>6408343</t>
        </is>
      </c>
      <c r="B6097" t="inlineStr">
        <is>
          <t>和歌山県和歌山市吉田</t>
        </is>
      </c>
      <c r="C6097" t="inlineStr">
        <is>
          <t>わかやまけんわかやましよしだ</t>
        </is>
      </c>
    </row>
    <row r="6098">
      <c r="A6098" t="inlineStr">
        <is>
          <t>6408344</t>
        </is>
      </c>
      <c r="B6098" t="inlineStr">
        <is>
          <t>和歌山県和歌山市納定</t>
        </is>
      </c>
      <c r="C6098" t="inlineStr">
        <is>
          <t>わかやまけんわかやましのうじょう</t>
        </is>
      </c>
    </row>
    <row r="6099">
      <c r="A6099" t="inlineStr">
        <is>
          <t>6408345</t>
        </is>
      </c>
      <c r="B6099" t="inlineStr">
        <is>
          <t>和歌山県和歌山市新在家</t>
        </is>
      </c>
      <c r="C6099" t="inlineStr">
        <is>
          <t>わかやまけんわかやまししんざいけ</t>
        </is>
      </c>
    </row>
    <row r="6100">
      <c r="A6100" t="inlineStr">
        <is>
          <t>6408350</t>
        </is>
      </c>
      <c r="B6100" t="inlineStr">
        <is>
          <t>和歌山県和歌山市北ノ新地分銅丁</t>
        </is>
      </c>
      <c r="C6100" t="inlineStr">
        <is>
          <t>わかやまけんわかやましきたのしんちふんどうちょう</t>
        </is>
      </c>
    </row>
    <row r="6101">
      <c r="A6101" t="inlineStr">
        <is>
          <t>6408351</t>
        </is>
      </c>
      <c r="B6101" t="inlineStr">
        <is>
          <t>和歌山県和歌山市新内</t>
        </is>
      </c>
      <c r="C6101" t="inlineStr">
        <is>
          <t>わかやまけんわかやましあろち</t>
        </is>
      </c>
    </row>
    <row r="6102">
      <c r="A6102" t="inlineStr">
        <is>
          <t>6408352</t>
        </is>
      </c>
      <c r="B6102" t="inlineStr">
        <is>
          <t>和歌山県和歌山市北ノ新地裏田町</t>
        </is>
      </c>
      <c r="C6102" t="inlineStr">
        <is>
          <t>わかやまけんわかやましきたのしんちうらたまち</t>
        </is>
      </c>
    </row>
    <row r="6103">
      <c r="A6103" t="inlineStr">
        <is>
          <t>6408353</t>
        </is>
      </c>
      <c r="B6103" t="inlineStr">
        <is>
          <t>和歌山県和歌山市北ノ新地榎丁</t>
        </is>
      </c>
      <c r="C6103" t="inlineStr">
        <is>
          <t>わかやまけんわかやましきたのしんちえのきちょう</t>
        </is>
      </c>
    </row>
    <row r="6104">
      <c r="A6104" t="inlineStr">
        <is>
          <t>6408354</t>
        </is>
      </c>
      <c r="B6104" t="inlineStr">
        <is>
          <t>和歌山県和歌山市北ノ新地東ノ丁</t>
        </is>
      </c>
      <c r="C6104" t="inlineStr">
        <is>
          <t>わかやまけんわかやましきたのしんちひがしのちょう</t>
        </is>
      </c>
    </row>
    <row r="6105">
      <c r="A6105" t="inlineStr">
        <is>
          <t>6408355</t>
        </is>
      </c>
      <c r="B6105" t="inlineStr">
        <is>
          <t>和歌山県和歌山市北ノ新地</t>
        </is>
      </c>
      <c r="C6105" t="inlineStr">
        <is>
          <t>わかやまけんわかやましきたのしんち</t>
        </is>
      </c>
    </row>
    <row r="6106">
      <c r="A6106" t="inlineStr">
        <is>
          <t>6408356</t>
        </is>
      </c>
      <c r="B6106" t="inlineStr">
        <is>
          <t>和歌山県和歌山市北ノ新地上六軒丁</t>
        </is>
      </c>
      <c r="C6106" t="inlineStr">
        <is>
          <t>わかやまけんわかやましきたのしんちかみろっけんちょう</t>
        </is>
      </c>
    </row>
    <row r="6107">
      <c r="A6107" t="inlineStr">
        <is>
          <t>6408357</t>
        </is>
      </c>
      <c r="B6107" t="inlineStr">
        <is>
          <t>和歌山県和歌山市北ノ新地中六軒丁</t>
        </is>
      </c>
      <c r="C6107" t="inlineStr">
        <is>
          <t>わかやまけんわかやましきたのしんちなかろっけんちょう</t>
        </is>
      </c>
    </row>
    <row r="6108">
      <c r="A6108" t="inlineStr">
        <is>
          <t>6408358</t>
        </is>
      </c>
      <c r="B6108" t="inlineStr">
        <is>
          <t>和歌山県和歌山市北ノ新地下六軒丁</t>
        </is>
      </c>
      <c r="C6108" t="inlineStr">
        <is>
          <t>わかやまけんわかやましきたのしんちしもろっけんちょう</t>
        </is>
      </c>
    </row>
    <row r="6109">
      <c r="A6109" t="inlineStr">
        <is>
          <t>6408359</t>
        </is>
      </c>
      <c r="B6109" t="inlineStr">
        <is>
          <t>和歌山県和歌山市北ノ新地田町</t>
        </is>
      </c>
      <c r="C6109" t="inlineStr">
        <is>
          <t>わかやまけんわかやましきたのしんちたまち</t>
        </is>
      </c>
    </row>
    <row r="6110">
      <c r="A6110" t="inlineStr">
        <is>
          <t>6408361</t>
        </is>
      </c>
      <c r="B6110" t="inlineStr">
        <is>
          <t>和歌山県和歌山市岡円福院東ノ丁</t>
        </is>
      </c>
      <c r="C6110" t="inlineStr">
        <is>
          <t>わかやまけんわかやましおかえんぷくいんひがしのちょう</t>
        </is>
      </c>
    </row>
    <row r="6111">
      <c r="A6111" t="inlineStr">
        <is>
          <t>6408362</t>
        </is>
      </c>
      <c r="B6111" t="inlineStr">
        <is>
          <t>和歌山県和歌山市岡織屋小路</t>
        </is>
      </c>
      <c r="C6111" t="inlineStr">
        <is>
          <t>わかやまけんわかやましおかおりやしょうじ</t>
        </is>
      </c>
    </row>
    <row r="6112">
      <c r="A6112" t="inlineStr">
        <is>
          <t>6408363</t>
        </is>
      </c>
      <c r="B6112" t="inlineStr">
        <is>
          <t>和歌山県和歌山市岡南ノ丁</t>
        </is>
      </c>
      <c r="C6112" t="inlineStr">
        <is>
          <t>わかやまけんわかやましおかみなみのちょう</t>
        </is>
      </c>
    </row>
    <row r="6113">
      <c r="A6113" t="inlineStr">
        <is>
          <t>6408364</t>
        </is>
      </c>
      <c r="B6113" t="inlineStr">
        <is>
          <t>和歌山県和歌山市岡円福院西ノ丁</t>
        </is>
      </c>
      <c r="C6113" t="inlineStr">
        <is>
          <t>わかやまけんわかやましおかえんぷくいんにしのちょう</t>
        </is>
      </c>
    </row>
    <row r="6114">
      <c r="A6114" t="inlineStr">
        <is>
          <t>6408365</t>
        </is>
      </c>
      <c r="B6114" t="inlineStr">
        <is>
          <t>和歌山県和歌山市岡北ノ丁</t>
        </is>
      </c>
      <c r="C6114" t="inlineStr">
        <is>
          <t>わかやまけんわかやましおかきたのちょう</t>
        </is>
      </c>
    </row>
    <row r="6115">
      <c r="A6115" t="inlineStr">
        <is>
          <t>6408371</t>
        </is>
      </c>
      <c r="B6115" t="inlineStr">
        <is>
          <t>和歌山県和歌山市新八百屋丁</t>
        </is>
      </c>
      <c r="C6115" t="inlineStr">
        <is>
          <t>わかやまけんわかやまししんやおやちょう</t>
        </is>
      </c>
    </row>
    <row r="6116">
      <c r="A6116" t="inlineStr">
        <is>
          <t>6408372</t>
        </is>
      </c>
      <c r="B6116" t="inlineStr">
        <is>
          <t>和歌山県和歌山市新大工町</t>
        </is>
      </c>
      <c r="C6116" t="inlineStr">
        <is>
          <t>わかやまけんわかやまししんだいくまち</t>
        </is>
      </c>
    </row>
    <row r="6117">
      <c r="A6117" t="inlineStr">
        <is>
          <t>6408373</t>
        </is>
      </c>
      <c r="B6117" t="inlineStr">
        <is>
          <t>和歌山県和歌山市木挽丁</t>
        </is>
      </c>
      <c r="C6117" t="inlineStr">
        <is>
          <t>わかやまけんわかやましこびきちょう</t>
        </is>
      </c>
    </row>
    <row r="6118">
      <c r="A6118" t="inlineStr">
        <is>
          <t>6408374</t>
        </is>
      </c>
      <c r="B6118" t="inlineStr">
        <is>
          <t>和歌山県和歌山市数寄屋丁</t>
        </is>
      </c>
      <c r="C6118" t="inlineStr">
        <is>
          <t>わかやまけんわかやましすきやちょう</t>
        </is>
      </c>
    </row>
    <row r="6119">
      <c r="A6119" t="inlineStr">
        <is>
          <t>6408375</t>
        </is>
      </c>
      <c r="B6119" t="inlineStr">
        <is>
          <t>和歌山県和歌山市坊主丁</t>
        </is>
      </c>
      <c r="C6119" t="inlineStr">
        <is>
          <t>わかやまけんわかやましぼうずちょう</t>
        </is>
      </c>
    </row>
    <row r="6120">
      <c r="A6120" t="inlineStr">
        <is>
          <t>6408376</t>
        </is>
      </c>
      <c r="B6120" t="inlineStr">
        <is>
          <t>和歌山県和歌山市新中通</t>
        </is>
      </c>
      <c r="C6120" t="inlineStr">
        <is>
          <t>わかやまけんわかやまししんなかどおり</t>
        </is>
      </c>
    </row>
    <row r="6121">
      <c r="A6121" t="inlineStr">
        <is>
          <t>6408377</t>
        </is>
      </c>
      <c r="B6121" t="inlineStr">
        <is>
          <t>和歌山県和歌山市新堺丁</t>
        </is>
      </c>
      <c r="C6121" t="inlineStr">
        <is>
          <t>わかやまけんわかやまししんさかいちょう</t>
        </is>
      </c>
    </row>
    <row r="6122">
      <c r="A6122" t="inlineStr">
        <is>
          <t>6408378</t>
        </is>
      </c>
      <c r="B6122" t="inlineStr">
        <is>
          <t>和歌山県和歌山市鈴丸丁</t>
        </is>
      </c>
      <c r="C6122" t="inlineStr">
        <is>
          <t>わかやまけんわかやましすずまるちょう</t>
        </is>
      </c>
    </row>
    <row r="6123">
      <c r="A6123" t="inlineStr">
        <is>
          <t>6408381</t>
        </is>
      </c>
      <c r="B6123" t="inlineStr">
        <is>
          <t>和歌山県和歌山市畑屋敷東ノ丁</t>
        </is>
      </c>
      <c r="C6123" t="inlineStr">
        <is>
          <t>わかやまけんわかやましはたやしきひがしのちょう</t>
        </is>
      </c>
    </row>
    <row r="6124">
      <c r="A6124" t="inlineStr">
        <is>
          <t>6408382</t>
        </is>
      </c>
      <c r="B6124" t="inlineStr">
        <is>
          <t>和歌山県和歌山市畑屋敷榎丁</t>
        </is>
      </c>
      <c r="C6124" t="inlineStr">
        <is>
          <t>わかやまけんわかやましはたやしきえのきのちょう</t>
        </is>
      </c>
    </row>
    <row r="6125">
      <c r="A6125" t="inlineStr">
        <is>
          <t>6408383</t>
        </is>
      </c>
      <c r="B6125" t="inlineStr">
        <is>
          <t>和歌山県和歌山市畑屋敷円福院東ノ丁</t>
        </is>
      </c>
      <c r="C6125" t="inlineStr">
        <is>
          <t>わかやまけんわかやましはたやしきえんぷくいんひがしのちょう</t>
        </is>
      </c>
    </row>
    <row r="6126">
      <c r="A6126" t="inlineStr">
        <is>
          <t>6408384</t>
        </is>
      </c>
      <c r="B6126" t="inlineStr">
        <is>
          <t>和歌山県和歌山市畑屋敷葛屋丁</t>
        </is>
      </c>
      <c r="C6126" t="inlineStr">
        <is>
          <t>わかやまけんわかやましはたやしきくずやちょう</t>
        </is>
      </c>
    </row>
    <row r="6127">
      <c r="A6127" t="inlineStr">
        <is>
          <t>6408385</t>
        </is>
      </c>
      <c r="B6127" t="inlineStr">
        <is>
          <t>和歌山県和歌山市畑屋敷円福院西ノ丁</t>
        </is>
      </c>
      <c r="C6127" t="inlineStr">
        <is>
          <t>わかやまけんわかやましはたやしきえんぷくいんにしのちょう</t>
        </is>
      </c>
    </row>
    <row r="6128">
      <c r="A6128" t="inlineStr">
        <is>
          <t>6408386</t>
        </is>
      </c>
      <c r="B6128" t="inlineStr">
        <is>
          <t>和歌山県和歌山市畑屋敷雁木丁</t>
        </is>
      </c>
      <c r="C6128" t="inlineStr">
        <is>
          <t>わかやまけんわかやましはたやしきがんぎちょう</t>
        </is>
      </c>
    </row>
    <row r="6129">
      <c r="A6129" t="inlineStr">
        <is>
          <t>6408387</t>
        </is>
      </c>
      <c r="B6129" t="inlineStr">
        <is>
          <t>和歌山県和歌山市畑屋敷袋町</t>
        </is>
      </c>
      <c r="C6129" t="inlineStr">
        <is>
          <t>わかやまけんわかやましはたやしきふくろまち</t>
        </is>
      </c>
    </row>
    <row r="6130">
      <c r="A6130" t="inlineStr">
        <is>
          <t>6408390</t>
        </is>
      </c>
      <c r="B6130" t="inlineStr">
        <is>
          <t>和歌山県和歌山市有本</t>
        </is>
      </c>
      <c r="C6130" t="inlineStr">
        <is>
          <t>わかやまけんわかやましありもと</t>
        </is>
      </c>
    </row>
    <row r="6131">
      <c r="A6131" t="inlineStr">
        <is>
          <t>6408391</t>
        </is>
      </c>
      <c r="B6131" t="inlineStr">
        <is>
          <t>和歌山県和歌山市加納</t>
        </is>
      </c>
      <c r="C6131" t="inlineStr">
        <is>
          <t>わかやまけんわかやましかのう</t>
        </is>
      </c>
    </row>
    <row r="6132">
      <c r="A6132" t="inlineStr">
        <is>
          <t>6408392</t>
        </is>
      </c>
      <c r="B6132" t="inlineStr">
        <is>
          <t>和歌山県和歌山市中之島</t>
        </is>
      </c>
      <c r="C6132" t="inlineStr">
        <is>
          <t>わかやまけんわかやましなかのしま</t>
        </is>
      </c>
    </row>
    <row r="6133">
      <c r="A6133" t="inlineStr">
        <is>
          <t>6408393</t>
        </is>
      </c>
      <c r="B6133" t="inlineStr">
        <is>
          <t>和歌山県和歌山市畑屋敷端ノ丁</t>
        </is>
      </c>
      <c r="C6133" t="inlineStr">
        <is>
          <t>わかやまけんわかやましはたやしきはしのちょう</t>
        </is>
      </c>
    </row>
    <row r="6134">
      <c r="A6134" t="inlineStr">
        <is>
          <t>6408394</t>
        </is>
      </c>
      <c r="B6134" t="inlineStr">
        <is>
          <t>和歌山県和歌山市畑屋敷千体仏丁</t>
        </is>
      </c>
      <c r="C6134" t="inlineStr">
        <is>
          <t>わかやまけんわかやましはたやしきせんたいぶつちょう</t>
        </is>
      </c>
    </row>
    <row r="6135">
      <c r="A6135" t="inlineStr">
        <is>
          <t>6408395</t>
        </is>
      </c>
      <c r="B6135" t="inlineStr">
        <is>
          <t>和歌山県和歌山市畑屋敷中ノ丁</t>
        </is>
      </c>
      <c r="C6135" t="inlineStr">
        <is>
          <t>わかやまけんわかやましはたやしきなかのちょう</t>
        </is>
      </c>
    </row>
    <row r="6136">
      <c r="A6136" t="inlineStr">
        <is>
          <t>6408396</t>
        </is>
      </c>
      <c r="B6136" t="inlineStr">
        <is>
          <t>和歌山県和歌山市畑屋敷西ノ丁</t>
        </is>
      </c>
      <c r="C6136" t="inlineStr">
        <is>
          <t>わかやまけんわかやましはたやしきにしのちょう</t>
        </is>
      </c>
    </row>
    <row r="6137">
      <c r="A6137" t="inlineStr">
        <is>
          <t>6408397</t>
        </is>
      </c>
      <c r="B6137" t="inlineStr">
        <is>
          <t>和歌山県和歌山市畑屋敷新道丁</t>
        </is>
      </c>
      <c r="C6137" t="inlineStr">
        <is>
          <t>わかやまけんわかやましはたやしきしんみちちょう</t>
        </is>
      </c>
    </row>
    <row r="6138">
      <c r="A6138" t="inlineStr">
        <is>
          <t>6408398</t>
        </is>
      </c>
      <c r="B6138" t="inlineStr">
        <is>
          <t>和歌山県和歌山市畑屋敷松ケ枝丁</t>
        </is>
      </c>
      <c r="C6138" t="inlineStr">
        <is>
          <t>わかやまけんわかやましはたやしきまつがえちょう</t>
        </is>
      </c>
    </row>
    <row r="6139">
      <c r="A6139" t="inlineStr">
        <is>
          <t>6408399</t>
        </is>
      </c>
      <c r="B6139" t="inlineStr">
        <is>
          <t>和歌山県和歌山市畑屋敷兵庫ノ丁</t>
        </is>
      </c>
      <c r="C6139" t="inlineStr">
        <is>
          <t>わかやまけんわかやましはたやしきひょうごのちょう</t>
        </is>
      </c>
    </row>
    <row r="6140">
      <c r="A6140" t="inlineStr">
        <is>
          <t>6408401</t>
        </is>
      </c>
      <c r="B6140" t="inlineStr">
        <is>
          <t>和歌山県和歌山市福島</t>
        </is>
      </c>
      <c r="C6140" t="inlineStr">
        <is>
          <t>わかやまけんわかやましふくしま</t>
        </is>
      </c>
    </row>
    <row r="6141">
      <c r="A6141" t="inlineStr">
        <is>
          <t>6408402</t>
        </is>
      </c>
      <c r="B6141" t="inlineStr">
        <is>
          <t>和歌山県和歌山市野崎</t>
        </is>
      </c>
      <c r="C6141" t="inlineStr">
        <is>
          <t>わかやまけんわかやましのざき</t>
        </is>
      </c>
    </row>
    <row r="6142">
      <c r="A6142" t="inlineStr">
        <is>
          <t>6408403</t>
        </is>
      </c>
      <c r="B6142" t="inlineStr">
        <is>
          <t>和歌山県和歌山市北島</t>
        </is>
      </c>
      <c r="C6142" t="inlineStr">
        <is>
          <t>わかやまけんわかやましきたじま</t>
        </is>
      </c>
    </row>
    <row r="6143">
      <c r="A6143" t="inlineStr">
        <is>
          <t>6408404</t>
        </is>
      </c>
      <c r="B6143" t="inlineStr">
        <is>
          <t>和歌山県和歌山市湊</t>
        </is>
      </c>
      <c r="C6143" t="inlineStr">
        <is>
          <t>わかやまけんわかやましみなと</t>
        </is>
      </c>
    </row>
    <row r="6144">
      <c r="A6144" t="inlineStr">
        <is>
          <t>6408411</t>
        </is>
      </c>
      <c r="B6144" t="inlineStr">
        <is>
          <t>和歌山県和歌山市梶取</t>
        </is>
      </c>
      <c r="C6144" t="inlineStr">
        <is>
          <t>わかやまけんわかやましかんどり</t>
        </is>
      </c>
    </row>
    <row r="6145">
      <c r="A6145" t="inlineStr">
        <is>
          <t>6408412</t>
        </is>
      </c>
      <c r="B6145" t="inlineStr">
        <is>
          <t>和歌山県和歌山市狐島</t>
        </is>
      </c>
      <c r="C6145" t="inlineStr">
        <is>
          <t>わかやまけんわかやましきつねじま</t>
        </is>
      </c>
    </row>
    <row r="6146">
      <c r="A6146" t="inlineStr">
        <is>
          <t>6408413</t>
        </is>
      </c>
      <c r="B6146" t="inlineStr">
        <is>
          <t>和歌山県和歌山市島橋東ノ丁</t>
        </is>
      </c>
      <c r="C6146" t="inlineStr">
        <is>
          <t>わかやまけんわかやまししまばしひがしのちょう</t>
        </is>
      </c>
    </row>
    <row r="6147">
      <c r="A6147" t="inlineStr">
        <is>
          <t>6408414</t>
        </is>
      </c>
      <c r="B6147" t="inlineStr">
        <is>
          <t>和歌山県和歌山市島橋西ノ丁</t>
        </is>
      </c>
      <c r="C6147" t="inlineStr">
        <is>
          <t>わかやまけんわかやまししまばしにしのちょう</t>
        </is>
      </c>
    </row>
    <row r="6148">
      <c r="A6148" t="inlineStr">
        <is>
          <t>6408415</t>
        </is>
      </c>
      <c r="B6148" t="inlineStr">
        <is>
          <t>和歌山県和歌山市島橋南ノ丁</t>
        </is>
      </c>
      <c r="C6148" t="inlineStr">
        <is>
          <t>わかやまけんわかやまししまばしみなみのちょう</t>
        </is>
      </c>
    </row>
    <row r="6149">
      <c r="A6149" t="inlineStr">
        <is>
          <t>6408416</t>
        </is>
      </c>
      <c r="B6149" t="inlineStr">
        <is>
          <t>和歌山県和歌山市島橋北ノ丁</t>
        </is>
      </c>
      <c r="C6149" t="inlineStr">
        <is>
          <t>わかやまけんわかやまししまばしきたのちょう</t>
        </is>
      </c>
    </row>
    <row r="6150">
      <c r="A6150" t="inlineStr">
        <is>
          <t>6408421</t>
        </is>
      </c>
      <c r="B6150" t="inlineStr">
        <is>
          <t>和歌山県和歌山市松江</t>
        </is>
      </c>
      <c r="C6150" t="inlineStr">
        <is>
          <t>わかやまけんわかやましまつえ</t>
        </is>
      </c>
    </row>
    <row r="6151">
      <c r="A6151" t="inlineStr">
        <is>
          <t>6408422</t>
        </is>
      </c>
      <c r="B6151" t="inlineStr">
        <is>
          <t>和歌山県和歌山市松江東</t>
        </is>
      </c>
      <c r="C6151" t="inlineStr">
        <is>
          <t>わかやまけんわかやましまつえひがし</t>
        </is>
      </c>
    </row>
    <row r="6152">
      <c r="A6152" t="inlineStr">
        <is>
          <t>6408423</t>
        </is>
      </c>
      <c r="B6152" t="inlineStr">
        <is>
          <t>和歌山県和歌山市松江中</t>
        </is>
      </c>
      <c r="C6152" t="inlineStr">
        <is>
          <t>わかやまけんわかやましまつえなか</t>
        </is>
      </c>
    </row>
    <row r="6153">
      <c r="A6153" t="inlineStr">
        <is>
          <t>6408424</t>
        </is>
      </c>
      <c r="B6153" t="inlineStr">
        <is>
          <t>和歌山県和歌山市松江西</t>
        </is>
      </c>
      <c r="C6153" t="inlineStr">
        <is>
          <t>わかやまけんわかやましまつえにし</t>
        </is>
      </c>
    </row>
    <row r="6154">
      <c r="A6154" t="inlineStr">
        <is>
          <t>6408425</t>
        </is>
      </c>
      <c r="B6154" t="inlineStr">
        <is>
          <t>和歌山県和歌山市松江北</t>
        </is>
      </c>
      <c r="C6154" t="inlineStr">
        <is>
          <t>わかやまけんわかやましまつえきた</t>
        </is>
      </c>
    </row>
    <row r="6155">
      <c r="A6155" t="inlineStr">
        <is>
          <t>6408431</t>
        </is>
      </c>
      <c r="B6155" t="inlineStr">
        <is>
          <t>和歌山県和歌山市向</t>
        </is>
      </c>
      <c r="C6155" t="inlineStr">
        <is>
          <t>わかやまけんわかやましむかい</t>
        </is>
      </c>
    </row>
    <row r="6156">
      <c r="A6156" t="inlineStr">
        <is>
          <t>6408432</t>
        </is>
      </c>
      <c r="B6156" t="inlineStr">
        <is>
          <t>和歌山県和歌山市土入</t>
        </is>
      </c>
      <c r="C6156" t="inlineStr">
        <is>
          <t>わかやまけんわかやましどうにゅう</t>
        </is>
      </c>
    </row>
    <row r="6157">
      <c r="A6157" t="inlineStr">
        <is>
          <t>6408433</t>
        </is>
      </c>
      <c r="B6157" t="inlineStr">
        <is>
          <t>和歌山県和歌山市中野</t>
        </is>
      </c>
      <c r="C6157" t="inlineStr">
        <is>
          <t>わかやまけんわかやましなかの</t>
        </is>
      </c>
    </row>
    <row r="6158">
      <c r="A6158" t="inlineStr">
        <is>
          <t>6408434</t>
        </is>
      </c>
      <c r="B6158" t="inlineStr">
        <is>
          <t>和歌山県和歌山市榎原</t>
        </is>
      </c>
      <c r="C6158" t="inlineStr">
        <is>
          <t>わかやまけんわかやましえのきはら</t>
        </is>
      </c>
    </row>
    <row r="6159">
      <c r="A6159" t="inlineStr">
        <is>
          <t>6408435</t>
        </is>
      </c>
      <c r="B6159" t="inlineStr">
        <is>
          <t>和歌山県和歌山市古屋</t>
        </is>
      </c>
      <c r="C6159" t="inlineStr">
        <is>
          <t>わかやまけんわかやましこや</t>
        </is>
      </c>
    </row>
    <row r="6160">
      <c r="A6160" t="inlineStr">
        <is>
          <t>6408441</t>
        </is>
      </c>
      <c r="B6160" t="inlineStr">
        <is>
          <t>和歌山県和歌山市栄谷</t>
        </is>
      </c>
      <c r="C6160" t="inlineStr">
        <is>
          <t>わかやまけんわかやましさかえだに</t>
        </is>
      </c>
    </row>
    <row r="6161">
      <c r="A6161" t="inlineStr">
        <is>
          <t>6408442</t>
        </is>
      </c>
      <c r="B6161" t="inlineStr">
        <is>
          <t>和歌山県和歌山市平井</t>
        </is>
      </c>
      <c r="C6161" t="inlineStr">
        <is>
          <t>わかやまけんわかやましひらい</t>
        </is>
      </c>
    </row>
    <row r="6162">
      <c r="A6162" t="inlineStr">
        <is>
          <t>6408443</t>
        </is>
      </c>
      <c r="B6162" t="inlineStr">
        <is>
          <t>和歌山県和歌山市延時</t>
        </is>
      </c>
      <c r="C6162" t="inlineStr">
        <is>
          <t>わかやまけんわかやましのぶとき</t>
        </is>
      </c>
    </row>
    <row r="6163">
      <c r="A6163" t="inlineStr">
        <is>
          <t>6408444</t>
        </is>
      </c>
      <c r="B6163" t="inlineStr">
        <is>
          <t>和歌山県和歌山市次郎丸</t>
        </is>
      </c>
      <c r="C6163" t="inlineStr">
        <is>
          <t>わかやまけんわかやましじろまる</t>
        </is>
      </c>
    </row>
    <row r="6164">
      <c r="A6164" t="inlineStr">
        <is>
          <t>6408451</t>
        </is>
      </c>
      <c r="B6164" t="inlineStr">
        <is>
          <t>和歌山県和歌山市中</t>
        </is>
      </c>
      <c r="C6164" t="inlineStr">
        <is>
          <t>わかやまけんわかやましなか</t>
        </is>
      </c>
    </row>
    <row r="6165">
      <c r="A6165" t="inlineStr">
        <is>
          <t>6408452</t>
        </is>
      </c>
      <c r="B6165" t="inlineStr">
        <is>
          <t>和歌山県和歌山市梅原</t>
        </is>
      </c>
      <c r="C6165" t="inlineStr">
        <is>
          <t>わかやまけんわかやましうめはら</t>
        </is>
      </c>
    </row>
    <row r="6166">
      <c r="A6166" t="inlineStr">
        <is>
          <t>6408453</t>
        </is>
      </c>
      <c r="B6166" t="inlineStr">
        <is>
          <t>和歌山県和歌山市木ノ本</t>
        </is>
      </c>
      <c r="C6166" t="inlineStr">
        <is>
          <t>わかやまけんわかやましきのもと</t>
        </is>
      </c>
    </row>
    <row r="6167">
      <c r="A6167" t="inlineStr">
        <is>
          <t>6408454</t>
        </is>
      </c>
      <c r="B6167" t="inlineStr">
        <is>
          <t>和歌山県和歌山市ふじと台</t>
        </is>
      </c>
      <c r="C6167" t="inlineStr">
        <is>
          <t>わかやまけんわかやましふじとだい</t>
        </is>
      </c>
    </row>
    <row r="6168">
      <c r="A6168" t="inlineStr">
        <is>
          <t>6408461</t>
        </is>
      </c>
      <c r="B6168" t="inlineStr">
        <is>
          <t>和歌山県和歌山市船所</t>
        </is>
      </c>
      <c r="C6168" t="inlineStr">
        <is>
          <t>わかやまけんわかやましふなどころ</t>
        </is>
      </c>
    </row>
    <row r="6169">
      <c r="A6169" t="inlineStr">
        <is>
          <t>6408462</t>
        </is>
      </c>
      <c r="B6169" t="inlineStr">
        <is>
          <t>和歌山県和歌山市粟</t>
        </is>
      </c>
      <c r="C6169" t="inlineStr">
        <is>
          <t>わかやまけんわかやましあわ</t>
        </is>
      </c>
    </row>
    <row r="6170">
      <c r="A6170" t="inlineStr">
        <is>
          <t>6408463</t>
        </is>
      </c>
      <c r="B6170" t="inlineStr">
        <is>
          <t>和歌山県和歌山市楠見中</t>
        </is>
      </c>
      <c r="C6170" t="inlineStr">
        <is>
          <t>わかやまけんわかやましくすみなか</t>
        </is>
      </c>
    </row>
    <row r="6171">
      <c r="A6171" t="inlineStr">
        <is>
          <t>6408464</t>
        </is>
      </c>
      <c r="B6171" t="inlineStr">
        <is>
          <t>和歌山県和歌山市市小路</t>
        </is>
      </c>
      <c r="C6171" t="inlineStr">
        <is>
          <t>わかやまけんわかやましいちしょうじ</t>
        </is>
      </c>
    </row>
    <row r="6172">
      <c r="A6172" t="inlineStr">
        <is>
          <t>6408471</t>
        </is>
      </c>
      <c r="B6172" t="inlineStr">
        <is>
          <t>和歌山県和歌山市善明寺</t>
        </is>
      </c>
      <c r="C6172" t="inlineStr">
        <is>
          <t>わかやまけんわかやましぜんみょうじ</t>
        </is>
      </c>
    </row>
    <row r="6173">
      <c r="A6173" t="inlineStr">
        <is>
          <t>6408472</t>
        </is>
      </c>
      <c r="B6173" t="inlineStr">
        <is>
          <t>和歌山県和歌山市大谷</t>
        </is>
      </c>
      <c r="C6173" t="inlineStr">
        <is>
          <t>わかやまけんわかやましおおたに</t>
        </is>
      </c>
    </row>
    <row r="6174">
      <c r="A6174" t="inlineStr">
        <is>
          <t>6408481</t>
        </is>
      </c>
      <c r="B6174" t="inlineStr">
        <is>
          <t>和歌山県和歌山市直川</t>
        </is>
      </c>
      <c r="C6174" t="inlineStr">
        <is>
          <t>わかやまけんわかやましのうがわ</t>
        </is>
      </c>
    </row>
    <row r="6175">
      <c r="A6175" t="inlineStr">
        <is>
          <t>6408482</t>
        </is>
      </c>
      <c r="B6175" t="inlineStr">
        <is>
          <t>和歌山県和歌山市六十谷</t>
        </is>
      </c>
      <c r="C6175" t="inlineStr">
        <is>
          <t>わかやまけんわかやましむそた</t>
        </is>
      </c>
    </row>
    <row r="6176">
      <c r="A6176" t="inlineStr">
        <is>
          <t>6408483</t>
        </is>
      </c>
      <c r="B6176" t="inlineStr">
        <is>
          <t>和歌山県和歌山市園部</t>
        </is>
      </c>
      <c r="C6176" t="inlineStr">
        <is>
          <t>わかやまけんわかやましそのべ</t>
        </is>
      </c>
    </row>
    <row r="6177">
      <c r="A6177" t="inlineStr">
        <is>
          <t>6410001</t>
        </is>
      </c>
      <c r="B6177" t="inlineStr">
        <is>
          <t>和歌山県和歌山市杭ノ瀬</t>
        </is>
      </c>
      <c r="C6177" t="inlineStr">
        <is>
          <t>わかやまけんわかやましくいのせ</t>
        </is>
      </c>
    </row>
    <row r="6178">
      <c r="A6178" t="inlineStr">
        <is>
          <t>6410002</t>
        </is>
      </c>
      <c r="B6178" t="inlineStr">
        <is>
          <t>和歌山県和歌山市新中島</t>
        </is>
      </c>
      <c r="C6178" t="inlineStr">
        <is>
          <t>わかやまけんわかやまししんなかじま</t>
        </is>
      </c>
    </row>
    <row r="6179">
      <c r="A6179" t="inlineStr">
        <is>
          <t>6410003</t>
        </is>
      </c>
      <c r="B6179" t="inlineStr">
        <is>
          <t>和歌山県和歌山市坂田</t>
        </is>
      </c>
      <c r="C6179" t="inlineStr">
        <is>
          <t>わかやまけんわかやましさかだ</t>
        </is>
      </c>
    </row>
    <row r="6180">
      <c r="A6180" t="inlineStr">
        <is>
          <t>6410004</t>
        </is>
      </c>
      <c r="B6180" t="inlineStr">
        <is>
          <t>和歌山県和歌山市和田</t>
        </is>
      </c>
      <c r="C6180" t="inlineStr">
        <is>
          <t>わかやまけんわかやましわだ</t>
        </is>
      </c>
    </row>
    <row r="6181">
      <c r="A6181" t="inlineStr">
        <is>
          <t>6410005</t>
        </is>
      </c>
      <c r="B6181" t="inlineStr">
        <is>
          <t>和歌山県和歌山市田尻</t>
        </is>
      </c>
      <c r="C6181" t="inlineStr">
        <is>
          <t>わかやまけんわかやましたじり</t>
        </is>
      </c>
    </row>
    <row r="6182">
      <c r="A6182" t="inlineStr">
        <is>
          <t>6410006</t>
        </is>
      </c>
      <c r="B6182" t="inlineStr">
        <is>
          <t>和歌山県和歌山市中島</t>
        </is>
      </c>
      <c r="C6182" t="inlineStr">
        <is>
          <t>わかやまけんわかやましなかじま</t>
        </is>
      </c>
    </row>
    <row r="6183">
      <c r="A6183" t="inlineStr">
        <is>
          <t>6410007</t>
        </is>
      </c>
      <c r="B6183" t="inlineStr">
        <is>
          <t>和歌山県和歌山市小雑賀</t>
        </is>
      </c>
      <c r="C6183" t="inlineStr">
        <is>
          <t>わかやまけんわかやましこざいか</t>
        </is>
      </c>
    </row>
    <row r="6184">
      <c r="A6184" t="inlineStr">
        <is>
          <t>6410008</t>
        </is>
      </c>
      <c r="B6184" t="inlineStr">
        <is>
          <t>和歌山県和歌山市北中島</t>
        </is>
      </c>
      <c r="C6184" t="inlineStr">
        <is>
          <t>わかやまけんわかやましきたなかじま</t>
        </is>
      </c>
    </row>
    <row r="6185">
      <c r="A6185" t="inlineStr">
        <is>
          <t>6410011</t>
        </is>
      </c>
      <c r="B6185" t="inlineStr">
        <is>
          <t>和歌山県和歌山市三葛</t>
        </is>
      </c>
      <c r="C6185" t="inlineStr">
        <is>
          <t>わかやまけんわかやましみかずら</t>
        </is>
      </c>
    </row>
    <row r="6186">
      <c r="A6186" t="inlineStr">
        <is>
          <t>6410012</t>
        </is>
      </c>
      <c r="B6186" t="inlineStr">
        <is>
          <t>和歌山県和歌山市紀三井寺</t>
        </is>
      </c>
      <c r="C6186" t="inlineStr">
        <is>
          <t>わかやまけんわかやましきみいでら</t>
        </is>
      </c>
    </row>
    <row r="6187">
      <c r="A6187" t="inlineStr">
        <is>
          <t>6410013</t>
        </is>
      </c>
      <c r="B6187" t="inlineStr">
        <is>
          <t>和歌山県和歌山市内原</t>
        </is>
      </c>
      <c r="C6187" t="inlineStr">
        <is>
          <t>わかやまけんわかやましうちはら</t>
        </is>
      </c>
    </row>
    <row r="6188">
      <c r="A6188" t="inlineStr">
        <is>
          <t>6410014</t>
        </is>
      </c>
      <c r="B6188" t="inlineStr">
        <is>
          <t>和歌山県和歌山市毛見</t>
        </is>
      </c>
      <c r="C6188" t="inlineStr">
        <is>
          <t>わかやまけんわかやましけみ</t>
        </is>
      </c>
    </row>
    <row r="6189">
      <c r="A6189" t="inlineStr">
        <is>
          <t>6410015</t>
        </is>
      </c>
      <c r="B6189" t="inlineStr">
        <is>
          <t>和歌山県和歌山市布引</t>
        </is>
      </c>
      <c r="C6189" t="inlineStr">
        <is>
          <t>わかやまけんわかやましぬのひき</t>
        </is>
      </c>
    </row>
    <row r="6190">
      <c r="A6190" t="inlineStr">
        <is>
          <t>6410021</t>
        </is>
      </c>
      <c r="B6190" t="inlineStr">
        <is>
          <t>和歌山県和歌山市和歌浦東</t>
        </is>
      </c>
      <c r="C6190" t="inlineStr">
        <is>
          <t>わかやまけんわかやましわかうらひがし</t>
        </is>
      </c>
    </row>
    <row r="6191">
      <c r="A6191" t="inlineStr">
        <is>
          <t>6410022</t>
        </is>
      </c>
      <c r="B6191" t="inlineStr">
        <is>
          <t>和歌山県和歌山市和歌浦南</t>
        </is>
      </c>
      <c r="C6191" t="inlineStr">
        <is>
          <t>わかやまけんわかやましわかうらみなみ</t>
        </is>
      </c>
    </row>
    <row r="6192">
      <c r="A6192" t="inlineStr">
        <is>
          <t>6410023</t>
        </is>
      </c>
      <c r="B6192" t="inlineStr">
        <is>
          <t>和歌山県和歌山市新和歌浦</t>
        </is>
      </c>
      <c r="C6192" t="inlineStr">
        <is>
          <t>わかやまけんわかやまししんわかうら</t>
        </is>
      </c>
    </row>
    <row r="6193">
      <c r="A6193" t="inlineStr">
        <is>
          <t>6410024</t>
        </is>
      </c>
      <c r="B6193" t="inlineStr">
        <is>
          <t>和歌山県和歌山市和歌浦西</t>
        </is>
      </c>
      <c r="C6193" t="inlineStr">
        <is>
          <t>わかやまけんわかやましわかうらにし</t>
        </is>
      </c>
    </row>
    <row r="6194">
      <c r="A6194" t="inlineStr">
        <is>
          <t>6410025</t>
        </is>
      </c>
      <c r="B6194" t="inlineStr">
        <is>
          <t>和歌山県和歌山市和歌浦中</t>
        </is>
      </c>
      <c r="C6194" t="inlineStr">
        <is>
          <t>わかやまけんわかやましわかうらなか</t>
        </is>
      </c>
    </row>
    <row r="6195">
      <c r="A6195" t="inlineStr">
        <is>
          <t>6410031</t>
        </is>
      </c>
      <c r="B6195" t="inlineStr">
        <is>
          <t>和歌山県和歌山市西小二里</t>
        </is>
      </c>
      <c r="C6195" t="inlineStr">
        <is>
          <t>わかやまけんわかやましにしこにり</t>
        </is>
      </c>
    </row>
    <row r="6196">
      <c r="A6196" t="inlineStr">
        <is>
          <t>6410032</t>
        </is>
      </c>
      <c r="B6196" t="inlineStr">
        <is>
          <t>和歌山県和歌山市東小二里町</t>
        </is>
      </c>
      <c r="C6196" t="inlineStr">
        <is>
          <t>わかやまけんわかやましひがしこにりちょう</t>
        </is>
      </c>
    </row>
    <row r="6197">
      <c r="A6197" t="inlineStr">
        <is>
          <t>6410033</t>
        </is>
      </c>
      <c r="B6197" t="inlineStr">
        <is>
          <t>和歌山県和歌山市松ケ丘</t>
        </is>
      </c>
      <c r="C6197" t="inlineStr">
        <is>
          <t>わかやまけんわかやましまつがおか</t>
        </is>
      </c>
    </row>
    <row r="6198">
      <c r="A6198" t="inlineStr">
        <is>
          <t>6410034</t>
        </is>
      </c>
      <c r="B6198" t="inlineStr">
        <is>
          <t>和歌山県和歌山市新高町</t>
        </is>
      </c>
      <c r="C6198" t="inlineStr">
        <is>
          <t>わかやまけんわかやましにいたかちょう</t>
        </is>
      </c>
    </row>
    <row r="6199">
      <c r="A6199" t="inlineStr">
        <is>
          <t>6410035</t>
        </is>
      </c>
      <c r="B6199" t="inlineStr">
        <is>
          <t>和歌山県和歌山市関戸</t>
        </is>
      </c>
      <c r="C6199" t="inlineStr">
        <is>
          <t>わかやまけんわかやましせきど</t>
        </is>
      </c>
    </row>
    <row r="6200">
      <c r="A6200" t="inlineStr">
        <is>
          <t>6410036</t>
        </is>
      </c>
      <c r="B6200" t="inlineStr">
        <is>
          <t>和歌山県和歌山市西浜</t>
        </is>
      </c>
      <c r="C6200" t="inlineStr">
        <is>
          <t>わかやまけんわかやましにしはま</t>
        </is>
      </c>
    </row>
    <row r="6201">
      <c r="A6201" t="inlineStr">
        <is>
          <t>6410041</t>
        </is>
      </c>
      <c r="B6201" t="inlineStr">
        <is>
          <t>和歌山県和歌山市堀止南ノ丁</t>
        </is>
      </c>
      <c r="C6201" t="inlineStr">
        <is>
          <t>わかやまけんわかやましほりどめみなみのちょう</t>
        </is>
      </c>
    </row>
    <row r="6202">
      <c r="A6202" t="inlineStr">
        <is>
          <t>6410042</t>
        </is>
      </c>
      <c r="B6202" t="inlineStr">
        <is>
          <t>和歌山県和歌山市新堀東</t>
        </is>
      </c>
      <c r="C6202" t="inlineStr">
        <is>
          <t>わかやまけんわかやまししんぼりひがし</t>
        </is>
      </c>
    </row>
    <row r="6203">
      <c r="A6203" t="inlineStr">
        <is>
          <t>6410043</t>
        </is>
      </c>
      <c r="B6203" t="inlineStr">
        <is>
          <t>和歌山県和歌山市宇須</t>
        </is>
      </c>
      <c r="C6203" t="inlineStr">
        <is>
          <t>わかやまけんわかやましうず</t>
        </is>
      </c>
    </row>
    <row r="6204">
      <c r="A6204" t="inlineStr">
        <is>
          <t>6410044</t>
        </is>
      </c>
      <c r="B6204" t="inlineStr">
        <is>
          <t>和歌山県和歌山市今福</t>
        </is>
      </c>
      <c r="C6204" t="inlineStr">
        <is>
          <t>わかやまけんわかやましいまぶく</t>
        </is>
      </c>
    </row>
    <row r="6205">
      <c r="A6205" t="inlineStr">
        <is>
          <t>6410045</t>
        </is>
      </c>
      <c r="B6205" t="inlineStr">
        <is>
          <t>和歌山県和歌山市堀止西</t>
        </is>
      </c>
      <c r="C6205" t="inlineStr">
        <is>
          <t>わかやまけんわかやましほりどめにし</t>
        </is>
      </c>
    </row>
    <row r="6206">
      <c r="A6206" t="inlineStr">
        <is>
          <t>6410051</t>
        </is>
      </c>
      <c r="B6206" t="inlineStr">
        <is>
          <t>和歌山県和歌山市西高松</t>
        </is>
      </c>
      <c r="C6206" t="inlineStr">
        <is>
          <t>わかやまけんわかやましにしたかまつ</t>
        </is>
      </c>
    </row>
    <row r="6207">
      <c r="A6207" t="inlineStr">
        <is>
          <t>6410052</t>
        </is>
      </c>
      <c r="B6207" t="inlineStr">
        <is>
          <t>和歌山県和歌山市東高松</t>
        </is>
      </c>
      <c r="C6207" t="inlineStr">
        <is>
          <t>わかやまけんわかやましひがしたかまつ</t>
        </is>
      </c>
    </row>
    <row r="6208">
      <c r="A6208" t="inlineStr">
        <is>
          <t>6410053</t>
        </is>
      </c>
      <c r="B6208" t="inlineStr">
        <is>
          <t>和歌山県和歌山市打越町</t>
        </is>
      </c>
      <c r="C6208" t="inlineStr">
        <is>
          <t>わかやまけんわかやましうちこしちょう</t>
        </is>
      </c>
    </row>
    <row r="6209">
      <c r="A6209" t="inlineStr">
        <is>
          <t>6410054</t>
        </is>
      </c>
      <c r="B6209" t="inlineStr">
        <is>
          <t>和歌山県和歌山市塩屋</t>
        </is>
      </c>
      <c r="C6209" t="inlineStr">
        <is>
          <t>わかやまけんわかやまししおや</t>
        </is>
      </c>
    </row>
    <row r="6210">
      <c r="A6210" t="inlineStr">
        <is>
          <t>6410055</t>
        </is>
      </c>
      <c r="B6210" t="inlineStr">
        <is>
          <t>和歌山県和歌山市和歌川町</t>
        </is>
      </c>
      <c r="C6210" t="inlineStr">
        <is>
          <t>わかやまけんわかやましわかがわちょう</t>
        </is>
      </c>
    </row>
    <row r="6211">
      <c r="A6211" t="inlineStr">
        <is>
          <t>6410056</t>
        </is>
      </c>
      <c r="B6211" t="inlineStr">
        <is>
          <t>和歌山県和歌山市秋葉町</t>
        </is>
      </c>
      <c r="C6211" t="inlineStr">
        <is>
          <t>わかやまけんわかやましあきばちょう</t>
        </is>
      </c>
    </row>
    <row r="6212">
      <c r="A6212" t="inlineStr">
        <is>
          <t>6410061</t>
        </is>
      </c>
      <c r="B6212" t="inlineStr">
        <is>
          <t>和歌山県和歌山市田野</t>
        </is>
      </c>
      <c r="C6212" t="inlineStr">
        <is>
          <t>わかやまけんわかやましたの</t>
        </is>
      </c>
    </row>
    <row r="6213">
      <c r="A6213" t="inlineStr">
        <is>
          <t>6410062</t>
        </is>
      </c>
      <c r="B6213" t="inlineStr">
        <is>
          <t>和歌山県和歌山市雑賀崎</t>
        </is>
      </c>
      <c r="C6213" t="inlineStr">
        <is>
          <t>わかやまけんわかやましさいかざき</t>
        </is>
      </c>
    </row>
    <row r="6214">
      <c r="A6214" t="inlineStr">
        <is>
          <t>6420000</t>
        </is>
      </c>
      <c r="B6214" t="inlineStr">
        <is>
          <t>和歌山県海南市</t>
        </is>
      </c>
      <c r="C6214" t="inlineStr">
        <is>
          <t>わかやまけんかいなんし</t>
        </is>
      </c>
    </row>
    <row r="6215">
      <c r="A6215" t="inlineStr">
        <is>
          <t>6420001</t>
        </is>
      </c>
      <c r="B6215" t="inlineStr">
        <is>
          <t>和歌山県海南市船尾</t>
        </is>
      </c>
      <c r="C6215" t="inlineStr">
        <is>
          <t>わかやまけんかいなんしふのお</t>
        </is>
      </c>
    </row>
    <row r="6216">
      <c r="A6216" t="inlineStr">
        <is>
          <t>6420002</t>
        </is>
      </c>
      <c r="B6216" t="inlineStr">
        <is>
          <t>和歌山県海南市日方</t>
        </is>
      </c>
      <c r="C6216" t="inlineStr">
        <is>
          <t>わかやまけんかいなんしひかた</t>
        </is>
      </c>
    </row>
    <row r="6217">
      <c r="A6217" t="inlineStr">
        <is>
          <t>6420003</t>
        </is>
      </c>
      <c r="B6217" t="inlineStr">
        <is>
          <t>和歌山県海南市山崎町</t>
        </is>
      </c>
      <c r="C6217" t="inlineStr">
        <is>
          <t>わかやまけんかいなんしやまさきちょう</t>
        </is>
      </c>
    </row>
    <row r="6218">
      <c r="A6218" t="inlineStr">
        <is>
          <t>6420004</t>
        </is>
      </c>
      <c r="B6218" t="inlineStr">
        <is>
          <t>和歌山県海南市馬場町</t>
        </is>
      </c>
      <c r="C6218" t="inlineStr">
        <is>
          <t>わかやまけんかいなんしばばちょう</t>
        </is>
      </c>
    </row>
    <row r="6219">
      <c r="A6219" t="inlineStr">
        <is>
          <t>6420011</t>
        </is>
      </c>
      <c r="B6219" t="inlineStr">
        <is>
          <t>和歌山県海南市黒江</t>
        </is>
      </c>
      <c r="C6219" t="inlineStr">
        <is>
          <t>わかやまけんかいなんしくろえ</t>
        </is>
      </c>
    </row>
    <row r="6220">
      <c r="A6220" t="inlineStr">
        <is>
          <t>6420012</t>
        </is>
      </c>
      <c r="B6220" t="inlineStr">
        <is>
          <t>和歌山県海南市岡田</t>
        </is>
      </c>
      <c r="C6220" t="inlineStr">
        <is>
          <t>わかやまけんかいなんしおかだ</t>
        </is>
      </c>
    </row>
    <row r="6221">
      <c r="A6221" t="inlineStr">
        <is>
          <t>6420013</t>
        </is>
      </c>
      <c r="B6221" t="inlineStr">
        <is>
          <t>和歌山県海南市多田</t>
        </is>
      </c>
      <c r="C6221" t="inlineStr">
        <is>
          <t>わかやまけんかいなんしおおた</t>
        </is>
      </c>
    </row>
    <row r="6222">
      <c r="A6222" t="inlineStr">
        <is>
          <t>6420014</t>
        </is>
      </c>
      <c r="B6222" t="inlineStr">
        <is>
          <t>和歌山県海南市小野田</t>
        </is>
      </c>
      <c r="C6222" t="inlineStr">
        <is>
          <t>わかやまけんかいなんしおのだ</t>
        </is>
      </c>
    </row>
    <row r="6223">
      <c r="A6223" t="inlineStr">
        <is>
          <t>6420015</t>
        </is>
      </c>
      <c r="B6223" t="inlineStr">
        <is>
          <t>和歌山県海南市且来</t>
        </is>
      </c>
      <c r="C6223" t="inlineStr">
        <is>
          <t>わかやまけんかいなんしあっそ</t>
        </is>
      </c>
    </row>
    <row r="6224">
      <c r="A6224" t="inlineStr">
        <is>
          <t>6420016</t>
        </is>
      </c>
      <c r="B6224" t="inlineStr">
        <is>
          <t>和歌山県海南市北赤坂</t>
        </is>
      </c>
      <c r="C6224" t="inlineStr">
        <is>
          <t>わかやまけんかいなんしきたあかさか</t>
        </is>
      </c>
    </row>
    <row r="6225">
      <c r="A6225" t="inlineStr">
        <is>
          <t>6420017</t>
        </is>
      </c>
      <c r="B6225" t="inlineStr">
        <is>
          <t>和歌山県海南市南赤坂</t>
        </is>
      </c>
      <c r="C6225" t="inlineStr">
        <is>
          <t>わかやまけんかいなんしみなみあかさか</t>
        </is>
      </c>
    </row>
    <row r="6226">
      <c r="A6226" t="inlineStr">
        <is>
          <t>6420018</t>
        </is>
      </c>
      <c r="B6226" t="inlineStr">
        <is>
          <t>和歌山県海南市重根東</t>
        </is>
      </c>
      <c r="C6226" t="inlineStr">
        <is>
          <t>わかやまけんかいなんししこねひがし</t>
        </is>
      </c>
    </row>
    <row r="6227">
      <c r="A6227" t="inlineStr">
        <is>
          <t>6420019</t>
        </is>
      </c>
      <c r="B6227" t="inlineStr">
        <is>
          <t>和歌山県海南市重根西</t>
        </is>
      </c>
      <c r="C6227" t="inlineStr">
        <is>
          <t>わかやまけんかいなんししこねにし</t>
        </is>
      </c>
    </row>
    <row r="6228">
      <c r="A6228" t="inlineStr">
        <is>
          <t>6420021</t>
        </is>
      </c>
      <c r="B6228" t="inlineStr">
        <is>
          <t>和歌山県海南市井田</t>
        </is>
      </c>
      <c r="C6228" t="inlineStr">
        <is>
          <t>わかやまけんかいなんしいだ</t>
        </is>
      </c>
    </row>
    <row r="6229">
      <c r="A6229" t="inlineStr">
        <is>
          <t>6420022</t>
        </is>
      </c>
      <c r="B6229" t="inlineStr">
        <is>
          <t>和歌山県海南市大野中</t>
        </is>
      </c>
      <c r="C6229" t="inlineStr">
        <is>
          <t>わかやまけんかいなんしおおのなか</t>
        </is>
      </c>
    </row>
    <row r="6230">
      <c r="A6230" t="inlineStr">
        <is>
          <t>6420023</t>
        </is>
      </c>
      <c r="B6230" t="inlineStr">
        <is>
          <t>和歌山県海南市重根</t>
        </is>
      </c>
      <c r="C6230" t="inlineStr">
        <is>
          <t>わかやまけんかいなんししこね</t>
        </is>
      </c>
    </row>
    <row r="6231">
      <c r="A6231" t="inlineStr">
        <is>
          <t>6420024</t>
        </is>
      </c>
      <c r="B6231" t="inlineStr">
        <is>
          <t>和歌山県海南市阪井</t>
        </is>
      </c>
      <c r="C6231" t="inlineStr">
        <is>
          <t>わかやまけんかいなんしさかい</t>
        </is>
      </c>
    </row>
    <row r="6232">
      <c r="A6232" t="inlineStr">
        <is>
          <t>6420025</t>
        </is>
      </c>
      <c r="B6232" t="inlineStr">
        <is>
          <t>和歌山県海南市東畑</t>
        </is>
      </c>
      <c r="C6232" t="inlineStr">
        <is>
          <t>わかやまけんかいなんしひがしばた</t>
        </is>
      </c>
    </row>
    <row r="6233">
      <c r="A6233" t="inlineStr">
        <is>
          <t>6420026</t>
        </is>
      </c>
      <c r="B6233" t="inlineStr">
        <is>
          <t>和歌山県海南市別所</t>
        </is>
      </c>
      <c r="C6233" t="inlineStr">
        <is>
          <t>わかやまけんかいなんしべっしよ</t>
        </is>
      </c>
    </row>
    <row r="6234">
      <c r="A6234" t="inlineStr">
        <is>
          <t>6420027</t>
        </is>
      </c>
      <c r="B6234" t="inlineStr">
        <is>
          <t>和歌山県海南市扱沢</t>
        </is>
      </c>
      <c r="C6234" t="inlineStr">
        <is>
          <t>わかやまけんかいなんしぐみざわ</t>
        </is>
      </c>
    </row>
    <row r="6235">
      <c r="A6235" t="inlineStr">
        <is>
          <t>6420028</t>
        </is>
      </c>
      <c r="B6235" t="inlineStr">
        <is>
          <t>和歌山県海南市幡川</t>
        </is>
      </c>
      <c r="C6235" t="inlineStr">
        <is>
          <t>わかやまけんかいなんしはたがわ</t>
        </is>
      </c>
    </row>
    <row r="6236">
      <c r="A6236" t="inlineStr">
        <is>
          <t>6420029</t>
        </is>
      </c>
      <c r="B6236" t="inlineStr">
        <is>
          <t>和歌山県海南市山田</t>
        </is>
      </c>
      <c r="C6236" t="inlineStr">
        <is>
          <t>わかやまけんかいなんしやまだ</t>
        </is>
      </c>
    </row>
    <row r="6237">
      <c r="A6237" t="inlineStr">
        <is>
          <t>6420031</t>
        </is>
      </c>
      <c r="B6237" t="inlineStr">
        <is>
          <t>和歌山県海南市築地</t>
        </is>
      </c>
      <c r="C6237" t="inlineStr">
        <is>
          <t>わかやまけんかいなんしつきじ</t>
        </is>
      </c>
    </row>
    <row r="6238">
      <c r="A6238" t="inlineStr">
        <is>
          <t>6420032</t>
        </is>
      </c>
      <c r="B6238" t="inlineStr">
        <is>
          <t>和歌山県海南市名高</t>
        </is>
      </c>
      <c r="C6238" t="inlineStr">
        <is>
          <t>わかやまけんかいなんしなたか</t>
        </is>
      </c>
    </row>
    <row r="6239">
      <c r="A6239" t="inlineStr">
        <is>
          <t>6420033</t>
        </is>
      </c>
      <c r="B6239" t="inlineStr">
        <is>
          <t>和歌山県海南市鳥居</t>
        </is>
      </c>
      <c r="C6239" t="inlineStr">
        <is>
          <t>わかやまけんかいなんしとりい</t>
        </is>
      </c>
    </row>
    <row r="6240">
      <c r="A6240" t="inlineStr">
        <is>
          <t>6420034</t>
        </is>
      </c>
      <c r="B6240" t="inlineStr">
        <is>
          <t>和歌山県海南市藤白</t>
        </is>
      </c>
      <c r="C6240" t="inlineStr">
        <is>
          <t>わかやまけんかいなんしふじしろ</t>
        </is>
      </c>
    </row>
    <row r="6241">
      <c r="A6241" t="inlineStr">
        <is>
          <t>6420035</t>
        </is>
      </c>
      <c r="B6241" t="inlineStr">
        <is>
          <t>和歌山県海南市冷水</t>
        </is>
      </c>
      <c r="C6241" t="inlineStr">
        <is>
          <t>わかやまけんかいなんししみず</t>
        </is>
      </c>
    </row>
    <row r="6242">
      <c r="A6242" t="inlineStr">
        <is>
          <t>6430000</t>
        </is>
      </c>
      <c r="B6242" t="inlineStr">
        <is>
          <t>和歌山県有田郡湯浅町</t>
        </is>
      </c>
      <c r="C6242" t="inlineStr">
        <is>
          <t>わかやまけんありだぐんゆあさちょう</t>
        </is>
      </c>
    </row>
    <row r="6243">
      <c r="A6243" t="inlineStr">
        <is>
          <t>6430001</t>
        </is>
      </c>
      <c r="B6243" t="inlineStr">
        <is>
          <t>和歌山県有田郡湯浅町山田</t>
        </is>
      </c>
      <c r="C6243" t="inlineStr">
        <is>
          <t>わかやまけんありだぐんゆあさちょうやまだ</t>
        </is>
      </c>
    </row>
    <row r="6244">
      <c r="A6244" t="inlineStr">
        <is>
          <t>6430002</t>
        </is>
      </c>
      <c r="B6244" t="inlineStr">
        <is>
          <t>和歌山県有田郡湯浅町青木</t>
        </is>
      </c>
      <c r="C6244" t="inlineStr">
        <is>
          <t>わかやまけんありだぐんゆあさちょうあおき</t>
        </is>
      </c>
    </row>
    <row r="6245">
      <c r="A6245" t="inlineStr">
        <is>
          <t>6430003</t>
        </is>
      </c>
      <c r="B6245" t="inlineStr">
        <is>
          <t>和歌山県有田郡湯浅町別所</t>
        </is>
      </c>
      <c r="C6245" t="inlineStr">
        <is>
          <t>わかやまけんありだぐんゆあさちょうべっしよ</t>
        </is>
      </c>
    </row>
    <row r="6246">
      <c r="A6246" t="inlineStr">
        <is>
          <t>6430004</t>
        </is>
      </c>
      <c r="B6246" t="inlineStr">
        <is>
          <t>和歌山県有田郡湯浅町湯浅</t>
        </is>
      </c>
      <c r="C6246" t="inlineStr">
        <is>
          <t>わかやまけんありだぐんゆあさちょうゆあさ</t>
        </is>
      </c>
    </row>
    <row r="6247">
      <c r="A6247" t="inlineStr">
        <is>
          <t>6430005</t>
        </is>
      </c>
      <c r="B6247" t="inlineStr">
        <is>
          <t>和歌山県有田郡湯浅町栖原</t>
        </is>
      </c>
      <c r="C6247" t="inlineStr">
        <is>
          <t>わかやまけんありだぐんゆあさちょうすはら</t>
        </is>
      </c>
    </row>
    <row r="6248">
      <c r="A6248" t="inlineStr">
        <is>
          <t>6430006</t>
        </is>
      </c>
      <c r="B6248" t="inlineStr">
        <is>
          <t>和歌山県有田郡湯浅町田</t>
        </is>
      </c>
      <c r="C6248" t="inlineStr">
        <is>
          <t>わかやまけんありだぐんゆあさちょうた</t>
        </is>
      </c>
    </row>
    <row r="6249">
      <c r="A6249" t="inlineStr">
        <is>
          <t>6430007</t>
        </is>
      </c>
      <c r="B6249" t="inlineStr">
        <is>
          <t>和歌山県有田郡湯浅町吉川</t>
        </is>
      </c>
      <c r="C6249" t="inlineStr">
        <is>
          <t>わかやまけんありだぐんゆあさちょうよしかわ</t>
        </is>
      </c>
    </row>
    <row r="6250">
      <c r="A6250" t="inlineStr">
        <is>
          <t>6430021</t>
        </is>
      </c>
      <c r="B6250" t="inlineStr">
        <is>
          <t>和歌山県有田郡有田川町下津野</t>
        </is>
      </c>
      <c r="C6250" t="inlineStr">
        <is>
          <t>わかやまけんありだぐんありだがわちょうしもつの</t>
        </is>
      </c>
    </row>
    <row r="6251">
      <c r="A6251" t="inlineStr">
        <is>
          <t>6430022</t>
        </is>
      </c>
      <c r="B6251" t="inlineStr">
        <is>
          <t>和歌山県有田郡有田川町奥</t>
        </is>
      </c>
      <c r="C6251" t="inlineStr">
        <is>
          <t>わかやまけんありだぐんありだがわちょうおき</t>
        </is>
      </c>
    </row>
    <row r="6252">
      <c r="A6252" t="inlineStr">
        <is>
          <t>6430023</t>
        </is>
      </c>
      <c r="B6252" t="inlineStr">
        <is>
          <t>和歌山県有田郡有田川町熊井</t>
        </is>
      </c>
      <c r="C6252" t="inlineStr">
        <is>
          <t>わかやまけんありだぐんありだがわちょうくまい</t>
        </is>
      </c>
    </row>
    <row r="6253">
      <c r="A6253" t="inlineStr">
        <is>
          <t>6430024</t>
        </is>
      </c>
      <c r="B6253" t="inlineStr">
        <is>
          <t>和歌山県有田郡有田川町水尻</t>
        </is>
      </c>
      <c r="C6253" t="inlineStr">
        <is>
          <t>わかやまけんありだぐんありだがわちょうみずしり</t>
        </is>
      </c>
    </row>
    <row r="6254">
      <c r="A6254" t="inlineStr">
        <is>
          <t>6430025</t>
        </is>
      </c>
      <c r="B6254" t="inlineStr">
        <is>
          <t>和歌山県有田郡有田川町土生</t>
        </is>
      </c>
      <c r="C6254" t="inlineStr">
        <is>
          <t>わかやまけんありだぐんありだがわちょうはぶ</t>
        </is>
      </c>
    </row>
    <row r="6255">
      <c r="A6255" t="inlineStr">
        <is>
          <t>6430026</t>
        </is>
      </c>
      <c r="B6255" t="inlineStr">
        <is>
          <t>和歌山県有田郡有田川町植野</t>
        </is>
      </c>
      <c r="C6255" t="inlineStr">
        <is>
          <t>わかやまけんありだぐんありだがわちょううえの</t>
        </is>
      </c>
    </row>
    <row r="6256">
      <c r="A6256" t="inlineStr">
        <is>
          <t>6430031</t>
        </is>
      </c>
      <c r="B6256" t="inlineStr">
        <is>
          <t>和歌山県有田郡有田川町野田</t>
        </is>
      </c>
      <c r="C6256" t="inlineStr">
        <is>
          <t>わかやまけんありだぐんありだがわちょうのだ</t>
        </is>
      </c>
    </row>
    <row r="6257">
      <c r="A6257" t="inlineStr">
        <is>
          <t>6430032</t>
        </is>
      </c>
      <c r="B6257" t="inlineStr">
        <is>
          <t>和歌山県有田郡有田川町天満</t>
        </is>
      </c>
      <c r="C6257" t="inlineStr">
        <is>
          <t>わかやまけんありだぐんありだがわちょうてんま</t>
        </is>
      </c>
    </row>
    <row r="6258">
      <c r="A6258" t="inlineStr">
        <is>
          <t>6430033</t>
        </is>
      </c>
      <c r="B6258" t="inlineStr">
        <is>
          <t>和歌山県有田郡有田川町明王寺</t>
        </is>
      </c>
      <c r="C6258" t="inlineStr">
        <is>
          <t>わかやまけんありだぐんありだがわちょうみょうじ</t>
        </is>
      </c>
    </row>
    <row r="6259">
      <c r="A6259" t="inlineStr">
        <is>
          <t>6430034</t>
        </is>
      </c>
      <c r="B6259" t="inlineStr">
        <is>
          <t>和歌山県有田郡有田川町小島</t>
        </is>
      </c>
      <c r="C6259" t="inlineStr">
        <is>
          <t>わかやまけんありだぐんありだがわちょうおしま</t>
        </is>
      </c>
    </row>
    <row r="6260">
      <c r="A6260" t="inlineStr">
        <is>
          <t>6430051</t>
        </is>
      </c>
      <c r="B6260" t="inlineStr">
        <is>
          <t>和歌山県有田郡広川町下津木</t>
        </is>
      </c>
      <c r="C6260" t="inlineStr">
        <is>
          <t>わかやまけんありだぐんひろがわちょうしもつぎ</t>
        </is>
      </c>
    </row>
    <row r="6261">
      <c r="A6261" t="inlineStr">
        <is>
          <t>6430052</t>
        </is>
      </c>
      <c r="B6261" t="inlineStr">
        <is>
          <t>和歌山県有田郡広川町上津木</t>
        </is>
      </c>
      <c r="C6261" t="inlineStr">
        <is>
          <t>わかやまけんありだぐんひろがわちょうかみつぎ</t>
        </is>
      </c>
    </row>
    <row r="6262">
      <c r="A6262" t="inlineStr">
        <is>
          <t>6430053</t>
        </is>
      </c>
      <c r="B6262" t="inlineStr">
        <is>
          <t>和歌山県有田郡広川町河瀬</t>
        </is>
      </c>
      <c r="C6262" t="inlineStr">
        <is>
          <t>わかやまけんありだぐんひろがわちょうごのせ</t>
        </is>
      </c>
    </row>
    <row r="6263">
      <c r="A6263" t="inlineStr">
        <is>
          <t>6430054</t>
        </is>
      </c>
      <c r="B6263" t="inlineStr">
        <is>
          <t>和歌山県有田郡広川町前田</t>
        </is>
      </c>
      <c r="C6263" t="inlineStr">
        <is>
          <t>わかやまけんありだぐんひろがわちょうまえだ</t>
        </is>
      </c>
    </row>
    <row r="6264">
      <c r="A6264" t="inlineStr">
        <is>
          <t>6430055</t>
        </is>
      </c>
      <c r="B6264" t="inlineStr">
        <is>
          <t>和歌山県有田郡広川町井関</t>
        </is>
      </c>
      <c r="C6264" t="inlineStr">
        <is>
          <t>わかやまけんありだぐんひろがわちょういせき</t>
        </is>
      </c>
    </row>
    <row r="6265">
      <c r="A6265" t="inlineStr">
        <is>
          <t>6430061</t>
        </is>
      </c>
      <c r="B6265" t="inlineStr">
        <is>
          <t>和歌山県有田郡広川町柳瀬</t>
        </is>
      </c>
      <c r="C6265" t="inlineStr">
        <is>
          <t>わかやまけんありだぐんひろがわちょうやなせ</t>
        </is>
      </c>
    </row>
    <row r="6266">
      <c r="A6266" t="inlineStr">
        <is>
          <t>6430062</t>
        </is>
      </c>
      <c r="B6266" t="inlineStr">
        <is>
          <t>和歌山県有田郡広川町殿</t>
        </is>
      </c>
      <c r="C6266" t="inlineStr">
        <is>
          <t>わかやまけんありだぐんひろがわちょうとの</t>
        </is>
      </c>
    </row>
    <row r="6267">
      <c r="A6267" t="inlineStr">
        <is>
          <t>6430063</t>
        </is>
      </c>
      <c r="B6267" t="inlineStr">
        <is>
          <t>和歌山県有田郡広川町南金屋</t>
        </is>
      </c>
      <c r="C6267" t="inlineStr">
        <is>
          <t>わかやまけんありだぐんひろがわちょうみなみかなや</t>
        </is>
      </c>
    </row>
    <row r="6268">
      <c r="A6268" t="inlineStr">
        <is>
          <t>6430064</t>
        </is>
      </c>
      <c r="B6268" t="inlineStr">
        <is>
          <t>和歌山県有田郡広川町上中野</t>
        </is>
      </c>
      <c r="C6268" t="inlineStr">
        <is>
          <t>わかやまけんありだぐんひろがわちょうかみなかの</t>
        </is>
      </c>
    </row>
    <row r="6269">
      <c r="A6269" t="inlineStr">
        <is>
          <t>6430065</t>
        </is>
      </c>
      <c r="B6269" t="inlineStr">
        <is>
          <t>和歌山県有田郡広川町東中</t>
        </is>
      </c>
      <c r="C6269" t="inlineStr">
        <is>
          <t>わかやまけんありだぐんひろがわちょうひがしなか</t>
        </is>
      </c>
    </row>
    <row r="6270">
      <c r="A6270" t="inlineStr">
        <is>
          <t>6430066</t>
        </is>
      </c>
      <c r="B6270" t="inlineStr">
        <is>
          <t>和歌山県有田郡広川町名島</t>
        </is>
      </c>
      <c r="C6270" t="inlineStr">
        <is>
          <t>わかやまけんありだぐんひろがわちょうなしま</t>
        </is>
      </c>
    </row>
    <row r="6271">
      <c r="A6271" t="inlineStr">
        <is>
          <t>6430071</t>
        </is>
      </c>
      <c r="B6271" t="inlineStr">
        <is>
          <t>和歌山県有田郡広川町広</t>
        </is>
      </c>
      <c r="C6271" t="inlineStr">
        <is>
          <t>わかやまけんありだぐんひろがわちょうひろ</t>
        </is>
      </c>
    </row>
    <row r="6272">
      <c r="A6272" t="inlineStr">
        <is>
          <t>6430072</t>
        </is>
      </c>
      <c r="B6272" t="inlineStr">
        <is>
          <t>和歌山県有田郡広川町山本</t>
        </is>
      </c>
      <c r="C6272" t="inlineStr">
        <is>
          <t>わかやまけんありだぐんひろがわちょうやまもと</t>
        </is>
      </c>
    </row>
    <row r="6273">
      <c r="A6273" t="inlineStr">
        <is>
          <t>6430073</t>
        </is>
      </c>
      <c r="B6273" t="inlineStr">
        <is>
          <t>和歌山県有田郡広川町唐尾</t>
        </is>
      </c>
      <c r="C6273" t="inlineStr">
        <is>
          <t>わかやまけんありだぐんひろがわちょうかろ</t>
        </is>
      </c>
    </row>
    <row r="6274">
      <c r="A6274" t="inlineStr">
        <is>
          <t>6430074</t>
        </is>
      </c>
      <c r="B6274" t="inlineStr">
        <is>
          <t>和歌山県有田郡広川町西広</t>
        </is>
      </c>
      <c r="C6274" t="inlineStr">
        <is>
          <t>わかやまけんありだぐんひろがわちょうにしひろ</t>
        </is>
      </c>
    </row>
    <row r="6275">
      <c r="A6275" t="inlineStr">
        <is>
          <t>6430075</t>
        </is>
      </c>
      <c r="B6275" t="inlineStr">
        <is>
          <t>和歌山県有田郡広川町和田</t>
        </is>
      </c>
      <c r="C6275" t="inlineStr">
        <is>
          <t>わかやまけんありだぐんひろがわちょうわだ</t>
        </is>
      </c>
    </row>
    <row r="6276">
      <c r="A6276" t="inlineStr">
        <is>
          <t>6430121</t>
        </is>
      </c>
      <c r="B6276" t="inlineStr">
        <is>
          <t>和歌山県有田郡有田川町彦ケ瀬</t>
        </is>
      </c>
      <c r="C6276" t="inlineStr">
        <is>
          <t>わかやまけんありだぐんありだがわちょうひこがせ</t>
        </is>
      </c>
    </row>
    <row r="6277">
      <c r="A6277" t="inlineStr">
        <is>
          <t>6430122</t>
        </is>
      </c>
      <c r="B6277" t="inlineStr">
        <is>
          <t>和歌山県有田郡有田川町瀬井</t>
        </is>
      </c>
      <c r="C6277" t="inlineStr">
        <is>
          <t>わかやまけんありだぐんありだがわちょうせい</t>
        </is>
      </c>
    </row>
    <row r="6278">
      <c r="A6278" t="inlineStr">
        <is>
          <t>6430123</t>
        </is>
      </c>
      <c r="B6278" t="inlineStr">
        <is>
          <t>和歌山県有田郡有田川町中</t>
        </is>
      </c>
      <c r="C6278" t="inlineStr">
        <is>
          <t>わかやまけんありだぐんありだがわちょうなか</t>
        </is>
      </c>
    </row>
    <row r="6279">
      <c r="A6279" t="inlineStr">
        <is>
          <t>6430124</t>
        </is>
      </c>
      <c r="B6279" t="inlineStr">
        <is>
          <t>和歌山県有田郡有田川町中峯</t>
        </is>
      </c>
      <c r="C6279" t="inlineStr">
        <is>
          <t>わかやまけんありだぐんありだがわちょうなかみね</t>
        </is>
      </c>
    </row>
    <row r="6280">
      <c r="A6280" t="inlineStr">
        <is>
          <t>6430125</t>
        </is>
      </c>
      <c r="B6280" t="inlineStr">
        <is>
          <t>和歌山県有田郡有田川町沼田</t>
        </is>
      </c>
      <c r="C6280" t="inlineStr">
        <is>
          <t>わかやまけんありだぐんありだがわちょうぬただ</t>
        </is>
      </c>
    </row>
    <row r="6281">
      <c r="A6281" t="inlineStr">
        <is>
          <t>6430126</t>
        </is>
      </c>
      <c r="B6281" t="inlineStr">
        <is>
          <t>和歌山県有田郡有田川町本堂</t>
        </is>
      </c>
      <c r="C6281" t="inlineStr">
        <is>
          <t>わかやまけんありだぐんありだがわちょうほんどう</t>
        </is>
      </c>
    </row>
    <row r="6282">
      <c r="A6282" t="inlineStr">
        <is>
          <t>6430127</t>
        </is>
      </c>
      <c r="B6282" t="inlineStr">
        <is>
          <t>和歌山県有田郡有田川町有原</t>
        </is>
      </c>
      <c r="C6282" t="inlineStr">
        <is>
          <t>わかやまけんありだぐんありだがわちょうありはら</t>
        </is>
      </c>
    </row>
    <row r="6283">
      <c r="A6283" t="inlineStr">
        <is>
          <t>6430128</t>
        </is>
      </c>
      <c r="B6283" t="inlineStr">
        <is>
          <t>和歌山県有田郡有田川町西ケ峯</t>
        </is>
      </c>
      <c r="C6283" t="inlineStr">
        <is>
          <t>わかやまけんありだぐんありだがわちょうにしがみね</t>
        </is>
      </c>
    </row>
    <row r="6284">
      <c r="A6284" t="inlineStr">
        <is>
          <t>6430129</t>
        </is>
      </c>
      <c r="B6284" t="inlineStr">
        <is>
          <t>和歌山県有田郡有田川町畦田</t>
        </is>
      </c>
      <c r="C6284" t="inlineStr">
        <is>
          <t>わかやまけんありだぐんありだがわちょうあぜた</t>
        </is>
      </c>
    </row>
    <row r="6285">
      <c r="A6285" t="inlineStr">
        <is>
          <t>6430131</t>
        </is>
      </c>
      <c r="B6285" t="inlineStr">
        <is>
          <t>和歌山県有田郡有田川町生石</t>
        </is>
      </c>
      <c r="C6285" t="inlineStr">
        <is>
          <t>わかやまけんありだぐんありだがわちょうおいし</t>
        </is>
      </c>
    </row>
    <row r="6286">
      <c r="A6286" t="inlineStr">
        <is>
          <t>6430132</t>
        </is>
      </c>
      <c r="B6286" t="inlineStr">
        <is>
          <t>和歌山県有田郡有田川町小原</t>
        </is>
      </c>
      <c r="C6286" t="inlineStr">
        <is>
          <t>わかやまけんありだぐんありだがわちょうおはら</t>
        </is>
      </c>
    </row>
    <row r="6287">
      <c r="A6287" t="inlineStr">
        <is>
          <t>6430133</t>
        </is>
      </c>
      <c r="B6287" t="inlineStr">
        <is>
          <t>和歌山県有田郡有田川町尾上</t>
        </is>
      </c>
      <c r="C6287" t="inlineStr">
        <is>
          <t>わかやまけんありだぐんありだがわちょうおのうえ</t>
        </is>
      </c>
    </row>
    <row r="6288">
      <c r="A6288" t="inlineStr">
        <is>
          <t>6430134</t>
        </is>
      </c>
      <c r="B6288" t="inlineStr">
        <is>
          <t>和歌山県有田郡有田川町大薗</t>
        </is>
      </c>
      <c r="C6288" t="inlineStr">
        <is>
          <t>わかやまけんありだぐんありだがわちょうおおその</t>
        </is>
      </c>
    </row>
    <row r="6289">
      <c r="A6289" t="inlineStr">
        <is>
          <t>6430135</t>
        </is>
      </c>
      <c r="B6289" t="inlineStr">
        <is>
          <t>和歌山県有田郡有田川町大西</t>
        </is>
      </c>
      <c r="C6289" t="inlineStr">
        <is>
          <t>わかやまけんありだぐんありだがわちょうおおにし</t>
        </is>
      </c>
    </row>
    <row r="6290">
      <c r="A6290" t="inlineStr">
        <is>
          <t>6430136</t>
        </is>
      </c>
      <c r="B6290" t="inlineStr">
        <is>
          <t>和歌山県有田郡有田川町青田</t>
        </is>
      </c>
      <c r="C6290" t="inlineStr">
        <is>
          <t>わかやまけんありだぐんありだがわちょうあおた</t>
        </is>
      </c>
    </row>
    <row r="6291">
      <c r="A6291" t="inlineStr">
        <is>
          <t>6430137</t>
        </is>
      </c>
      <c r="B6291" t="inlineStr">
        <is>
          <t>和歌山県有田郡有田川町延坂</t>
        </is>
      </c>
      <c r="C6291" t="inlineStr">
        <is>
          <t>わかやまけんありだぐんありだがわちょうのぶさか</t>
        </is>
      </c>
    </row>
    <row r="6292">
      <c r="A6292" t="inlineStr">
        <is>
          <t>6430141</t>
        </is>
      </c>
      <c r="B6292" t="inlineStr">
        <is>
          <t>和歌山県有田郡有田川町伏羊</t>
        </is>
      </c>
      <c r="C6292" t="inlineStr">
        <is>
          <t>わかやまけんありだぐんありだがわちょうぶよう</t>
        </is>
      </c>
    </row>
    <row r="6293">
      <c r="A6293" t="inlineStr">
        <is>
          <t>6430142</t>
        </is>
      </c>
      <c r="B6293" t="inlineStr">
        <is>
          <t>和歌山県有田郡有田川町小川</t>
        </is>
      </c>
      <c r="C6293" t="inlineStr">
        <is>
          <t>わかやまけんありだぐんありだがわちょうおがわ</t>
        </is>
      </c>
    </row>
    <row r="6294">
      <c r="A6294" t="inlineStr">
        <is>
          <t>6430143</t>
        </is>
      </c>
      <c r="B6294" t="inlineStr">
        <is>
          <t>和歌山県有田郡有田川町中野</t>
        </is>
      </c>
      <c r="C6294" t="inlineStr">
        <is>
          <t>わかやまけんありだぐんありだがわちょうなかの</t>
        </is>
      </c>
    </row>
    <row r="6295">
      <c r="A6295" t="inlineStr">
        <is>
          <t>6430144</t>
        </is>
      </c>
      <c r="B6295" t="inlineStr">
        <is>
          <t>和歌山県有田郡有田川町市場</t>
        </is>
      </c>
      <c r="C6295" t="inlineStr">
        <is>
          <t>わかやまけんありだぐんありだがわちょういちば</t>
        </is>
      </c>
    </row>
    <row r="6296">
      <c r="A6296" t="inlineStr">
        <is>
          <t>6430151</t>
        </is>
      </c>
      <c r="B6296" t="inlineStr">
        <is>
          <t>和歌山県有田郡有田川町長谷川</t>
        </is>
      </c>
      <c r="C6296" t="inlineStr">
        <is>
          <t>わかやまけんありだぐんありだがわちょうはせがわ</t>
        </is>
      </c>
    </row>
    <row r="6297">
      <c r="A6297" t="inlineStr">
        <is>
          <t>6430152</t>
        </is>
      </c>
      <c r="B6297" t="inlineStr">
        <is>
          <t>和歌山県有田郡有田川町金屋</t>
        </is>
      </c>
      <c r="C6297" t="inlineStr">
        <is>
          <t>わかやまけんありだぐんありだがわちょうかなや</t>
        </is>
      </c>
    </row>
    <row r="6298">
      <c r="A6298" t="inlineStr">
        <is>
          <t>6430153</t>
        </is>
      </c>
      <c r="B6298" t="inlineStr">
        <is>
          <t>和歌山県有田郡有田川町中井原</t>
        </is>
      </c>
      <c r="C6298" t="inlineStr">
        <is>
          <t>わかやまけんありだぐんありだがわちょうなかいばら</t>
        </is>
      </c>
    </row>
    <row r="6299">
      <c r="A6299" t="inlineStr">
        <is>
          <t>6430161</t>
        </is>
      </c>
      <c r="B6299" t="inlineStr">
        <is>
          <t>和歌山県有田郡有田川町歓喜寺</t>
        </is>
      </c>
      <c r="C6299" t="inlineStr">
        <is>
          <t>わかやまけんありだぐんありだがわちょうかんぎじ</t>
        </is>
      </c>
    </row>
    <row r="6300">
      <c r="A6300" t="inlineStr">
        <is>
          <t>6430162</t>
        </is>
      </c>
      <c r="B6300" t="inlineStr">
        <is>
          <t>和歌山県有田郡有田川町松原</t>
        </is>
      </c>
      <c r="C6300" t="inlineStr">
        <is>
          <t>わかやまけんありだぐんありだがわちょうまつばら</t>
        </is>
      </c>
    </row>
    <row r="6301">
      <c r="A6301" t="inlineStr">
        <is>
          <t>6430163</t>
        </is>
      </c>
      <c r="B6301" t="inlineStr">
        <is>
          <t>和歌山県有田郡有田川町修理川</t>
        </is>
      </c>
      <c r="C6301" t="inlineStr">
        <is>
          <t>わかやまけんありだぐんありだがわちょうすりがわ</t>
        </is>
      </c>
    </row>
    <row r="6302">
      <c r="A6302" t="inlineStr">
        <is>
          <t>6430164</t>
        </is>
      </c>
      <c r="B6302" t="inlineStr">
        <is>
          <t>和歌山県有田郡有田川町宇井苔</t>
        </is>
      </c>
      <c r="C6302" t="inlineStr">
        <is>
          <t>わかやまけんありだぐんありだがわちょうういごけ</t>
        </is>
      </c>
    </row>
    <row r="6303">
      <c r="A6303" t="inlineStr">
        <is>
          <t>6430165</t>
        </is>
      </c>
      <c r="B6303" t="inlineStr">
        <is>
          <t>和歌山県有田郡有田川町糸川</t>
        </is>
      </c>
      <c r="C6303" t="inlineStr">
        <is>
          <t>わかやまけんありだぐんありだがわちょういとがわ</t>
        </is>
      </c>
    </row>
    <row r="6304">
      <c r="A6304" t="inlineStr">
        <is>
          <t>6430166</t>
        </is>
      </c>
      <c r="B6304" t="inlineStr">
        <is>
          <t>和歌山県有田郡有田川町吉原</t>
        </is>
      </c>
      <c r="C6304" t="inlineStr">
        <is>
          <t>わかやまけんありだぐんありだがわちょうよしはら</t>
        </is>
      </c>
    </row>
    <row r="6305">
      <c r="A6305" t="inlineStr">
        <is>
          <t>6430171</t>
        </is>
      </c>
      <c r="B6305" t="inlineStr">
        <is>
          <t>和歌山県有田郡有田川町上六川</t>
        </is>
      </c>
      <c r="C6305" t="inlineStr">
        <is>
          <t>わかやまけんありだぐんありだがわちょうかみむつがわ</t>
        </is>
      </c>
    </row>
    <row r="6306">
      <c r="A6306" t="inlineStr">
        <is>
          <t>6430172</t>
        </is>
      </c>
      <c r="B6306" t="inlineStr">
        <is>
          <t>和歌山県有田郡有田川町黒松</t>
        </is>
      </c>
      <c r="C6306" t="inlineStr">
        <is>
          <t>わかやまけんありだぐんありだがわちょうくろまつ</t>
        </is>
      </c>
    </row>
    <row r="6307">
      <c r="A6307" t="inlineStr">
        <is>
          <t>6430173</t>
        </is>
      </c>
      <c r="B6307" t="inlineStr">
        <is>
          <t>和歌山県有田郡有田川町下六川</t>
        </is>
      </c>
      <c r="C6307" t="inlineStr">
        <is>
          <t>わかやまけんありだぐんありだがわちょうしもむつがわ</t>
        </is>
      </c>
    </row>
    <row r="6308">
      <c r="A6308" t="inlineStr">
        <is>
          <t>6430174</t>
        </is>
      </c>
      <c r="B6308" t="inlineStr">
        <is>
          <t>和歌山県有田郡有田川町糸野</t>
        </is>
      </c>
      <c r="C6308" t="inlineStr">
        <is>
          <t>わかやまけんありだぐんありだがわちょういとの</t>
        </is>
      </c>
    </row>
    <row r="6309">
      <c r="A6309" t="inlineStr">
        <is>
          <t>6430175</t>
        </is>
      </c>
      <c r="B6309" t="inlineStr">
        <is>
          <t>和歌山県有田郡有田川町丹生</t>
        </is>
      </c>
      <c r="C6309" t="inlineStr">
        <is>
          <t>わかやまけんありだぐんありだがわちょうにう</t>
        </is>
      </c>
    </row>
    <row r="6310">
      <c r="A6310" t="inlineStr">
        <is>
          <t>6430176</t>
        </is>
      </c>
      <c r="B6310" t="inlineStr">
        <is>
          <t>和歌山県有田郡有田川町釜中</t>
        </is>
      </c>
      <c r="C6310" t="inlineStr">
        <is>
          <t>わかやまけんありだぐんありだがわちょうかまなか</t>
        </is>
      </c>
    </row>
    <row r="6311">
      <c r="A6311" t="inlineStr">
        <is>
          <t>6430311</t>
        </is>
      </c>
      <c r="B6311" t="inlineStr">
        <is>
          <t>和歌山県有田郡有田川町谷</t>
        </is>
      </c>
      <c r="C6311" t="inlineStr">
        <is>
          <t>わかやまけんありだぐんありだがわちょうたに</t>
        </is>
      </c>
    </row>
    <row r="6312">
      <c r="A6312" t="inlineStr">
        <is>
          <t>6430312</t>
        </is>
      </c>
      <c r="B6312" t="inlineStr">
        <is>
          <t>和歌山県有田郡有田川町岩野河</t>
        </is>
      </c>
      <c r="C6312" t="inlineStr">
        <is>
          <t>わかやまけんありだぐんありだがわちょういわのがわ</t>
        </is>
      </c>
    </row>
    <row r="6313">
      <c r="A6313" t="inlineStr">
        <is>
          <t>6430313</t>
        </is>
      </c>
      <c r="B6313" t="inlineStr">
        <is>
          <t>和歌山県有田郡有田川町川口</t>
        </is>
      </c>
      <c r="C6313" t="inlineStr">
        <is>
          <t>わかやまけんありだぐんありだがわちょうかわぐち</t>
        </is>
      </c>
    </row>
    <row r="6314">
      <c r="A6314" t="inlineStr">
        <is>
          <t>6430314</t>
        </is>
      </c>
      <c r="B6314" t="inlineStr">
        <is>
          <t>和歌山県有田郡有田川町立石</t>
        </is>
      </c>
      <c r="C6314" t="inlineStr">
        <is>
          <t>わかやまけんありだぐんありだがわちょうたていし</t>
        </is>
      </c>
    </row>
    <row r="6315">
      <c r="A6315" t="inlineStr">
        <is>
          <t>6430361</t>
        </is>
      </c>
      <c r="B6315" t="inlineStr">
        <is>
          <t>和歌山県有田郡有田川町三瀬川</t>
        </is>
      </c>
      <c r="C6315" t="inlineStr">
        <is>
          <t>わかやまけんありだぐんありだがわちょうみせがわ</t>
        </is>
      </c>
    </row>
    <row r="6316">
      <c r="A6316" t="inlineStr">
        <is>
          <t>6430362</t>
        </is>
      </c>
      <c r="B6316" t="inlineStr">
        <is>
          <t>和歌山県有田郡有田川町北野川</t>
        </is>
      </c>
      <c r="C6316" t="inlineStr">
        <is>
          <t>わかやまけんありだぐんありだがわちょうきたのかわ</t>
        </is>
      </c>
    </row>
    <row r="6317">
      <c r="A6317" t="inlineStr">
        <is>
          <t>6430363</t>
        </is>
      </c>
      <c r="B6317" t="inlineStr">
        <is>
          <t>和歌山県有田郡有田川町二沢</t>
        </is>
      </c>
      <c r="C6317" t="inlineStr">
        <is>
          <t>わかやまけんありだぐんありだがわちょうにさわ</t>
        </is>
      </c>
    </row>
    <row r="6318">
      <c r="A6318" t="inlineStr">
        <is>
          <t>6430364</t>
        </is>
      </c>
      <c r="B6318" t="inlineStr">
        <is>
          <t>和歌山県有田郡有田川町川合</t>
        </is>
      </c>
      <c r="C6318" t="inlineStr">
        <is>
          <t>わかやまけんありだぐんありだがわちょうかわい</t>
        </is>
      </c>
    </row>
    <row r="6319">
      <c r="A6319" t="inlineStr">
        <is>
          <t>6430365</t>
        </is>
      </c>
      <c r="B6319" t="inlineStr">
        <is>
          <t>和歌山県有田郡有田川町中原</t>
        </is>
      </c>
      <c r="C6319" t="inlineStr">
        <is>
          <t>わかやまけんありだぐんありだがわちょうなかはら</t>
        </is>
      </c>
    </row>
    <row r="6320">
      <c r="A6320" t="inlineStr">
        <is>
          <t>6430366</t>
        </is>
      </c>
      <c r="B6320" t="inlineStr">
        <is>
          <t>和歌山県有田郡有田川町粟生</t>
        </is>
      </c>
      <c r="C6320" t="inlineStr">
        <is>
          <t>わかやまけんありだぐんありだがわちょうあお</t>
        </is>
      </c>
    </row>
    <row r="6321">
      <c r="A6321" t="inlineStr">
        <is>
          <t>6430511</t>
        </is>
      </c>
      <c r="B6321" t="inlineStr">
        <is>
          <t>和歌山県有田郡有田川町三田</t>
        </is>
      </c>
      <c r="C6321" t="inlineStr">
        <is>
          <t>わかやまけんありだぐんありだがわちょうみた</t>
        </is>
      </c>
    </row>
    <row r="6322">
      <c r="A6322" t="inlineStr">
        <is>
          <t>6430512</t>
        </is>
      </c>
      <c r="B6322" t="inlineStr">
        <is>
          <t>和歌山県有田郡有田川町宮川</t>
        </is>
      </c>
      <c r="C6322" t="inlineStr">
        <is>
          <t>わかやまけんありだぐんありだがわちょうみやがわ</t>
        </is>
      </c>
    </row>
    <row r="6323">
      <c r="A6323" t="inlineStr">
        <is>
          <t>6430513</t>
        </is>
      </c>
      <c r="B6323" t="inlineStr">
        <is>
          <t>和歌山県有田郡有田川町大蔵</t>
        </is>
      </c>
      <c r="C6323" t="inlineStr">
        <is>
          <t>わかやまけんありだぐんありだがわちょうおおぞう</t>
        </is>
      </c>
    </row>
    <row r="6324">
      <c r="A6324" t="inlineStr">
        <is>
          <t>6430514</t>
        </is>
      </c>
      <c r="B6324" t="inlineStr">
        <is>
          <t>和歌山県有田郡有田川町久野原</t>
        </is>
      </c>
      <c r="C6324" t="inlineStr">
        <is>
          <t>わかやまけんありだぐんありだがわちょうくのはら</t>
        </is>
      </c>
    </row>
    <row r="6325">
      <c r="A6325" t="inlineStr">
        <is>
          <t>6430515</t>
        </is>
      </c>
      <c r="B6325" t="inlineStr">
        <is>
          <t>和歌山県有田郡有田川町室川</t>
        </is>
      </c>
      <c r="C6325" t="inlineStr">
        <is>
          <t>わかやまけんありだぐんありだがわちょうむろがわ</t>
        </is>
      </c>
    </row>
    <row r="6326">
      <c r="A6326" t="inlineStr">
        <is>
          <t>6430521</t>
        </is>
      </c>
      <c r="B6326" t="inlineStr">
        <is>
          <t>和歌山県有田郡有田川町清水</t>
        </is>
      </c>
      <c r="C6326" t="inlineStr">
        <is>
          <t>わかやまけんありだぐんありだがわちょうしみず</t>
        </is>
      </c>
    </row>
    <row r="6327">
      <c r="A6327" t="inlineStr">
        <is>
          <t>6430522</t>
        </is>
      </c>
      <c r="B6327" t="inlineStr">
        <is>
          <t>和歌山県有田郡有田川町下湯川</t>
        </is>
      </c>
      <c r="C6327" t="inlineStr">
        <is>
          <t>わかやまけんありだぐんありだがわちょうしもゆかわ</t>
        </is>
      </c>
    </row>
    <row r="6328">
      <c r="A6328" t="inlineStr">
        <is>
          <t>6430531</t>
        </is>
      </c>
      <c r="B6328" t="inlineStr">
        <is>
          <t>和歌山県有田郡有田川町楠本</t>
        </is>
      </c>
      <c r="C6328" t="inlineStr">
        <is>
          <t>わかやまけんありだぐんありだがわちょうくすもと</t>
        </is>
      </c>
    </row>
    <row r="6329">
      <c r="A6329" t="inlineStr">
        <is>
          <t>6430532</t>
        </is>
      </c>
      <c r="B6329" t="inlineStr">
        <is>
          <t>和歌山県有田郡有田川町沼</t>
        </is>
      </c>
      <c r="C6329" t="inlineStr">
        <is>
          <t>わかやまけんありだぐんありだがわちょうぬま</t>
        </is>
      </c>
    </row>
    <row r="6330">
      <c r="A6330" t="inlineStr">
        <is>
          <t>6430533</t>
        </is>
      </c>
      <c r="B6330" t="inlineStr">
        <is>
          <t>和歌山県有田郡有田川町遠井</t>
        </is>
      </c>
      <c r="C6330" t="inlineStr">
        <is>
          <t>わかやまけんありだぐんありだがわちょうとい</t>
        </is>
      </c>
    </row>
    <row r="6331">
      <c r="A6331" t="inlineStr">
        <is>
          <t>6430541</t>
        </is>
      </c>
      <c r="B6331" t="inlineStr">
        <is>
          <t>和歌山県有田郡有田川町東大谷</t>
        </is>
      </c>
      <c r="C6331" t="inlineStr">
        <is>
          <t>わかやまけんありだぐんありだがわちょうひがしおおだに</t>
        </is>
      </c>
    </row>
    <row r="6332">
      <c r="A6332" t="inlineStr">
        <is>
          <t>6430542</t>
        </is>
      </c>
      <c r="B6332" t="inlineStr">
        <is>
          <t>和歌山県有田郡有田川町二川</t>
        </is>
      </c>
      <c r="C6332" t="inlineStr">
        <is>
          <t>わかやまけんありだぐんありだがわちょうふたがわ</t>
        </is>
      </c>
    </row>
    <row r="6333">
      <c r="A6333" t="inlineStr">
        <is>
          <t>6430543</t>
        </is>
      </c>
      <c r="B6333" t="inlineStr">
        <is>
          <t>和歌山県有田郡有田川町日物川</t>
        </is>
      </c>
      <c r="C6333" t="inlineStr">
        <is>
          <t>わかやまけんありだぐんありだがわちょうひものがわ</t>
        </is>
      </c>
    </row>
    <row r="6334">
      <c r="A6334" t="inlineStr">
        <is>
          <t>6430544</t>
        </is>
      </c>
      <c r="B6334" t="inlineStr">
        <is>
          <t>和歌山県有田郡有田川町境川</t>
        </is>
      </c>
      <c r="C6334" t="inlineStr">
        <is>
          <t>わかやまけんありだぐんありだがわちょうさかいがわ</t>
        </is>
      </c>
    </row>
    <row r="6335">
      <c r="A6335" t="inlineStr">
        <is>
          <t>6430551</t>
        </is>
      </c>
      <c r="B6335" t="inlineStr">
        <is>
          <t>和歌山県有田郡有田川町上湯川</t>
        </is>
      </c>
      <c r="C6335" t="inlineStr">
        <is>
          <t>わかやまけんありだぐんありだがわちょうかみゆかわ</t>
        </is>
      </c>
    </row>
    <row r="6336">
      <c r="A6336" t="inlineStr">
        <is>
          <t>6430601</t>
        </is>
      </c>
      <c r="B6336" t="inlineStr">
        <is>
          <t>和歌山県有田郡有田川町押手</t>
        </is>
      </c>
      <c r="C6336" t="inlineStr">
        <is>
          <t>わかやまけんありだぐんありだがわちょうおして</t>
        </is>
      </c>
    </row>
    <row r="6337">
      <c r="A6337" t="inlineStr">
        <is>
          <t>6430602</t>
        </is>
      </c>
      <c r="B6337" t="inlineStr">
        <is>
          <t>和歌山県有田郡有田川町杉野原</t>
        </is>
      </c>
      <c r="C6337" t="inlineStr">
        <is>
          <t>わかやまけんありだぐんありだがわちょうすぎのはら</t>
        </is>
      </c>
    </row>
    <row r="6338">
      <c r="A6338" t="inlineStr">
        <is>
          <t>6430603</t>
        </is>
      </c>
      <c r="B6338" t="inlineStr">
        <is>
          <t>和歌山県有田郡有田川町板尾</t>
        </is>
      </c>
      <c r="C6338" t="inlineStr">
        <is>
          <t>わかやまけんありだぐんありだがわちょういたお</t>
        </is>
      </c>
    </row>
    <row r="6339">
      <c r="A6339" t="inlineStr">
        <is>
          <t>6430604</t>
        </is>
      </c>
      <c r="B6339" t="inlineStr">
        <is>
          <t>和歌山県有田郡有田川町井谷</t>
        </is>
      </c>
      <c r="C6339" t="inlineStr">
        <is>
          <t>わかやまけんありだぐんありだがわちょういだに</t>
        </is>
      </c>
    </row>
    <row r="6340">
      <c r="A6340" t="inlineStr">
        <is>
          <t>6430605</t>
        </is>
      </c>
      <c r="B6340" t="inlineStr">
        <is>
          <t>和歌山県有田郡有田川町沼谷</t>
        </is>
      </c>
      <c r="C6340" t="inlineStr">
        <is>
          <t>わかやまけんありだぐんありだがわちょうぬまたに</t>
        </is>
      </c>
    </row>
    <row r="6341">
      <c r="A6341" t="inlineStr">
        <is>
          <t>6430611</t>
        </is>
      </c>
      <c r="B6341" t="inlineStr">
        <is>
          <t>和歌山県伊都郡かつらぎ町花園梁瀬</t>
        </is>
      </c>
      <c r="C6341" t="inlineStr">
        <is>
          <t>わかやまけんいとぐんかつらぎちょうはなぞのやなせ</t>
        </is>
      </c>
    </row>
    <row r="6342">
      <c r="A6342" t="inlineStr">
        <is>
          <t>6430612</t>
        </is>
      </c>
      <c r="B6342" t="inlineStr">
        <is>
          <t>和歌山県伊都郡かつらぎ町花園北寺</t>
        </is>
      </c>
      <c r="C6342" t="inlineStr">
        <is>
          <t>わかやまけんいとぐんかつらぎちょうはなぞのきたでら</t>
        </is>
      </c>
    </row>
    <row r="6343">
      <c r="A6343" t="inlineStr">
        <is>
          <t>6430613</t>
        </is>
      </c>
      <c r="B6343" t="inlineStr">
        <is>
          <t>和歌山県伊都郡かつらぎ町花園池ノ窪</t>
        </is>
      </c>
      <c r="C6343" t="inlineStr">
        <is>
          <t>わかやまけんいとぐんかつらぎちょうはなぞのいけのくぼ</t>
        </is>
      </c>
    </row>
    <row r="6344">
      <c r="A6344" t="inlineStr">
        <is>
          <t>6430614</t>
        </is>
      </c>
      <c r="B6344" t="inlineStr">
        <is>
          <t>和歌山県伊都郡かつらぎ町花園新子</t>
        </is>
      </c>
      <c r="C6344" t="inlineStr">
        <is>
          <t>わかやまけんいとぐんかつらぎちょうはなぞのあたらし</t>
        </is>
      </c>
    </row>
    <row r="6345">
      <c r="A6345" t="inlineStr">
        <is>
          <t>6430801</t>
        </is>
      </c>
      <c r="B6345" t="inlineStr">
        <is>
          <t>和歌山県有田郡有田川町徳田</t>
        </is>
      </c>
      <c r="C6345" t="inlineStr">
        <is>
          <t>わかやまけんありだぐんありだがわちょうとくだ</t>
        </is>
      </c>
    </row>
    <row r="6346">
      <c r="A6346" t="inlineStr">
        <is>
          <t>6430802</t>
        </is>
      </c>
      <c r="B6346" t="inlineStr">
        <is>
          <t>和歌山県有田郡有田川町吉見</t>
        </is>
      </c>
      <c r="C6346" t="inlineStr">
        <is>
          <t>わかやまけんありだぐんありだがわちょうよしみ</t>
        </is>
      </c>
    </row>
    <row r="6347">
      <c r="A6347" t="inlineStr">
        <is>
          <t>6430803</t>
        </is>
      </c>
      <c r="B6347" t="inlineStr">
        <is>
          <t>和歌山県有田郡有田川町東丹生図</t>
        </is>
      </c>
      <c r="C6347" t="inlineStr">
        <is>
          <t>わかやまけんありだぐんありだがわちょうひがしにゅうのず</t>
        </is>
      </c>
    </row>
    <row r="6348">
      <c r="A6348" t="inlineStr">
        <is>
          <t>6430811</t>
        </is>
      </c>
      <c r="B6348" t="inlineStr">
        <is>
          <t>和歌山県有田郡有田川町庄</t>
        </is>
      </c>
      <c r="C6348" t="inlineStr">
        <is>
          <t>わかやまけんありだぐんありだがわちょうしょう</t>
        </is>
      </c>
    </row>
    <row r="6349">
      <c r="A6349" t="inlineStr">
        <is>
          <t>6430812</t>
        </is>
      </c>
      <c r="B6349" t="inlineStr">
        <is>
          <t>和歌山県有田郡有田川町垣倉</t>
        </is>
      </c>
      <c r="C6349" t="inlineStr">
        <is>
          <t>わかやまけんありだぐんありだがわちょうかいぐら</t>
        </is>
      </c>
    </row>
    <row r="6350">
      <c r="A6350" t="inlineStr">
        <is>
          <t>6430813</t>
        </is>
      </c>
      <c r="B6350" t="inlineStr">
        <is>
          <t>和歌山県有田郡有田川町西丹生図</t>
        </is>
      </c>
      <c r="C6350" t="inlineStr">
        <is>
          <t>わかやまけんありだぐんありだがわちょうにしにゅうのず</t>
        </is>
      </c>
    </row>
    <row r="6351">
      <c r="A6351" t="inlineStr">
        <is>
          <t>6430841</t>
        </is>
      </c>
      <c r="B6351" t="inlineStr">
        <is>
          <t>和歌山県有田郡有田川町長谷</t>
        </is>
      </c>
      <c r="C6351" t="inlineStr">
        <is>
          <t>わかやまけんありだぐんありだがわちょうながたに</t>
        </is>
      </c>
    </row>
    <row r="6352">
      <c r="A6352" t="inlineStr">
        <is>
          <t>6430842</t>
        </is>
      </c>
      <c r="B6352" t="inlineStr">
        <is>
          <t>和歌山県有田郡有田川町船坂</t>
        </is>
      </c>
      <c r="C6352" t="inlineStr">
        <is>
          <t>わかやまけんありだぐんありだがわちょうふなさか</t>
        </is>
      </c>
    </row>
    <row r="6353">
      <c r="A6353" t="inlineStr">
        <is>
          <t>6430843</t>
        </is>
      </c>
      <c r="B6353" t="inlineStr">
        <is>
          <t>和歌山県有田郡有田川町賢</t>
        </is>
      </c>
      <c r="C6353" t="inlineStr">
        <is>
          <t>わかやまけんありだぐんありだがわちょうかしこ</t>
        </is>
      </c>
    </row>
    <row r="6354">
      <c r="A6354" t="inlineStr">
        <is>
          <t>6430844</t>
        </is>
      </c>
      <c r="B6354" t="inlineStr">
        <is>
          <t>和歌山県有田郡有田川町井口</t>
        </is>
      </c>
      <c r="C6354" t="inlineStr">
        <is>
          <t>わかやまけんありだぐんありだがわちょういのくち</t>
        </is>
      </c>
    </row>
    <row r="6355">
      <c r="A6355" t="inlineStr">
        <is>
          <t>6430845</t>
        </is>
      </c>
      <c r="B6355" t="inlineStr">
        <is>
          <t>和歌山県有田郡有田川町大谷</t>
        </is>
      </c>
      <c r="C6355" t="inlineStr">
        <is>
          <t>わかやまけんありだぐんありだがわちょうおおたに</t>
        </is>
      </c>
    </row>
    <row r="6356">
      <c r="A6356" t="inlineStr">
        <is>
          <t>6430846</t>
        </is>
      </c>
      <c r="B6356" t="inlineStr">
        <is>
          <t>和歌山県有田郡有田川町田口</t>
        </is>
      </c>
      <c r="C6356" t="inlineStr">
        <is>
          <t>わかやまけんありだぐんありだがわちょうたぐち</t>
        </is>
      </c>
    </row>
    <row r="6357">
      <c r="A6357" t="inlineStr">
        <is>
          <t>6430847</t>
        </is>
      </c>
      <c r="B6357" t="inlineStr">
        <is>
          <t>和歌山県有田郡有田川町大賀畑</t>
        </is>
      </c>
      <c r="C6357" t="inlineStr">
        <is>
          <t>わかやまけんありだぐんありだがわちょうおおかはた</t>
        </is>
      </c>
    </row>
    <row r="6358">
      <c r="A6358" t="inlineStr">
        <is>
          <t>6430848</t>
        </is>
      </c>
      <c r="B6358" t="inlineStr">
        <is>
          <t>和歌山県有田郡有田川町田角</t>
        </is>
      </c>
      <c r="C6358" t="inlineStr">
        <is>
          <t>わかやまけんありだぐんありだがわちょうたずみ</t>
        </is>
      </c>
    </row>
    <row r="6359">
      <c r="A6359" t="inlineStr">
        <is>
          <t>6430851</t>
        </is>
      </c>
      <c r="B6359" t="inlineStr">
        <is>
          <t>和歌山県有田郡有田川町出</t>
        </is>
      </c>
      <c r="C6359" t="inlineStr">
        <is>
          <t>わかやまけんありだぐんありだがわちょういで</t>
        </is>
      </c>
    </row>
    <row r="6360">
      <c r="A6360" t="inlineStr">
        <is>
          <t>6430852</t>
        </is>
      </c>
      <c r="B6360" t="inlineStr">
        <is>
          <t>和歌山県有田郡有田川町尾中</t>
        </is>
      </c>
      <c r="C6360" t="inlineStr">
        <is>
          <t>わかやまけんありだぐんありだがわちょうおなか</t>
        </is>
      </c>
    </row>
    <row r="6361">
      <c r="A6361" t="inlineStr">
        <is>
          <t>6430853</t>
        </is>
      </c>
      <c r="B6361" t="inlineStr">
        <is>
          <t>和歌山県有田郡有田川町角</t>
        </is>
      </c>
      <c r="C6361" t="inlineStr">
        <is>
          <t>わかやまけんありだぐんありだがわちょうすみ</t>
        </is>
      </c>
    </row>
    <row r="6362">
      <c r="A6362" t="inlineStr">
        <is>
          <t>6430854</t>
        </is>
      </c>
      <c r="B6362" t="inlineStr">
        <is>
          <t>和歌山県有田郡有田川町長田</t>
        </is>
      </c>
      <c r="C6362" t="inlineStr">
        <is>
          <t>わかやまけんありだぐんありだがわちょうながた</t>
        </is>
      </c>
    </row>
    <row r="6363">
      <c r="A6363" t="inlineStr">
        <is>
          <t>6430855</t>
        </is>
      </c>
      <c r="B6363" t="inlineStr">
        <is>
          <t>和歌山県有田郡有田川町上中島</t>
        </is>
      </c>
      <c r="C6363" t="inlineStr">
        <is>
          <t>わかやまけんありだぐんありだがわちょうかみなかしま</t>
        </is>
      </c>
    </row>
    <row r="6364">
      <c r="A6364" t="inlineStr">
        <is>
          <t>6440000</t>
        </is>
      </c>
      <c r="B6364" t="inlineStr">
        <is>
          <t>和歌山県御坊市</t>
        </is>
      </c>
      <c r="C6364" t="inlineStr">
        <is>
          <t>わかやまけんごぼうし</t>
        </is>
      </c>
    </row>
    <row r="6365">
      <c r="A6365" t="inlineStr">
        <is>
          <t>6440001</t>
        </is>
      </c>
      <c r="B6365" t="inlineStr">
        <is>
          <t>和歌山県御坊市御坊</t>
        </is>
      </c>
      <c r="C6365" t="inlineStr">
        <is>
          <t>わかやまけんごぼうしごぼう</t>
        </is>
      </c>
    </row>
    <row r="6366">
      <c r="A6366" t="inlineStr">
        <is>
          <t>6440002</t>
        </is>
      </c>
      <c r="B6366" t="inlineStr">
        <is>
          <t>和歌山県御坊市薗</t>
        </is>
      </c>
      <c r="C6366" t="inlineStr">
        <is>
          <t>わかやまけんごぼうしその</t>
        </is>
      </c>
    </row>
    <row r="6367">
      <c r="A6367" t="inlineStr">
        <is>
          <t>6440003</t>
        </is>
      </c>
      <c r="B6367" t="inlineStr">
        <is>
          <t>和歌山県御坊市島</t>
        </is>
      </c>
      <c r="C6367" t="inlineStr">
        <is>
          <t>わかやまけんごぼうししま</t>
        </is>
      </c>
    </row>
    <row r="6368">
      <c r="A6368" t="inlineStr">
        <is>
          <t>6440004</t>
        </is>
      </c>
      <c r="B6368" t="inlineStr">
        <is>
          <t>和歌山県御坊市名屋</t>
        </is>
      </c>
      <c r="C6368" t="inlineStr">
        <is>
          <t>わかやまけんごぼうしなや</t>
        </is>
      </c>
    </row>
    <row r="6369">
      <c r="A6369" t="inlineStr">
        <is>
          <t>6440005</t>
        </is>
      </c>
      <c r="B6369" t="inlineStr">
        <is>
          <t>和歌山県御坊市名屋町</t>
        </is>
      </c>
      <c r="C6369" t="inlineStr">
        <is>
          <t>わかやまけんごぼうしなやちょう</t>
        </is>
      </c>
    </row>
    <row r="6370">
      <c r="A6370" t="inlineStr">
        <is>
          <t>6440011</t>
        </is>
      </c>
      <c r="B6370" t="inlineStr">
        <is>
          <t>和歌山県御坊市湯川町財部</t>
        </is>
      </c>
      <c r="C6370" t="inlineStr">
        <is>
          <t>わかやまけんごぼうしゆかわちょうたから</t>
        </is>
      </c>
    </row>
    <row r="6371">
      <c r="A6371" t="inlineStr">
        <is>
          <t>6440012</t>
        </is>
      </c>
      <c r="B6371" t="inlineStr">
        <is>
          <t>和歌山県御坊市湯川町小松原</t>
        </is>
      </c>
      <c r="C6371" t="inlineStr">
        <is>
          <t>わかやまけんごぼうしゆかわちょうこまつばら</t>
        </is>
      </c>
    </row>
    <row r="6372">
      <c r="A6372" t="inlineStr">
        <is>
          <t>6440013</t>
        </is>
      </c>
      <c r="B6372" t="inlineStr">
        <is>
          <t>和歌山県御坊市湯川町丸山</t>
        </is>
      </c>
      <c r="C6372" t="inlineStr">
        <is>
          <t>わかやまけんごぼうしゆかわちょうまるやま</t>
        </is>
      </c>
    </row>
    <row r="6373">
      <c r="A6373" t="inlineStr">
        <is>
          <t>6440014</t>
        </is>
      </c>
      <c r="B6373" t="inlineStr">
        <is>
          <t>和歌山県御坊市湯川町富安</t>
        </is>
      </c>
      <c r="C6373" t="inlineStr">
        <is>
          <t>わかやまけんごぼうしゆかわちょうとみやす</t>
        </is>
      </c>
    </row>
    <row r="6374">
      <c r="A6374" t="inlineStr">
        <is>
          <t>6440015</t>
        </is>
      </c>
      <c r="B6374" t="inlineStr">
        <is>
          <t>和歌山県御坊市荊木</t>
        </is>
      </c>
      <c r="C6374" t="inlineStr">
        <is>
          <t>わかやまけんごぼうしいばらき</t>
        </is>
      </c>
    </row>
    <row r="6375">
      <c r="A6375" t="inlineStr">
        <is>
          <t>6440021</t>
        </is>
      </c>
      <c r="B6375" t="inlineStr">
        <is>
          <t>和歌山県御坊市名田町楠井</t>
        </is>
      </c>
      <c r="C6375" t="inlineStr">
        <is>
          <t>わかやまけんごぼうしなだちょうくすい</t>
        </is>
      </c>
    </row>
    <row r="6376">
      <c r="A6376" t="inlineStr">
        <is>
          <t>6440022</t>
        </is>
      </c>
      <c r="B6376" t="inlineStr">
        <is>
          <t>和歌山県御坊市名田町上野</t>
        </is>
      </c>
      <c r="C6376" t="inlineStr">
        <is>
          <t>わかやまけんごぼうしなだちょううえの</t>
        </is>
      </c>
    </row>
    <row r="6377">
      <c r="A6377" t="inlineStr">
        <is>
          <t>6440023</t>
        </is>
      </c>
      <c r="B6377" t="inlineStr">
        <is>
          <t>和歌山県御坊市名田町野島</t>
        </is>
      </c>
      <c r="C6377" t="inlineStr">
        <is>
          <t>わかやまけんごぼうしなだちょうのしま</t>
        </is>
      </c>
    </row>
    <row r="6378">
      <c r="A6378" t="inlineStr">
        <is>
          <t>6440024</t>
        </is>
      </c>
      <c r="B6378" t="inlineStr">
        <is>
          <t>和歌山県御坊市塩屋町南塩屋</t>
        </is>
      </c>
      <c r="C6378" t="inlineStr">
        <is>
          <t>わかやまけんごぼうししおやちょうみなみしおや</t>
        </is>
      </c>
    </row>
    <row r="6379">
      <c r="A6379" t="inlineStr">
        <is>
          <t>6440025</t>
        </is>
      </c>
      <c r="B6379" t="inlineStr">
        <is>
          <t>和歌山県御坊市塩屋町北塩屋</t>
        </is>
      </c>
      <c r="C6379" t="inlineStr">
        <is>
          <t>わかやまけんごぼうししおやちょうきたしおや</t>
        </is>
      </c>
    </row>
    <row r="6380">
      <c r="A6380" t="inlineStr">
        <is>
          <t>6440031</t>
        </is>
      </c>
      <c r="B6380" t="inlineStr">
        <is>
          <t>和歌山県御坊市野口</t>
        </is>
      </c>
      <c r="C6380" t="inlineStr">
        <is>
          <t>わかやまけんごぼうしのぐち</t>
        </is>
      </c>
    </row>
    <row r="6381">
      <c r="A6381" t="inlineStr">
        <is>
          <t>6440032</t>
        </is>
      </c>
      <c r="B6381" t="inlineStr">
        <is>
          <t>和歌山県御坊市岩内</t>
        </is>
      </c>
      <c r="C6381" t="inlineStr">
        <is>
          <t>わかやまけんごぼうしいわうち</t>
        </is>
      </c>
    </row>
    <row r="6382">
      <c r="A6382" t="inlineStr">
        <is>
          <t>6440033</t>
        </is>
      </c>
      <c r="B6382" t="inlineStr">
        <is>
          <t>和歌山県御坊市熊野</t>
        </is>
      </c>
      <c r="C6382" t="inlineStr">
        <is>
          <t>わかやまけんごぼうしいや</t>
        </is>
      </c>
    </row>
    <row r="6383">
      <c r="A6383" t="inlineStr">
        <is>
          <t>6440034</t>
        </is>
      </c>
      <c r="B6383" t="inlineStr">
        <is>
          <t>和歌山県御坊市明神川</t>
        </is>
      </c>
      <c r="C6383" t="inlineStr">
        <is>
          <t>わかやまけんごぼうしみょうじんがわ</t>
        </is>
      </c>
    </row>
    <row r="6384">
      <c r="A6384" t="inlineStr">
        <is>
          <t>6440041</t>
        </is>
      </c>
      <c r="B6384" t="inlineStr">
        <is>
          <t>和歌山県日高郡美浜町田井</t>
        </is>
      </c>
      <c r="C6384" t="inlineStr">
        <is>
          <t>わかやまけんひだかぐんみはまちょうたい</t>
        </is>
      </c>
    </row>
    <row r="6385">
      <c r="A6385" t="inlineStr">
        <is>
          <t>6440042</t>
        </is>
      </c>
      <c r="B6385" t="inlineStr">
        <is>
          <t>和歌山県日高郡美浜町浜ノ瀬</t>
        </is>
      </c>
      <c r="C6385" t="inlineStr">
        <is>
          <t>わかやまけんひだかぐんみはまちょうはまのせ</t>
        </is>
      </c>
    </row>
    <row r="6386">
      <c r="A6386" t="inlineStr">
        <is>
          <t>6440043</t>
        </is>
      </c>
      <c r="B6386" t="inlineStr">
        <is>
          <t>和歌山県日高郡美浜町吉原</t>
        </is>
      </c>
      <c r="C6386" t="inlineStr">
        <is>
          <t>わかやまけんひだかぐんみはまちょうよしはら</t>
        </is>
      </c>
    </row>
    <row r="6387">
      <c r="A6387" t="inlineStr">
        <is>
          <t>6440044</t>
        </is>
      </c>
      <c r="B6387" t="inlineStr">
        <is>
          <t>和歌山県日高郡美浜町和田</t>
        </is>
      </c>
      <c r="C6387" t="inlineStr">
        <is>
          <t>わかやまけんひだかぐんみはまちょうわだ</t>
        </is>
      </c>
    </row>
    <row r="6388">
      <c r="A6388" t="inlineStr">
        <is>
          <t>6440045</t>
        </is>
      </c>
      <c r="B6388" t="inlineStr">
        <is>
          <t>和歌山県日高郡美浜町三尾</t>
        </is>
      </c>
      <c r="C6388" t="inlineStr">
        <is>
          <t>わかやまけんひだかぐんみはまちょうみお</t>
        </is>
      </c>
    </row>
    <row r="6389">
      <c r="A6389" t="inlineStr">
        <is>
          <t>6440201</t>
        </is>
      </c>
      <c r="B6389" t="inlineStr">
        <is>
          <t>和歌山県日高郡印南町川又</t>
        </is>
      </c>
      <c r="C6389" t="inlineStr">
        <is>
          <t>わかやまけんひだかぐんいなみちょうかわまた</t>
        </is>
      </c>
    </row>
    <row r="6390">
      <c r="A6390" t="inlineStr">
        <is>
          <t>6440202</t>
        </is>
      </c>
      <c r="B6390" t="inlineStr">
        <is>
          <t>和歌山県日高郡印南町上洞</t>
        </is>
      </c>
      <c r="C6390" t="inlineStr">
        <is>
          <t>わかやまけんひだかぐんいなみちょうかぼら</t>
        </is>
      </c>
    </row>
    <row r="6391">
      <c r="A6391" t="inlineStr">
        <is>
          <t>6440211</t>
        </is>
      </c>
      <c r="B6391" t="inlineStr">
        <is>
          <t>和歌山県日高郡印南町高串</t>
        </is>
      </c>
      <c r="C6391" t="inlineStr">
        <is>
          <t>わかやまけんひだかぐんいなみちょうたかくし</t>
        </is>
      </c>
    </row>
    <row r="6392">
      <c r="A6392" t="inlineStr">
        <is>
          <t>6440212</t>
        </is>
      </c>
      <c r="B6392" t="inlineStr">
        <is>
          <t>和歌山県日高郡印南町田ノ垣内</t>
        </is>
      </c>
      <c r="C6392" t="inlineStr">
        <is>
          <t>わかやまけんひだかぐんいなみちょうたのかいと</t>
        </is>
      </c>
    </row>
    <row r="6393">
      <c r="A6393" t="inlineStr">
        <is>
          <t>6440213</t>
        </is>
      </c>
      <c r="B6393" t="inlineStr">
        <is>
          <t>和歌山県日高郡印南町西神ノ川</t>
        </is>
      </c>
      <c r="C6393" t="inlineStr">
        <is>
          <t>わかやまけんひだかぐんいなみちょうにしこうのがわ</t>
        </is>
      </c>
    </row>
    <row r="6394">
      <c r="A6394" t="inlineStr">
        <is>
          <t>6440214</t>
        </is>
      </c>
      <c r="B6394" t="inlineStr">
        <is>
          <t>和歌山県日高郡印南町小原</t>
        </is>
      </c>
      <c r="C6394" t="inlineStr">
        <is>
          <t>わかやまけんひだかぐんいなみちょうこばら</t>
        </is>
      </c>
    </row>
    <row r="6395">
      <c r="A6395" t="inlineStr">
        <is>
          <t>6440215</t>
        </is>
      </c>
      <c r="B6395" t="inlineStr">
        <is>
          <t>和歌山県日高郡印南町皆瀬川</t>
        </is>
      </c>
      <c r="C6395" t="inlineStr">
        <is>
          <t>わかやまけんひだかぐんいなみちょうかいぜがわ</t>
        </is>
      </c>
    </row>
    <row r="6396">
      <c r="A6396" t="inlineStr">
        <is>
          <t>6440216</t>
        </is>
      </c>
      <c r="B6396" t="inlineStr">
        <is>
          <t>和歌山県日高郡印南町崎ノ原</t>
        </is>
      </c>
      <c r="C6396" t="inlineStr">
        <is>
          <t>わかやまけんひだかぐんいなみちょうさきのはら</t>
        </is>
      </c>
    </row>
    <row r="6397">
      <c r="A6397" t="inlineStr">
        <is>
          <t>6440217</t>
        </is>
      </c>
      <c r="B6397" t="inlineStr">
        <is>
          <t>和歌山県日高郡印南町丹生</t>
        </is>
      </c>
      <c r="C6397" t="inlineStr">
        <is>
          <t>わかやまけんひだかぐんいなみちょうにゅう</t>
        </is>
      </c>
    </row>
    <row r="6398">
      <c r="A6398" t="inlineStr">
        <is>
          <t>6440218</t>
        </is>
      </c>
      <c r="B6398" t="inlineStr">
        <is>
          <t>和歌山県日高郡印南町松原</t>
        </is>
      </c>
      <c r="C6398" t="inlineStr">
        <is>
          <t>わかやまけんひだかぐんいなみちょうまつばら</t>
        </is>
      </c>
    </row>
    <row r="6399">
      <c r="A6399" t="inlineStr">
        <is>
          <t>6441101</t>
        </is>
      </c>
      <c r="B6399" t="inlineStr">
        <is>
          <t>和歌山県日高郡日高川町藤野川</t>
        </is>
      </c>
      <c r="C6399" t="inlineStr">
        <is>
          <t>わかやまけんひだかぐんひだかがわちょうとうのがわ</t>
        </is>
      </c>
    </row>
    <row r="6400">
      <c r="A6400" t="inlineStr">
        <is>
          <t>6441111</t>
        </is>
      </c>
      <c r="B6400" t="inlineStr">
        <is>
          <t>和歌山県日高郡日高川町船津</t>
        </is>
      </c>
      <c r="C6400" t="inlineStr">
        <is>
          <t>わかやまけんひだかぐんひだかがわちょうふなつ</t>
        </is>
      </c>
    </row>
    <row r="6401">
      <c r="A6401" t="inlineStr">
        <is>
          <t>6441121</t>
        </is>
      </c>
      <c r="B6401" t="inlineStr">
        <is>
          <t>和歌山県日高郡日高川町西原</t>
        </is>
      </c>
      <c r="C6401" t="inlineStr">
        <is>
          <t>わかやまけんひだかぐんひだかがわちょうにしはら</t>
        </is>
      </c>
    </row>
    <row r="6402">
      <c r="A6402" t="inlineStr">
        <is>
          <t>6441122</t>
        </is>
      </c>
      <c r="B6402" t="inlineStr">
        <is>
          <t>和歌山県日高郡日高川町高津尾</t>
        </is>
      </c>
      <c r="C6402" t="inlineStr">
        <is>
          <t>わかやまけんひだかぐんひだかがわちょうたかつお</t>
        </is>
      </c>
    </row>
    <row r="6403">
      <c r="A6403" t="inlineStr">
        <is>
          <t>6441123</t>
        </is>
      </c>
      <c r="B6403" t="inlineStr">
        <is>
          <t>和歌山県日高郡日高川町高津尾川</t>
        </is>
      </c>
      <c r="C6403" t="inlineStr">
        <is>
          <t>わかやまけんひだかぐんひだかがわちょうたかつおがわ</t>
        </is>
      </c>
    </row>
    <row r="6404">
      <c r="A6404" t="inlineStr">
        <is>
          <t>6441131</t>
        </is>
      </c>
      <c r="B6404" t="inlineStr">
        <is>
          <t>和歌山県日高郡日高川町三十井川</t>
        </is>
      </c>
      <c r="C6404" t="inlineStr">
        <is>
          <t>わかやまけんひだかぐんひだかがわちょうみそいがわ</t>
        </is>
      </c>
    </row>
    <row r="6405">
      <c r="A6405" t="inlineStr">
        <is>
          <t>6441132</t>
        </is>
      </c>
      <c r="B6405" t="inlineStr">
        <is>
          <t>和歌山県日高郡日高川町姉子</t>
        </is>
      </c>
      <c r="C6405" t="inlineStr">
        <is>
          <t>わかやまけんひだかぐんひだかがわちょうあねこ</t>
        </is>
      </c>
    </row>
    <row r="6406">
      <c r="A6406" t="inlineStr">
        <is>
          <t>6441133</t>
        </is>
      </c>
      <c r="B6406" t="inlineStr">
        <is>
          <t>和歌山県日高郡日高川町原日浦</t>
        </is>
      </c>
      <c r="C6406" t="inlineStr">
        <is>
          <t>わかやまけんひだかぐんひだかがわちょうはらびうら</t>
        </is>
      </c>
    </row>
    <row r="6407">
      <c r="A6407" t="inlineStr">
        <is>
          <t>6441134</t>
        </is>
      </c>
      <c r="B6407" t="inlineStr">
        <is>
          <t>和歌山県日高郡日高川町三十木</t>
        </is>
      </c>
      <c r="C6407" t="inlineStr">
        <is>
          <t>わかやまけんひだかぐんひだかがわちょうみそぎ</t>
        </is>
      </c>
    </row>
    <row r="6408">
      <c r="A6408" t="inlineStr">
        <is>
          <t>6441141</t>
        </is>
      </c>
      <c r="B6408" t="inlineStr">
        <is>
          <t>和歌山県日高郡日高川町上田原</t>
        </is>
      </c>
      <c r="C6408" t="inlineStr">
        <is>
          <t>わかやまけんひだかぐんひだかがわちょうかみたはら</t>
        </is>
      </c>
    </row>
    <row r="6409">
      <c r="A6409" t="inlineStr">
        <is>
          <t>6441142</t>
        </is>
      </c>
      <c r="B6409" t="inlineStr">
        <is>
          <t>和歌山県日高郡日高川町下田原</t>
        </is>
      </c>
      <c r="C6409" t="inlineStr">
        <is>
          <t>わかやまけんひだかぐんひだかがわちょうしもたはら</t>
        </is>
      </c>
    </row>
    <row r="6410">
      <c r="A6410" t="inlineStr">
        <is>
          <t>6441143</t>
        </is>
      </c>
      <c r="B6410" t="inlineStr">
        <is>
          <t>和歌山県日高郡日高川町小釜本</t>
        </is>
      </c>
      <c r="C6410" t="inlineStr">
        <is>
          <t>わかやまけんひだかぐんひだかがわちょうこかもと</t>
        </is>
      </c>
    </row>
    <row r="6411">
      <c r="A6411" t="inlineStr">
        <is>
          <t>6441151</t>
        </is>
      </c>
      <c r="B6411" t="inlineStr">
        <is>
          <t>和歌山県日高郡日高川町田尻</t>
        </is>
      </c>
      <c r="C6411" t="inlineStr">
        <is>
          <t>わかやまけんひだかぐんひだかがわちょうたじり</t>
        </is>
      </c>
    </row>
    <row r="6412">
      <c r="A6412" t="inlineStr">
        <is>
          <t>6441152</t>
        </is>
      </c>
      <c r="B6412" t="inlineStr">
        <is>
          <t>和歌山県日高郡日高川町三佐</t>
        </is>
      </c>
      <c r="C6412" t="inlineStr">
        <is>
          <t>わかやまけんひだかぐんひだかがわちょうみざ</t>
        </is>
      </c>
    </row>
    <row r="6413">
      <c r="A6413" t="inlineStr">
        <is>
          <t>6441161</t>
        </is>
      </c>
      <c r="B6413" t="inlineStr">
        <is>
          <t>和歌山県日高郡日高川町坂野川</t>
        </is>
      </c>
      <c r="C6413" t="inlineStr">
        <is>
          <t>わかやまけんひだかぐんひだかがわちょうさかのがわ</t>
        </is>
      </c>
    </row>
    <row r="6414">
      <c r="A6414" t="inlineStr">
        <is>
          <t>6441162</t>
        </is>
      </c>
      <c r="B6414" t="inlineStr">
        <is>
          <t>和歌山県日高郡日高川町老星</t>
        </is>
      </c>
      <c r="C6414" t="inlineStr">
        <is>
          <t>わかやまけんひだかぐんひだかがわちょうおいぼし</t>
        </is>
      </c>
    </row>
    <row r="6415">
      <c r="A6415" t="inlineStr">
        <is>
          <t>6441163</t>
        </is>
      </c>
      <c r="B6415" t="inlineStr">
        <is>
          <t>和歌山県日高郡日高川町大又</t>
        </is>
      </c>
      <c r="C6415" t="inlineStr">
        <is>
          <t>わかやまけんひだかぐんひだかがわちょうおおまた</t>
        </is>
      </c>
    </row>
    <row r="6416">
      <c r="A6416" t="inlineStr">
        <is>
          <t>6441164</t>
        </is>
      </c>
      <c r="B6416" t="inlineStr">
        <is>
          <t>和歌山県日高郡日高川町佐井</t>
        </is>
      </c>
      <c r="C6416" t="inlineStr">
        <is>
          <t>わかやまけんひだかぐんひだかがわちょうさい</t>
        </is>
      </c>
    </row>
    <row r="6417">
      <c r="A6417" t="inlineStr">
        <is>
          <t>6441201</t>
        </is>
      </c>
      <c r="B6417" t="inlineStr">
        <is>
          <t>和歌山県日高郡日高川町川原河</t>
        </is>
      </c>
      <c r="C6417" t="inlineStr">
        <is>
          <t>わかやまけんひだかぐんひだかがわちょうかわはらごう</t>
        </is>
      </c>
    </row>
    <row r="6418">
      <c r="A6418" t="inlineStr">
        <is>
          <t>6441211</t>
        </is>
      </c>
      <c r="B6418" t="inlineStr">
        <is>
          <t>和歌山県日高郡日高川町弥谷</t>
        </is>
      </c>
      <c r="C6418" t="inlineStr">
        <is>
          <t>わかやまけんひだかぐんひだかがわちょういやだに</t>
        </is>
      </c>
    </row>
    <row r="6419">
      <c r="A6419" t="inlineStr">
        <is>
          <t>6441212</t>
        </is>
      </c>
      <c r="B6419" t="inlineStr">
        <is>
          <t>和歌山県日高郡日高川町皆瀬</t>
        </is>
      </c>
      <c r="C6419" t="inlineStr">
        <is>
          <t>わかやまけんひだかぐんひだかがわちょうかいぜ</t>
        </is>
      </c>
    </row>
    <row r="6420">
      <c r="A6420" t="inlineStr">
        <is>
          <t>6441213</t>
        </is>
      </c>
      <c r="B6420" t="inlineStr">
        <is>
          <t>和歌山県日高郡日高川町愛川</t>
        </is>
      </c>
      <c r="C6420" t="inlineStr">
        <is>
          <t>わかやまけんひだかぐんひだかがわちょうあたいがわ</t>
        </is>
      </c>
    </row>
    <row r="6421">
      <c r="A6421" t="inlineStr">
        <is>
          <t>6441214</t>
        </is>
      </c>
      <c r="B6421" t="inlineStr">
        <is>
          <t>和歌山県日高郡日高川町上初湯川</t>
        </is>
      </c>
      <c r="C6421" t="inlineStr">
        <is>
          <t>わかやまけんひだかぐんひだかがわちょうかみうぶゆがわ</t>
        </is>
      </c>
    </row>
    <row r="6422">
      <c r="A6422" t="inlineStr">
        <is>
          <t>6441221</t>
        </is>
      </c>
      <c r="B6422" t="inlineStr">
        <is>
          <t>和歌山県日高郡日高川町寒川</t>
        </is>
      </c>
      <c r="C6422" t="inlineStr">
        <is>
          <t>わかやまけんひだかぐんひだかがわちょうそうがわ</t>
        </is>
      </c>
    </row>
    <row r="6423">
      <c r="A6423" t="inlineStr">
        <is>
          <t>6441222</t>
        </is>
      </c>
      <c r="B6423" t="inlineStr">
        <is>
          <t>和歌山県日高郡日高川町串本</t>
        </is>
      </c>
      <c r="C6423" t="inlineStr">
        <is>
          <t>わかやまけんひだかぐんひだかがわちょうくしもと</t>
        </is>
      </c>
    </row>
    <row r="6424">
      <c r="A6424" t="inlineStr">
        <is>
          <t>6441231</t>
        </is>
      </c>
      <c r="B6424" t="inlineStr">
        <is>
          <t>和歌山県日高郡日高川町初湯川</t>
        </is>
      </c>
      <c r="C6424" t="inlineStr">
        <is>
          <t>わかやまけんひだかぐんひだかがわちょううぶゆがわ</t>
        </is>
      </c>
    </row>
    <row r="6425">
      <c r="A6425" t="inlineStr">
        <is>
          <t>6441241</t>
        </is>
      </c>
      <c r="B6425" t="inlineStr">
        <is>
          <t>和歌山県日高郡日高川町滝頭</t>
        </is>
      </c>
      <c r="C6425" t="inlineStr">
        <is>
          <t>わかやまけんひだかぐんひだかがわちょうたきがしら</t>
        </is>
      </c>
    </row>
    <row r="6426">
      <c r="A6426" t="inlineStr">
        <is>
          <t>6441242</t>
        </is>
      </c>
      <c r="B6426" t="inlineStr">
        <is>
          <t>和歌山県日高郡日高川町熊野川</t>
        </is>
      </c>
      <c r="C6426" t="inlineStr">
        <is>
          <t>わかやまけんひだかぐんひだかがわちょうくまのがわ</t>
        </is>
      </c>
    </row>
    <row r="6427">
      <c r="A6427" t="inlineStr">
        <is>
          <t>6441243</t>
        </is>
      </c>
      <c r="B6427" t="inlineStr">
        <is>
          <t>和歌山県日高郡日高川町浅間</t>
        </is>
      </c>
      <c r="C6427" t="inlineStr">
        <is>
          <t>わかやまけんひだかぐんひだかがわちょうあさま</t>
        </is>
      </c>
    </row>
    <row r="6428">
      <c r="A6428" t="inlineStr">
        <is>
          <t>6441244</t>
        </is>
      </c>
      <c r="B6428" t="inlineStr">
        <is>
          <t>和歌山県日高郡日高川町上越方</t>
        </is>
      </c>
      <c r="C6428" t="inlineStr">
        <is>
          <t>わかやまけんひだかぐんひだかがわちょうかみこしかた</t>
        </is>
      </c>
    </row>
    <row r="6429">
      <c r="A6429" t="inlineStr">
        <is>
          <t>6450000</t>
        </is>
      </c>
      <c r="B6429" t="inlineStr">
        <is>
          <t>和歌山県日高郡みなべ町</t>
        </is>
      </c>
      <c r="C6429" t="inlineStr">
        <is>
          <t>わかやまけんひだかぐんみなべちょう</t>
        </is>
      </c>
    </row>
    <row r="6430">
      <c r="A6430" t="inlineStr">
        <is>
          <t>6450001</t>
        </is>
      </c>
      <c r="B6430" t="inlineStr">
        <is>
          <t>和歌山県日高郡みなべ町東吉田</t>
        </is>
      </c>
      <c r="C6430" t="inlineStr">
        <is>
          <t>わかやまけんひだかぐんみなべちょうひがしよしだ</t>
        </is>
      </c>
    </row>
    <row r="6431">
      <c r="A6431" t="inlineStr">
        <is>
          <t>6450002</t>
        </is>
      </c>
      <c r="B6431" t="inlineStr">
        <is>
          <t>和歌山県日高郡みなべ町芝</t>
        </is>
      </c>
      <c r="C6431" t="inlineStr">
        <is>
          <t>わかやまけんひだかぐんみなべちょうしば</t>
        </is>
      </c>
    </row>
    <row r="6432">
      <c r="A6432" t="inlineStr">
        <is>
          <t>6450003</t>
        </is>
      </c>
      <c r="B6432" t="inlineStr">
        <is>
          <t>和歌山県日高郡みなべ町堺</t>
        </is>
      </c>
      <c r="C6432" t="inlineStr">
        <is>
          <t>わかやまけんひだかぐんみなべちょうさかい</t>
        </is>
      </c>
    </row>
    <row r="6433">
      <c r="A6433" t="inlineStr">
        <is>
          <t>6450004</t>
        </is>
      </c>
      <c r="B6433" t="inlineStr">
        <is>
          <t>和歌山県日高郡みなべ町埴田</t>
        </is>
      </c>
      <c r="C6433" t="inlineStr">
        <is>
          <t>わかやまけんひだかぐんみなべちょうはねた</t>
        </is>
      </c>
    </row>
    <row r="6434">
      <c r="A6434" t="inlineStr">
        <is>
          <t>6450005</t>
        </is>
      </c>
      <c r="B6434" t="inlineStr">
        <is>
          <t>和歌山県日高郡みなべ町南道</t>
        </is>
      </c>
      <c r="C6434" t="inlineStr">
        <is>
          <t>わかやまけんひだかぐんみなべちょうみなみどう</t>
        </is>
      </c>
    </row>
    <row r="6435">
      <c r="A6435" t="inlineStr">
        <is>
          <t>6450006</t>
        </is>
      </c>
      <c r="B6435" t="inlineStr">
        <is>
          <t>和歌山県日高郡みなべ町北道</t>
        </is>
      </c>
      <c r="C6435" t="inlineStr">
        <is>
          <t>わかやまけんひだかぐんみなべちょうきたどう</t>
        </is>
      </c>
    </row>
    <row r="6436">
      <c r="A6436" t="inlineStr">
        <is>
          <t>6450011</t>
        </is>
      </c>
      <c r="B6436" t="inlineStr">
        <is>
          <t>和歌山県日高郡みなべ町気佐藤</t>
        </is>
      </c>
      <c r="C6436" t="inlineStr">
        <is>
          <t>わかやまけんひだかぐんみなべちょうきさと</t>
        </is>
      </c>
    </row>
    <row r="6437">
      <c r="A6437" t="inlineStr">
        <is>
          <t>6450012</t>
        </is>
      </c>
      <c r="B6437" t="inlineStr">
        <is>
          <t>和歌山県日高郡みなべ町山内</t>
        </is>
      </c>
      <c r="C6437" t="inlineStr">
        <is>
          <t>わかやまけんひだかぐんみなべちょうやまうち</t>
        </is>
      </c>
    </row>
    <row r="6438">
      <c r="A6438" t="inlineStr">
        <is>
          <t>6450013</t>
        </is>
      </c>
      <c r="B6438" t="inlineStr">
        <is>
          <t>和歌山県日高郡みなべ町東岩代</t>
        </is>
      </c>
      <c r="C6438" t="inlineStr">
        <is>
          <t>わかやまけんひだかぐんみなべちょうひがしいわしろ</t>
        </is>
      </c>
    </row>
    <row r="6439">
      <c r="A6439" t="inlineStr">
        <is>
          <t>6450014</t>
        </is>
      </c>
      <c r="B6439" t="inlineStr">
        <is>
          <t>和歌山県日高郡みなべ町西岩代</t>
        </is>
      </c>
      <c r="C6439" t="inlineStr">
        <is>
          <t>わかやまけんひだかぐんみなべちょうにしいわしろ</t>
        </is>
      </c>
    </row>
    <row r="6440">
      <c r="A6440" t="inlineStr">
        <is>
          <t>6450021</t>
        </is>
      </c>
      <c r="B6440" t="inlineStr">
        <is>
          <t>和歌山県日高郡みなべ町東本庄</t>
        </is>
      </c>
      <c r="C6440" t="inlineStr">
        <is>
          <t>わかやまけんひだかぐんみなべちょうひがしほんじょう</t>
        </is>
      </c>
    </row>
    <row r="6441">
      <c r="A6441" t="inlineStr">
        <is>
          <t>6450022</t>
        </is>
      </c>
      <c r="B6441" t="inlineStr">
        <is>
          <t>和歌山県日高郡みなべ町晩稲</t>
        </is>
      </c>
      <c r="C6441" t="inlineStr">
        <is>
          <t>わかやまけんひだかぐんみなべちょうおしね</t>
        </is>
      </c>
    </row>
    <row r="6442">
      <c r="A6442" t="inlineStr">
        <is>
          <t>6450023</t>
        </is>
      </c>
      <c r="B6442" t="inlineStr">
        <is>
          <t>和歌山県日高郡みなべ町熊岡</t>
        </is>
      </c>
      <c r="C6442" t="inlineStr">
        <is>
          <t>わかやまけんひだかぐんみなべちょうくまおか</t>
        </is>
      </c>
    </row>
    <row r="6443">
      <c r="A6443" t="inlineStr">
        <is>
          <t>6450024</t>
        </is>
      </c>
      <c r="B6443" t="inlineStr">
        <is>
          <t>和歌山県日高郡みなべ町徳蔵</t>
        </is>
      </c>
      <c r="C6443" t="inlineStr">
        <is>
          <t>わかやまけんひだかぐんみなべちょうとくぞう</t>
        </is>
      </c>
    </row>
    <row r="6444">
      <c r="A6444" t="inlineStr">
        <is>
          <t>6450025</t>
        </is>
      </c>
      <c r="B6444" t="inlineStr">
        <is>
          <t>和歌山県日高郡みなべ町筋</t>
        </is>
      </c>
      <c r="C6444" t="inlineStr">
        <is>
          <t>わかやまけんひだかぐんみなべちょうすじ</t>
        </is>
      </c>
    </row>
    <row r="6445">
      <c r="A6445" t="inlineStr">
        <is>
          <t>6450026</t>
        </is>
      </c>
      <c r="B6445" t="inlineStr">
        <is>
          <t>和歌山県日高郡みなべ町谷口</t>
        </is>
      </c>
      <c r="C6445" t="inlineStr">
        <is>
          <t>わかやまけんひだかぐんみなべちょうたにぐち</t>
        </is>
      </c>
    </row>
    <row r="6446">
      <c r="A6446" t="inlineStr">
        <is>
          <t>6450027</t>
        </is>
      </c>
      <c r="B6446" t="inlineStr">
        <is>
          <t>和歌山県日高郡みなべ町西本庄</t>
        </is>
      </c>
      <c r="C6446" t="inlineStr">
        <is>
          <t>わかやまけんひだかぐんみなべちょうにしほんじょう</t>
        </is>
      </c>
    </row>
    <row r="6447">
      <c r="A6447" t="inlineStr">
        <is>
          <t>6450028</t>
        </is>
      </c>
      <c r="B6447" t="inlineStr">
        <is>
          <t>和歌山県日高郡みなべ町熊瀬川</t>
        </is>
      </c>
      <c r="C6447" t="inlineStr">
        <is>
          <t>わかやまけんひだかぐんみなべちょうくませがわ</t>
        </is>
      </c>
    </row>
    <row r="6448">
      <c r="A6448" t="inlineStr">
        <is>
          <t>6450201</t>
        </is>
      </c>
      <c r="B6448" t="inlineStr">
        <is>
          <t>和歌山県日高郡みなべ町清川</t>
        </is>
      </c>
      <c r="C6448" t="inlineStr">
        <is>
          <t>わかやまけんひだかぐんみなべちょうきよかわ</t>
        </is>
      </c>
    </row>
    <row r="6449">
      <c r="A6449" t="inlineStr">
        <is>
          <t>6450202</t>
        </is>
      </c>
      <c r="B6449" t="inlineStr">
        <is>
          <t>和歌山県日高郡みなべ町東神野川</t>
        </is>
      </c>
      <c r="C6449" t="inlineStr">
        <is>
          <t>わかやまけんひだかぐんみなべちょうひがしこうのがわ</t>
        </is>
      </c>
    </row>
    <row r="6450">
      <c r="A6450" t="inlineStr">
        <is>
          <t>6450203</t>
        </is>
      </c>
      <c r="B6450" t="inlineStr">
        <is>
          <t>和歌山県日高郡みなべ町島之瀬</t>
        </is>
      </c>
      <c r="C6450" t="inlineStr">
        <is>
          <t>わかやまけんひだかぐんみなべちょうしまのせ</t>
        </is>
      </c>
    </row>
    <row r="6451">
      <c r="A6451" t="inlineStr">
        <is>
          <t>6450204</t>
        </is>
      </c>
      <c r="B6451" t="inlineStr">
        <is>
          <t>和歌山県日高郡みなべ町広野</t>
        </is>
      </c>
      <c r="C6451" t="inlineStr">
        <is>
          <t>わかやまけんひだかぐんみなべちょうひろの</t>
        </is>
      </c>
    </row>
    <row r="6452">
      <c r="A6452" t="inlineStr">
        <is>
          <t>6450205</t>
        </is>
      </c>
      <c r="B6452" t="inlineStr">
        <is>
          <t>和歌山県日高郡みなべ町滝</t>
        </is>
      </c>
      <c r="C6452" t="inlineStr">
        <is>
          <t>わかやまけんひだかぐんみなべちょうたき</t>
        </is>
      </c>
    </row>
    <row r="6453">
      <c r="A6453" t="inlineStr">
        <is>
          <t>6450206</t>
        </is>
      </c>
      <c r="B6453" t="inlineStr">
        <is>
          <t>和歌山県日高郡みなべ町土井</t>
        </is>
      </c>
      <c r="C6453" t="inlineStr">
        <is>
          <t>わかやまけんひだかぐんみなべちょうどい</t>
        </is>
      </c>
    </row>
    <row r="6454">
      <c r="A6454" t="inlineStr">
        <is>
          <t>6450207</t>
        </is>
      </c>
      <c r="B6454" t="inlineStr">
        <is>
          <t>和歌山県日高郡みなべ町高野</t>
        </is>
      </c>
      <c r="C6454" t="inlineStr">
        <is>
          <t>わかやまけんひだかぐんみなべちょうたかの</t>
        </is>
      </c>
    </row>
    <row r="6455">
      <c r="A6455" t="inlineStr">
        <is>
          <t>6450208</t>
        </is>
      </c>
      <c r="B6455" t="inlineStr">
        <is>
          <t>和歌山県日高郡みなべ町市井川</t>
        </is>
      </c>
      <c r="C6455" t="inlineStr">
        <is>
          <t>わかやまけんひだかぐんみなべちょういちいがわ</t>
        </is>
      </c>
    </row>
    <row r="6456">
      <c r="A6456" t="inlineStr">
        <is>
          <t>6450301</t>
        </is>
      </c>
      <c r="B6456" t="inlineStr">
        <is>
          <t>和歌山県田辺市龍神村福井</t>
        </is>
      </c>
      <c r="C6456" t="inlineStr">
        <is>
          <t>わかやまけんたなべしりゅうじんむらふくい</t>
        </is>
      </c>
    </row>
    <row r="6457">
      <c r="A6457" t="inlineStr">
        <is>
          <t>6450302</t>
        </is>
      </c>
      <c r="B6457" t="inlineStr">
        <is>
          <t>和歌山県田辺市龍神村甲斐ノ川</t>
        </is>
      </c>
      <c r="C6457" t="inlineStr">
        <is>
          <t>わかやまけんたなべしりゅうじんむらかいのがわ</t>
        </is>
      </c>
    </row>
    <row r="6458">
      <c r="A6458" t="inlineStr">
        <is>
          <t>6450303</t>
        </is>
      </c>
      <c r="B6458" t="inlineStr">
        <is>
          <t>和歌山県田辺市龍神村小家</t>
        </is>
      </c>
      <c r="C6458" t="inlineStr">
        <is>
          <t>わかやまけんたなべしりゅうじんむらおいえ</t>
        </is>
      </c>
    </row>
    <row r="6459">
      <c r="A6459" t="inlineStr">
        <is>
          <t>6450411</t>
        </is>
      </c>
      <c r="B6459" t="inlineStr">
        <is>
          <t>和歌山県田辺市龍神村宮代</t>
        </is>
      </c>
      <c r="C6459" t="inlineStr">
        <is>
          <t>わかやまけんたなべしりゅうじんむらみやしろ</t>
        </is>
      </c>
    </row>
    <row r="6460">
      <c r="A6460" t="inlineStr">
        <is>
          <t>6450412</t>
        </is>
      </c>
      <c r="B6460" t="inlineStr">
        <is>
          <t>和歌山県田辺市龍神村丹生ノ川</t>
        </is>
      </c>
      <c r="C6460" t="inlineStr">
        <is>
          <t>わかやまけんたなべしりゅうじんむらにゅうのがわ</t>
        </is>
      </c>
    </row>
    <row r="6461">
      <c r="A6461" t="inlineStr">
        <is>
          <t>6450413</t>
        </is>
      </c>
      <c r="B6461" t="inlineStr">
        <is>
          <t>和歌山県田辺市龍神村殿原</t>
        </is>
      </c>
      <c r="C6461" t="inlineStr">
        <is>
          <t>わかやまけんたなべしりゅうじんむらとのはら</t>
        </is>
      </c>
    </row>
    <row r="6462">
      <c r="A6462" t="inlineStr">
        <is>
          <t>6450414</t>
        </is>
      </c>
      <c r="B6462" t="inlineStr">
        <is>
          <t>和歌山県田辺市龍神村東</t>
        </is>
      </c>
      <c r="C6462" t="inlineStr">
        <is>
          <t>わかやまけんたなべしりゅうじんむらひがし</t>
        </is>
      </c>
    </row>
    <row r="6463">
      <c r="A6463" t="inlineStr">
        <is>
          <t>6450415</t>
        </is>
      </c>
      <c r="B6463" t="inlineStr">
        <is>
          <t>和歌山県田辺市龍神村西</t>
        </is>
      </c>
      <c r="C6463" t="inlineStr">
        <is>
          <t>わかやまけんたなべしりゅうじんむらにし</t>
        </is>
      </c>
    </row>
    <row r="6464">
      <c r="A6464" t="inlineStr">
        <is>
          <t>6450416</t>
        </is>
      </c>
      <c r="B6464" t="inlineStr">
        <is>
          <t>和歌山県田辺市龍神村安井</t>
        </is>
      </c>
      <c r="C6464" t="inlineStr">
        <is>
          <t>わかやまけんたなべしりゅうじんむらやすい</t>
        </is>
      </c>
    </row>
    <row r="6465">
      <c r="A6465" t="inlineStr">
        <is>
          <t>6450417</t>
        </is>
      </c>
      <c r="B6465" t="inlineStr">
        <is>
          <t>和歌山県田辺市龍神村柳瀬</t>
        </is>
      </c>
      <c r="C6465" t="inlineStr">
        <is>
          <t>わかやまけんたなべしりゅうじんむらやなせ</t>
        </is>
      </c>
    </row>
    <row r="6466">
      <c r="A6466" t="inlineStr">
        <is>
          <t>6450521</t>
        </is>
      </c>
      <c r="B6466" t="inlineStr">
        <is>
          <t>和歌山県田辺市龍神村小又川</t>
        </is>
      </c>
      <c r="C6466" t="inlineStr">
        <is>
          <t>わかやまけんたなべしりゅうじんむらこまたがわ</t>
        </is>
      </c>
    </row>
    <row r="6467">
      <c r="A6467" t="inlineStr">
        <is>
          <t>6450522</t>
        </is>
      </c>
      <c r="B6467" t="inlineStr">
        <is>
          <t>和歌山県田辺市龍神村三ツ又</t>
        </is>
      </c>
      <c r="C6467" t="inlineStr">
        <is>
          <t>わかやまけんたなべしりゅうじんむらみつまた</t>
        </is>
      </c>
    </row>
    <row r="6468">
      <c r="A6468" t="inlineStr">
        <is>
          <t>6450523</t>
        </is>
      </c>
      <c r="B6468" t="inlineStr">
        <is>
          <t>和歌山県田辺市龍神村広井原</t>
        </is>
      </c>
      <c r="C6468" t="inlineStr">
        <is>
          <t>わかやまけんたなべしりゅうじんむらひろいはら</t>
        </is>
      </c>
    </row>
    <row r="6469">
      <c r="A6469" t="inlineStr">
        <is>
          <t>6450524</t>
        </is>
      </c>
      <c r="B6469" t="inlineStr">
        <is>
          <t>和歌山県田辺市龍神村湯ノ又</t>
        </is>
      </c>
      <c r="C6469" t="inlineStr">
        <is>
          <t>わかやまけんたなべしりゅうじんむらゆのまた</t>
        </is>
      </c>
    </row>
    <row r="6470">
      <c r="A6470" t="inlineStr">
        <is>
          <t>6450525</t>
        </is>
      </c>
      <c r="B6470" t="inlineStr">
        <is>
          <t>和歌山県田辺市龍神村龍神</t>
        </is>
      </c>
      <c r="C6470" t="inlineStr">
        <is>
          <t>わかやまけんたなべしりゅうじんむらりゅうじん</t>
        </is>
      </c>
    </row>
    <row r="6471">
      <c r="A6471" t="inlineStr">
        <is>
          <t>6450551</t>
        </is>
      </c>
      <c r="B6471" t="inlineStr">
        <is>
          <t>和歌山県日高郡日高川町寒川</t>
        </is>
      </c>
      <c r="C6471" t="inlineStr">
        <is>
          <t>わかやまけんひだかぐんひだかがわちょうそうがわ</t>
        </is>
      </c>
    </row>
    <row r="6472">
      <c r="A6472" t="inlineStr">
        <is>
          <t>6460000</t>
        </is>
      </c>
      <c r="B6472" t="inlineStr">
        <is>
          <t>和歌山県田辺市</t>
        </is>
      </c>
      <c r="C6472" t="inlineStr">
        <is>
          <t>わかやまけんたなべし</t>
        </is>
      </c>
    </row>
    <row r="6473">
      <c r="A6473" t="inlineStr">
        <is>
          <t>6460001</t>
        </is>
      </c>
      <c r="B6473" t="inlineStr">
        <is>
          <t>和歌山県田辺市上秋津</t>
        </is>
      </c>
      <c r="C6473" t="inlineStr">
        <is>
          <t>わかやまけんたなべしかみあきづ</t>
        </is>
      </c>
    </row>
    <row r="6474">
      <c r="A6474" t="inlineStr">
        <is>
          <t>6460002</t>
        </is>
      </c>
      <c r="B6474" t="inlineStr">
        <is>
          <t>和歌山県田辺市上万呂</t>
        </is>
      </c>
      <c r="C6474" t="inlineStr">
        <is>
          <t>わかやまけんたなべしかみまろ</t>
        </is>
      </c>
    </row>
    <row r="6475">
      <c r="A6475" t="inlineStr">
        <is>
          <t>6460003</t>
        </is>
      </c>
      <c r="B6475" t="inlineStr">
        <is>
          <t>和歌山県田辺市中万呂</t>
        </is>
      </c>
      <c r="C6475" t="inlineStr">
        <is>
          <t>わかやまけんたなべしなかまろ</t>
        </is>
      </c>
    </row>
    <row r="6476">
      <c r="A6476" t="inlineStr">
        <is>
          <t>6460004</t>
        </is>
      </c>
      <c r="B6476" t="inlineStr">
        <is>
          <t>和歌山県田辺市下万呂</t>
        </is>
      </c>
      <c r="C6476" t="inlineStr">
        <is>
          <t>わかやまけんたなべししもまろ</t>
        </is>
      </c>
    </row>
    <row r="6477">
      <c r="A6477" t="inlineStr">
        <is>
          <t>6460005</t>
        </is>
      </c>
      <c r="B6477" t="inlineStr">
        <is>
          <t>和歌山県田辺市秋津町</t>
        </is>
      </c>
      <c r="C6477" t="inlineStr">
        <is>
          <t>わかやまけんたなべしあきづちょう</t>
        </is>
      </c>
    </row>
    <row r="6478">
      <c r="A6478" t="inlineStr">
        <is>
          <t>6460011</t>
        </is>
      </c>
      <c r="B6478" t="inlineStr">
        <is>
          <t>和歌山県田辺市新庄町</t>
        </is>
      </c>
      <c r="C6478" t="inlineStr">
        <is>
          <t>わかやまけんたなべししんじょうちょう</t>
        </is>
      </c>
    </row>
    <row r="6479">
      <c r="A6479" t="inlineStr">
        <is>
          <t>6460012</t>
        </is>
      </c>
      <c r="B6479" t="inlineStr">
        <is>
          <t>和歌山県田辺市神島台</t>
        </is>
      </c>
      <c r="C6479" t="inlineStr">
        <is>
          <t>わかやまけんたなべしかしまだい</t>
        </is>
      </c>
    </row>
    <row r="6480">
      <c r="A6480" t="inlineStr">
        <is>
          <t>6460013</t>
        </is>
      </c>
      <c r="B6480" t="inlineStr">
        <is>
          <t>和歌山県田辺市南新万</t>
        </is>
      </c>
      <c r="C6480" t="inlineStr">
        <is>
          <t>わかやまけんたなべしみなみしんまん</t>
        </is>
      </c>
    </row>
    <row r="6481">
      <c r="A6481" t="inlineStr">
        <is>
          <t>6460014</t>
        </is>
      </c>
      <c r="B6481" t="inlineStr">
        <is>
          <t>和歌山県田辺市新万</t>
        </is>
      </c>
      <c r="C6481" t="inlineStr">
        <is>
          <t>わかやまけんたなべししんまん</t>
        </is>
      </c>
    </row>
    <row r="6482">
      <c r="A6482" t="inlineStr">
        <is>
          <t>6460015</t>
        </is>
      </c>
      <c r="B6482" t="inlineStr">
        <is>
          <t>和歌山県田辺市たきない町</t>
        </is>
      </c>
      <c r="C6482" t="inlineStr">
        <is>
          <t>わかやまけんたなべしたきないちょう</t>
        </is>
      </c>
    </row>
    <row r="6483">
      <c r="A6483" t="inlineStr">
        <is>
          <t>6460021</t>
        </is>
      </c>
      <c r="B6483" t="inlineStr">
        <is>
          <t>和歌山県田辺市あけぼの</t>
        </is>
      </c>
      <c r="C6483" t="inlineStr">
        <is>
          <t>わかやまけんたなべしあけぼの</t>
        </is>
      </c>
    </row>
    <row r="6484">
      <c r="A6484" t="inlineStr">
        <is>
          <t>6460022</t>
        </is>
      </c>
      <c r="B6484" t="inlineStr">
        <is>
          <t>和歌山県田辺市東山</t>
        </is>
      </c>
      <c r="C6484" t="inlineStr">
        <is>
          <t>わかやまけんたなべしひがしやま</t>
        </is>
      </c>
    </row>
    <row r="6485">
      <c r="A6485" t="inlineStr">
        <is>
          <t>6460023</t>
        </is>
      </c>
      <c r="B6485" t="inlineStr">
        <is>
          <t>和歌山県田辺市文里</t>
        </is>
      </c>
      <c r="C6485" t="inlineStr">
        <is>
          <t>わかやまけんたなべしもり</t>
        </is>
      </c>
    </row>
    <row r="6486">
      <c r="A6486" t="inlineStr">
        <is>
          <t>6460024</t>
        </is>
      </c>
      <c r="B6486" t="inlineStr">
        <is>
          <t>和歌山県田辺市学園</t>
        </is>
      </c>
      <c r="C6486" t="inlineStr">
        <is>
          <t>わかやまけんたなべしがくえん</t>
        </is>
      </c>
    </row>
    <row r="6487">
      <c r="A6487" t="inlineStr">
        <is>
          <t>6460025</t>
        </is>
      </c>
      <c r="B6487" t="inlineStr">
        <is>
          <t>和歌山県田辺市神子浜</t>
        </is>
      </c>
      <c r="C6487" t="inlineStr">
        <is>
          <t>わかやまけんたなべしみこのはま</t>
        </is>
      </c>
    </row>
    <row r="6488">
      <c r="A6488" t="inlineStr">
        <is>
          <t>6460026</t>
        </is>
      </c>
      <c r="B6488" t="inlineStr">
        <is>
          <t>和歌山県田辺市宝来町</t>
        </is>
      </c>
      <c r="C6488" t="inlineStr">
        <is>
          <t>わかやまけんたなべしほうらいちょう</t>
        </is>
      </c>
    </row>
    <row r="6489">
      <c r="A6489" t="inlineStr">
        <is>
          <t>6460027</t>
        </is>
      </c>
      <c r="B6489" t="inlineStr">
        <is>
          <t>和歌山県田辺市朝日ヶ丘</t>
        </is>
      </c>
      <c r="C6489" t="inlineStr">
        <is>
          <t>わかやまけんたなべしあさひがおか</t>
        </is>
      </c>
    </row>
    <row r="6490">
      <c r="A6490" t="inlineStr">
        <is>
          <t>6460028</t>
        </is>
      </c>
      <c r="B6490" t="inlineStr">
        <is>
          <t>和歌山県田辺市高雄</t>
        </is>
      </c>
      <c r="C6490" t="inlineStr">
        <is>
          <t>わかやまけんたなべしたかお</t>
        </is>
      </c>
    </row>
    <row r="6491">
      <c r="A6491" t="inlineStr">
        <is>
          <t>6460029</t>
        </is>
      </c>
      <c r="B6491" t="inlineStr">
        <is>
          <t>和歌山県田辺市東陽</t>
        </is>
      </c>
      <c r="C6491" t="inlineStr">
        <is>
          <t>わかやまけんたなべしとうよう</t>
        </is>
      </c>
    </row>
    <row r="6492">
      <c r="A6492" t="inlineStr">
        <is>
          <t>6460031</t>
        </is>
      </c>
      <c r="B6492" t="inlineStr">
        <is>
          <t>和歌山県田辺市湊</t>
        </is>
      </c>
      <c r="C6492" t="inlineStr">
        <is>
          <t>わかやまけんたなべしみなと</t>
        </is>
      </c>
    </row>
    <row r="6493">
      <c r="A6493" t="inlineStr">
        <is>
          <t>6460032</t>
        </is>
      </c>
      <c r="B6493" t="inlineStr">
        <is>
          <t>和歌山県田辺市下屋敷町</t>
        </is>
      </c>
      <c r="C6493" t="inlineStr">
        <is>
          <t>わかやまけんたなべししもやしきまち</t>
        </is>
      </c>
    </row>
    <row r="6494">
      <c r="A6494" t="inlineStr">
        <is>
          <t>6460033</t>
        </is>
      </c>
      <c r="B6494" t="inlineStr">
        <is>
          <t>和歌山県田辺市新屋敷町</t>
        </is>
      </c>
      <c r="C6494" t="inlineStr">
        <is>
          <t>わかやまけんたなべししんやしきまち</t>
        </is>
      </c>
    </row>
    <row r="6495">
      <c r="A6495" t="inlineStr">
        <is>
          <t>6460034</t>
        </is>
      </c>
      <c r="B6495" t="inlineStr">
        <is>
          <t>和歌山県田辺市扇ケ浜</t>
        </is>
      </c>
      <c r="C6495" t="inlineStr">
        <is>
          <t>わかやまけんたなべしおうぎがはま</t>
        </is>
      </c>
    </row>
    <row r="6496">
      <c r="A6496" t="inlineStr">
        <is>
          <t>6460035</t>
        </is>
      </c>
      <c r="B6496" t="inlineStr">
        <is>
          <t>和歌山県田辺市中屋敷町</t>
        </is>
      </c>
      <c r="C6496" t="inlineStr">
        <is>
          <t>わかやまけんたなべしなかやしきまち</t>
        </is>
      </c>
    </row>
    <row r="6497">
      <c r="A6497" t="inlineStr">
        <is>
          <t>6460036</t>
        </is>
      </c>
      <c r="B6497" t="inlineStr">
        <is>
          <t>和歌山県田辺市上屋敷</t>
        </is>
      </c>
      <c r="C6497" t="inlineStr">
        <is>
          <t>わかやまけんたなべしかみやしき</t>
        </is>
      </c>
    </row>
    <row r="6498">
      <c r="A6498" t="inlineStr">
        <is>
          <t>6460037</t>
        </is>
      </c>
      <c r="B6498" t="inlineStr">
        <is>
          <t>和歌山県田辺市磯間</t>
        </is>
      </c>
      <c r="C6498" t="inlineStr">
        <is>
          <t>わかやまけんたなべしいそま</t>
        </is>
      </c>
    </row>
    <row r="6499">
      <c r="A6499" t="inlineStr">
        <is>
          <t>6460038</t>
        </is>
      </c>
      <c r="B6499" t="inlineStr">
        <is>
          <t>和歌山県田辺市末広町</t>
        </is>
      </c>
      <c r="C6499" t="inlineStr">
        <is>
          <t>わかやまけんたなべしすえひろちょう</t>
        </is>
      </c>
    </row>
    <row r="6500">
      <c r="A6500" t="inlineStr">
        <is>
          <t>6460041</t>
        </is>
      </c>
      <c r="B6500" t="inlineStr">
        <is>
          <t>和歌山県田辺市北新町</t>
        </is>
      </c>
      <c r="C6500" t="inlineStr">
        <is>
          <t>わかやまけんたなべしきたしんまち</t>
        </is>
      </c>
    </row>
    <row r="6501">
      <c r="A6501" t="inlineStr">
        <is>
          <t>6460042</t>
        </is>
      </c>
      <c r="B6501" t="inlineStr">
        <is>
          <t>和歌山県田辺市南新町</t>
        </is>
      </c>
      <c r="C6501" t="inlineStr">
        <is>
          <t>わかやまけんたなべしみなみしんまち</t>
        </is>
      </c>
    </row>
    <row r="6502">
      <c r="A6502" t="inlineStr">
        <is>
          <t>6460043</t>
        </is>
      </c>
      <c r="B6502" t="inlineStr">
        <is>
          <t>和歌山県田辺市今福町</t>
        </is>
      </c>
      <c r="C6502" t="inlineStr">
        <is>
          <t>わかやまけんたなべしいまふくまち</t>
        </is>
      </c>
    </row>
    <row r="6503">
      <c r="A6503" t="inlineStr">
        <is>
          <t>6460044</t>
        </is>
      </c>
      <c r="B6503" t="inlineStr">
        <is>
          <t>和歌山県田辺市福路町</t>
        </is>
      </c>
      <c r="C6503" t="inlineStr">
        <is>
          <t>わかやまけんたなべしふくろまち</t>
        </is>
      </c>
    </row>
    <row r="6504">
      <c r="A6504" t="inlineStr">
        <is>
          <t>6460045</t>
        </is>
      </c>
      <c r="B6504" t="inlineStr">
        <is>
          <t>和歌山県田辺市片町</t>
        </is>
      </c>
      <c r="C6504" t="inlineStr">
        <is>
          <t>わかやまけんたなべしかたまち</t>
        </is>
      </c>
    </row>
    <row r="6505">
      <c r="A6505" t="inlineStr">
        <is>
          <t>6460046</t>
        </is>
      </c>
      <c r="B6505" t="inlineStr">
        <is>
          <t>和歌山県田辺市本町</t>
        </is>
      </c>
      <c r="C6505" t="inlineStr">
        <is>
          <t>わかやまけんたなべしほんまち</t>
        </is>
      </c>
    </row>
    <row r="6506">
      <c r="A6506" t="inlineStr">
        <is>
          <t>6460047</t>
        </is>
      </c>
      <c r="B6506" t="inlineStr">
        <is>
          <t>和歌山県田辺市紺屋町</t>
        </is>
      </c>
      <c r="C6506" t="inlineStr">
        <is>
          <t>わかやまけんたなべしこんやまち</t>
        </is>
      </c>
    </row>
    <row r="6507">
      <c r="A6507" t="inlineStr">
        <is>
          <t>6460048</t>
        </is>
      </c>
      <c r="B6507" t="inlineStr">
        <is>
          <t>和歌山県田辺市栄町</t>
        </is>
      </c>
      <c r="C6507" t="inlineStr">
        <is>
          <t>わかやまけんたなべしさかえまち</t>
        </is>
      </c>
    </row>
    <row r="6508">
      <c r="A6508" t="inlineStr">
        <is>
          <t>6460050</t>
        </is>
      </c>
      <c r="B6508" t="inlineStr">
        <is>
          <t>和歌山県田辺市天神崎</t>
        </is>
      </c>
      <c r="C6508" t="inlineStr">
        <is>
          <t>わかやまけんたなべしてんじんざき</t>
        </is>
      </c>
    </row>
    <row r="6509">
      <c r="A6509" t="inlineStr">
        <is>
          <t>6460051</t>
        </is>
      </c>
      <c r="B6509" t="inlineStr">
        <is>
          <t>和歌山県田辺市稲成町</t>
        </is>
      </c>
      <c r="C6509" t="inlineStr">
        <is>
          <t>わかやまけんたなべしいなりちょう</t>
        </is>
      </c>
    </row>
    <row r="6510">
      <c r="A6510" t="inlineStr">
        <is>
          <t>6460052</t>
        </is>
      </c>
      <c r="B6510" t="inlineStr">
        <is>
          <t>和歌山県田辺市むつみ</t>
        </is>
      </c>
      <c r="C6510" t="inlineStr">
        <is>
          <t>わかやまけんたなべしむつみ</t>
        </is>
      </c>
    </row>
    <row r="6511">
      <c r="A6511" t="inlineStr">
        <is>
          <t>6460053</t>
        </is>
      </c>
      <c r="B6511" t="inlineStr">
        <is>
          <t>和歌山県田辺市元町</t>
        </is>
      </c>
      <c r="C6511" t="inlineStr">
        <is>
          <t>わかやまけんたなべしもとまち</t>
        </is>
      </c>
    </row>
    <row r="6512">
      <c r="A6512" t="inlineStr">
        <is>
          <t>6460054</t>
        </is>
      </c>
      <c r="B6512" t="inlineStr">
        <is>
          <t>和歌山県田辺市江川</t>
        </is>
      </c>
      <c r="C6512" t="inlineStr">
        <is>
          <t>わかやまけんたなべしえがわ</t>
        </is>
      </c>
    </row>
    <row r="6513">
      <c r="A6513" t="inlineStr">
        <is>
          <t>6460056</t>
        </is>
      </c>
      <c r="B6513" t="inlineStr">
        <is>
          <t>和歌山県田辺市芳養町</t>
        </is>
      </c>
      <c r="C6513" t="inlineStr">
        <is>
          <t>わかやまけんたなべしはやちょう</t>
        </is>
      </c>
    </row>
    <row r="6514">
      <c r="A6514" t="inlineStr">
        <is>
          <t>6460057</t>
        </is>
      </c>
      <c r="B6514" t="inlineStr">
        <is>
          <t>和歌山県田辺市中芳養</t>
        </is>
      </c>
      <c r="C6514" t="inlineStr">
        <is>
          <t>わかやまけんたなべしなかはや</t>
        </is>
      </c>
    </row>
    <row r="6515">
      <c r="A6515" t="inlineStr">
        <is>
          <t>6460058</t>
        </is>
      </c>
      <c r="B6515" t="inlineStr">
        <is>
          <t>和歌山県田辺市目良</t>
        </is>
      </c>
      <c r="C6515" t="inlineStr">
        <is>
          <t>わかやまけんたなべしめら</t>
        </is>
      </c>
    </row>
    <row r="6516">
      <c r="A6516" t="inlineStr">
        <is>
          <t>6460059</t>
        </is>
      </c>
      <c r="B6516" t="inlineStr">
        <is>
          <t>和歌山県田辺市古尾</t>
        </is>
      </c>
      <c r="C6516" t="inlineStr">
        <is>
          <t>わかやまけんたなべしふるお</t>
        </is>
      </c>
    </row>
    <row r="6517">
      <c r="A6517" t="inlineStr">
        <is>
          <t>6460061</t>
        </is>
      </c>
      <c r="B6517" t="inlineStr">
        <is>
          <t>和歌山県田辺市上の山</t>
        </is>
      </c>
      <c r="C6517" t="inlineStr">
        <is>
          <t>わかやまけんたなべしうえのやま</t>
        </is>
      </c>
    </row>
    <row r="6518">
      <c r="A6518" t="inlineStr">
        <is>
          <t>6460062</t>
        </is>
      </c>
      <c r="B6518" t="inlineStr">
        <is>
          <t>和歌山県田辺市明洋</t>
        </is>
      </c>
      <c r="C6518" t="inlineStr">
        <is>
          <t>わかやまけんたなべしめいよう</t>
        </is>
      </c>
    </row>
    <row r="6519">
      <c r="A6519" t="inlineStr">
        <is>
          <t>6460063</t>
        </is>
      </c>
      <c r="B6519" t="inlineStr">
        <is>
          <t>和歌山県田辺市芳養松原</t>
        </is>
      </c>
      <c r="C6519" t="inlineStr">
        <is>
          <t>わかやまけんたなべしはやまつばら</t>
        </is>
      </c>
    </row>
    <row r="6520">
      <c r="A6520" t="inlineStr">
        <is>
          <t>6460101</t>
        </is>
      </c>
      <c r="B6520" t="inlineStr">
        <is>
          <t>和歌山県田辺市上芳養</t>
        </is>
      </c>
      <c r="C6520" t="inlineStr">
        <is>
          <t>わかやまけんたなべしかみはや</t>
        </is>
      </c>
    </row>
    <row r="6521">
      <c r="A6521" t="inlineStr">
        <is>
          <t>6460102</t>
        </is>
      </c>
      <c r="B6521" t="inlineStr">
        <is>
          <t>和歌山県田辺市秋津川</t>
        </is>
      </c>
      <c r="C6521" t="inlineStr">
        <is>
          <t>わかやまけんたなべしあきづがわ</t>
        </is>
      </c>
    </row>
    <row r="6522">
      <c r="A6522" t="inlineStr">
        <is>
          <t>6460211</t>
        </is>
      </c>
      <c r="B6522" t="inlineStr">
        <is>
          <t>和歌山県田辺市伏菟野</t>
        </is>
      </c>
      <c r="C6522" t="inlineStr">
        <is>
          <t>わかやまけんたなべしふどの</t>
        </is>
      </c>
    </row>
    <row r="6523">
      <c r="A6523" t="inlineStr">
        <is>
          <t>6460212</t>
        </is>
      </c>
      <c r="B6523" t="inlineStr">
        <is>
          <t>和歌山県田辺市上野</t>
        </is>
      </c>
      <c r="C6523" t="inlineStr">
        <is>
          <t>わかやまけんたなべしうえの</t>
        </is>
      </c>
    </row>
    <row r="6524">
      <c r="A6524" t="inlineStr">
        <is>
          <t>6460213</t>
        </is>
      </c>
      <c r="B6524" t="inlineStr">
        <is>
          <t>和歌山県田辺市長野</t>
        </is>
      </c>
      <c r="C6524" t="inlineStr">
        <is>
          <t>わかやまけんたなべしながの</t>
        </is>
      </c>
    </row>
    <row r="6525">
      <c r="A6525" t="inlineStr">
        <is>
          <t>6460214</t>
        </is>
      </c>
      <c r="B6525" t="inlineStr">
        <is>
          <t>和歌山県田辺市上三栖</t>
        </is>
      </c>
      <c r="C6525" t="inlineStr">
        <is>
          <t>わかやまけんたなべしかみみす</t>
        </is>
      </c>
    </row>
    <row r="6526">
      <c r="A6526" t="inlineStr">
        <is>
          <t>6460215</t>
        </is>
      </c>
      <c r="B6526" t="inlineStr">
        <is>
          <t>和歌山県田辺市中三栖</t>
        </is>
      </c>
      <c r="C6526" t="inlineStr">
        <is>
          <t>わかやまけんたなべしなかみす</t>
        </is>
      </c>
    </row>
    <row r="6527">
      <c r="A6527" t="inlineStr">
        <is>
          <t>6460216</t>
        </is>
      </c>
      <c r="B6527" t="inlineStr">
        <is>
          <t>和歌山県田辺市下三栖</t>
        </is>
      </c>
      <c r="C6527" t="inlineStr">
        <is>
          <t>わかやまけんたなべししもみす</t>
        </is>
      </c>
    </row>
    <row r="6528">
      <c r="A6528" t="inlineStr">
        <is>
          <t>6460217</t>
        </is>
      </c>
      <c r="B6528" t="inlineStr">
        <is>
          <t>和歌山県田辺市城山台</t>
        </is>
      </c>
      <c r="C6528" t="inlineStr">
        <is>
          <t>わかやまけんたなべししろやまだい</t>
        </is>
      </c>
    </row>
    <row r="6529">
      <c r="A6529" t="inlineStr">
        <is>
          <t>6460301</t>
        </is>
      </c>
      <c r="B6529" t="inlineStr">
        <is>
          <t>和歌山県西牟婁郡白浜町市鹿野</t>
        </is>
      </c>
      <c r="C6529" t="inlineStr">
        <is>
          <t>わかやまけんにしむろぐんしらはまちょういちかの</t>
        </is>
      </c>
    </row>
    <row r="6530">
      <c r="A6530" t="inlineStr">
        <is>
          <t>6460302</t>
        </is>
      </c>
      <c r="B6530" t="inlineStr">
        <is>
          <t>和歌山県西牟婁郡白浜町上露</t>
        </is>
      </c>
      <c r="C6530" t="inlineStr">
        <is>
          <t>わかやまけんにしむろぐんしらはまちょうこうづゆ</t>
        </is>
      </c>
    </row>
    <row r="6531">
      <c r="A6531" t="inlineStr">
        <is>
          <t>6460303</t>
        </is>
      </c>
      <c r="B6531" t="inlineStr">
        <is>
          <t>和歌山県西牟婁郡白浜町大瀬</t>
        </is>
      </c>
      <c r="C6531" t="inlineStr">
        <is>
          <t>わかやまけんにしむろぐんしらはまちょうおおせ</t>
        </is>
      </c>
    </row>
    <row r="6532">
      <c r="A6532" t="inlineStr">
        <is>
          <t>6460304</t>
        </is>
      </c>
      <c r="B6532" t="inlineStr">
        <is>
          <t>和歌山県西牟婁郡白浜町竹垣内</t>
        </is>
      </c>
      <c r="C6532" t="inlineStr">
        <is>
          <t>わかやまけんにしむろぐんしらはまちょうたけがいと</t>
        </is>
      </c>
    </row>
    <row r="6533">
      <c r="A6533" t="inlineStr">
        <is>
          <t>6460305</t>
        </is>
      </c>
      <c r="B6533" t="inlineStr">
        <is>
          <t>和歌山県西牟婁郡白浜町北谷</t>
        </is>
      </c>
      <c r="C6533" t="inlineStr">
        <is>
          <t>わかやまけんにしむろぐんしらはまちょうきただに</t>
        </is>
      </c>
    </row>
    <row r="6534">
      <c r="A6534" t="inlineStr">
        <is>
          <t>6460311</t>
        </is>
      </c>
      <c r="B6534" t="inlineStr">
        <is>
          <t>和歌山県西牟婁郡白浜町小房</t>
        </is>
      </c>
      <c r="C6534" t="inlineStr">
        <is>
          <t>わかやまけんにしむろぐんしらはまちょうおぶさ</t>
        </is>
      </c>
    </row>
    <row r="6535">
      <c r="A6535" t="inlineStr">
        <is>
          <t>6460312</t>
        </is>
      </c>
      <c r="B6535" t="inlineStr">
        <is>
          <t>和歌山県西牟婁郡白浜町大</t>
        </is>
      </c>
      <c r="C6535" t="inlineStr">
        <is>
          <t>わかやまけんにしむろぐんしらはまちょうおお</t>
        </is>
      </c>
    </row>
    <row r="6536">
      <c r="A6536" t="inlineStr">
        <is>
          <t>6460313</t>
        </is>
      </c>
      <c r="B6536" t="inlineStr">
        <is>
          <t>和歌山県西牟婁郡白浜町玉伝</t>
        </is>
      </c>
      <c r="C6536" t="inlineStr">
        <is>
          <t>わかやまけんにしむろぐんしらはまちょうたまで</t>
        </is>
      </c>
    </row>
    <row r="6537">
      <c r="A6537" t="inlineStr">
        <is>
          <t>6460314</t>
        </is>
      </c>
      <c r="B6537" t="inlineStr">
        <is>
          <t>和歌山県西牟婁郡白浜町里谷</t>
        </is>
      </c>
      <c r="C6537" t="inlineStr">
        <is>
          <t>わかやまけんにしむろぐんしらはまちょうさとだに</t>
        </is>
      </c>
    </row>
    <row r="6538">
      <c r="A6538" t="inlineStr">
        <is>
          <t>6461101</t>
        </is>
      </c>
      <c r="B6538" t="inlineStr">
        <is>
          <t>和歌山県田辺市鮎川</t>
        </is>
      </c>
      <c r="C6538" t="inlineStr">
        <is>
          <t>わかやまけんたなべしあゆかわ</t>
        </is>
      </c>
    </row>
    <row r="6539">
      <c r="A6539" t="inlineStr">
        <is>
          <t>6461211</t>
        </is>
      </c>
      <c r="B6539" t="inlineStr">
        <is>
          <t>和歌山県田辺市和田</t>
        </is>
      </c>
      <c r="C6539" t="inlineStr">
        <is>
          <t>わかやまけんたなべしわだ</t>
        </is>
      </c>
    </row>
    <row r="6540">
      <c r="A6540" t="inlineStr">
        <is>
          <t>6461212</t>
        </is>
      </c>
      <c r="B6540" t="inlineStr">
        <is>
          <t>和歌山県田辺市下川上</t>
        </is>
      </c>
      <c r="C6540" t="inlineStr">
        <is>
          <t>わかやまけんたなべししもがわかみ</t>
        </is>
      </c>
    </row>
    <row r="6541">
      <c r="A6541" t="inlineStr">
        <is>
          <t>6461213</t>
        </is>
      </c>
      <c r="B6541" t="inlineStr">
        <is>
          <t>和歌山県田辺市下川下</t>
        </is>
      </c>
      <c r="C6541" t="inlineStr">
        <is>
          <t>わかやまけんたなべししもがわしも</t>
        </is>
      </c>
    </row>
    <row r="6542">
      <c r="A6542" t="inlineStr">
        <is>
          <t>6461214</t>
        </is>
      </c>
      <c r="B6542" t="inlineStr">
        <is>
          <t>和歌山県田辺市平瀬</t>
        </is>
      </c>
      <c r="C6542" t="inlineStr">
        <is>
          <t>わかやまけんたなべしひらせ</t>
        </is>
      </c>
    </row>
    <row r="6543">
      <c r="A6543" t="inlineStr">
        <is>
          <t>6461321</t>
        </is>
      </c>
      <c r="B6543" t="inlineStr">
        <is>
          <t>和歌山県田辺市熊野</t>
        </is>
      </c>
      <c r="C6543" t="inlineStr">
        <is>
          <t>わかやまけんたなべしいや</t>
        </is>
      </c>
    </row>
    <row r="6544">
      <c r="A6544" t="inlineStr">
        <is>
          <t>6461322</t>
        </is>
      </c>
      <c r="B6544" t="inlineStr">
        <is>
          <t>和歌山県田辺市面川</t>
        </is>
      </c>
      <c r="C6544" t="inlineStr">
        <is>
          <t>わかやまけんたなべしめんがわ</t>
        </is>
      </c>
    </row>
    <row r="6545">
      <c r="A6545" t="inlineStr">
        <is>
          <t>6461323</t>
        </is>
      </c>
      <c r="B6545" t="inlineStr">
        <is>
          <t>和歌山県田辺市向山</t>
        </is>
      </c>
      <c r="C6545" t="inlineStr">
        <is>
          <t>わかやまけんたなべしむかいやま</t>
        </is>
      </c>
    </row>
    <row r="6546">
      <c r="A6546" t="inlineStr">
        <is>
          <t>6461324</t>
        </is>
      </c>
      <c r="B6546" t="inlineStr">
        <is>
          <t>和歌山県田辺市竹ノ平</t>
        </is>
      </c>
      <c r="C6546" t="inlineStr">
        <is>
          <t>わかやまけんたなべしたけのたいら</t>
        </is>
      </c>
    </row>
    <row r="6547">
      <c r="A6547" t="inlineStr">
        <is>
          <t>6461325</t>
        </is>
      </c>
      <c r="B6547" t="inlineStr">
        <is>
          <t>和歌山県田辺市小谷</t>
        </is>
      </c>
      <c r="C6547" t="inlineStr">
        <is>
          <t>わかやまけんたなべしこだに</t>
        </is>
      </c>
    </row>
    <row r="6548">
      <c r="A6548" t="inlineStr">
        <is>
          <t>6461326</t>
        </is>
      </c>
      <c r="B6548" t="inlineStr">
        <is>
          <t>和歌山県田辺市深谷</t>
        </is>
      </c>
      <c r="C6548" t="inlineStr">
        <is>
          <t>わかやまけんたなべしふかたに</t>
        </is>
      </c>
    </row>
    <row r="6549">
      <c r="A6549" t="inlineStr">
        <is>
          <t>6461331</t>
        </is>
      </c>
      <c r="B6549" t="inlineStr">
        <is>
          <t>和歌山県田辺市木守</t>
        </is>
      </c>
      <c r="C6549" t="inlineStr">
        <is>
          <t>わかやまけんたなべしこもり</t>
        </is>
      </c>
    </row>
    <row r="6550">
      <c r="A6550" t="inlineStr">
        <is>
          <t>6461332</t>
        </is>
      </c>
      <c r="B6550" t="inlineStr">
        <is>
          <t>和歌山県田辺市五味</t>
        </is>
      </c>
      <c r="C6550" t="inlineStr">
        <is>
          <t>わかやまけんたなべしごみ</t>
        </is>
      </c>
    </row>
    <row r="6551">
      <c r="A6551" t="inlineStr">
        <is>
          <t>6461333</t>
        </is>
      </c>
      <c r="B6551" t="inlineStr">
        <is>
          <t>和歌山県田辺市東伏菟野</t>
        </is>
      </c>
      <c r="C6551" t="inlineStr">
        <is>
          <t>わかやまけんたなべしひがしふどの</t>
        </is>
      </c>
    </row>
    <row r="6552">
      <c r="A6552" t="inlineStr">
        <is>
          <t>6461334</t>
        </is>
      </c>
      <c r="B6552" t="inlineStr">
        <is>
          <t>和歌山県田辺市九川</t>
        </is>
      </c>
      <c r="C6552" t="inlineStr">
        <is>
          <t>わかやまけんたなべしくがわ</t>
        </is>
      </c>
    </row>
    <row r="6553">
      <c r="A6553" t="inlineStr">
        <is>
          <t>6461335</t>
        </is>
      </c>
      <c r="B6553" t="inlineStr">
        <is>
          <t>和歌山県田辺市串</t>
        </is>
      </c>
      <c r="C6553" t="inlineStr">
        <is>
          <t>わかやまけんたなべしくし</t>
        </is>
      </c>
    </row>
    <row r="6554">
      <c r="A6554" t="inlineStr">
        <is>
          <t>6461336</t>
        </is>
      </c>
      <c r="B6554" t="inlineStr">
        <is>
          <t>和歌山県田辺市谷野口</t>
        </is>
      </c>
      <c r="C6554" t="inlineStr">
        <is>
          <t>わかやまけんたなべしたにのくち</t>
        </is>
      </c>
    </row>
    <row r="6555">
      <c r="A6555" t="inlineStr">
        <is>
          <t>6461337</t>
        </is>
      </c>
      <c r="B6555" t="inlineStr">
        <is>
          <t>和歌山県田辺市下露</t>
        </is>
      </c>
      <c r="C6555" t="inlineStr">
        <is>
          <t>わかやまけんたなべししもつゆ</t>
        </is>
      </c>
    </row>
    <row r="6556">
      <c r="A6556" t="inlineStr">
        <is>
          <t>6461338</t>
        </is>
      </c>
      <c r="B6556" t="inlineStr">
        <is>
          <t>和歌山県田辺市合川</t>
        </is>
      </c>
      <c r="C6556" t="inlineStr">
        <is>
          <t>わかやまけんたなべしごうがわ</t>
        </is>
      </c>
    </row>
    <row r="6557">
      <c r="A6557" t="inlineStr">
        <is>
          <t>6461339</t>
        </is>
      </c>
      <c r="B6557" t="inlineStr">
        <is>
          <t>和歌山県田辺市長瀬</t>
        </is>
      </c>
      <c r="C6557" t="inlineStr">
        <is>
          <t>わかやまけんたなべしながせ</t>
        </is>
      </c>
    </row>
    <row r="6558">
      <c r="A6558" t="inlineStr">
        <is>
          <t>6461401</t>
        </is>
      </c>
      <c r="B6558" t="inlineStr">
        <is>
          <t>和歌山県田辺市中辺路町野中</t>
        </is>
      </c>
      <c r="C6558" t="inlineStr">
        <is>
          <t>わかやまけんたなべしなかへちちょうのなか</t>
        </is>
      </c>
    </row>
    <row r="6559">
      <c r="A6559" t="inlineStr">
        <is>
          <t>6461402</t>
        </is>
      </c>
      <c r="B6559" t="inlineStr">
        <is>
          <t>和歌山県田辺市中辺路町近露</t>
        </is>
      </c>
      <c r="C6559" t="inlineStr">
        <is>
          <t>わかやまけんたなべしなかへちちょうちかつゆ</t>
        </is>
      </c>
    </row>
    <row r="6560">
      <c r="A6560" t="inlineStr">
        <is>
          <t>6461411</t>
        </is>
      </c>
      <c r="B6560" t="inlineStr">
        <is>
          <t>和歌山県田辺市中辺路町大内川</t>
        </is>
      </c>
      <c r="C6560" t="inlineStr">
        <is>
          <t>わかやまけんたなべしなかへちちょうおおうちがわ</t>
        </is>
      </c>
    </row>
    <row r="6561">
      <c r="A6561" t="inlineStr">
        <is>
          <t>6461412</t>
        </is>
      </c>
      <c r="B6561" t="inlineStr">
        <is>
          <t>和歌山県田辺市中辺路町石船</t>
        </is>
      </c>
      <c r="C6561" t="inlineStr">
        <is>
          <t>わかやまけんたなべしなかへちちょういしぶり</t>
        </is>
      </c>
    </row>
    <row r="6562">
      <c r="A6562" t="inlineStr">
        <is>
          <t>6461413</t>
        </is>
      </c>
      <c r="B6562" t="inlineStr">
        <is>
          <t>和歌山県田辺市中辺路町北郡</t>
        </is>
      </c>
      <c r="C6562" t="inlineStr">
        <is>
          <t>わかやまけんたなべしなかへちちょうほくそぎ</t>
        </is>
      </c>
    </row>
    <row r="6563">
      <c r="A6563" t="inlineStr">
        <is>
          <t>6461414</t>
        </is>
      </c>
      <c r="B6563" t="inlineStr">
        <is>
          <t>和歌山県田辺市中辺路町西谷</t>
        </is>
      </c>
      <c r="C6563" t="inlineStr">
        <is>
          <t>わかやまけんたなべしなかへちちょうにしだに</t>
        </is>
      </c>
    </row>
    <row r="6564">
      <c r="A6564" t="inlineStr">
        <is>
          <t>6461415</t>
        </is>
      </c>
      <c r="B6564" t="inlineStr">
        <is>
          <t>和歌山県田辺市中辺路町真砂</t>
        </is>
      </c>
      <c r="C6564" t="inlineStr">
        <is>
          <t>わかやまけんたなべしなかへちちょうまなご</t>
        </is>
      </c>
    </row>
    <row r="6565">
      <c r="A6565" t="inlineStr">
        <is>
          <t>6461416</t>
        </is>
      </c>
      <c r="B6565" t="inlineStr">
        <is>
          <t>和歌山県田辺市中辺路町高原</t>
        </is>
      </c>
      <c r="C6565" t="inlineStr">
        <is>
          <t>わかやまけんたなべしなかへちちょうたかはら</t>
        </is>
      </c>
    </row>
    <row r="6566">
      <c r="A6566" t="inlineStr">
        <is>
          <t>6461417</t>
        </is>
      </c>
      <c r="B6566" t="inlineStr">
        <is>
          <t>和歌山県田辺市中辺路町川合</t>
        </is>
      </c>
      <c r="C6566" t="inlineStr">
        <is>
          <t>わかやまけんたなべしなかへちちょうかわい</t>
        </is>
      </c>
    </row>
    <row r="6567">
      <c r="A6567" t="inlineStr">
        <is>
          <t>6461421</t>
        </is>
      </c>
      <c r="B6567" t="inlineStr">
        <is>
          <t>和歌山県田辺市中辺路町栗栖川</t>
        </is>
      </c>
      <c r="C6567" t="inlineStr">
        <is>
          <t>わかやまけんたなべしなかへちちょうくりすがわ</t>
        </is>
      </c>
    </row>
    <row r="6568">
      <c r="A6568" t="inlineStr">
        <is>
          <t>6461431</t>
        </is>
      </c>
      <c r="B6568" t="inlineStr">
        <is>
          <t>和歌山県田辺市中辺路町小松原</t>
        </is>
      </c>
      <c r="C6568" t="inlineStr">
        <is>
          <t>わかやまけんたなべしなかへちちょうこまつばら</t>
        </is>
      </c>
    </row>
    <row r="6569">
      <c r="A6569" t="inlineStr">
        <is>
          <t>6461432</t>
        </is>
      </c>
      <c r="B6569" t="inlineStr">
        <is>
          <t>和歌山県田辺市中辺路町福定</t>
        </is>
      </c>
      <c r="C6569" t="inlineStr">
        <is>
          <t>わかやまけんたなべしなかへちちょうふくさだ</t>
        </is>
      </c>
    </row>
    <row r="6570">
      <c r="A6570" t="inlineStr">
        <is>
          <t>6461433</t>
        </is>
      </c>
      <c r="B6570" t="inlineStr">
        <is>
          <t>和歌山県田辺市中辺路町大川</t>
        </is>
      </c>
      <c r="C6570" t="inlineStr">
        <is>
          <t>わかやまけんたなべしなかへちちょうおおかわ</t>
        </is>
      </c>
    </row>
    <row r="6571">
      <c r="A6571" t="inlineStr">
        <is>
          <t>6461434</t>
        </is>
      </c>
      <c r="B6571" t="inlineStr">
        <is>
          <t>和歌山県田辺市中辺路町温川</t>
        </is>
      </c>
      <c r="C6571" t="inlineStr">
        <is>
          <t>わかやまけんたなべしなかへちちょうぬるみがわ</t>
        </is>
      </c>
    </row>
    <row r="6572">
      <c r="A6572" t="inlineStr">
        <is>
          <t>6461435</t>
        </is>
      </c>
      <c r="B6572" t="inlineStr">
        <is>
          <t>和歌山県田辺市中辺路町小皆</t>
        </is>
      </c>
      <c r="C6572" t="inlineStr">
        <is>
          <t>わかやまけんたなべしなかへちちょうこかい</t>
        </is>
      </c>
    </row>
    <row r="6573">
      <c r="A6573" t="inlineStr">
        <is>
          <t>6461436</t>
        </is>
      </c>
      <c r="B6573" t="inlineStr">
        <is>
          <t>和歌山県田辺市中辺路町熊野川</t>
        </is>
      </c>
      <c r="C6573" t="inlineStr">
        <is>
          <t>わかやまけんたなべしなかへちちょうくまのがわ</t>
        </is>
      </c>
    </row>
    <row r="6574">
      <c r="A6574" t="inlineStr">
        <is>
          <t>6461437</t>
        </is>
      </c>
      <c r="B6574" t="inlineStr">
        <is>
          <t>和歌山県田辺市中辺路町沢</t>
        </is>
      </c>
      <c r="C6574" t="inlineStr">
        <is>
          <t>わかやまけんたなべしなかへちちょうさわ</t>
        </is>
      </c>
    </row>
    <row r="6575">
      <c r="A6575" t="inlineStr">
        <is>
          <t>6461438</t>
        </is>
      </c>
      <c r="B6575" t="inlineStr">
        <is>
          <t>和歌山県田辺市中辺路町水上</t>
        </is>
      </c>
      <c r="C6575" t="inlineStr">
        <is>
          <t>わかやまけんたなべしなかへちちょうみずかみ</t>
        </is>
      </c>
    </row>
    <row r="6576">
      <c r="A6576" t="inlineStr">
        <is>
          <t>6461439</t>
        </is>
      </c>
      <c r="B6576" t="inlineStr">
        <is>
          <t>和歌山県田辺市中辺路町内井川</t>
        </is>
      </c>
      <c r="C6576" t="inlineStr">
        <is>
          <t>わかやまけんたなべしなかへちちょううちいがわ</t>
        </is>
      </c>
    </row>
    <row r="6577">
      <c r="A6577" t="inlineStr">
        <is>
          <t>6470000</t>
        </is>
      </c>
      <c r="B6577" t="inlineStr">
        <is>
          <t>和歌山県新宮市</t>
        </is>
      </c>
      <c r="C6577" t="inlineStr">
        <is>
          <t>わかやまけんしんぐうし</t>
        </is>
      </c>
    </row>
    <row r="6578">
      <c r="A6578" t="inlineStr">
        <is>
          <t>6470001</t>
        </is>
      </c>
      <c r="B6578" t="inlineStr">
        <is>
          <t>和歌山県新宮市相筋</t>
        </is>
      </c>
      <c r="C6578" t="inlineStr">
        <is>
          <t>わかやまけんしんぐうしあいすじ</t>
        </is>
      </c>
    </row>
    <row r="6579">
      <c r="A6579" t="inlineStr">
        <is>
          <t>6470002</t>
        </is>
      </c>
      <c r="B6579" t="inlineStr">
        <is>
          <t>和歌山県新宮市船町</t>
        </is>
      </c>
      <c r="C6579" t="inlineStr">
        <is>
          <t>わかやまけんしんぐうしふなまち</t>
        </is>
      </c>
    </row>
    <row r="6580">
      <c r="A6580" t="inlineStr">
        <is>
          <t>6470003</t>
        </is>
      </c>
      <c r="B6580" t="inlineStr">
        <is>
          <t>和歌山県新宮市上本町</t>
        </is>
      </c>
      <c r="C6580" t="inlineStr">
        <is>
          <t>わかやまけんしんぐうしかみほんまち</t>
        </is>
      </c>
    </row>
    <row r="6581">
      <c r="A6581" t="inlineStr">
        <is>
          <t>6470004</t>
        </is>
      </c>
      <c r="B6581" t="inlineStr">
        <is>
          <t>和歌山県新宮市大橋通</t>
        </is>
      </c>
      <c r="C6581" t="inlineStr">
        <is>
          <t>わかやまけんしんぐうしおおはしどおり</t>
        </is>
      </c>
    </row>
    <row r="6582">
      <c r="A6582" t="inlineStr">
        <is>
          <t>6470005</t>
        </is>
      </c>
      <c r="B6582" t="inlineStr">
        <is>
          <t>和歌山県新宮市元鍛治町</t>
        </is>
      </c>
      <c r="C6582" t="inlineStr">
        <is>
          <t>わかやまけんしんぐうしもとかじちょう</t>
        </is>
      </c>
    </row>
    <row r="6583">
      <c r="A6583" t="inlineStr">
        <is>
          <t>6470006</t>
        </is>
      </c>
      <c r="B6583" t="inlineStr">
        <is>
          <t>和歌山県新宮市薬師町</t>
        </is>
      </c>
      <c r="C6583" t="inlineStr">
        <is>
          <t>わかやまけんしんぐうしやくしまち</t>
        </is>
      </c>
    </row>
    <row r="6584">
      <c r="A6584" t="inlineStr">
        <is>
          <t>6470007</t>
        </is>
      </c>
      <c r="B6584" t="inlineStr">
        <is>
          <t>和歌山県新宮市別当屋敷町</t>
        </is>
      </c>
      <c r="C6584" t="inlineStr">
        <is>
          <t>わかやまけんしんぐうしべっとうやしきちょう</t>
        </is>
      </c>
    </row>
    <row r="6585">
      <c r="A6585" t="inlineStr">
        <is>
          <t>6470008</t>
        </is>
      </c>
      <c r="B6585" t="inlineStr">
        <is>
          <t>和歌山県新宮市馬町</t>
        </is>
      </c>
      <c r="C6585" t="inlineStr">
        <is>
          <t>わかやまけんしんぐうしうままち</t>
        </is>
      </c>
    </row>
    <row r="6586">
      <c r="A6586" t="inlineStr">
        <is>
          <t>6470010</t>
        </is>
      </c>
      <c r="B6586" t="inlineStr">
        <is>
          <t>和歌山県新宮市丹鶴</t>
        </is>
      </c>
      <c r="C6586" t="inlineStr">
        <is>
          <t>わかやまけんしんぐうしたんかく</t>
        </is>
      </c>
    </row>
    <row r="6587">
      <c r="A6587" t="inlineStr">
        <is>
          <t>6470011</t>
        </is>
      </c>
      <c r="B6587" t="inlineStr">
        <is>
          <t>和歌山県新宮市下本町</t>
        </is>
      </c>
      <c r="C6587" t="inlineStr">
        <is>
          <t>わかやまけんしんぐうししもほんまち</t>
        </is>
      </c>
    </row>
    <row r="6588">
      <c r="A6588" t="inlineStr">
        <is>
          <t>6470012</t>
        </is>
      </c>
      <c r="B6588" t="inlineStr">
        <is>
          <t>和歌山県新宮市伊佐田町</t>
        </is>
      </c>
      <c r="C6588" t="inlineStr">
        <is>
          <t>わかやまけんしんぐうしいさだちょう</t>
        </is>
      </c>
    </row>
    <row r="6589">
      <c r="A6589" t="inlineStr">
        <is>
          <t>6470013</t>
        </is>
      </c>
      <c r="B6589" t="inlineStr">
        <is>
          <t>和歌山県新宮市春日</t>
        </is>
      </c>
      <c r="C6589" t="inlineStr">
        <is>
          <t>わかやまけんしんぐうしかすが</t>
        </is>
      </c>
    </row>
    <row r="6590">
      <c r="A6590" t="inlineStr">
        <is>
          <t>6470014</t>
        </is>
      </c>
      <c r="B6590" t="inlineStr">
        <is>
          <t>和歌山県新宮市浮島</t>
        </is>
      </c>
      <c r="C6590" t="inlineStr">
        <is>
          <t>わかやまけんしんぐうしうきじま</t>
        </is>
      </c>
    </row>
    <row r="6591">
      <c r="A6591" t="inlineStr">
        <is>
          <t>6470015</t>
        </is>
      </c>
      <c r="B6591" t="inlineStr">
        <is>
          <t>和歌山県新宮市千穂</t>
        </is>
      </c>
      <c r="C6591" t="inlineStr">
        <is>
          <t>わかやまけんしんぐうしちほ</t>
        </is>
      </c>
    </row>
    <row r="6592">
      <c r="A6592" t="inlineStr">
        <is>
          <t>6470016</t>
        </is>
      </c>
      <c r="B6592" t="inlineStr">
        <is>
          <t>和歌山県新宮市谷王子町</t>
        </is>
      </c>
      <c r="C6592" t="inlineStr">
        <is>
          <t>わかやまけんしんぐうしたにおうじちょう</t>
        </is>
      </c>
    </row>
    <row r="6593">
      <c r="A6593" t="inlineStr">
        <is>
          <t>6470017</t>
        </is>
      </c>
      <c r="B6593" t="inlineStr">
        <is>
          <t>和歌山県新宮市横町</t>
        </is>
      </c>
      <c r="C6593" t="inlineStr">
        <is>
          <t>わかやまけんしんぐうしよこまち</t>
        </is>
      </c>
    </row>
    <row r="6594">
      <c r="A6594" t="inlineStr">
        <is>
          <t>6470018</t>
        </is>
      </c>
      <c r="B6594" t="inlineStr">
        <is>
          <t>和歌山県新宮市仲之町</t>
        </is>
      </c>
      <c r="C6594" t="inlineStr">
        <is>
          <t>わかやまけんしんぐうしなかのちょう</t>
        </is>
      </c>
    </row>
    <row r="6595">
      <c r="A6595" t="inlineStr">
        <is>
          <t>6470019</t>
        </is>
      </c>
      <c r="B6595" t="inlineStr">
        <is>
          <t>和歌山県新宮市新町</t>
        </is>
      </c>
      <c r="C6595" t="inlineStr">
        <is>
          <t>わかやまけんしんぐうししんまち</t>
        </is>
      </c>
    </row>
    <row r="6596">
      <c r="A6596" t="inlineStr">
        <is>
          <t>6470020</t>
        </is>
      </c>
      <c r="B6596" t="inlineStr">
        <is>
          <t>和歌山県新宮市徐福</t>
        </is>
      </c>
      <c r="C6596" t="inlineStr">
        <is>
          <t>わかやまけんしんぐうしじょふく</t>
        </is>
      </c>
    </row>
    <row r="6597">
      <c r="A6597" t="inlineStr">
        <is>
          <t>6470021</t>
        </is>
      </c>
      <c r="B6597" t="inlineStr">
        <is>
          <t>和歌山県新宮市池田</t>
        </is>
      </c>
      <c r="C6597" t="inlineStr">
        <is>
          <t>わかやまけんしんぐうしいけだ</t>
        </is>
      </c>
    </row>
    <row r="6598">
      <c r="A6598" t="inlineStr">
        <is>
          <t>6470022</t>
        </is>
      </c>
      <c r="B6598" t="inlineStr">
        <is>
          <t>和歌山県新宮市阿須賀</t>
        </is>
      </c>
      <c r="C6598" t="inlineStr">
        <is>
          <t>わかやまけんしんぐうしあすか</t>
        </is>
      </c>
    </row>
    <row r="6599">
      <c r="A6599" t="inlineStr">
        <is>
          <t>6470023</t>
        </is>
      </c>
      <c r="B6599" t="inlineStr">
        <is>
          <t>和歌山県新宮市蓬莱</t>
        </is>
      </c>
      <c r="C6599" t="inlineStr">
        <is>
          <t>わかやまけんしんぐうしほうらい</t>
        </is>
      </c>
    </row>
    <row r="6600">
      <c r="A6600" t="inlineStr">
        <is>
          <t>6470024</t>
        </is>
      </c>
      <c r="B6600" t="inlineStr">
        <is>
          <t>和歌山県新宮市熊野地</t>
        </is>
      </c>
      <c r="C6600" t="inlineStr">
        <is>
          <t>わかやまけんしんぐうしくまのじ</t>
        </is>
      </c>
    </row>
    <row r="6601">
      <c r="A6601" t="inlineStr">
        <is>
          <t>6470025</t>
        </is>
      </c>
      <c r="B6601" t="inlineStr">
        <is>
          <t>和歌山県新宮市あけぼの</t>
        </is>
      </c>
      <c r="C6601" t="inlineStr">
        <is>
          <t>わかやまけんしんぐうしあけぼの</t>
        </is>
      </c>
    </row>
    <row r="6602">
      <c r="A6602" t="inlineStr">
        <is>
          <t>6470031</t>
        </is>
      </c>
      <c r="B6602" t="inlineStr">
        <is>
          <t>和歌山県新宮市田鶴原町</t>
        </is>
      </c>
      <c r="C6602" t="inlineStr">
        <is>
          <t>わかやまけんしんぐうしたずはらちょう</t>
        </is>
      </c>
    </row>
    <row r="6603">
      <c r="A6603" t="inlineStr">
        <is>
          <t>6470032</t>
        </is>
      </c>
      <c r="B6603" t="inlineStr">
        <is>
          <t>和歌山県新宮市王子町</t>
        </is>
      </c>
      <c r="C6603" t="inlineStr">
        <is>
          <t>わかやまけんしんぐうしおうじちょう</t>
        </is>
      </c>
    </row>
    <row r="6604">
      <c r="A6604" t="inlineStr">
        <is>
          <t>6470033</t>
        </is>
      </c>
      <c r="B6604" t="inlineStr">
        <is>
          <t>和歌山県新宮市清水元</t>
        </is>
      </c>
      <c r="C6604" t="inlineStr">
        <is>
          <t>わかやまけんしんぐうししみずもと</t>
        </is>
      </c>
    </row>
    <row r="6605">
      <c r="A6605" t="inlineStr">
        <is>
          <t>6470034</t>
        </is>
      </c>
      <c r="B6605" t="inlineStr">
        <is>
          <t>和歌山県新宮市丸山</t>
        </is>
      </c>
      <c r="C6605" t="inlineStr">
        <is>
          <t>わかやまけんしんぐうしまるやま</t>
        </is>
      </c>
    </row>
    <row r="6606">
      <c r="A6606" t="inlineStr">
        <is>
          <t>6470041</t>
        </is>
      </c>
      <c r="B6606" t="inlineStr">
        <is>
          <t>和歌山県新宮市野田</t>
        </is>
      </c>
      <c r="C6606" t="inlineStr">
        <is>
          <t>わかやまけんしんぐうしのだ</t>
        </is>
      </c>
    </row>
    <row r="6607">
      <c r="A6607" t="inlineStr">
        <is>
          <t>6470042</t>
        </is>
      </c>
      <c r="B6607" t="inlineStr">
        <is>
          <t>和歌山県新宮市下田</t>
        </is>
      </c>
      <c r="C6607" t="inlineStr">
        <is>
          <t>わかやまけんしんぐうししもだ</t>
        </is>
      </c>
    </row>
    <row r="6608">
      <c r="A6608" t="inlineStr">
        <is>
          <t>6470043</t>
        </is>
      </c>
      <c r="B6608" t="inlineStr">
        <is>
          <t>和歌山県新宮市緑ケ丘</t>
        </is>
      </c>
      <c r="C6608" t="inlineStr">
        <is>
          <t>わかやまけんしんぐうしみどりがおか</t>
        </is>
      </c>
    </row>
    <row r="6609">
      <c r="A6609" t="inlineStr">
        <is>
          <t>6470044</t>
        </is>
      </c>
      <c r="B6609" t="inlineStr">
        <is>
          <t>和歌山県新宮市神倉</t>
        </is>
      </c>
      <c r="C6609" t="inlineStr">
        <is>
          <t>わかやまけんしんぐうしかみくら</t>
        </is>
      </c>
    </row>
    <row r="6610">
      <c r="A6610" t="inlineStr">
        <is>
          <t>6470045</t>
        </is>
      </c>
      <c r="B6610" t="inlineStr">
        <is>
          <t>和歌山県新宮市井の沢</t>
        </is>
      </c>
      <c r="C6610" t="inlineStr">
        <is>
          <t>わかやまけんしんぐうしいのさわ</t>
        </is>
      </c>
    </row>
    <row r="6611">
      <c r="A6611" t="inlineStr">
        <is>
          <t>6470051</t>
        </is>
      </c>
      <c r="B6611" t="inlineStr">
        <is>
          <t>和歌山県新宮市磐盾</t>
        </is>
      </c>
      <c r="C6611" t="inlineStr">
        <is>
          <t>わかやまけんしんぐうしいわたて</t>
        </is>
      </c>
    </row>
    <row r="6612">
      <c r="A6612" t="inlineStr">
        <is>
          <t>6470052</t>
        </is>
      </c>
      <c r="B6612" t="inlineStr">
        <is>
          <t>和歌山県新宮市橋本</t>
        </is>
      </c>
      <c r="C6612" t="inlineStr">
        <is>
          <t>わかやまけんしんぐうしはしもと</t>
        </is>
      </c>
    </row>
    <row r="6613">
      <c r="A6613" t="inlineStr">
        <is>
          <t>6470053</t>
        </is>
      </c>
      <c r="B6613" t="inlineStr">
        <is>
          <t>和歌山県新宮市五新</t>
        </is>
      </c>
      <c r="C6613" t="inlineStr">
        <is>
          <t>わかやまけんしんぐうしごしん</t>
        </is>
      </c>
    </row>
    <row r="6614">
      <c r="A6614" t="inlineStr">
        <is>
          <t>6470054</t>
        </is>
      </c>
      <c r="B6614" t="inlineStr">
        <is>
          <t>和歌山県新宮市南檜杖</t>
        </is>
      </c>
      <c r="C6614" t="inlineStr">
        <is>
          <t>わかやまけんしんぐうしみなみひづえ</t>
        </is>
      </c>
    </row>
    <row r="6615">
      <c r="A6615" t="inlineStr">
        <is>
          <t>6470061</t>
        </is>
      </c>
      <c r="B6615" t="inlineStr">
        <is>
          <t>和歌山県新宮市三輪崎</t>
        </is>
      </c>
      <c r="C6615" t="inlineStr">
        <is>
          <t>わかやまけんしんぐうしみわさき</t>
        </is>
      </c>
    </row>
    <row r="6616">
      <c r="A6616" t="inlineStr">
        <is>
          <t>6470071</t>
        </is>
      </c>
      <c r="B6616" t="inlineStr">
        <is>
          <t>和歌山県新宮市佐野</t>
        </is>
      </c>
      <c r="C6616" t="inlineStr">
        <is>
          <t>わかやまけんしんぐうしさの</t>
        </is>
      </c>
    </row>
    <row r="6617">
      <c r="A6617" t="inlineStr">
        <is>
          <t>6470072</t>
        </is>
      </c>
      <c r="B6617" t="inlineStr">
        <is>
          <t>和歌山県新宮市蜂伏</t>
        </is>
      </c>
      <c r="C6617" t="inlineStr">
        <is>
          <t>わかやまけんしんぐうしはちぶせ</t>
        </is>
      </c>
    </row>
    <row r="6618">
      <c r="A6618" t="inlineStr">
        <is>
          <t>6470073</t>
        </is>
      </c>
      <c r="B6618" t="inlineStr">
        <is>
          <t>和歌山県新宮市木ノ川</t>
        </is>
      </c>
      <c r="C6618" t="inlineStr">
        <is>
          <t>わかやまけんしんぐうしきのかわ</t>
        </is>
      </c>
    </row>
    <row r="6619">
      <c r="A6619" t="inlineStr">
        <is>
          <t>6470081</t>
        </is>
      </c>
      <c r="B6619" t="inlineStr">
        <is>
          <t>和歌山県新宮市新宮</t>
        </is>
      </c>
      <c r="C6619" t="inlineStr">
        <is>
          <t>わかやまけんしんぐうししんぐう</t>
        </is>
      </c>
    </row>
    <row r="6620">
      <c r="A6620" t="inlineStr">
        <is>
          <t>6470082</t>
        </is>
      </c>
      <c r="B6620" t="inlineStr">
        <is>
          <t>和歌山県新宮市鴻田</t>
        </is>
      </c>
      <c r="C6620" t="inlineStr">
        <is>
          <t>わかやまけんしんぐうしこうだ</t>
        </is>
      </c>
    </row>
    <row r="6621">
      <c r="A6621" t="inlineStr">
        <is>
          <t>6471101</t>
        </is>
      </c>
      <c r="B6621" t="inlineStr">
        <is>
          <t>和歌山県新宮市高田</t>
        </is>
      </c>
      <c r="C6621" t="inlineStr">
        <is>
          <t>わかやまけんしんぐうしたかた</t>
        </is>
      </c>
    </row>
    <row r="6622">
      <c r="A6622" t="inlineStr">
        <is>
          <t>6471102</t>
        </is>
      </c>
      <c r="B6622" t="inlineStr">
        <is>
          <t>和歌山県新宮市相賀</t>
        </is>
      </c>
      <c r="C6622" t="inlineStr">
        <is>
          <t>わかやまけんしんぐうしおうが</t>
        </is>
      </c>
    </row>
    <row r="6623">
      <c r="A6623" t="inlineStr">
        <is>
          <t>6471103</t>
        </is>
      </c>
      <c r="B6623" t="inlineStr">
        <is>
          <t>和歌山県新宮市南檜杖</t>
        </is>
      </c>
      <c r="C6623" t="inlineStr">
        <is>
          <t>わかやまけんしんぐうしみなみひづえ</t>
        </is>
      </c>
    </row>
    <row r="6624">
      <c r="A6624" t="inlineStr">
        <is>
          <t>6471201</t>
        </is>
      </c>
      <c r="B6624" t="inlineStr">
        <is>
          <t>和歌山県新宮市熊野川町上長井</t>
        </is>
      </c>
      <c r="C6624" t="inlineStr">
        <is>
          <t>わかやまけんしんぐうしくまのがわちょうかみながい</t>
        </is>
      </c>
    </row>
    <row r="6625">
      <c r="A6625" t="inlineStr">
        <is>
          <t>6471202</t>
        </is>
      </c>
      <c r="B6625" t="inlineStr">
        <is>
          <t>和歌山県新宮市熊野川町東</t>
        </is>
      </c>
      <c r="C6625" t="inlineStr">
        <is>
          <t>わかやまけんしんぐうしくまのがわちょうひがし</t>
        </is>
      </c>
    </row>
    <row r="6626">
      <c r="A6626" t="inlineStr">
        <is>
          <t>6471203</t>
        </is>
      </c>
      <c r="B6626" t="inlineStr">
        <is>
          <t>和歌山県新宮市熊野川町大山</t>
        </is>
      </c>
      <c r="C6626" t="inlineStr">
        <is>
          <t>わかやまけんしんぐうしくまのがわちょうおおやま</t>
        </is>
      </c>
    </row>
    <row r="6627">
      <c r="A6627" t="inlineStr">
        <is>
          <t>6471204</t>
        </is>
      </c>
      <c r="B6627" t="inlineStr">
        <is>
          <t>和歌山県新宮市熊野川町鎌塚</t>
        </is>
      </c>
      <c r="C6627" t="inlineStr">
        <is>
          <t>わかやまけんしんぐうしくまのがわちょうかまづか</t>
        </is>
      </c>
    </row>
    <row r="6628">
      <c r="A6628" t="inlineStr">
        <is>
          <t>6471205</t>
        </is>
      </c>
      <c r="B6628" t="inlineStr">
        <is>
          <t>和歌山県新宮市熊野川町滝本</t>
        </is>
      </c>
      <c r="C6628" t="inlineStr">
        <is>
          <t>わかやまけんしんぐうしくまのがわちょうたきもと</t>
        </is>
      </c>
    </row>
    <row r="6629">
      <c r="A6629" t="inlineStr">
        <is>
          <t>6471206</t>
        </is>
      </c>
      <c r="B6629" t="inlineStr">
        <is>
          <t>和歌山県新宮市熊野川町西</t>
        </is>
      </c>
      <c r="C6629" t="inlineStr">
        <is>
          <t>わかやまけんしんぐうしくまのがわちょうにし</t>
        </is>
      </c>
    </row>
    <row r="6630">
      <c r="A6630" t="inlineStr">
        <is>
          <t>6471207</t>
        </is>
      </c>
      <c r="B6630" t="inlineStr">
        <is>
          <t>和歌山県新宮市熊野川町畝畑</t>
        </is>
      </c>
      <c r="C6630" t="inlineStr">
        <is>
          <t>わかやまけんしんぐうしくまのがわちょううねはた</t>
        </is>
      </c>
    </row>
    <row r="6631">
      <c r="A6631" t="inlineStr">
        <is>
          <t>6471211</t>
        </is>
      </c>
      <c r="B6631" t="inlineStr">
        <is>
          <t>和歌山県新宮市熊野川町日足</t>
        </is>
      </c>
      <c r="C6631" t="inlineStr">
        <is>
          <t>わかやまけんしんぐうしくまのがわちょうひたり</t>
        </is>
      </c>
    </row>
    <row r="6632">
      <c r="A6632" t="inlineStr">
        <is>
          <t>6471212</t>
        </is>
      </c>
      <c r="B6632" t="inlineStr">
        <is>
          <t>和歌山県新宮市熊野川町田長</t>
        </is>
      </c>
      <c r="C6632" t="inlineStr">
        <is>
          <t>わかやまけんしんぐうしくまのがわちょうたなご</t>
        </is>
      </c>
    </row>
    <row r="6633">
      <c r="A6633" t="inlineStr">
        <is>
          <t>6471213</t>
        </is>
      </c>
      <c r="B6633" t="inlineStr">
        <is>
          <t>和歌山県新宮市熊野川町能城山本</t>
        </is>
      </c>
      <c r="C6633" t="inlineStr">
        <is>
          <t>わかやまけんしんぐうしくまのがわちょうのきやまもと</t>
        </is>
      </c>
    </row>
    <row r="6634">
      <c r="A6634" t="inlineStr">
        <is>
          <t>6471214</t>
        </is>
      </c>
      <c r="B6634" t="inlineStr">
        <is>
          <t>和歌山県新宮市熊野川町赤木</t>
        </is>
      </c>
      <c r="C6634" t="inlineStr">
        <is>
          <t>わかやまけんしんぐうしくまのがわちょうあかぎ</t>
        </is>
      </c>
    </row>
    <row r="6635">
      <c r="A6635" t="inlineStr">
        <is>
          <t>6471215</t>
        </is>
      </c>
      <c r="B6635" t="inlineStr">
        <is>
          <t>和歌山県新宮市熊野川町椋井</t>
        </is>
      </c>
      <c r="C6635" t="inlineStr">
        <is>
          <t>わかやまけんしんぐうしくまのがわちょうむくのい</t>
        </is>
      </c>
    </row>
    <row r="6636">
      <c r="A6636" t="inlineStr">
        <is>
          <t>6471216</t>
        </is>
      </c>
      <c r="B6636" t="inlineStr">
        <is>
          <t>和歌山県新宮市熊野川町相須</t>
        </is>
      </c>
      <c r="C6636" t="inlineStr">
        <is>
          <t>わかやまけんしんぐうしくまのがわちょうあいす</t>
        </is>
      </c>
    </row>
    <row r="6637">
      <c r="A6637" t="inlineStr">
        <is>
          <t>6471221</t>
        </is>
      </c>
      <c r="B6637" t="inlineStr">
        <is>
          <t>和歌山県新宮市熊野川町西敷屋</t>
        </is>
      </c>
      <c r="C6637" t="inlineStr">
        <is>
          <t>わかやまけんしんぐうしくまのがわちょうにししきや</t>
        </is>
      </c>
    </row>
    <row r="6638">
      <c r="A6638" t="inlineStr">
        <is>
          <t>6471222</t>
        </is>
      </c>
      <c r="B6638" t="inlineStr">
        <is>
          <t>和歌山県新宮市熊野川町東敷屋</t>
        </is>
      </c>
      <c r="C6638" t="inlineStr">
        <is>
          <t>わかやまけんしんぐうしくまのがわちょうひがししきや</t>
        </is>
      </c>
    </row>
    <row r="6639">
      <c r="A6639" t="inlineStr">
        <is>
          <t>6471223</t>
        </is>
      </c>
      <c r="B6639" t="inlineStr">
        <is>
          <t>和歌山県新宮市熊野川町篠尾</t>
        </is>
      </c>
      <c r="C6639" t="inlineStr">
        <is>
          <t>わかやまけんしんぐうしくまのがわちょうささび</t>
        </is>
      </c>
    </row>
    <row r="6640">
      <c r="A6640" t="inlineStr">
        <is>
          <t>6471231</t>
        </is>
      </c>
      <c r="B6640" t="inlineStr">
        <is>
          <t>和歌山県新宮市熊野川町玉置口</t>
        </is>
      </c>
      <c r="C6640" t="inlineStr">
        <is>
          <t>わかやまけんしんぐうしくまのがわちょうたまきぐち</t>
        </is>
      </c>
    </row>
    <row r="6641">
      <c r="A6641" t="inlineStr">
        <is>
          <t>6471232</t>
        </is>
      </c>
      <c r="B6641" t="inlineStr">
        <is>
          <t>和歌山県新宮市熊野川町嶋津</t>
        </is>
      </c>
      <c r="C6641" t="inlineStr">
        <is>
          <t>わかやまけんしんぐうしくまのがわちょうしまづ</t>
        </is>
      </c>
    </row>
    <row r="6642">
      <c r="A6642" t="inlineStr">
        <is>
          <t>6471233</t>
        </is>
      </c>
      <c r="B6642" t="inlineStr">
        <is>
          <t>和歌山県新宮市熊野川町九重</t>
        </is>
      </c>
      <c r="C6642" t="inlineStr">
        <is>
          <t>わかやまけんしんぐうしくまのがわちょうくじゅう</t>
        </is>
      </c>
    </row>
    <row r="6643">
      <c r="A6643" t="inlineStr">
        <is>
          <t>6471234</t>
        </is>
      </c>
      <c r="B6643" t="inlineStr">
        <is>
          <t>和歌山県新宮市熊野川町四滝</t>
        </is>
      </c>
      <c r="C6643" t="inlineStr">
        <is>
          <t>わかやまけんしんぐうしくまのがわちょうしたき</t>
        </is>
      </c>
    </row>
    <row r="6644">
      <c r="A6644" t="inlineStr">
        <is>
          <t>6471235</t>
        </is>
      </c>
      <c r="B6644" t="inlineStr">
        <is>
          <t>和歌山県新宮市熊野川町宮井</t>
        </is>
      </c>
      <c r="C6644" t="inlineStr">
        <is>
          <t>わかやまけんしんぐうしくまのがわちょうみやい</t>
        </is>
      </c>
    </row>
    <row r="6645">
      <c r="A6645" t="inlineStr">
        <is>
          <t>6471271</t>
        </is>
      </c>
      <c r="B6645" t="inlineStr">
        <is>
          <t>奈良県吉野郡十津川村竹筒</t>
        </is>
      </c>
      <c r="C6645" t="inlineStr">
        <is>
          <t>ならけんよしのぐんとつかわむらたけとう</t>
        </is>
      </c>
    </row>
    <row r="6646">
      <c r="A6646" t="inlineStr">
        <is>
          <t>6471581</t>
        </is>
      </c>
      <c r="B6646" t="inlineStr">
        <is>
          <t>奈良県吉野郡十津川村神下</t>
        </is>
      </c>
      <c r="C6646" t="inlineStr">
        <is>
          <t>ならけんよしのぐんとつかわむらこうか</t>
        </is>
      </c>
    </row>
    <row r="6647">
      <c r="A6647" t="inlineStr">
        <is>
          <t>6471582</t>
        </is>
      </c>
      <c r="B6647" t="inlineStr">
        <is>
          <t>奈良県吉野郡十津川村玉置川</t>
        </is>
      </c>
      <c r="C6647" t="inlineStr">
        <is>
          <t>ならけんよしのぐんとつかわむらたまいがわ</t>
        </is>
      </c>
    </row>
    <row r="6648">
      <c r="A6648" t="inlineStr">
        <is>
          <t>6471583</t>
        </is>
      </c>
      <c r="B6648" t="inlineStr">
        <is>
          <t>奈良県吉野郡十津川村東中</t>
        </is>
      </c>
      <c r="C6648" t="inlineStr">
        <is>
          <t>ならけんよしのぐんとつかわむらひがしなか</t>
        </is>
      </c>
    </row>
    <row r="6649">
      <c r="A6649" t="inlineStr">
        <is>
          <t>6471584</t>
        </is>
      </c>
      <c r="B6649" t="inlineStr">
        <is>
          <t>奈良県吉野郡十津川村上葛川</t>
        </is>
      </c>
      <c r="C6649" t="inlineStr">
        <is>
          <t>ならけんよしのぐんとつかわむらかみくずがわ</t>
        </is>
      </c>
    </row>
    <row r="6650">
      <c r="A6650" t="inlineStr">
        <is>
          <t>6471600</t>
        </is>
      </c>
      <c r="B6650" t="inlineStr">
        <is>
          <t>和歌山県東牟婁郡北山村</t>
        </is>
      </c>
      <c r="C6650" t="inlineStr">
        <is>
          <t>わかやまけんひがしむろぐんきたやまむら</t>
        </is>
      </c>
    </row>
    <row r="6651">
      <c r="A6651" t="inlineStr">
        <is>
          <t>6471601</t>
        </is>
      </c>
      <c r="B6651" t="inlineStr">
        <is>
          <t>和歌山県東牟婁郡北山村七色</t>
        </is>
      </c>
      <c r="C6651" t="inlineStr">
        <is>
          <t>わかやまけんひがしむろぐんきたやまむらなないろ</t>
        </is>
      </c>
    </row>
    <row r="6652">
      <c r="A6652" t="inlineStr">
        <is>
          <t>6471602</t>
        </is>
      </c>
      <c r="B6652" t="inlineStr">
        <is>
          <t>和歌山県東牟婁郡北山村竹原</t>
        </is>
      </c>
      <c r="C6652" t="inlineStr">
        <is>
          <t>わかやまけんひがしむろぐんきたやまむらたけはら</t>
        </is>
      </c>
    </row>
    <row r="6653">
      <c r="A6653" t="inlineStr">
        <is>
          <t>6471603</t>
        </is>
      </c>
      <c r="B6653" t="inlineStr">
        <is>
          <t>和歌山県東牟婁郡北山村大沼</t>
        </is>
      </c>
      <c r="C6653" t="inlineStr">
        <is>
          <t>わかやまけんひがしむろぐんきたやまむらおおぬま</t>
        </is>
      </c>
    </row>
    <row r="6654">
      <c r="A6654" t="inlineStr">
        <is>
          <t>6471604</t>
        </is>
      </c>
      <c r="B6654" t="inlineStr">
        <is>
          <t>和歌山県東牟婁郡北山村下尾井</t>
        </is>
      </c>
      <c r="C6654" t="inlineStr">
        <is>
          <t>わかやまけんひがしむろぐんきたやまむらしもおい</t>
        </is>
      </c>
    </row>
    <row r="6655">
      <c r="A6655" t="inlineStr">
        <is>
          <t>6471605</t>
        </is>
      </c>
      <c r="B6655" t="inlineStr">
        <is>
          <t>和歌山県東牟婁郡北山村小松</t>
        </is>
      </c>
      <c r="C6655" t="inlineStr">
        <is>
          <t>わかやまけんひがしむろぐんきたやまむらこまつ</t>
        </is>
      </c>
    </row>
    <row r="6656">
      <c r="A6656" t="inlineStr">
        <is>
          <t>6471701</t>
        </is>
      </c>
      <c r="B6656" t="inlineStr">
        <is>
          <t>和歌山県田辺市本宮町小津荷</t>
        </is>
      </c>
      <c r="C6656" t="inlineStr">
        <is>
          <t>わかやまけんたなべしほんぐうちょうこつが</t>
        </is>
      </c>
    </row>
    <row r="6657">
      <c r="A6657" t="inlineStr">
        <is>
          <t>6471702</t>
        </is>
      </c>
      <c r="B6657" t="inlineStr">
        <is>
          <t>和歌山県田辺市本宮町大津荷</t>
        </is>
      </c>
      <c r="C6657" t="inlineStr">
        <is>
          <t>わかやまけんたなべしほんぐうちょうおおつが</t>
        </is>
      </c>
    </row>
    <row r="6658">
      <c r="A6658" t="inlineStr">
        <is>
          <t>6471703</t>
        </is>
      </c>
      <c r="B6658" t="inlineStr">
        <is>
          <t>和歌山県田辺市本宮町請川</t>
        </is>
      </c>
      <c r="C6658" t="inlineStr">
        <is>
          <t>わかやまけんたなべしほんぐうちょううけがわ</t>
        </is>
      </c>
    </row>
    <row r="6659">
      <c r="A6659" t="inlineStr">
        <is>
          <t>6471704</t>
        </is>
      </c>
      <c r="B6659" t="inlineStr">
        <is>
          <t>和歌山県田辺市本宮町耳打</t>
        </is>
      </c>
      <c r="C6659" t="inlineStr">
        <is>
          <t>わかやまけんたなべしほんぐうちょうみみうち</t>
        </is>
      </c>
    </row>
    <row r="6660">
      <c r="A6660" t="inlineStr">
        <is>
          <t>6471705</t>
        </is>
      </c>
      <c r="B6660" t="inlineStr">
        <is>
          <t>和歌山県田辺市本宮町高山</t>
        </is>
      </c>
      <c r="C6660" t="inlineStr">
        <is>
          <t>わかやまけんたなべしほんぐうちょうたかやま</t>
        </is>
      </c>
    </row>
    <row r="6661">
      <c r="A6661" t="inlineStr">
        <is>
          <t>6471711</t>
        </is>
      </c>
      <c r="B6661" t="inlineStr">
        <is>
          <t>和歌山県田辺市本宮町皆瀬川</t>
        </is>
      </c>
      <c r="C6661" t="inlineStr">
        <is>
          <t>わかやまけんたなべしほんぐうちょうみなせがわ</t>
        </is>
      </c>
    </row>
    <row r="6662">
      <c r="A6662" t="inlineStr">
        <is>
          <t>6471712</t>
        </is>
      </c>
      <c r="B6662" t="inlineStr">
        <is>
          <t>和歌山県田辺市本宮町田代</t>
        </is>
      </c>
      <c r="C6662" t="inlineStr">
        <is>
          <t>わかやまけんたなべしほんぐうちょうたしろ</t>
        </is>
      </c>
    </row>
    <row r="6663">
      <c r="A6663" t="inlineStr">
        <is>
          <t>6471713</t>
        </is>
      </c>
      <c r="B6663" t="inlineStr">
        <is>
          <t>和歌山県田辺市本宮町簑尾谷</t>
        </is>
      </c>
      <c r="C6663" t="inlineStr">
        <is>
          <t>わかやまけんたなべしほんぐうちょうみのおだに</t>
        </is>
      </c>
    </row>
    <row r="6664">
      <c r="A6664" t="inlineStr">
        <is>
          <t>6471714</t>
        </is>
      </c>
      <c r="B6664" t="inlineStr">
        <is>
          <t>和歌山県田辺市本宮町静川</t>
        </is>
      </c>
      <c r="C6664" t="inlineStr">
        <is>
          <t>わかやまけんたなべしほんぐうちょうしずかわ</t>
        </is>
      </c>
    </row>
    <row r="6665">
      <c r="A6665" t="inlineStr">
        <is>
          <t>6471715</t>
        </is>
      </c>
      <c r="B6665" t="inlineStr">
        <is>
          <t>和歌山県田辺市本宮町東和田</t>
        </is>
      </c>
      <c r="C6665" t="inlineStr">
        <is>
          <t>わかやまけんたなべしほんぐうちょうひがしわだ</t>
        </is>
      </c>
    </row>
    <row r="6666">
      <c r="A6666" t="inlineStr">
        <is>
          <t>6471716</t>
        </is>
      </c>
      <c r="B6666" t="inlineStr">
        <is>
          <t>和歌山県田辺市本宮町上大野</t>
        </is>
      </c>
      <c r="C6666" t="inlineStr">
        <is>
          <t>わかやまけんたなべしほんぐうちょうかみおおの</t>
        </is>
      </c>
    </row>
    <row r="6667">
      <c r="A6667" t="inlineStr">
        <is>
          <t>6471717</t>
        </is>
      </c>
      <c r="B6667" t="inlineStr">
        <is>
          <t>和歌山県田辺市本宮町川湯</t>
        </is>
      </c>
      <c r="C6667" t="inlineStr">
        <is>
          <t>わかやまけんたなべしほんぐうちょうかわゆ</t>
        </is>
      </c>
    </row>
    <row r="6668">
      <c r="A6668" t="inlineStr">
        <is>
          <t>6471721</t>
        </is>
      </c>
      <c r="B6668" t="inlineStr">
        <is>
          <t>和歌山県田辺市本宮町檜葉</t>
        </is>
      </c>
      <c r="C6668" t="inlineStr">
        <is>
          <t>わかやまけんたなべしほんぐうちょうひば</t>
        </is>
      </c>
    </row>
    <row r="6669">
      <c r="A6669" t="inlineStr">
        <is>
          <t>6471722</t>
        </is>
      </c>
      <c r="B6669" t="inlineStr">
        <is>
          <t>和歌山県田辺市本宮町小々森</t>
        </is>
      </c>
      <c r="C6669" t="inlineStr">
        <is>
          <t>わかやまけんたなべしほんぐうちょうこごもり</t>
        </is>
      </c>
    </row>
    <row r="6670">
      <c r="A6670" t="inlineStr">
        <is>
          <t>6471723</t>
        </is>
      </c>
      <c r="B6670" t="inlineStr">
        <is>
          <t>和歌山県田辺市本宮町皆地</t>
        </is>
      </c>
      <c r="C6670" t="inlineStr">
        <is>
          <t>わかやまけんたなべしほんぐうちょうみなち</t>
        </is>
      </c>
    </row>
    <row r="6671">
      <c r="A6671" t="inlineStr">
        <is>
          <t>6471724</t>
        </is>
      </c>
      <c r="B6671" t="inlineStr">
        <is>
          <t>和歌山県田辺市本宮町野竹</t>
        </is>
      </c>
      <c r="C6671" t="inlineStr">
        <is>
          <t>わかやまけんたなべしほんぐうちょうのだけ</t>
        </is>
      </c>
    </row>
    <row r="6672">
      <c r="A6672" t="inlineStr">
        <is>
          <t>6471725</t>
        </is>
      </c>
      <c r="B6672" t="inlineStr">
        <is>
          <t>和歌山県田辺市本宮町大瀬</t>
        </is>
      </c>
      <c r="C6672" t="inlineStr">
        <is>
          <t>わかやまけんたなべしほんぐうちょうおおぜ</t>
        </is>
      </c>
    </row>
    <row r="6673">
      <c r="A6673" t="inlineStr">
        <is>
          <t>6471726</t>
        </is>
      </c>
      <c r="B6673" t="inlineStr">
        <is>
          <t>和歌山県田辺市本宮町武住</t>
        </is>
      </c>
      <c r="C6673" t="inlineStr">
        <is>
          <t>わかやまけんたなべしほんぐうちょうぶじゅう</t>
        </is>
      </c>
    </row>
    <row r="6674">
      <c r="A6674" t="inlineStr">
        <is>
          <t>6471731</t>
        </is>
      </c>
      <c r="B6674" t="inlineStr">
        <is>
          <t>和歌山県田辺市本宮町本宮</t>
        </is>
      </c>
      <c r="C6674" t="inlineStr">
        <is>
          <t>わかやまけんたなべしほんぐうちょうほんぐう</t>
        </is>
      </c>
    </row>
    <row r="6675">
      <c r="A6675" t="inlineStr">
        <is>
          <t>6471732</t>
        </is>
      </c>
      <c r="B6675" t="inlineStr">
        <is>
          <t>和歌山県田辺市本宮町湯峯</t>
        </is>
      </c>
      <c r="C6675" t="inlineStr">
        <is>
          <t>わかやまけんたなべしほんぐうちょうゆのみね</t>
        </is>
      </c>
    </row>
    <row r="6676">
      <c r="A6676" t="inlineStr">
        <is>
          <t>6471733</t>
        </is>
      </c>
      <c r="B6676" t="inlineStr">
        <is>
          <t>和歌山県田辺市本宮町渡瀬</t>
        </is>
      </c>
      <c r="C6676" t="inlineStr">
        <is>
          <t>わかやまけんたなべしほんぐうちょうわたぜ</t>
        </is>
      </c>
    </row>
    <row r="6677">
      <c r="A6677" t="inlineStr">
        <is>
          <t>6471734</t>
        </is>
      </c>
      <c r="B6677" t="inlineStr">
        <is>
          <t>和歌山県田辺市本宮町下湯川</t>
        </is>
      </c>
      <c r="C6677" t="inlineStr">
        <is>
          <t>わかやまけんたなべしほんぐうちょうしもゆかわ</t>
        </is>
      </c>
    </row>
    <row r="6678">
      <c r="A6678" t="inlineStr">
        <is>
          <t>6471735</t>
        </is>
      </c>
      <c r="B6678" t="inlineStr">
        <is>
          <t>和歌山県田辺市本宮町曲川</t>
        </is>
      </c>
      <c r="C6678" t="inlineStr">
        <is>
          <t>わかやまけんたなべしほんぐうちょうまがりかわ</t>
        </is>
      </c>
    </row>
    <row r="6679">
      <c r="A6679" t="inlineStr">
        <is>
          <t>6471736</t>
        </is>
      </c>
      <c r="B6679" t="inlineStr">
        <is>
          <t>和歌山県田辺市本宮町久保野</t>
        </is>
      </c>
      <c r="C6679" t="inlineStr">
        <is>
          <t>わかやまけんたなべしほんぐうちょうくぼの</t>
        </is>
      </c>
    </row>
    <row r="6680">
      <c r="A6680" t="inlineStr">
        <is>
          <t>6471741</t>
        </is>
      </c>
      <c r="B6680" t="inlineStr">
        <is>
          <t>和歌山県田辺市本宮町大居</t>
        </is>
      </c>
      <c r="C6680" t="inlineStr">
        <is>
          <t>わかやまけんたなべしほんぐうちょうおおい</t>
        </is>
      </c>
    </row>
    <row r="6681">
      <c r="A6681" t="inlineStr">
        <is>
          <t>6471742</t>
        </is>
      </c>
      <c r="B6681" t="inlineStr">
        <is>
          <t>和歌山県田辺市本宮町一本松</t>
        </is>
      </c>
      <c r="C6681" t="inlineStr">
        <is>
          <t>わかやまけんたなべしほんぐうちょういっぽんまつ</t>
        </is>
      </c>
    </row>
    <row r="6682">
      <c r="A6682" t="inlineStr">
        <is>
          <t>6471743</t>
        </is>
      </c>
      <c r="B6682" t="inlineStr">
        <is>
          <t>和歌山県田辺市本宮町伏拝</t>
        </is>
      </c>
      <c r="C6682" t="inlineStr">
        <is>
          <t>わかやまけんたなべしほんぐうちょうふしおがみ</t>
        </is>
      </c>
    </row>
    <row r="6683">
      <c r="A6683" t="inlineStr">
        <is>
          <t>6471744</t>
        </is>
      </c>
      <c r="B6683" t="inlineStr">
        <is>
          <t>和歌山県田辺市本宮町三越</t>
        </is>
      </c>
      <c r="C6683" t="inlineStr">
        <is>
          <t>わかやまけんたなべしほんぐうちょうみこし</t>
        </is>
      </c>
    </row>
    <row r="6684">
      <c r="A6684" t="inlineStr">
        <is>
          <t>6471751</t>
        </is>
      </c>
      <c r="B6684" t="inlineStr">
        <is>
          <t>和歌山県田辺市本宮町上切原</t>
        </is>
      </c>
      <c r="C6684" t="inlineStr">
        <is>
          <t>わかやまけんたなべしほんぐうちょうかみきりばら</t>
        </is>
      </c>
    </row>
    <row r="6685">
      <c r="A6685" t="inlineStr">
        <is>
          <t>6471752</t>
        </is>
      </c>
      <c r="B6685" t="inlineStr">
        <is>
          <t>和歌山県田辺市本宮町切畑</t>
        </is>
      </c>
      <c r="C6685" t="inlineStr">
        <is>
          <t>わかやまけんたなべしほんぐうちょうきりはた</t>
        </is>
      </c>
    </row>
    <row r="6686">
      <c r="A6686" t="inlineStr">
        <is>
          <t>6471753</t>
        </is>
      </c>
      <c r="B6686" t="inlineStr">
        <is>
          <t>和歌山県田辺市本宮町土河屋</t>
        </is>
      </c>
      <c r="C6686" t="inlineStr">
        <is>
          <t>わかやまけんたなべしほんぐうちょうつちごや</t>
        </is>
      </c>
    </row>
    <row r="6687">
      <c r="A6687" t="inlineStr">
        <is>
          <t>6480000</t>
        </is>
      </c>
      <c r="B6687" t="inlineStr">
        <is>
          <t>和歌山県橋本市</t>
        </is>
      </c>
      <c r="C6687" t="inlineStr">
        <is>
          <t>わかやまけんはしもとし</t>
        </is>
      </c>
    </row>
    <row r="6688">
      <c r="A6688" t="inlineStr">
        <is>
          <t>6480001</t>
        </is>
      </c>
      <c r="B6688" t="inlineStr">
        <is>
          <t>和歌山県橋本市杉尾</t>
        </is>
      </c>
      <c r="C6688" t="inlineStr">
        <is>
          <t>わかやまけんはしもとしすぎお</t>
        </is>
      </c>
    </row>
    <row r="6689">
      <c r="A6689" t="inlineStr">
        <is>
          <t>6480002</t>
        </is>
      </c>
      <c r="B6689" t="inlineStr">
        <is>
          <t>和歌山県橋本市隅田町平野</t>
        </is>
      </c>
      <c r="C6689" t="inlineStr">
        <is>
          <t>わかやまけんはしもとしすだちょうひらの</t>
        </is>
      </c>
    </row>
    <row r="6690">
      <c r="A6690" t="inlineStr">
        <is>
          <t>6480003</t>
        </is>
      </c>
      <c r="B6690" t="inlineStr">
        <is>
          <t>和歌山県橋本市隅田町山内</t>
        </is>
      </c>
      <c r="C6690" t="inlineStr">
        <is>
          <t>わかやまけんはしもとしすだちょうやまうち</t>
        </is>
      </c>
    </row>
    <row r="6691">
      <c r="A6691" t="inlineStr">
        <is>
          <t>6480004</t>
        </is>
      </c>
      <c r="B6691" t="inlineStr">
        <is>
          <t>和歌山県橋本市隅田町霜草</t>
        </is>
      </c>
      <c r="C6691" t="inlineStr">
        <is>
          <t>わかやまけんはしもとしすだちょうしもくさ</t>
        </is>
      </c>
    </row>
    <row r="6692">
      <c r="A6692" t="inlineStr">
        <is>
          <t>6480005</t>
        </is>
      </c>
      <c r="B6692" t="inlineStr">
        <is>
          <t>和歌山県橋本市小峰台</t>
        </is>
      </c>
      <c r="C6692" t="inlineStr">
        <is>
          <t>わかやまけんはしもとしおみねだい</t>
        </is>
      </c>
    </row>
    <row r="6693">
      <c r="A6693" t="inlineStr">
        <is>
          <t>6480006</t>
        </is>
      </c>
      <c r="B6693" t="inlineStr">
        <is>
          <t>和歌山県橋本市境原</t>
        </is>
      </c>
      <c r="C6693" t="inlineStr">
        <is>
          <t>わかやまけんはしもとしさかいはら</t>
        </is>
      </c>
    </row>
    <row r="6694">
      <c r="A6694" t="inlineStr">
        <is>
          <t>6480007</t>
        </is>
      </c>
      <c r="B6694" t="inlineStr">
        <is>
          <t>和歌山県橋本市紀ノ光台</t>
        </is>
      </c>
      <c r="C6694" t="inlineStr">
        <is>
          <t>わかやまけんはしもとしきのひかりだい</t>
        </is>
      </c>
    </row>
    <row r="6695">
      <c r="A6695" t="inlineStr">
        <is>
          <t>6480011</t>
        </is>
      </c>
      <c r="B6695" t="inlineStr">
        <is>
          <t>和歌山県橋本市隅田町真土</t>
        </is>
      </c>
      <c r="C6695" t="inlineStr">
        <is>
          <t>わかやまけんはしもとしすだちょうまつち</t>
        </is>
      </c>
    </row>
    <row r="6696">
      <c r="A6696" t="inlineStr">
        <is>
          <t>6480012</t>
        </is>
      </c>
      <c r="B6696" t="inlineStr">
        <is>
          <t>和歌山県橋本市隅田町芋生</t>
        </is>
      </c>
      <c r="C6696" t="inlineStr">
        <is>
          <t>わかやまけんはしもとしすだちょういもう</t>
        </is>
      </c>
    </row>
    <row r="6697">
      <c r="A6697" t="inlineStr">
        <is>
          <t>6480013</t>
        </is>
      </c>
      <c r="B6697" t="inlineStr">
        <is>
          <t>和歌山県橋本市隅田町中下</t>
        </is>
      </c>
      <c r="C6697" t="inlineStr">
        <is>
          <t>わかやまけんはしもとしすだちょうちゅうげ</t>
        </is>
      </c>
    </row>
    <row r="6698">
      <c r="A6698" t="inlineStr">
        <is>
          <t>6480014</t>
        </is>
      </c>
      <c r="B6698" t="inlineStr">
        <is>
          <t>和歌山県橋本市隅田町上兵庫</t>
        </is>
      </c>
      <c r="C6698" t="inlineStr">
        <is>
          <t>わかやまけんはしもとしすだちょうかみひょうご</t>
        </is>
      </c>
    </row>
    <row r="6699">
      <c r="A6699" t="inlineStr">
        <is>
          <t>6480015</t>
        </is>
      </c>
      <c r="B6699" t="inlineStr">
        <is>
          <t>和歌山県橋本市隅田町河瀬</t>
        </is>
      </c>
      <c r="C6699" t="inlineStr">
        <is>
          <t>わかやまけんはしもとしすだちょうこうぜ</t>
        </is>
      </c>
    </row>
    <row r="6700">
      <c r="A6700" t="inlineStr">
        <is>
          <t>6480016</t>
        </is>
      </c>
      <c r="B6700" t="inlineStr">
        <is>
          <t>和歌山県橋本市隅田町下兵庫</t>
        </is>
      </c>
      <c r="C6700" t="inlineStr">
        <is>
          <t>わかやまけんはしもとしすだちょうしもひょうご</t>
        </is>
      </c>
    </row>
    <row r="6701">
      <c r="A6701" t="inlineStr">
        <is>
          <t>6480017</t>
        </is>
      </c>
      <c r="B6701" t="inlineStr">
        <is>
          <t>和歌山県橋本市隅田町中島</t>
        </is>
      </c>
      <c r="C6701" t="inlineStr">
        <is>
          <t>わかやまけんはしもとしすだちょうなかじま</t>
        </is>
      </c>
    </row>
    <row r="6702">
      <c r="A6702" t="inlineStr">
        <is>
          <t>6480018</t>
        </is>
      </c>
      <c r="B6702" t="inlineStr">
        <is>
          <t>和歌山県橋本市隅田町垂井</t>
        </is>
      </c>
      <c r="C6702" t="inlineStr">
        <is>
          <t>わかやまけんはしもとしすだちょうたるい</t>
        </is>
      </c>
    </row>
    <row r="6703">
      <c r="A6703" t="inlineStr">
        <is>
          <t>6480019</t>
        </is>
      </c>
      <c r="B6703" t="inlineStr">
        <is>
          <t>和歌山県橋本市あやの台</t>
        </is>
      </c>
      <c r="C6703" t="inlineStr">
        <is>
          <t>わかやまけんはしもとしあやのだい</t>
        </is>
      </c>
    </row>
    <row r="6704">
      <c r="A6704" t="inlineStr">
        <is>
          <t>6480021</t>
        </is>
      </c>
      <c r="B6704" t="inlineStr">
        <is>
          <t>和歌山県橋本市恋野</t>
        </is>
      </c>
      <c r="C6704" t="inlineStr">
        <is>
          <t>わかやまけんはしもとしこいの</t>
        </is>
      </c>
    </row>
    <row r="6705">
      <c r="A6705" t="inlineStr">
        <is>
          <t>6480022</t>
        </is>
      </c>
      <c r="B6705" t="inlineStr">
        <is>
          <t>和歌山県橋本市赤塚</t>
        </is>
      </c>
      <c r="C6705" t="inlineStr">
        <is>
          <t>わかやまけんはしもとしあかつか</t>
        </is>
      </c>
    </row>
    <row r="6706">
      <c r="A6706" t="inlineStr">
        <is>
          <t>6480023</t>
        </is>
      </c>
      <c r="B6706" t="inlineStr">
        <is>
          <t>和歌山県橋本市中道</t>
        </is>
      </c>
      <c r="C6706" t="inlineStr">
        <is>
          <t>わかやまけんはしもとしなかどう</t>
        </is>
      </c>
    </row>
    <row r="6707">
      <c r="A6707" t="inlineStr">
        <is>
          <t>6480024</t>
        </is>
      </c>
      <c r="B6707" t="inlineStr">
        <is>
          <t>和歌山県橋本市上田</t>
        </is>
      </c>
      <c r="C6707" t="inlineStr">
        <is>
          <t>わかやまけんはしもとしうえだ</t>
        </is>
      </c>
    </row>
    <row r="6708">
      <c r="A6708" t="inlineStr">
        <is>
          <t>6480025</t>
        </is>
      </c>
      <c r="B6708" t="inlineStr">
        <is>
          <t>和歌山県橋本市向副</t>
        </is>
      </c>
      <c r="C6708" t="inlineStr">
        <is>
          <t>わかやまけんはしもとしむかそい</t>
        </is>
      </c>
    </row>
    <row r="6709">
      <c r="A6709" t="inlineStr">
        <is>
          <t>6480031</t>
        </is>
      </c>
      <c r="B6709" t="inlineStr">
        <is>
          <t>和歌山県橋本市只野</t>
        </is>
      </c>
      <c r="C6709" t="inlineStr">
        <is>
          <t>わかやまけんはしもとしただの</t>
        </is>
      </c>
    </row>
    <row r="6710">
      <c r="A6710" t="inlineStr">
        <is>
          <t>6480032</t>
        </is>
      </c>
      <c r="B6710" t="inlineStr">
        <is>
          <t>和歌山県橋本市谷奥深</t>
        </is>
      </c>
      <c r="C6710" t="inlineStr">
        <is>
          <t>わかやまけんはしもとしたにおぶか</t>
        </is>
      </c>
    </row>
    <row r="6711">
      <c r="A6711" t="inlineStr">
        <is>
          <t>6480033</t>
        </is>
      </c>
      <c r="B6711" t="inlineStr">
        <is>
          <t>和歌山県橋本市北宿</t>
        </is>
      </c>
      <c r="C6711" t="inlineStr">
        <is>
          <t>わかやまけんはしもとしきたやどり</t>
        </is>
      </c>
    </row>
    <row r="6712">
      <c r="A6712" t="inlineStr">
        <is>
          <t>6480034</t>
        </is>
      </c>
      <c r="B6712" t="inlineStr">
        <is>
          <t>和歌山県橋本市南宿</t>
        </is>
      </c>
      <c r="C6712" t="inlineStr">
        <is>
          <t>わかやまけんはしもとしみなみやどり</t>
        </is>
      </c>
    </row>
    <row r="6713">
      <c r="A6713" t="inlineStr">
        <is>
          <t>6480035</t>
        </is>
      </c>
      <c r="B6713" t="inlineStr">
        <is>
          <t>和歌山県橋本市彦谷</t>
        </is>
      </c>
      <c r="C6713" t="inlineStr">
        <is>
          <t>わかやまけんはしもとしひこたに</t>
        </is>
      </c>
    </row>
    <row r="6714">
      <c r="A6714" t="inlineStr">
        <is>
          <t>6480036</t>
        </is>
      </c>
      <c r="B6714" t="inlineStr">
        <is>
          <t>和歌山県橋本市横座</t>
        </is>
      </c>
      <c r="C6714" t="inlineStr">
        <is>
          <t>わかやまけんはしもとしよこざ</t>
        </is>
      </c>
    </row>
    <row r="6715">
      <c r="A6715" t="inlineStr">
        <is>
          <t>6480037</t>
        </is>
      </c>
      <c r="B6715" t="inlineStr">
        <is>
          <t>和歌山県橋本市賢堂</t>
        </is>
      </c>
      <c r="C6715" t="inlineStr">
        <is>
          <t>わかやまけんはしもとしかしこど</t>
        </is>
      </c>
    </row>
    <row r="6716">
      <c r="A6716" t="inlineStr">
        <is>
          <t>6480038</t>
        </is>
      </c>
      <c r="B6716" t="inlineStr">
        <is>
          <t>和歌山県橋本市須河</t>
        </is>
      </c>
      <c r="C6716" t="inlineStr">
        <is>
          <t>わかやまけんはしもとしすごう</t>
        </is>
      </c>
    </row>
    <row r="6717">
      <c r="A6717" t="inlineStr">
        <is>
          <t>6480041</t>
        </is>
      </c>
      <c r="B6717" t="inlineStr">
        <is>
          <t>和歌山県橋本市清水</t>
        </is>
      </c>
      <c r="C6717" t="inlineStr">
        <is>
          <t>わかやまけんはしもとししみず</t>
        </is>
      </c>
    </row>
    <row r="6718">
      <c r="A6718" t="inlineStr">
        <is>
          <t>6480042</t>
        </is>
      </c>
      <c r="B6718" t="inlineStr">
        <is>
          <t>和歌山県橋本市西畑</t>
        </is>
      </c>
      <c r="C6718" t="inlineStr">
        <is>
          <t>わかやまけんはしもとしにしはた</t>
        </is>
      </c>
    </row>
    <row r="6719">
      <c r="A6719" t="inlineStr">
        <is>
          <t>6480043</t>
        </is>
      </c>
      <c r="B6719" t="inlineStr">
        <is>
          <t>和歌山県橋本市学文路</t>
        </is>
      </c>
      <c r="C6719" t="inlineStr">
        <is>
          <t>わかやまけんはしもとしかむろ</t>
        </is>
      </c>
    </row>
    <row r="6720">
      <c r="A6720" t="inlineStr">
        <is>
          <t>6480044</t>
        </is>
      </c>
      <c r="B6720" t="inlineStr">
        <is>
          <t>和歌山県橋本市南馬場</t>
        </is>
      </c>
      <c r="C6720" t="inlineStr">
        <is>
          <t>わかやまけんはしもとしみなみばば</t>
        </is>
      </c>
    </row>
    <row r="6721">
      <c r="A6721" t="inlineStr">
        <is>
          <t>6480051</t>
        </is>
      </c>
      <c r="B6721" t="inlineStr">
        <is>
          <t>和歌山県橋本市細川</t>
        </is>
      </c>
      <c r="C6721" t="inlineStr">
        <is>
          <t>わかやまけんはしもとしほそかわ</t>
        </is>
      </c>
    </row>
    <row r="6722">
      <c r="A6722" t="inlineStr">
        <is>
          <t>6480052</t>
        </is>
      </c>
      <c r="B6722" t="inlineStr">
        <is>
          <t>和歌山県橋本市紀見</t>
        </is>
      </c>
      <c r="C6722" t="inlineStr">
        <is>
          <t>わかやまけんはしもとしきみ</t>
        </is>
      </c>
    </row>
    <row r="6723">
      <c r="A6723" t="inlineStr">
        <is>
          <t>6480053</t>
        </is>
      </c>
      <c r="B6723" t="inlineStr">
        <is>
          <t>和歌山県橋本市しらさぎ台</t>
        </is>
      </c>
      <c r="C6723" t="inlineStr">
        <is>
          <t>わかやまけんはしもとししらさぎだい</t>
        </is>
      </c>
    </row>
    <row r="6724">
      <c r="A6724" t="inlineStr">
        <is>
          <t>6480054</t>
        </is>
      </c>
      <c r="B6724" t="inlineStr">
        <is>
          <t>和歌山県橋本市城山台</t>
        </is>
      </c>
      <c r="C6724" t="inlineStr">
        <is>
          <t>わかやまけんはしもとししろやまだい</t>
        </is>
      </c>
    </row>
    <row r="6725">
      <c r="A6725" t="inlineStr">
        <is>
          <t>6480061</t>
        </is>
      </c>
      <c r="B6725" t="inlineStr">
        <is>
          <t>和歌山県橋本市北馬場</t>
        </is>
      </c>
      <c r="C6725" t="inlineStr">
        <is>
          <t>わかやまけんはしもとしきたばば</t>
        </is>
      </c>
    </row>
    <row r="6726">
      <c r="A6726" t="inlineStr">
        <is>
          <t>6480062</t>
        </is>
      </c>
      <c r="B6726" t="inlineStr">
        <is>
          <t>和歌山県橋本市妻</t>
        </is>
      </c>
      <c r="C6726" t="inlineStr">
        <is>
          <t>わかやまけんはしもとしつま</t>
        </is>
      </c>
    </row>
    <row r="6727">
      <c r="A6727" t="inlineStr">
        <is>
          <t>6480063</t>
        </is>
      </c>
      <c r="B6727" t="inlineStr">
        <is>
          <t>和歌山県橋本市原田</t>
        </is>
      </c>
      <c r="C6727" t="inlineStr">
        <is>
          <t>わかやまけんはしもとしはらだ</t>
        </is>
      </c>
    </row>
    <row r="6728">
      <c r="A6728" t="inlineStr">
        <is>
          <t>6480064</t>
        </is>
      </c>
      <c r="B6728" t="inlineStr">
        <is>
          <t>和歌山県橋本市橋本</t>
        </is>
      </c>
      <c r="C6728" t="inlineStr">
        <is>
          <t>わかやまけんはしもとしはしもと</t>
        </is>
      </c>
    </row>
    <row r="6729">
      <c r="A6729" t="inlineStr">
        <is>
          <t>6480065</t>
        </is>
      </c>
      <c r="B6729" t="inlineStr">
        <is>
          <t>和歌山県橋本市古佐田</t>
        </is>
      </c>
      <c r="C6729" t="inlineStr">
        <is>
          <t>わかやまけんはしもとしこさだ</t>
        </is>
      </c>
    </row>
    <row r="6730">
      <c r="A6730" t="inlineStr">
        <is>
          <t>6480066</t>
        </is>
      </c>
      <c r="B6730" t="inlineStr">
        <is>
          <t>和歌山県橋本市胡麻生</t>
        </is>
      </c>
      <c r="C6730" t="inlineStr">
        <is>
          <t>わかやまけんはしもとしごもう</t>
        </is>
      </c>
    </row>
    <row r="6731">
      <c r="A6731" t="inlineStr">
        <is>
          <t>6480071</t>
        </is>
      </c>
      <c r="B6731" t="inlineStr">
        <is>
          <t>和歌山県橋本市小原田</t>
        </is>
      </c>
      <c r="C6731" t="inlineStr">
        <is>
          <t>わかやまけんはしもとしおはらた</t>
        </is>
      </c>
    </row>
    <row r="6732">
      <c r="A6732" t="inlineStr">
        <is>
          <t>6480072</t>
        </is>
      </c>
      <c r="B6732" t="inlineStr">
        <is>
          <t>和歌山県橋本市東家</t>
        </is>
      </c>
      <c r="C6732" t="inlineStr">
        <is>
          <t>わかやまけんはしもとしとうげ</t>
        </is>
      </c>
    </row>
    <row r="6733">
      <c r="A6733" t="inlineStr">
        <is>
          <t>6480073</t>
        </is>
      </c>
      <c r="B6733" t="inlineStr">
        <is>
          <t>和歌山県橋本市市脇</t>
        </is>
      </c>
      <c r="C6733" t="inlineStr">
        <is>
          <t>わかやまけんはしもとしいちわき</t>
        </is>
      </c>
    </row>
    <row r="6734">
      <c r="A6734" t="inlineStr">
        <is>
          <t>6480074</t>
        </is>
      </c>
      <c r="B6734" t="inlineStr">
        <is>
          <t>和歌山県橋本市野</t>
        </is>
      </c>
      <c r="C6734" t="inlineStr">
        <is>
          <t>わかやまけんはしもとしの</t>
        </is>
      </c>
    </row>
    <row r="6735">
      <c r="A6735" t="inlineStr">
        <is>
          <t>6480075</t>
        </is>
      </c>
      <c r="B6735" t="inlineStr">
        <is>
          <t>和歌山県橋本市さつき台</t>
        </is>
      </c>
      <c r="C6735" t="inlineStr">
        <is>
          <t>わかやまけんはしもとしさつきだい</t>
        </is>
      </c>
    </row>
    <row r="6736">
      <c r="A6736" t="inlineStr">
        <is>
          <t>6480081</t>
        </is>
      </c>
      <c r="B6736" t="inlineStr">
        <is>
          <t>和歌山県橋本市山田</t>
        </is>
      </c>
      <c r="C6736" t="inlineStr">
        <is>
          <t>わかやまけんはしもとしやまだ</t>
        </is>
      </c>
    </row>
    <row r="6737">
      <c r="A6737" t="inlineStr">
        <is>
          <t>6480082</t>
        </is>
      </c>
      <c r="B6737" t="inlineStr">
        <is>
          <t>和歌山県橋本市菖蒲谷</t>
        </is>
      </c>
      <c r="C6737" t="inlineStr">
        <is>
          <t>わかやまけんはしもとししょうぶたに</t>
        </is>
      </c>
    </row>
    <row r="6738">
      <c r="A6738" t="inlineStr">
        <is>
          <t>6480083</t>
        </is>
      </c>
      <c r="B6738" t="inlineStr">
        <is>
          <t>和歌山県橋本市出塔</t>
        </is>
      </c>
      <c r="C6738" t="inlineStr">
        <is>
          <t>わかやまけんはしもとしでとう</t>
        </is>
      </c>
    </row>
    <row r="6739">
      <c r="A6739" t="inlineStr">
        <is>
          <t>6480084</t>
        </is>
      </c>
      <c r="B6739" t="inlineStr">
        <is>
          <t>和歌山県橋本市柏原</t>
        </is>
      </c>
      <c r="C6739" t="inlineStr">
        <is>
          <t>わかやまけんはしもとしかせばら</t>
        </is>
      </c>
    </row>
    <row r="6740">
      <c r="A6740" t="inlineStr">
        <is>
          <t>6480085</t>
        </is>
      </c>
      <c r="B6740" t="inlineStr">
        <is>
          <t>和歌山県橋本市岸上</t>
        </is>
      </c>
      <c r="C6740" t="inlineStr">
        <is>
          <t>わかやまけんはしもとしきしかみ</t>
        </is>
      </c>
    </row>
    <row r="6741">
      <c r="A6741" t="inlineStr">
        <is>
          <t>6480086</t>
        </is>
      </c>
      <c r="B6741" t="inlineStr">
        <is>
          <t>和歌山県橋本市神野々</t>
        </is>
      </c>
      <c r="C6741" t="inlineStr">
        <is>
          <t>わかやまけんはしもとしこのの</t>
        </is>
      </c>
    </row>
    <row r="6742">
      <c r="A6742" t="inlineStr">
        <is>
          <t>6480087</t>
        </is>
      </c>
      <c r="B6742" t="inlineStr">
        <is>
          <t>和歌山県橋本市吉原</t>
        </is>
      </c>
      <c r="C6742" t="inlineStr">
        <is>
          <t>わかやまけんはしもとしよしはら</t>
        </is>
      </c>
    </row>
    <row r="6743">
      <c r="A6743" t="inlineStr">
        <is>
          <t>6480088</t>
        </is>
      </c>
      <c r="B6743" t="inlineStr">
        <is>
          <t>和歌山県橋本市みゆき台</t>
        </is>
      </c>
      <c r="C6743" t="inlineStr">
        <is>
          <t>わかやまけんはしもとしみゆきだい</t>
        </is>
      </c>
    </row>
    <row r="6744">
      <c r="A6744" t="inlineStr">
        <is>
          <t>6480091</t>
        </is>
      </c>
      <c r="B6744" t="inlineStr">
        <is>
          <t>和歌山県橋本市柱本</t>
        </is>
      </c>
      <c r="C6744" t="inlineStr">
        <is>
          <t>わかやまけんはしもとしはしらもと</t>
        </is>
      </c>
    </row>
    <row r="6745">
      <c r="A6745" t="inlineStr">
        <is>
          <t>6480092</t>
        </is>
      </c>
      <c r="B6745" t="inlineStr">
        <is>
          <t>和歌山県橋本市紀見ケ丘</t>
        </is>
      </c>
      <c r="C6745" t="inlineStr">
        <is>
          <t>わかやまけんはしもとしきみがおか</t>
        </is>
      </c>
    </row>
    <row r="6746">
      <c r="A6746" t="inlineStr">
        <is>
          <t>6480093</t>
        </is>
      </c>
      <c r="B6746" t="inlineStr">
        <is>
          <t>和歌山県橋本市慶賀野</t>
        </is>
      </c>
      <c r="C6746" t="inlineStr">
        <is>
          <t>わかやまけんはしもとしけがの</t>
        </is>
      </c>
    </row>
    <row r="6747">
      <c r="A6747" t="inlineStr">
        <is>
          <t>6480094</t>
        </is>
      </c>
      <c r="B6747" t="inlineStr">
        <is>
          <t>和歌山県橋本市三石台</t>
        </is>
      </c>
      <c r="C6747" t="inlineStr">
        <is>
          <t>わかやまけんはしもとしみついしだい</t>
        </is>
      </c>
    </row>
    <row r="6748">
      <c r="A6748" t="inlineStr">
        <is>
          <t>6480095</t>
        </is>
      </c>
      <c r="B6748" t="inlineStr">
        <is>
          <t>和歌山県橋本市橋谷</t>
        </is>
      </c>
      <c r="C6748" t="inlineStr">
        <is>
          <t>わかやまけんはしもとしはしたに</t>
        </is>
      </c>
    </row>
    <row r="6749">
      <c r="A6749" t="inlineStr">
        <is>
          <t>6480096</t>
        </is>
      </c>
      <c r="B6749" t="inlineStr">
        <is>
          <t>和歌山県橋本市御幸辻</t>
        </is>
      </c>
      <c r="C6749" t="inlineStr">
        <is>
          <t>わかやまけんはしもとしみゆきつじ</t>
        </is>
      </c>
    </row>
    <row r="6750">
      <c r="A6750" t="inlineStr">
        <is>
          <t>6480097</t>
        </is>
      </c>
      <c r="B6750" t="inlineStr">
        <is>
          <t>和歌山県橋本市柿の木坂</t>
        </is>
      </c>
      <c r="C6750" t="inlineStr">
        <is>
          <t>わかやまけんはしもとしかきのきざか</t>
        </is>
      </c>
    </row>
    <row r="6751">
      <c r="A6751" t="inlineStr">
        <is>
          <t>6480098</t>
        </is>
      </c>
      <c r="B6751" t="inlineStr">
        <is>
          <t>和歌山県橋本市矢倉脇</t>
        </is>
      </c>
      <c r="C6751" t="inlineStr">
        <is>
          <t>わかやまけんはしもとしやぐらわき</t>
        </is>
      </c>
    </row>
    <row r="6752">
      <c r="A6752" t="inlineStr">
        <is>
          <t>6480099</t>
        </is>
      </c>
      <c r="B6752" t="inlineStr">
        <is>
          <t>和歌山県橋本市光陽台</t>
        </is>
      </c>
      <c r="C6752" t="inlineStr">
        <is>
          <t>わかやまけんはしもとしこうようだい</t>
        </is>
      </c>
    </row>
    <row r="6753">
      <c r="A6753" t="inlineStr">
        <is>
          <t>6480100</t>
        </is>
      </c>
      <c r="B6753" t="inlineStr">
        <is>
          <t>和歌山県伊都郡九度山町</t>
        </is>
      </c>
      <c r="C6753" t="inlineStr">
        <is>
          <t>わかやまけんいとぐんくどやまちょう</t>
        </is>
      </c>
    </row>
    <row r="6754">
      <c r="A6754" t="inlineStr">
        <is>
          <t>6480101</t>
        </is>
      </c>
      <c r="B6754" t="inlineStr">
        <is>
          <t>和歌山県伊都郡九度山町九度山</t>
        </is>
      </c>
      <c r="C6754" t="inlineStr">
        <is>
          <t>わかやまけんいとぐんくどやまちょうくどやま</t>
        </is>
      </c>
    </row>
    <row r="6755">
      <c r="A6755" t="inlineStr">
        <is>
          <t>6480111</t>
        </is>
      </c>
      <c r="B6755" t="inlineStr">
        <is>
          <t>和歌山県伊都郡九度山町河根</t>
        </is>
      </c>
      <c r="C6755" t="inlineStr">
        <is>
          <t>わかやまけんいとぐんくどやまちょうかね</t>
        </is>
      </c>
    </row>
    <row r="6756">
      <c r="A6756" t="inlineStr">
        <is>
          <t>6480121</t>
        </is>
      </c>
      <c r="B6756" t="inlineStr">
        <is>
          <t>和歌山県伊都郡九度山町丹生川</t>
        </is>
      </c>
      <c r="C6756" t="inlineStr">
        <is>
          <t>わかやまけんいとぐんくどやまちょうにゅうかわ</t>
        </is>
      </c>
    </row>
    <row r="6757">
      <c r="A6757" t="inlineStr">
        <is>
          <t>6480131</t>
        </is>
      </c>
      <c r="B6757" t="inlineStr">
        <is>
          <t>和歌山県伊都郡九度山町市平</t>
        </is>
      </c>
      <c r="C6757" t="inlineStr">
        <is>
          <t>わかやまけんいとぐんくどやまちょういちたいら</t>
        </is>
      </c>
    </row>
    <row r="6758">
      <c r="A6758" t="inlineStr">
        <is>
          <t>6480132</t>
        </is>
      </c>
      <c r="B6758" t="inlineStr">
        <is>
          <t>和歌山県伊都郡九度山町北又</t>
        </is>
      </c>
      <c r="C6758" t="inlineStr">
        <is>
          <t>わかやまけんいとぐんくどやまちょうきたまた</t>
        </is>
      </c>
    </row>
    <row r="6759">
      <c r="A6759" t="inlineStr">
        <is>
          <t>6480133</t>
        </is>
      </c>
      <c r="B6759" t="inlineStr">
        <is>
          <t>和歌山県伊都郡九度山町東郷</t>
        </is>
      </c>
      <c r="C6759" t="inlineStr">
        <is>
          <t>わかやまけんいとぐんくどやまちょうひがしごう</t>
        </is>
      </c>
    </row>
    <row r="6760">
      <c r="A6760" t="inlineStr">
        <is>
          <t>6480141</t>
        </is>
      </c>
      <c r="B6760" t="inlineStr">
        <is>
          <t>和歌山県伊都郡九度山町椎出</t>
        </is>
      </c>
      <c r="C6760" t="inlineStr">
        <is>
          <t>わかやまけんいとぐんくどやまちょうしいで</t>
        </is>
      </c>
    </row>
    <row r="6761">
      <c r="A6761" t="inlineStr">
        <is>
          <t>6480142</t>
        </is>
      </c>
      <c r="B6761" t="inlineStr">
        <is>
          <t>和歌山県伊都郡九度山町笠木</t>
        </is>
      </c>
      <c r="C6761" t="inlineStr">
        <is>
          <t>わかやまけんいとぐんくどやまちょうかさぎ</t>
        </is>
      </c>
    </row>
    <row r="6762">
      <c r="A6762" t="inlineStr">
        <is>
          <t>6480143</t>
        </is>
      </c>
      <c r="B6762" t="inlineStr">
        <is>
          <t>和歌山県伊都郡九度山町上古沢</t>
        </is>
      </c>
      <c r="C6762" t="inlineStr">
        <is>
          <t>わかやまけんいとぐんくどやまちょうかみこさわ</t>
        </is>
      </c>
    </row>
    <row r="6763">
      <c r="A6763" t="inlineStr">
        <is>
          <t>6480144</t>
        </is>
      </c>
      <c r="B6763" t="inlineStr">
        <is>
          <t>和歌山県伊都郡九度山町中古沢</t>
        </is>
      </c>
      <c r="C6763" t="inlineStr">
        <is>
          <t>わかやまけんいとぐんくどやまちょうなかこさわ</t>
        </is>
      </c>
    </row>
    <row r="6764">
      <c r="A6764" t="inlineStr">
        <is>
          <t>6480145</t>
        </is>
      </c>
      <c r="B6764" t="inlineStr">
        <is>
          <t>和歌山県伊都郡九度山町下古沢</t>
        </is>
      </c>
      <c r="C6764" t="inlineStr">
        <is>
          <t>わかやまけんいとぐんくどやまちょうしもこさわ</t>
        </is>
      </c>
    </row>
    <row r="6765">
      <c r="A6765" t="inlineStr">
        <is>
          <t>6480151</t>
        </is>
      </c>
      <c r="B6765" t="inlineStr">
        <is>
          <t>和歌山県伊都郡九度山町慈尊院</t>
        </is>
      </c>
      <c r="C6765" t="inlineStr">
        <is>
          <t>わかやまけんいとぐんくどやまちょうじそんいん</t>
        </is>
      </c>
    </row>
    <row r="6766">
      <c r="A6766" t="inlineStr">
        <is>
          <t>6480161</t>
        </is>
      </c>
      <c r="B6766" t="inlineStr">
        <is>
          <t>和歌山県伊都郡九度山町入郷</t>
        </is>
      </c>
      <c r="C6766" t="inlineStr">
        <is>
          <t>わかやまけんいとぐんくどやまちょうにゅうごう</t>
        </is>
      </c>
    </row>
    <row r="6767">
      <c r="A6767" t="inlineStr">
        <is>
          <t>6480171</t>
        </is>
      </c>
      <c r="B6767" t="inlineStr">
        <is>
          <t>和歌山県伊都郡高野町西郷</t>
        </is>
      </c>
      <c r="C6767" t="inlineStr">
        <is>
          <t>わかやまけんいとぐんこうやちょうにしごう</t>
        </is>
      </c>
    </row>
    <row r="6768">
      <c r="A6768" t="inlineStr">
        <is>
          <t>6480200</t>
        </is>
      </c>
      <c r="B6768" t="inlineStr">
        <is>
          <t>和歌山県伊都郡高野町</t>
        </is>
      </c>
      <c r="C6768" t="inlineStr">
        <is>
          <t>わかやまけんいとぐんこうやちょう</t>
        </is>
      </c>
    </row>
    <row r="6769">
      <c r="A6769" t="inlineStr">
        <is>
          <t>6480201</t>
        </is>
      </c>
      <c r="B6769" t="inlineStr">
        <is>
          <t>和歌山県伊都郡かつらぎ町花園久木</t>
        </is>
      </c>
      <c r="C6769" t="inlineStr">
        <is>
          <t>わかやまけんいとぐんかつらぎちょうはなぞのくき</t>
        </is>
      </c>
    </row>
    <row r="6770">
      <c r="A6770" t="inlineStr">
        <is>
          <t>6480202</t>
        </is>
      </c>
      <c r="B6770" t="inlineStr">
        <is>
          <t>和歌山県伊都郡かつらぎ町花園中南</t>
        </is>
      </c>
      <c r="C6770" t="inlineStr">
        <is>
          <t>わかやまけんいとぐんかつらぎちょうはなぞのなかみなみ</t>
        </is>
      </c>
    </row>
    <row r="6771">
      <c r="A6771" t="inlineStr">
        <is>
          <t>6480211</t>
        </is>
      </c>
      <c r="B6771" t="inlineStr">
        <is>
          <t>和歌山県伊都郡高野町高野山</t>
        </is>
      </c>
      <c r="C6771" t="inlineStr">
        <is>
          <t>わかやまけんいとぐんこうやちょうこうやさん</t>
        </is>
      </c>
    </row>
    <row r="6772">
      <c r="A6772" t="inlineStr">
        <is>
          <t>6480221</t>
        </is>
      </c>
      <c r="B6772" t="inlineStr">
        <is>
          <t>和歌山県伊都郡高野町西ケ峰</t>
        </is>
      </c>
      <c r="C6772" t="inlineStr">
        <is>
          <t>わかやまけんいとぐんこうやちょうにしがみね</t>
        </is>
      </c>
    </row>
    <row r="6773">
      <c r="A6773" t="inlineStr">
        <is>
          <t>6480222</t>
        </is>
      </c>
      <c r="B6773" t="inlineStr">
        <is>
          <t>和歌山県伊都郡高野町南</t>
        </is>
      </c>
      <c r="C6773" t="inlineStr">
        <is>
          <t>わかやまけんいとぐんこうやちょうみなみ</t>
        </is>
      </c>
    </row>
    <row r="6774">
      <c r="A6774" t="inlineStr">
        <is>
          <t>6480223</t>
        </is>
      </c>
      <c r="B6774" t="inlineStr">
        <is>
          <t>和歌山県伊都郡高野町林</t>
        </is>
      </c>
      <c r="C6774" t="inlineStr">
        <is>
          <t>わかやまけんいとぐんこうやちょうはやし</t>
        </is>
      </c>
    </row>
    <row r="6775">
      <c r="A6775" t="inlineStr">
        <is>
          <t>6480224</t>
        </is>
      </c>
      <c r="B6775" t="inlineStr">
        <is>
          <t>和歌山県伊都郡高野町平原</t>
        </is>
      </c>
      <c r="C6775" t="inlineStr">
        <is>
          <t>わかやまけんいとぐんこうやちょうひらはら</t>
        </is>
      </c>
    </row>
    <row r="6776">
      <c r="A6776" t="inlineStr">
        <is>
          <t>6480225</t>
        </is>
      </c>
      <c r="B6776" t="inlineStr">
        <is>
          <t>和歌山県伊都郡高野町杖ケ薮</t>
        </is>
      </c>
      <c r="C6776" t="inlineStr">
        <is>
          <t>わかやまけんいとぐんこうやちょうつえがやぶ</t>
        </is>
      </c>
    </row>
    <row r="6777">
      <c r="A6777" t="inlineStr">
        <is>
          <t>6480226</t>
        </is>
      </c>
      <c r="B6777" t="inlineStr">
        <is>
          <t>和歌山県伊都郡高野町東又</t>
        </is>
      </c>
      <c r="C6777" t="inlineStr">
        <is>
          <t>わかやまけんいとぐんこうやちょうひがしまた</t>
        </is>
      </c>
    </row>
    <row r="6778">
      <c r="A6778" t="inlineStr">
        <is>
          <t>6480227</t>
        </is>
      </c>
      <c r="B6778" t="inlineStr">
        <is>
          <t>和歌山県伊都郡高野町樫原</t>
        </is>
      </c>
      <c r="C6778" t="inlineStr">
        <is>
          <t>わかやまけんいとぐんこうやちょうかしはら</t>
        </is>
      </c>
    </row>
    <row r="6779">
      <c r="A6779" t="inlineStr">
        <is>
          <t>6480231</t>
        </is>
      </c>
      <c r="B6779" t="inlineStr">
        <is>
          <t>和歌山県伊都郡高野町大滝</t>
        </is>
      </c>
      <c r="C6779" t="inlineStr">
        <is>
          <t>わかやまけんいとぐんこうやちょうおおたき</t>
        </is>
      </c>
    </row>
    <row r="6780">
      <c r="A6780" t="inlineStr">
        <is>
          <t>6480241</t>
        </is>
      </c>
      <c r="B6780" t="inlineStr">
        <is>
          <t>和歌山県伊都郡高野町相ノ浦</t>
        </is>
      </c>
      <c r="C6780" t="inlineStr">
        <is>
          <t>わかやまけんいとぐんこうやちょうあいのうら</t>
        </is>
      </c>
    </row>
    <row r="6781">
      <c r="A6781" t="inlineStr">
        <is>
          <t>6480251</t>
        </is>
      </c>
      <c r="B6781" t="inlineStr">
        <is>
          <t>和歌山県伊都郡高野町湯川</t>
        </is>
      </c>
      <c r="C6781" t="inlineStr">
        <is>
          <t>わかやまけんいとぐんこうやちょうゆかわ</t>
        </is>
      </c>
    </row>
    <row r="6782">
      <c r="A6782" t="inlineStr">
        <is>
          <t>6480261</t>
        </is>
      </c>
      <c r="B6782" t="inlineStr">
        <is>
          <t>和歌山県伊都郡高野町西郷</t>
        </is>
      </c>
      <c r="C6782" t="inlineStr">
        <is>
          <t>わかやまけんいとぐんこうやちょうにしごう</t>
        </is>
      </c>
    </row>
    <row r="6783">
      <c r="A6783" t="inlineStr">
        <is>
          <t>6480262</t>
        </is>
      </c>
      <c r="B6783" t="inlineStr">
        <is>
          <t>和歌山県伊都郡高野町細川</t>
        </is>
      </c>
      <c r="C6783" t="inlineStr">
        <is>
          <t>わかやまけんいとぐんこうやちょうほそかわ</t>
        </is>
      </c>
    </row>
    <row r="6784">
      <c r="A6784" t="inlineStr">
        <is>
          <t>6480263</t>
        </is>
      </c>
      <c r="B6784" t="inlineStr">
        <is>
          <t>和歌山県伊都郡高野町花坂</t>
        </is>
      </c>
      <c r="C6784" t="inlineStr">
        <is>
          <t>わかやまけんいとぐんこうやちょうはなさか</t>
        </is>
      </c>
    </row>
    <row r="6785">
      <c r="A6785" t="inlineStr">
        <is>
          <t>6480300</t>
        </is>
      </c>
      <c r="B6785" t="inlineStr">
        <is>
          <t>奈良県吉野郡野迫川村</t>
        </is>
      </c>
      <c r="C6785" t="inlineStr">
        <is>
          <t>ならけんよしのぐんのせがわむら</t>
        </is>
      </c>
    </row>
    <row r="6786">
      <c r="A6786" t="inlineStr">
        <is>
          <t>6480301</t>
        </is>
      </c>
      <c r="B6786" t="inlineStr">
        <is>
          <t>奈良県吉野郡野迫川村池津川</t>
        </is>
      </c>
      <c r="C6786" t="inlineStr">
        <is>
          <t>ならけんよしのぐんのせがわむらいけつかわ</t>
        </is>
      </c>
    </row>
    <row r="6787">
      <c r="A6787" t="inlineStr">
        <is>
          <t>6480302</t>
        </is>
      </c>
      <c r="B6787" t="inlineStr">
        <is>
          <t>奈良県吉野郡野迫川村紫園</t>
        </is>
      </c>
      <c r="C6787" t="inlineStr">
        <is>
          <t>ならけんよしのぐんのせがわむらしおん</t>
        </is>
      </c>
    </row>
    <row r="6788">
      <c r="A6788" t="inlineStr">
        <is>
          <t>6480303</t>
        </is>
      </c>
      <c r="B6788" t="inlineStr">
        <is>
          <t>奈良県吉野郡野迫川村中津川</t>
        </is>
      </c>
      <c r="C6788" t="inlineStr">
        <is>
          <t>ならけんよしのぐんのせがわむらなかつがわ</t>
        </is>
      </c>
    </row>
    <row r="6789">
      <c r="A6789" t="inlineStr">
        <is>
          <t>6480304</t>
        </is>
      </c>
      <c r="B6789" t="inlineStr">
        <is>
          <t>奈良県吉野郡野迫川村立里</t>
        </is>
      </c>
      <c r="C6789" t="inlineStr">
        <is>
          <t>ならけんよしのぐんのせがわむらたてり</t>
        </is>
      </c>
    </row>
    <row r="6790">
      <c r="A6790" t="inlineStr">
        <is>
          <t>6480305</t>
        </is>
      </c>
      <c r="B6790" t="inlineStr">
        <is>
          <t>奈良県吉野郡野迫川村北股</t>
        </is>
      </c>
      <c r="C6790" t="inlineStr">
        <is>
          <t>ならけんよしのぐんのせがわむらきたまた</t>
        </is>
      </c>
    </row>
    <row r="6791">
      <c r="A6791" t="inlineStr">
        <is>
          <t>6480306</t>
        </is>
      </c>
      <c r="B6791" t="inlineStr">
        <is>
          <t>奈良県吉野郡野迫川村平</t>
        </is>
      </c>
      <c r="C6791" t="inlineStr">
        <is>
          <t>ならけんよしのぐんのせがわむらたいら</t>
        </is>
      </c>
    </row>
    <row r="6792">
      <c r="A6792" t="inlineStr">
        <is>
          <t>6480307</t>
        </is>
      </c>
      <c r="B6792" t="inlineStr">
        <is>
          <t>奈良県吉野郡野迫川村北今西</t>
        </is>
      </c>
      <c r="C6792" t="inlineStr">
        <is>
          <t>ならけんよしのぐんのせがわむらきたいまにし</t>
        </is>
      </c>
    </row>
    <row r="6793">
      <c r="A6793" t="inlineStr">
        <is>
          <t>6480308</t>
        </is>
      </c>
      <c r="B6793" t="inlineStr">
        <is>
          <t>奈良県吉野郡野迫川村桧股</t>
        </is>
      </c>
      <c r="C6793" t="inlineStr">
        <is>
          <t>ならけんよしのぐんのせがわむらひのきまた</t>
        </is>
      </c>
    </row>
    <row r="6794">
      <c r="A6794" t="inlineStr">
        <is>
          <t>6480309</t>
        </is>
      </c>
      <c r="B6794" t="inlineStr">
        <is>
          <t>奈良県吉野郡野迫川村弓手原</t>
        </is>
      </c>
      <c r="C6794" t="inlineStr">
        <is>
          <t>ならけんよしのぐんのせがわむらゆみてはら</t>
        </is>
      </c>
    </row>
    <row r="6795">
      <c r="A6795" t="inlineStr">
        <is>
          <t>6480401</t>
        </is>
      </c>
      <c r="B6795" t="inlineStr">
        <is>
          <t>和歌山県伊都郡高野町西富貴</t>
        </is>
      </c>
      <c r="C6795" t="inlineStr">
        <is>
          <t>わかやまけんいとぐんこうやちょうにしふき</t>
        </is>
      </c>
    </row>
    <row r="6796">
      <c r="A6796" t="inlineStr">
        <is>
          <t>6480402</t>
        </is>
      </c>
      <c r="B6796" t="inlineStr">
        <is>
          <t>和歌山県伊都郡高野町東富貴</t>
        </is>
      </c>
      <c r="C6796" t="inlineStr">
        <is>
          <t>わかやまけんいとぐんこうやちょうひがしふき</t>
        </is>
      </c>
    </row>
    <row r="6797">
      <c r="A6797" t="inlineStr">
        <is>
          <t>6480403</t>
        </is>
      </c>
      <c r="B6797" t="inlineStr">
        <is>
          <t>和歌山県伊都郡高野町上筒香</t>
        </is>
      </c>
      <c r="C6797" t="inlineStr">
        <is>
          <t>わかやまけんいとぐんこうやちょうかみつつが</t>
        </is>
      </c>
    </row>
    <row r="6798">
      <c r="A6798" t="inlineStr">
        <is>
          <t>6480404</t>
        </is>
      </c>
      <c r="B6798" t="inlineStr">
        <is>
          <t>和歌山県伊都郡高野町中筒香</t>
        </is>
      </c>
      <c r="C6798" t="inlineStr">
        <is>
          <t>わかやまけんいとぐんこうやちょうなかつつが</t>
        </is>
      </c>
    </row>
    <row r="6799">
      <c r="A6799" t="inlineStr">
        <is>
          <t>6480405</t>
        </is>
      </c>
      <c r="B6799" t="inlineStr">
        <is>
          <t>和歌山県伊都郡高野町下筒香</t>
        </is>
      </c>
      <c r="C6799" t="inlineStr">
        <is>
          <t>わかやまけんいとぐんこうやちょうしもつつが</t>
        </is>
      </c>
    </row>
    <row r="6800">
      <c r="A6800" t="inlineStr">
        <is>
          <t>6490101</t>
        </is>
      </c>
      <c r="B6800" t="inlineStr">
        <is>
          <t>和歌山県海南市下津町下津</t>
        </is>
      </c>
      <c r="C6800" t="inlineStr">
        <is>
          <t>わかやまけんかいなんししもつちょうしもつ</t>
        </is>
      </c>
    </row>
    <row r="6801">
      <c r="A6801" t="inlineStr">
        <is>
          <t>6490111</t>
        </is>
      </c>
      <c r="B6801" t="inlineStr">
        <is>
          <t>和歌山県海南市下津町方</t>
        </is>
      </c>
      <c r="C6801" t="inlineStr">
        <is>
          <t>わかやまけんかいなんししもつちょうかた</t>
        </is>
      </c>
    </row>
    <row r="6802">
      <c r="A6802" t="inlineStr">
        <is>
          <t>6490112</t>
        </is>
      </c>
      <c r="B6802" t="inlineStr">
        <is>
          <t>和歌山県海南市下津町大崎</t>
        </is>
      </c>
      <c r="C6802" t="inlineStr">
        <is>
          <t>わかやまけんかいなんししもつちょうおおさき</t>
        </is>
      </c>
    </row>
    <row r="6803">
      <c r="A6803" t="inlineStr">
        <is>
          <t>6490121</t>
        </is>
      </c>
      <c r="B6803" t="inlineStr">
        <is>
          <t>和歌山県海南市下津町丸田</t>
        </is>
      </c>
      <c r="C6803" t="inlineStr">
        <is>
          <t>わかやまけんかいなんししもつちょうまるだ</t>
        </is>
      </c>
    </row>
    <row r="6804">
      <c r="A6804" t="inlineStr">
        <is>
          <t>6490122</t>
        </is>
      </c>
      <c r="B6804" t="inlineStr">
        <is>
          <t>和歌山県海南市下津町黒田</t>
        </is>
      </c>
      <c r="C6804" t="inlineStr">
        <is>
          <t>わかやまけんかいなんししもつちょうくろだ</t>
        </is>
      </c>
    </row>
    <row r="6805">
      <c r="A6805" t="inlineStr">
        <is>
          <t>6490123</t>
        </is>
      </c>
      <c r="B6805" t="inlineStr">
        <is>
          <t>和歌山県海南市下津町丁</t>
        </is>
      </c>
      <c r="C6805" t="inlineStr">
        <is>
          <t>わかやまけんかいなんししもつちょうよろ</t>
        </is>
      </c>
    </row>
    <row r="6806">
      <c r="A6806" t="inlineStr">
        <is>
          <t>6490131</t>
        </is>
      </c>
      <c r="B6806" t="inlineStr">
        <is>
          <t>和歌山県海南市下津町塩津</t>
        </is>
      </c>
      <c r="C6806" t="inlineStr">
        <is>
          <t>わかやまけんかいなんししもつちょうしおつ</t>
        </is>
      </c>
    </row>
    <row r="6807">
      <c r="A6807" t="inlineStr">
        <is>
          <t>6490132</t>
        </is>
      </c>
      <c r="B6807" t="inlineStr">
        <is>
          <t>和歌山県海南市下津町梅田</t>
        </is>
      </c>
      <c r="C6807" t="inlineStr">
        <is>
          <t>わかやまけんかいなんししもつちょううめだ</t>
        </is>
      </c>
    </row>
    <row r="6808">
      <c r="A6808" t="inlineStr">
        <is>
          <t>6490133</t>
        </is>
      </c>
      <c r="B6808" t="inlineStr">
        <is>
          <t>和歌山県海南市下津町下</t>
        </is>
      </c>
      <c r="C6808" t="inlineStr">
        <is>
          <t>わかやまけんかいなんししもつちょうしも</t>
        </is>
      </c>
    </row>
    <row r="6809">
      <c r="A6809" t="inlineStr">
        <is>
          <t>6490141</t>
        </is>
      </c>
      <c r="B6809" t="inlineStr">
        <is>
          <t>和歌山県海南市下津町小南</t>
        </is>
      </c>
      <c r="C6809" t="inlineStr">
        <is>
          <t>わかやまけんかいなんししもつちょうこみなみ</t>
        </is>
      </c>
    </row>
    <row r="6810">
      <c r="A6810" t="inlineStr">
        <is>
          <t>6490142</t>
        </is>
      </c>
      <c r="B6810" t="inlineStr">
        <is>
          <t>和歌山県海南市下津町中</t>
        </is>
      </c>
      <c r="C6810" t="inlineStr">
        <is>
          <t>わかやまけんかいなんししもつちょうなか</t>
        </is>
      </c>
    </row>
    <row r="6811">
      <c r="A6811" t="inlineStr">
        <is>
          <t>6490143</t>
        </is>
      </c>
      <c r="B6811" t="inlineStr">
        <is>
          <t>和歌山県海南市下津町小松原</t>
        </is>
      </c>
      <c r="C6811" t="inlineStr">
        <is>
          <t>わかやまけんかいなんししもつちょうこまつばら</t>
        </is>
      </c>
    </row>
    <row r="6812">
      <c r="A6812" t="inlineStr">
        <is>
          <t>6490144</t>
        </is>
      </c>
      <c r="B6812" t="inlineStr">
        <is>
          <t>和歌山県海南市下津町橘本</t>
        </is>
      </c>
      <c r="C6812" t="inlineStr">
        <is>
          <t>わかやまけんかいなんししもつちょうきつもと</t>
        </is>
      </c>
    </row>
    <row r="6813">
      <c r="A6813" t="inlineStr">
        <is>
          <t>6490145</t>
        </is>
      </c>
      <c r="B6813" t="inlineStr">
        <is>
          <t>和歌山県海南市下津町市坪</t>
        </is>
      </c>
      <c r="C6813" t="inlineStr">
        <is>
          <t>わかやまけんかいなんししもつちょういちつぼ</t>
        </is>
      </c>
    </row>
    <row r="6814">
      <c r="A6814" t="inlineStr">
        <is>
          <t>6490146</t>
        </is>
      </c>
      <c r="B6814" t="inlineStr">
        <is>
          <t>和歌山県海南市下津町沓掛</t>
        </is>
      </c>
      <c r="C6814" t="inlineStr">
        <is>
          <t>わかやまけんかいなんししもつちょうくつかけ</t>
        </is>
      </c>
    </row>
    <row r="6815">
      <c r="A6815" t="inlineStr">
        <is>
          <t>6490147</t>
        </is>
      </c>
      <c r="B6815" t="inlineStr">
        <is>
          <t>和歌山県海南市下津町青枝</t>
        </is>
      </c>
      <c r="C6815" t="inlineStr">
        <is>
          <t>わかやまけんかいなんししもつちょうあおし</t>
        </is>
      </c>
    </row>
    <row r="6816">
      <c r="A6816" t="inlineStr">
        <is>
          <t>6490151</t>
        </is>
      </c>
      <c r="B6816" t="inlineStr">
        <is>
          <t>和歌山県海南市下津町曽根田</t>
        </is>
      </c>
      <c r="C6816" t="inlineStr">
        <is>
          <t>わかやまけんかいなんししもつちょうそねだ</t>
        </is>
      </c>
    </row>
    <row r="6817">
      <c r="A6817" t="inlineStr">
        <is>
          <t>6490152</t>
        </is>
      </c>
      <c r="B6817" t="inlineStr">
        <is>
          <t>和歌山県海南市下津町引尾</t>
        </is>
      </c>
      <c r="C6817" t="inlineStr">
        <is>
          <t>わかやまけんかいなんししもつちょうひきお</t>
        </is>
      </c>
    </row>
    <row r="6818">
      <c r="A6818" t="inlineStr">
        <is>
          <t>6490153</t>
        </is>
      </c>
      <c r="B6818" t="inlineStr">
        <is>
          <t>和歌山県海南市下津町興</t>
        </is>
      </c>
      <c r="C6818" t="inlineStr">
        <is>
          <t>わかやまけんかいなんししもつちょうおき</t>
        </is>
      </c>
    </row>
    <row r="6819">
      <c r="A6819" t="inlineStr">
        <is>
          <t>6490154</t>
        </is>
      </c>
      <c r="B6819" t="inlineStr">
        <is>
          <t>和歌山県海南市下津町笠畑</t>
        </is>
      </c>
      <c r="C6819" t="inlineStr">
        <is>
          <t>わかやまけんかいなんししもつちょうかさばた</t>
        </is>
      </c>
    </row>
    <row r="6820">
      <c r="A6820" t="inlineStr">
        <is>
          <t>6490155</t>
        </is>
      </c>
      <c r="B6820" t="inlineStr">
        <is>
          <t>和歌山県海南市下津町大窪</t>
        </is>
      </c>
      <c r="C6820" t="inlineStr">
        <is>
          <t>わかやまけんかいなんししもつちょうおおくぼ</t>
        </is>
      </c>
    </row>
    <row r="6821">
      <c r="A6821" t="inlineStr">
        <is>
          <t>6490156</t>
        </is>
      </c>
      <c r="B6821" t="inlineStr">
        <is>
          <t>和歌山県海南市下津町百垣内</t>
        </is>
      </c>
      <c r="C6821" t="inlineStr">
        <is>
          <t>わかやまけんかいなんししもつちょうももがいと</t>
        </is>
      </c>
    </row>
    <row r="6822">
      <c r="A6822" t="inlineStr">
        <is>
          <t>6490161</t>
        </is>
      </c>
      <c r="B6822" t="inlineStr">
        <is>
          <t>和歌山県海南市下津町小畑</t>
        </is>
      </c>
      <c r="C6822" t="inlineStr">
        <is>
          <t>わかやまけんかいなんししもつちょうこばた</t>
        </is>
      </c>
    </row>
    <row r="6823">
      <c r="A6823" t="inlineStr">
        <is>
          <t>6490162</t>
        </is>
      </c>
      <c r="B6823" t="inlineStr">
        <is>
          <t>和歌山県海南市下津町小原</t>
        </is>
      </c>
      <c r="C6823" t="inlineStr">
        <is>
          <t>わかやまけんかいなんししもつちょうおばら</t>
        </is>
      </c>
    </row>
    <row r="6824">
      <c r="A6824" t="inlineStr">
        <is>
          <t>6490163</t>
        </is>
      </c>
      <c r="B6824" t="inlineStr">
        <is>
          <t>和歌山県海南市下津町鰈川</t>
        </is>
      </c>
      <c r="C6824" t="inlineStr">
        <is>
          <t>わかやまけんかいなんししもつちょうかれがわ</t>
        </is>
      </c>
    </row>
    <row r="6825">
      <c r="A6825" t="inlineStr">
        <is>
          <t>6490164</t>
        </is>
      </c>
      <c r="B6825" t="inlineStr">
        <is>
          <t>和歌山県海南市下津町上</t>
        </is>
      </c>
      <c r="C6825" t="inlineStr">
        <is>
          <t>わかやまけんかいなんししもつちょうかみ</t>
        </is>
      </c>
    </row>
    <row r="6826">
      <c r="A6826" t="inlineStr">
        <is>
          <t>6490300</t>
        </is>
      </c>
      <c r="B6826" t="inlineStr">
        <is>
          <t>和歌山県有田市</t>
        </is>
      </c>
      <c r="C6826" t="inlineStr">
        <is>
          <t>わかやまけんありだし</t>
        </is>
      </c>
    </row>
    <row r="6827">
      <c r="A6827" t="inlineStr">
        <is>
          <t>6490301</t>
        </is>
      </c>
      <c r="B6827" t="inlineStr">
        <is>
          <t>和歌山県有田市下中島</t>
        </is>
      </c>
      <c r="C6827" t="inlineStr">
        <is>
          <t>わかやまけんありだししもなかしま</t>
        </is>
      </c>
    </row>
    <row r="6828">
      <c r="A6828" t="inlineStr">
        <is>
          <t>6490302</t>
        </is>
      </c>
      <c r="B6828" t="inlineStr">
        <is>
          <t>和歌山県有田市山田原</t>
        </is>
      </c>
      <c r="C6828" t="inlineStr">
        <is>
          <t>わかやまけんありだしやまだはら</t>
        </is>
      </c>
    </row>
    <row r="6829">
      <c r="A6829" t="inlineStr">
        <is>
          <t>6490303</t>
        </is>
      </c>
      <c r="B6829" t="inlineStr">
        <is>
          <t>和歌山県有田市新堂</t>
        </is>
      </c>
      <c r="C6829" t="inlineStr">
        <is>
          <t>わかやまけんありだししんどう</t>
        </is>
      </c>
    </row>
    <row r="6830">
      <c r="A6830" t="inlineStr">
        <is>
          <t>6490304</t>
        </is>
      </c>
      <c r="B6830" t="inlineStr">
        <is>
          <t>和歌山県有田市箕島</t>
        </is>
      </c>
      <c r="C6830" t="inlineStr">
        <is>
          <t>わかやまけんありだしみのしま</t>
        </is>
      </c>
    </row>
    <row r="6831">
      <c r="A6831" t="inlineStr">
        <is>
          <t>6490305</t>
        </is>
      </c>
      <c r="B6831" t="inlineStr">
        <is>
          <t>和歌山県有田市港町</t>
        </is>
      </c>
      <c r="C6831" t="inlineStr">
        <is>
          <t>わかやまけんありだしみなとまち</t>
        </is>
      </c>
    </row>
    <row r="6832">
      <c r="A6832" t="inlineStr">
        <is>
          <t>6490306</t>
        </is>
      </c>
      <c r="B6832" t="inlineStr">
        <is>
          <t>和歌山県有田市初島町浜</t>
        </is>
      </c>
      <c r="C6832" t="inlineStr">
        <is>
          <t>わかやまけんありだしはつしまちょうはま</t>
        </is>
      </c>
    </row>
    <row r="6833">
      <c r="A6833" t="inlineStr">
        <is>
          <t>6490307</t>
        </is>
      </c>
      <c r="B6833" t="inlineStr">
        <is>
          <t>和歌山県有田市初島町里</t>
        </is>
      </c>
      <c r="C6833" t="inlineStr">
        <is>
          <t>わかやまけんありだしはつしまちょうさと</t>
        </is>
      </c>
    </row>
    <row r="6834">
      <c r="A6834" t="inlineStr">
        <is>
          <t>6490311</t>
        </is>
      </c>
      <c r="B6834" t="inlineStr">
        <is>
          <t>和歌山県有田市辻堂</t>
        </is>
      </c>
      <c r="C6834" t="inlineStr">
        <is>
          <t>わかやまけんありだしつじどう</t>
        </is>
      </c>
    </row>
    <row r="6835">
      <c r="A6835" t="inlineStr">
        <is>
          <t>6490312</t>
        </is>
      </c>
      <c r="B6835" t="inlineStr">
        <is>
          <t>和歌山県有田市星尾</t>
        </is>
      </c>
      <c r="C6835" t="inlineStr">
        <is>
          <t>わかやまけんありだしほしお</t>
        </is>
      </c>
    </row>
    <row r="6836">
      <c r="A6836" t="inlineStr">
        <is>
          <t>6490313</t>
        </is>
      </c>
      <c r="B6836" t="inlineStr">
        <is>
          <t>和歌山県有田市千田</t>
        </is>
      </c>
      <c r="C6836" t="inlineStr">
        <is>
          <t>わかやまけんありだしちだ</t>
        </is>
      </c>
    </row>
    <row r="6837">
      <c r="A6837" t="inlineStr">
        <is>
          <t>6490314</t>
        </is>
      </c>
      <c r="B6837" t="inlineStr">
        <is>
          <t>和歌山県有田市野</t>
        </is>
      </c>
      <c r="C6837" t="inlineStr">
        <is>
          <t>わかやまけんありだしの</t>
        </is>
      </c>
    </row>
    <row r="6838">
      <c r="A6838" t="inlineStr">
        <is>
          <t>6490315</t>
        </is>
      </c>
      <c r="B6838" t="inlineStr">
        <is>
          <t>和歌山県有田市山地</t>
        </is>
      </c>
      <c r="C6838" t="inlineStr">
        <is>
          <t>わかやまけんありだしやまち</t>
        </is>
      </c>
    </row>
    <row r="6839">
      <c r="A6839" t="inlineStr">
        <is>
          <t>6490316</t>
        </is>
      </c>
      <c r="B6839" t="inlineStr">
        <is>
          <t>和歌山県有田市宮崎町</t>
        </is>
      </c>
      <c r="C6839" t="inlineStr">
        <is>
          <t>わかやまけんありだしみやざきちょう</t>
        </is>
      </c>
    </row>
    <row r="6840">
      <c r="A6840" t="inlineStr">
        <is>
          <t>6490317</t>
        </is>
      </c>
      <c r="B6840" t="inlineStr">
        <is>
          <t>和歌山県有田市古江見</t>
        </is>
      </c>
      <c r="C6840" t="inlineStr">
        <is>
          <t>わかやまけんありだしこえみ</t>
        </is>
      </c>
    </row>
    <row r="6841">
      <c r="A6841" t="inlineStr">
        <is>
          <t>6490421</t>
        </is>
      </c>
      <c r="B6841" t="inlineStr">
        <is>
          <t>和歌山県有田市糸我町中番</t>
        </is>
      </c>
      <c r="C6841" t="inlineStr">
        <is>
          <t>わかやまけんありだしいとがちょうなかばん</t>
        </is>
      </c>
    </row>
    <row r="6842">
      <c r="A6842" t="inlineStr">
        <is>
          <t>6490422</t>
        </is>
      </c>
      <c r="B6842" t="inlineStr">
        <is>
          <t>和歌山県有田市糸我町西</t>
        </is>
      </c>
      <c r="C6842" t="inlineStr">
        <is>
          <t>わかやまけんありだしいとがちょうにし</t>
        </is>
      </c>
    </row>
    <row r="6843">
      <c r="A6843" t="inlineStr">
        <is>
          <t>6490431</t>
        </is>
      </c>
      <c r="B6843" t="inlineStr">
        <is>
          <t>和歌山県有田市宮原町畑</t>
        </is>
      </c>
      <c r="C6843" t="inlineStr">
        <is>
          <t>わかやまけんありだしみやはらちょうはた</t>
        </is>
      </c>
    </row>
    <row r="6844">
      <c r="A6844" t="inlineStr">
        <is>
          <t>6490432</t>
        </is>
      </c>
      <c r="B6844" t="inlineStr">
        <is>
          <t>和歌山県有田市宮原町東</t>
        </is>
      </c>
      <c r="C6844" t="inlineStr">
        <is>
          <t>わかやまけんありだしみやはらちょうひがし</t>
        </is>
      </c>
    </row>
    <row r="6845">
      <c r="A6845" t="inlineStr">
        <is>
          <t>6490433</t>
        </is>
      </c>
      <c r="B6845" t="inlineStr">
        <is>
          <t>和歌山県有田市宮原町須谷</t>
        </is>
      </c>
      <c r="C6845" t="inlineStr">
        <is>
          <t>わかやまけんありだしみやはらちょうすがい</t>
        </is>
      </c>
    </row>
    <row r="6846">
      <c r="A6846" t="inlineStr">
        <is>
          <t>6490434</t>
        </is>
      </c>
      <c r="B6846" t="inlineStr">
        <is>
          <t>和歌山県有田市宮原町新町</t>
        </is>
      </c>
      <c r="C6846" t="inlineStr">
        <is>
          <t>わかやまけんありだしみやはらちょうしんまち</t>
        </is>
      </c>
    </row>
    <row r="6847">
      <c r="A6847" t="inlineStr">
        <is>
          <t>6490435</t>
        </is>
      </c>
      <c r="B6847" t="inlineStr">
        <is>
          <t>和歌山県有田市宮原町滝川原</t>
        </is>
      </c>
      <c r="C6847" t="inlineStr">
        <is>
          <t>わかやまけんありだしみやはらちょうたきがはら</t>
        </is>
      </c>
    </row>
    <row r="6848">
      <c r="A6848" t="inlineStr">
        <is>
          <t>6490436</t>
        </is>
      </c>
      <c r="B6848" t="inlineStr">
        <is>
          <t>和歌山県有田市宮原町道</t>
        </is>
      </c>
      <c r="C6848" t="inlineStr">
        <is>
          <t>わかやまけんありだしみやはらちょうどう</t>
        </is>
      </c>
    </row>
    <row r="6849">
      <c r="A6849" t="inlineStr">
        <is>
          <t>6490437</t>
        </is>
      </c>
      <c r="B6849" t="inlineStr">
        <is>
          <t>和歌山県有田市宮原町滝</t>
        </is>
      </c>
      <c r="C6849" t="inlineStr">
        <is>
          <t>わかやまけんありだしみやはらちょうたき</t>
        </is>
      </c>
    </row>
    <row r="6850">
      <c r="A6850" t="inlineStr">
        <is>
          <t>6491100</t>
        </is>
      </c>
      <c r="B6850" t="inlineStr">
        <is>
          <t>和歌山県日高郡由良町</t>
        </is>
      </c>
      <c r="C6850" t="inlineStr">
        <is>
          <t>わかやまけんひだかぐんゆらちょう</t>
        </is>
      </c>
    </row>
    <row r="6851">
      <c r="A6851" t="inlineStr">
        <is>
          <t>6491101</t>
        </is>
      </c>
      <c r="B6851" t="inlineStr">
        <is>
          <t>和歌山県日高郡由良町畑</t>
        </is>
      </c>
      <c r="C6851" t="inlineStr">
        <is>
          <t>わかやまけんひだかぐんゆらちょうはた</t>
        </is>
      </c>
    </row>
    <row r="6852">
      <c r="A6852" t="inlineStr">
        <is>
          <t>6491102</t>
        </is>
      </c>
      <c r="B6852" t="inlineStr">
        <is>
          <t>和歌山県日高郡由良町中</t>
        </is>
      </c>
      <c r="C6852" t="inlineStr">
        <is>
          <t>わかやまけんひだかぐんゆらちょうなか</t>
        </is>
      </c>
    </row>
    <row r="6853">
      <c r="A6853" t="inlineStr">
        <is>
          <t>6491103</t>
        </is>
      </c>
      <c r="B6853" t="inlineStr">
        <is>
          <t>和歌山県日高郡由良町門前</t>
        </is>
      </c>
      <c r="C6853" t="inlineStr">
        <is>
          <t>わかやまけんひだかぐんゆらちょうもんぜん</t>
        </is>
      </c>
    </row>
    <row r="6854">
      <c r="A6854" t="inlineStr">
        <is>
          <t>6491104</t>
        </is>
      </c>
      <c r="B6854" t="inlineStr">
        <is>
          <t>和歌山県日高郡由良町江ノ駒</t>
        </is>
      </c>
      <c r="C6854" t="inlineStr">
        <is>
          <t>わかやまけんひだかぐんゆらちょうえのこま</t>
        </is>
      </c>
    </row>
    <row r="6855">
      <c r="A6855" t="inlineStr">
        <is>
          <t>6491111</t>
        </is>
      </c>
      <c r="B6855" t="inlineStr">
        <is>
          <t>和歌山県日高郡由良町里</t>
        </is>
      </c>
      <c r="C6855" t="inlineStr">
        <is>
          <t>わかやまけんひだかぐんゆらちょうさと</t>
        </is>
      </c>
    </row>
    <row r="6856">
      <c r="A6856" t="inlineStr">
        <is>
          <t>6491112</t>
        </is>
      </c>
      <c r="B6856" t="inlineStr">
        <is>
          <t>和歌山県日高郡由良町網代</t>
        </is>
      </c>
      <c r="C6856" t="inlineStr">
        <is>
          <t>わかやまけんひだかぐんゆらちょうあじろ</t>
        </is>
      </c>
    </row>
    <row r="6857">
      <c r="A6857" t="inlineStr">
        <is>
          <t>6491113</t>
        </is>
      </c>
      <c r="B6857" t="inlineStr">
        <is>
          <t>和歌山県日高郡由良町阿戸</t>
        </is>
      </c>
      <c r="C6857" t="inlineStr">
        <is>
          <t>わかやまけんひだかぐんゆらちょうあと</t>
        </is>
      </c>
    </row>
    <row r="6858">
      <c r="A6858" t="inlineStr">
        <is>
          <t>6491121</t>
        </is>
      </c>
      <c r="B6858" t="inlineStr">
        <is>
          <t>和歌山県日高郡由良町吹井</t>
        </is>
      </c>
      <c r="C6858" t="inlineStr">
        <is>
          <t>わかやまけんひだかぐんゆらちょうふけい</t>
        </is>
      </c>
    </row>
    <row r="6859">
      <c r="A6859" t="inlineStr">
        <is>
          <t>6491122</t>
        </is>
      </c>
      <c r="B6859" t="inlineStr">
        <is>
          <t>和歌山県日高郡由良町神谷</t>
        </is>
      </c>
      <c r="C6859" t="inlineStr">
        <is>
          <t>わかやまけんひだかぐんゆらちょうかみや</t>
        </is>
      </c>
    </row>
    <row r="6860">
      <c r="A6860" t="inlineStr">
        <is>
          <t>6491123</t>
        </is>
      </c>
      <c r="B6860" t="inlineStr">
        <is>
          <t>和歌山県日高郡由良町大引</t>
        </is>
      </c>
      <c r="C6860" t="inlineStr">
        <is>
          <t>わかやまけんひだかぐんゆらちょうおおびき</t>
        </is>
      </c>
    </row>
    <row r="6861">
      <c r="A6861" t="inlineStr">
        <is>
          <t>6491131</t>
        </is>
      </c>
      <c r="B6861" t="inlineStr">
        <is>
          <t>和歌山県日高郡由良町小引</t>
        </is>
      </c>
      <c r="C6861" t="inlineStr">
        <is>
          <t>わかやまけんひだかぐんゆらちょうこびき</t>
        </is>
      </c>
    </row>
    <row r="6862">
      <c r="A6862" t="inlineStr">
        <is>
          <t>6491132</t>
        </is>
      </c>
      <c r="B6862" t="inlineStr">
        <is>
          <t>和歌山県日高郡由良町衣奈</t>
        </is>
      </c>
      <c r="C6862" t="inlineStr">
        <is>
          <t>わかやまけんひだかぐんゆらちょうえな</t>
        </is>
      </c>
    </row>
    <row r="6863">
      <c r="A6863" t="inlineStr">
        <is>
          <t>6491133</t>
        </is>
      </c>
      <c r="B6863" t="inlineStr">
        <is>
          <t>和歌山県日高郡由良町三尾川</t>
        </is>
      </c>
      <c r="C6863" t="inlineStr">
        <is>
          <t>わかやまけんひだかぐんゆらちょうみおがわ</t>
        </is>
      </c>
    </row>
    <row r="6864">
      <c r="A6864" t="inlineStr">
        <is>
          <t>6491134</t>
        </is>
      </c>
      <c r="B6864" t="inlineStr">
        <is>
          <t>和歌山県日高郡由良町戸津井</t>
        </is>
      </c>
      <c r="C6864" t="inlineStr">
        <is>
          <t>わかやまけんひだかぐんゆらちょうとつい</t>
        </is>
      </c>
    </row>
    <row r="6865">
      <c r="A6865" t="inlineStr">
        <is>
          <t>6491200</t>
        </is>
      </c>
      <c r="B6865" t="inlineStr">
        <is>
          <t>和歌山県日高郡日高町</t>
        </is>
      </c>
      <c r="C6865" t="inlineStr">
        <is>
          <t>わかやまけんひだかぐんひだかちょう</t>
        </is>
      </c>
    </row>
    <row r="6866">
      <c r="A6866" t="inlineStr">
        <is>
          <t>6491201</t>
        </is>
      </c>
      <c r="B6866" t="inlineStr">
        <is>
          <t>和歌山県日高郡日高町原谷</t>
        </is>
      </c>
      <c r="C6866" t="inlineStr">
        <is>
          <t>わかやまけんひだかぐんひだかちょうはらだに</t>
        </is>
      </c>
    </row>
    <row r="6867">
      <c r="A6867" t="inlineStr">
        <is>
          <t>6491202</t>
        </is>
      </c>
      <c r="B6867" t="inlineStr">
        <is>
          <t>和歌山県日高郡日高町萩原</t>
        </is>
      </c>
      <c r="C6867" t="inlineStr">
        <is>
          <t>わかやまけんひだかぐんひだかちょうはぎわら</t>
        </is>
      </c>
    </row>
    <row r="6868">
      <c r="A6868" t="inlineStr">
        <is>
          <t>6491203</t>
        </is>
      </c>
      <c r="B6868" t="inlineStr">
        <is>
          <t>和歌山県日高郡日高町池田</t>
        </is>
      </c>
      <c r="C6868" t="inlineStr">
        <is>
          <t>わかやまけんひだかぐんひだかちょういけだ</t>
        </is>
      </c>
    </row>
    <row r="6869">
      <c r="A6869" t="inlineStr">
        <is>
          <t>6491211</t>
        </is>
      </c>
      <c r="B6869" t="inlineStr">
        <is>
          <t>和歌山県日高郡日高町荊木</t>
        </is>
      </c>
      <c r="C6869" t="inlineStr">
        <is>
          <t>わかやまけんひだかぐんひだかちょういばらき</t>
        </is>
      </c>
    </row>
    <row r="6870">
      <c r="A6870" t="inlineStr">
        <is>
          <t>6491212</t>
        </is>
      </c>
      <c r="B6870" t="inlineStr">
        <is>
          <t>和歌山県日高郡日高町小中</t>
        </is>
      </c>
      <c r="C6870" t="inlineStr">
        <is>
          <t>わかやまけんひだかぐんひだかちょうおなか</t>
        </is>
      </c>
    </row>
    <row r="6871">
      <c r="A6871" t="inlineStr">
        <is>
          <t>6491213</t>
        </is>
      </c>
      <c r="B6871" t="inlineStr">
        <is>
          <t>和歌山県日高郡日高町高家</t>
        </is>
      </c>
      <c r="C6871" t="inlineStr">
        <is>
          <t>わかやまけんひだかぐんひだかちょうたいえ</t>
        </is>
      </c>
    </row>
    <row r="6872">
      <c r="A6872" t="inlineStr">
        <is>
          <t>6491221</t>
        </is>
      </c>
      <c r="B6872" t="inlineStr">
        <is>
          <t>和歌山県日高郡日高町志賀</t>
        </is>
      </c>
      <c r="C6872" t="inlineStr">
        <is>
          <t>わかやまけんひだかぐんひだかちょうしが</t>
        </is>
      </c>
    </row>
    <row r="6873">
      <c r="A6873" t="inlineStr">
        <is>
          <t>6491222</t>
        </is>
      </c>
      <c r="B6873" t="inlineStr">
        <is>
          <t>和歌山県日高郡日高町小池</t>
        </is>
      </c>
      <c r="C6873" t="inlineStr">
        <is>
          <t>わかやまけんひだかぐんひだかちょうおいけ</t>
        </is>
      </c>
    </row>
    <row r="6874">
      <c r="A6874" t="inlineStr">
        <is>
          <t>6491223</t>
        </is>
      </c>
      <c r="B6874" t="inlineStr">
        <is>
          <t>和歌山県日高郡日高町小浦</t>
        </is>
      </c>
      <c r="C6874" t="inlineStr">
        <is>
          <t>わかやまけんひだかぐんひだかちょうおうら</t>
        </is>
      </c>
    </row>
    <row r="6875">
      <c r="A6875" t="inlineStr">
        <is>
          <t>6491224</t>
        </is>
      </c>
      <c r="B6875" t="inlineStr">
        <is>
          <t>和歌山県日高郡日高町津久野</t>
        </is>
      </c>
      <c r="C6875" t="inlineStr">
        <is>
          <t>わかやまけんひだかぐんひだかちょうつくの</t>
        </is>
      </c>
    </row>
    <row r="6876">
      <c r="A6876" t="inlineStr">
        <is>
          <t>6491225</t>
        </is>
      </c>
      <c r="B6876" t="inlineStr">
        <is>
          <t>和歌山県日高郡日高町方杭</t>
        </is>
      </c>
      <c r="C6876" t="inlineStr">
        <is>
          <t>わかやまけんひだかぐんひだかちょうかたくい</t>
        </is>
      </c>
    </row>
    <row r="6877">
      <c r="A6877" t="inlineStr">
        <is>
          <t>6491231</t>
        </is>
      </c>
      <c r="B6877" t="inlineStr">
        <is>
          <t>和歌山県日高郡日高町小坂</t>
        </is>
      </c>
      <c r="C6877" t="inlineStr">
        <is>
          <t>わかやまけんひだかぐんひだかちょうおさか</t>
        </is>
      </c>
    </row>
    <row r="6878">
      <c r="A6878" t="inlineStr">
        <is>
          <t>6491232</t>
        </is>
      </c>
      <c r="B6878" t="inlineStr">
        <is>
          <t>和歌山県日高郡日高町阿尾</t>
        </is>
      </c>
      <c r="C6878" t="inlineStr">
        <is>
          <t>わかやまけんひだかぐんひだかちょうあお</t>
        </is>
      </c>
    </row>
    <row r="6879">
      <c r="A6879" t="inlineStr">
        <is>
          <t>6491233</t>
        </is>
      </c>
      <c r="B6879" t="inlineStr">
        <is>
          <t>和歌山県日高郡日高町産湯</t>
        </is>
      </c>
      <c r="C6879" t="inlineStr">
        <is>
          <t>わかやまけんひだかぐんひだかちょううぶゆ</t>
        </is>
      </c>
    </row>
    <row r="6880">
      <c r="A6880" t="inlineStr">
        <is>
          <t>6491234</t>
        </is>
      </c>
      <c r="B6880" t="inlineStr">
        <is>
          <t>和歌山県日高郡日高町比井</t>
        </is>
      </c>
      <c r="C6880" t="inlineStr">
        <is>
          <t>わかやまけんひだかぐんひだかちょうひい</t>
        </is>
      </c>
    </row>
    <row r="6881">
      <c r="A6881" t="inlineStr">
        <is>
          <t>6491300</t>
        </is>
      </c>
      <c r="B6881" t="inlineStr">
        <is>
          <t>和歌山県日高郡日高川町</t>
        </is>
      </c>
      <c r="C6881" t="inlineStr">
        <is>
          <t>わかやまけんひだかぐんひだかがわちょう</t>
        </is>
      </c>
    </row>
    <row r="6882">
      <c r="A6882" t="inlineStr">
        <is>
          <t>6491311</t>
        </is>
      </c>
      <c r="B6882" t="inlineStr">
        <is>
          <t>和歌山県日高郡日高川町平川</t>
        </is>
      </c>
      <c r="C6882" t="inlineStr">
        <is>
          <t>わかやまけんひだかぐんひだかがわちょうひゅうがわ</t>
        </is>
      </c>
    </row>
    <row r="6883">
      <c r="A6883" t="inlineStr">
        <is>
          <t>6491312</t>
        </is>
      </c>
      <c r="B6883" t="inlineStr">
        <is>
          <t>和歌山県日高郡日高川町三百瀬</t>
        </is>
      </c>
      <c r="C6883" t="inlineStr">
        <is>
          <t>わかやまけんひだかぐんひだかがわちょうみよせ</t>
        </is>
      </c>
    </row>
    <row r="6884">
      <c r="A6884" t="inlineStr">
        <is>
          <t>6491313</t>
        </is>
      </c>
      <c r="B6884" t="inlineStr">
        <is>
          <t>和歌山県日高郡日高川町伊藤川</t>
        </is>
      </c>
      <c r="C6884" t="inlineStr">
        <is>
          <t>わかやまけんひだかぐんひだかがわちょういとご</t>
        </is>
      </c>
    </row>
    <row r="6885">
      <c r="A6885" t="inlineStr">
        <is>
          <t>6491314</t>
        </is>
      </c>
      <c r="B6885" t="inlineStr">
        <is>
          <t>和歌山県日高郡日高川町早藤</t>
        </is>
      </c>
      <c r="C6885" t="inlineStr">
        <is>
          <t>わかやまけんひだかぐんひだかがわちょうはいくず</t>
        </is>
      </c>
    </row>
    <row r="6886">
      <c r="A6886" t="inlineStr">
        <is>
          <t>6491315</t>
        </is>
      </c>
      <c r="B6886" t="inlineStr">
        <is>
          <t>和歌山県日高郡日高川町玄子</t>
        </is>
      </c>
      <c r="C6886" t="inlineStr">
        <is>
          <t>わかやまけんひだかぐんひだかがわちょうげんご</t>
        </is>
      </c>
    </row>
    <row r="6887">
      <c r="A6887" t="inlineStr">
        <is>
          <t>6491316</t>
        </is>
      </c>
      <c r="B6887" t="inlineStr">
        <is>
          <t>和歌山県日高郡日高川町蛇尾</t>
        </is>
      </c>
      <c r="C6887" t="inlineStr">
        <is>
          <t>わかやまけんひだかぐんひだかがわちょうへびお</t>
        </is>
      </c>
    </row>
    <row r="6888">
      <c r="A6888" t="inlineStr">
        <is>
          <t>6491321</t>
        </is>
      </c>
      <c r="B6888" t="inlineStr">
        <is>
          <t>和歌山県日高郡日高川町入野</t>
        </is>
      </c>
      <c r="C6888" t="inlineStr">
        <is>
          <t>わかやまけんひだかぐんひだかがわちょうにゅうの</t>
        </is>
      </c>
    </row>
    <row r="6889">
      <c r="A6889" t="inlineStr">
        <is>
          <t>6491322</t>
        </is>
      </c>
      <c r="B6889" t="inlineStr">
        <is>
          <t>和歌山県日高郡日高川町若野</t>
        </is>
      </c>
      <c r="C6889" t="inlineStr">
        <is>
          <t>わかやまけんひだかぐんひだかがわちょうわかの</t>
        </is>
      </c>
    </row>
    <row r="6890">
      <c r="A6890" t="inlineStr">
        <is>
          <t>6491323</t>
        </is>
      </c>
      <c r="B6890" t="inlineStr">
        <is>
          <t>和歌山県日高郡日高川町小熊</t>
        </is>
      </c>
      <c r="C6890" t="inlineStr">
        <is>
          <t>わかやまけんひだかぐんひだかがわちょうこぐま</t>
        </is>
      </c>
    </row>
    <row r="6891">
      <c r="A6891" t="inlineStr">
        <is>
          <t>6491324</t>
        </is>
      </c>
      <c r="B6891" t="inlineStr">
        <is>
          <t>和歌山県日高郡日高川町土生</t>
        </is>
      </c>
      <c r="C6891" t="inlineStr">
        <is>
          <t>わかやまけんひだかぐんひだかがわちょうはぶ</t>
        </is>
      </c>
    </row>
    <row r="6892">
      <c r="A6892" t="inlineStr">
        <is>
          <t>6491325</t>
        </is>
      </c>
      <c r="B6892" t="inlineStr">
        <is>
          <t>和歌山県日高郡日高川町中津川</t>
        </is>
      </c>
      <c r="C6892" t="inlineStr">
        <is>
          <t>わかやまけんひだかぐんひだかがわちょうなかつかわ</t>
        </is>
      </c>
    </row>
    <row r="6893">
      <c r="A6893" t="inlineStr">
        <is>
          <t>6491331</t>
        </is>
      </c>
      <c r="B6893" t="inlineStr">
        <is>
          <t>和歌山県日高郡日高川町鐘巻</t>
        </is>
      </c>
      <c r="C6893" t="inlineStr">
        <is>
          <t>わかやまけんひだかぐんひだかがわちょうかねまき</t>
        </is>
      </c>
    </row>
    <row r="6894">
      <c r="A6894" t="inlineStr">
        <is>
          <t>6491332</t>
        </is>
      </c>
      <c r="B6894" t="inlineStr">
        <is>
          <t>和歌山県日高郡日高川町千津川</t>
        </is>
      </c>
      <c r="C6894" t="inlineStr">
        <is>
          <t>わかやまけんひだかぐんひだかがわちょうせんづがわ</t>
        </is>
      </c>
    </row>
    <row r="6895">
      <c r="A6895" t="inlineStr">
        <is>
          <t>6491341</t>
        </is>
      </c>
      <c r="B6895" t="inlineStr">
        <is>
          <t>和歌山県御坊市藤田町藤井</t>
        </is>
      </c>
      <c r="C6895" t="inlineStr">
        <is>
          <t>わかやまけんごぼうしふじたちょうふじい</t>
        </is>
      </c>
    </row>
    <row r="6896">
      <c r="A6896" t="inlineStr">
        <is>
          <t>6491342</t>
        </is>
      </c>
      <c r="B6896" t="inlineStr">
        <is>
          <t>和歌山県御坊市藤田町吉田</t>
        </is>
      </c>
      <c r="C6896" t="inlineStr">
        <is>
          <t>わかやまけんごぼうしふじたちょうよしだ</t>
        </is>
      </c>
    </row>
    <row r="6897">
      <c r="A6897" t="inlineStr">
        <is>
          <t>6491441</t>
        </is>
      </c>
      <c r="B6897" t="inlineStr">
        <is>
          <t>和歌山県日高郡日高川町山野</t>
        </is>
      </c>
      <c r="C6897" t="inlineStr">
        <is>
          <t>わかやまけんひだかぐんひだかがわちょうさんや</t>
        </is>
      </c>
    </row>
    <row r="6898">
      <c r="A6898" t="inlineStr">
        <is>
          <t>6491442</t>
        </is>
      </c>
      <c r="B6898" t="inlineStr">
        <is>
          <t>和歌山県日高郡日高川町江川</t>
        </is>
      </c>
      <c r="C6898" t="inlineStr">
        <is>
          <t>わかやまけんひだかぐんひだかがわちょうえかわ</t>
        </is>
      </c>
    </row>
    <row r="6899">
      <c r="A6899" t="inlineStr">
        <is>
          <t>6491443</t>
        </is>
      </c>
      <c r="B6899" t="inlineStr">
        <is>
          <t>和歌山県日高郡日高川町和佐</t>
        </is>
      </c>
      <c r="C6899" t="inlineStr">
        <is>
          <t>わかやまけんひだかぐんひだかがわちょうわさ</t>
        </is>
      </c>
    </row>
    <row r="6900">
      <c r="A6900" t="inlineStr">
        <is>
          <t>6491444</t>
        </is>
      </c>
      <c r="B6900" t="inlineStr">
        <is>
          <t>和歌山県日高郡日高川町松瀬</t>
        </is>
      </c>
      <c r="C6900" t="inlineStr">
        <is>
          <t>わかやまけんひだかぐんひだかがわちょうまつせ</t>
        </is>
      </c>
    </row>
    <row r="6901">
      <c r="A6901" t="inlineStr">
        <is>
          <t>6491500</t>
        </is>
      </c>
      <c r="B6901" t="inlineStr">
        <is>
          <t>和歌山県日高郡印南町</t>
        </is>
      </c>
      <c r="C6901" t="inlineStr">
        <is>
          <t>わかやまけんひだかぐんいなみちょう</t>
        </is>
      </c>
    </row>
    <row r="6902">
      <c r="A6902" t="inlineStr">
        <is>
          <t>6491521</t>
        </is>
      </c>
      <c r="B6902" t="inlineStr">
        <is>
          <t>和歌山県日高郡印南町美里</t>
        </is>
      </c>
      <c r="C6902" t="inlineStr">
        <is>
          <t>わかやまけんひだかぐんいなみちょうみさと</t>
        </is>
      </c>
    </row>
    <row r="6903">
      <c r="A6903" t="inlineStr">
        <is>
          <t>6491522</t>
        </is>
      </c>
      <c r="B6903" t="inlineStr">
        <is>
          <t>和歌山県日高郡印南町古井</t>
        </is>
      </c>
      <c r="C6903" t="inlineStr">
        <is>
          <t>わかやまけんひだかぐんいなみちょうふるい</t>
        </is>
      </c>
    </row>
    <row r="6904">
      <c r="A6904" t="inlineStr">
        <is>
          <t>6491523</t>
        </is>
      </c>
      <c r="B6904" t="inlineStr">
        <is>
          <t>和歌山県日高郡印南町樮川</t>
        </is>
      </c>
      <c r="C6904" t="inlineStr">
        <is>
          <t>わかやまけんひだかぐんいなみちょうほくそがわ</t>
        </is>
      </c>
    </row>
    <row r="6905">
      <c r="A6905" t="inlineStr">
        <is>
          <t>6491524</t>
        </is>
      </c>
      <c r="B6905" t="inlineStr">
        <is>
          <t>和歌山県日高郡印南町羽六</t>
        </is>
      </c>
      <c r="C6905" t="inlineStr">
        <is>
          <t>わかやまけんひだかぐんいなみちょうはろく</t>
        </is>
      </c>
    </row>
    <row r="6906">
      <c r="A6906" t="inlineStr">
        <is>
          <t>6491525</t>
        </is>
      </c>
      <c r="B6906" t="inlineStr">
        <is>
          <t>和歌山県日高郡印南町古屋</t>
        </is>
      </c>
      <c r="C6906" t="inlineStr">
        <is>
          <t>わかやまけんひだかぐんいなみちょうふるや</t>
        </is>
      </c>
    </row>
    <row r="6907">
      <c r="A6907" t="inlineStr">
        <is>
          <t>6491526</t>
        </is>
      </c>
      <c r="B6907" t="inlineStr">
        <is>
          <t>和歌山県日高郡印南町宮ノ前</t>
        </is>
      </c>
      <c r="C6907" t="inlineStr">
        <is>
          <t>わかやまけんひだかぐんいなみちょうみやのまえ</t>
        </is>
      </c>
    </row>
    <row r="6908">
      <c r="A6908" t="inlineStr">
        <is>
          <t>6491527</t>
        </is>
      </c>
      <c r="B6908" t="inlineStr">
        <is>
          <t>和歌山県日高郡印南町島田</t>
        </is>
      </c>
      <c r="C6908" t="inlineStr">
        <is>
          <t>わかやまけんひだかぐんいなみちょうしまだ</t>
        </is>
      </c>
    </row>
    <row r="6909">
      <c r="A6909" t="inlineStr">
        <is>
          <t>6491528</t>
        </is>
      </c>
      <c r="B6909" t="inlineStr">
        <is>
          <t>和歌山県日高郡印南町西ノ地</t>
        </is>
      </c>
      <c r="C6909" t="inlineStr">
        <is>
          <t>わかやまけんひだかぐんいなみちょうにしのじ</t>
        </is>
      </c>
    </row>
    <row r="6910">
      <c r="A6910" t="inlineStr">
        <is>
          <t>6491531</t>
        </is>
      </c>
      <c r="B6910" t="inlineStr">
        <is>
          <t>和歌山県日高郡印南町立石</t>
        </is>
      </c>
      <c r="C6910" t="inlineStr">
        <is>
          <t>わかやまけんひだかぐんいなみちょうたていし</t>
        </is>
      </c>
    </row>
    <row r="6911">
      <c r="A6911" t="inlineStr">
        <is>
          <t>6491532</t>
        </is>
      </c>
      <c r="B6911" t="inlineStr">
        <is>
          <t>和歌山県日高郡印南町印南原</t>
        </is>
      </c>
      <c r="C6911" t="inlineStr">
        <is>
          <t>わかやまけんひだかぐんいなみちょういなんばら</t>
        </is>
      </c>
    </row>
    <row r="6912">
      <c r="A6912" t="inlineStr">
        <is>
          <t>6491533</t>
        </is>
      </c>
      <c r="B6912" t="inlineStr">
        <is>
          <t>和歌山県日高郡印南町山口</t>
        </is>
      </c>
      <c r="C6912" t="inlineStr">
        <is>
          <t>わかやまけんひだかぐんいなみちょうやまぐち</t>
        </is>
      </c>
    </row>
    <row r="6913">
      <c r="A6913" t="inlineStr">
        <is>
          <t>6491534</t>
        </is>
      </c>
      <c r="B6913" t="inlineStr">
        <is>
          <t>和歌山県日高郡印南町印南</t>
        </is>
      </c>
      <c r="C6913" t="inlineStr">
        <is>
          <t>わかやまけんひだかぐんいなみちょういなみ</t>
        </is>
      </c>
    </row>
    <row r="6914">
      <c r="A6914" t="inlineStr">
        <is>
          <t>6491535</t>
        </is>
      </c>
      <c r="B6914" t="inlineStr">
        <is>
          <t>和歌山県日高郡印南町津井</t>
        </is>
      </c>
      <c r="C6914" t="inlineStr">
        <is>
          <t>わかやまけんひだかぐんいなみちょうつい</t>
        </is>
      </c>
    </row>
    <row r="6915">
      <c r="A6915" t="inlineStr">
        <is>
          <t>6491536</t>
        </is>
      </c>
      <c r="B6915" t="inlineStr">
        <is>
          <t>和歌山県日高郡印南町南谷</t>
        </is>
      </c>
      <c r="C6915" t="inlineStr">
        <is>
          <t>わかやまけんひだかぐんいなみちょうみなみだに</t>
        </is>
      </c>
    </row>
    <row r="6916">
      <c r="A6916" t="inlineStr">
        <is>
          <t>6491537</t>
        </is>
      </c>
      <c r="B6916" t="inlineStr">
        <is>
          <t>和歌山県日高郡印南町明神川</t>
        </is>
      </c>
      <c r="C6916" t="inlineStr">
        <is>
          <t>わかやまけんひだかぐんいなみちょうみょうじんがわ</t>
        </is>
      </c>
    </row>
    <row r="6917">
      <c r="A6917" t="inlineStr">
        <is>
          <t>6492100</t>
        </is>
      </c>
      <c r="B6917" t="inlineStr">
        <is>
          <t>和歌山県西牟婁郡上富田町</t>
        </is>
      </c>
      <c r="C6917" t="inlineStr">
        <is>
          <t>わかやまけんにしむろぐんかみとんだちょう</t>
        </is>
      </c>
    </row>
    <row r="6918">
      <c r="A6918" t="inlineStr">
        <is>
          <t>6492101</t>
        </is>
      </c>
      <c r="B6918" t="inlineStr">
        <is>
          <t>和歌山県西牟婁郡上富田町岡</t>
        </is>
      </c>
      <c r="C6918" t="inlineStr">
        <is>
          <t>わかやまけんにしむろぐんかみとんだちょうおか</t>
        </is>
      </c>
    </row>
    <row r="6919">
      <c r="A6919" t="inlineStr">
        <is>
          <t>6492102</t>
        </is>
      </c>
      <c r="B6919" t="inlineStr">
        <is>
          <t>和歌山県西牟婁郡上富田町岩田</t>
        </is>
      </c>
      <c r="C6919" t="inlineStr">
        <is>
          <t>わかやまけんにしむろぐんかみとんだちょういわだ</t>
        </is>
      </c>
    </row>
    <row r="6920">
      <c r="A6920" t="inlineStr">
        <is>
          <t>6492103</t>
        </is>
      </c>
      <c r="B6920" t="inlineStr">
        <is>
          <t>和歌山県西牟婁郡上富田町生馬</t>
        </is>
      </c>
      <c r="C6920" t="inlineStr">
        <is>
          <t>わかやまけんにしむろぐんかみとんだちょういくま</t>
        </is>
      </c>
    </row>
    <row r="6921">
      <c r="A6921" t="inlineStr">
        <is>
          <t>6492104</t>
        </is>
      </c>
      <c r="B6921" t="inlineStr">
        <is>
          <t>和歌山県西牟婁郡上富田町岩崎</t>
        </is>
      </c>
      <c r="C6921" t="inlineStr">
        <is>
          <t>わかやまけんにしむろぐんかみとんだちょういわさき</t>
        </is>
      </c>
    </row>
    <row r="6922">
      <c r="A6922" t="inlineStr">
        <is>
          <t>6492105</t>
        </is>
      </c>
      <c r="B6922" t="inlineStr">
        <is>
          <t>和歌山県西牟婁郡上富田町朝来</t>
        </is>
      </c>
      <c r="C6922" t="inlineStr">
        <is>
          <t>わかやまけんにしむろぐんかみとんだちょうあっそ</t>
        </is>
      </c>
    </row>
    <row r="6923">
      <c r="A6923" t="inlineStr">
        <is>
          <t>6492106</t>
        </is>
      </c>
      <c r="B6923" t="inlineStr">
        <is>
          <t>和歌山県西牟婁郡上富田町南紀の台</t>
        </is>
      </c>
      <c r="C6923" t="inlineStr">
        <is>
          <t>わかやまけんにしむろぐんかみとんだちょうなんきのだい</t>
        </is>
      </c>
    </row>
    <row r="6924">
      <c r="A6924" t="inlineStr">
        <is>
          <t>6492107</t>
        </is>
      </c>
      <c r="B6924" t="inlineStr">
        <is>
          <t>和歌山県西牟婁郡上富田町市ノ瀬</t>
        </is>
      </c>
      <c r="C6924" t="inlineStr">
        <is>
          <t>わかやまけんにしむろぐんかみとんだちょういちのせ</t>
        </is>
      </c>
    </row>
    <row r="6925">
      <c r="A6925" t="inlineStr">
        <is>
          <t>6492108</t>
        </is>
      </c>
      <c r="B6925" t="inlineStr">
        <is>
          <t>和歌山県西牟婁郡上富田町下鮎川</t>
        </is>
      </c>
      <c r="C6925" t="inlineStr">
        <is>
          <t>わかやまけんにしむろぐんかみとんだちょうしもあゆかわ</t>
        </is>
      </c>
    </row>
    <row r="6926">
      <c r="A6926" t="inlineStr">
        <is>
          <t>6492200</t>
        </is>
      </c>
      <c r="B6926" t="inlineStr">
        <is>
          <t>和歌山県西牟婁郡白浜町</t>
        </is>
      </c>
      <c r="C6926" t="inlineStr">
        <is>
          <t>わかやまけんにしむろぐんしらはまちょう</t>
        </is>
      </c>
    </row>
    <row r="6927">
      <c r="A6927" t="inlineStr">
        <is>
          <t>6492201</t>
        </is>
      </c>
      <c r="B6927" t="inlineStr">
        <is>
          <t>和歌山県西牟婁郡白浜町堅田</t>
        </is>
      </c>
      <c r="C6927" t="inlineStr">
        <is>
          <t>わかやまけんにしむろぐんしらはまちょうかたた</t>
        </is>
      </c>
    </row>
    <row r="6928">
      <c r="A6928" t="inlineStr">
        <is>
          <t>6492211</t>
        </is>
      </c>
      <c r="B6928" t="inlineStr">
        <is>
          <t>和歌山県西牟婁郡白浜町白浜町</t>
        </is>
      </c>
      <c r="C6928" t="inlineStr">
        <is>
          <t>わかやまけんにしむろぐんしらはまちょうしらはまちょう</t>
        </is>
      </c>
    </row>
    <row r="6929">
      <c r="A6929" t="inlineStr">
        <is>
          <t>6492321</t>
        </is>
      </c>
      <c r="B6929" t="inlineStr">
        <is>
          <t>和歌山県西牟婁郡白浜町保呂</t>
        </is>
      </c>
      <c r="C6929" t="inlineStr">
        <is>
          <t>わかやまけんにしむろぐんしらはまちょうほろ</t>
        </is>
      </c>
    </row>
    <row r="6930">
      <c r="A6930" t="inlineStr">
        <is>
          <t>6492322</t>
        </is>
      </c>
      <c r="B6930" t="inlineStr">
        <is>
          <t>和歌山県西牟婁郡白浜町内ノ川</t>
        </is>
      </c>
      <c r="C6930" t="inlineStr">
        <is>
          <t>わかやまけんにしむろぐんしらはまちょううちのかわ</t>
        </is>
      </c>
    </row>
    <row r="6931">
      <c r="A6931" t="inlineStr">
        <is>
          <t>6492323</t>
        </is>
      </c>
      <c r="B6931" t="inlineStr">
        <is>
          <t>和歌山県西牟婁郡白浜町庄川</t>
        </is>
      </c>
      <c r="C6931" t="inlineStr">
        <is>
          <t>わかやまけんにしむろぐんしらはまちょうしゃがわ</t>
        </is>
      </c>
    </row>
    <row r="6932">
      <c r="A6932" t="inlineStr">
        <is>
          <t>6492324</t>
        </is>
      </c>
      <c r="B6932" t="inlineStr">
        <is>
          <t>和歌山県西牟婁郡白浜町十九渕</t>
        </is>
      </c>
      <c r="C6932" t="inlineStr">
        <is>
          <t>わかやまけんにしむろぐんしらはまちょうつづらふち</t>
        </is>
      </c>
    </row>
    <row r="6933">
      <c r="A6933" t="inlineStr">
        <is>
          <t>6492325</t>
        </is>
      </c>
      <c r="B6933" t="inlineStr">
        <is>
          <t>和歌山県西牟婁郡白浜町富田</t>
        </is>
      </c>
      <c r="C6933" t="inlineStr">
        <is>
          <t>わかやまけんにしむろぐんしらはまちょうとんだ</t>
        </is>
      </c>
    </row>
    <row r="6934">
      <c r="A6934" t="inlineStr">
        <is>
          <t>6492326</t>
        </is>
      </c>
      <c r="B6934" t="inlineStr">
        <is>
          <t>和歌山県西牟婁郡白浜町椿</t>
        </is>
      </c>
      <c r="C6934" t="inlineStr">
        <is>
          <t>わかやまけんにしむろぐんしらはまちょうつばき</t>
        </is>
      </c>
    </row>
    <row r="6935">
      <c r="A6935" t="inlineStr">
        <is>
          <t>6492331</t>
        </is>
      </c>
      <c r="B6935" t="inlineStr">
        <is>
          <t>和歌山県西牟婁郡白浜町平</t>
        </is>
      </c>
      <c r="C6935" t="inlineStr">
        <is>
          <t>わかやまけんにしむろぐんしらはまちょうたいら</t>
        </is>
      </c>
    </row>
    <row r="6936">
      <c r="A6936" t="inlineStr">
        <is>
          <t>6492332</t>
        </is>
      </c>
      <c r="B6936" t="inlineStr">
        <is>
          <t>和歌山県西牟婁郡白浜町栄</t>
        </is>
      </c>
      <c r="C6936" t="inlineStr">
        <is>
          <t>わかやまけんにしむろぐんしらはまちょうさかえ</t>
        </is>
      </c>
    </row>
    <row r="6937">
      <c r="A6937" t="inlineStr">
        <is>
          <t>6492333</t>
        </is>
      </c>
      <c r="B6937" t="inlineStr">
        <is>
          <t>和歌山県西牟婁郡白浜町中</t>
        </is>
      </c>
      <c r="C6937" t="inlineStr">
        <is>
          <t>わかやまけんにしむろぐんしらはまちょうなか</t>
        </is>
      </c>
    </row>
    <row r="6938">
      <c r="A6938" t="inlineStr">
        <is>
          <t>6492334</t>
        </is>
      </c>
      <c r="B6938" t="inlineStr">
        <is>
          <t>和歌山県西牟婁郡白浜町才野</t>
        </is>
      </c>
      <c r="C6938" t="inlineStr">
        <is>
          <t>わかやまけんにしむろぐんしらはまちょうさいの</t>
        </is>
      </c>
    </row>
    <row r="6939">
      <c r="A6939" t="inlineStr">
        <is>
          <t>6492511</t>
        </is>
      </c>
      <c r="B6939" t="inlineStr">
        <is>
          <t>和歌山県西牟婁郡白浜町日置</t>
        </is>
      </c>
      <c r="C6939" t="inlineStr">
        <is>
          <t>わかやまけんにしむろぐんしらはまちょうひき</t>
        </is>
      </c>
    </row>
    <row r="6940">
      <c r="A6940" t="inlineStr">
        <is>
          <t>6492521</t>
        </is>
      </c>
      <c r="B6940" t="inlineStr">
        <is>
          <t>和歌山県西牟婁郡白浜町大古</t>
        </is>
      </c>
      <c r="C6940" t="inlineStr">
        <is>
          <t>わかやまけんにしむろぐんしらはまちょうおおふる</t>
        </is>
      </c>
    </row>
    <row r="6941">
      <c r="A6941" t="inlineStr">
        <is>
          <t>6492522</t>
        </is>
      </c>
      <c r="B6941" t="inlineStr">
        <is>
          <t>和歌山県西牟婁郡白浜町矢田</t>
        </is>
      </c>
      <c r="C6941" t="inlineStr">
        <is>
          <t>わかやまけんにしむろぐんしらはまちょうやた</t>
        </is>
      </c>
    </row>
    <row r="6942">
      <c r="A6942" t="inlineStr">
        <is>
          <t>6492523</t>
        </is>
      </c>
      <c r="B6942" t="inlineStr">
        <is>
          <t>和歌山県西牟婁郡白浜町田野井</t>
        </is>
      </c>
      <c r="C6942" t="inlineStr">
        <is>
          <t>わかやまけんにしむろぐんしらはまちょうたのい</t>
        </is>
      </c>
    </row>
    <row r="6943">
      <c r="A6943" t="inlineStr">
        <is>
          <t>6492524</t>
        </is>
      </c>
      <c r="B6943" t="inlineStr">
        <is>
          <t>和歌山県西牟婁郡白浜町安宅</t>
        </is>
      </c>
      <c r="C6943" t="inlineStr">
        <is>
          <t>わかやまけんにしむろぐんしらはまちょうあたぎ</t>
        </is>
      </c>
    </row>
    <row r="6944">
      <c r="A6944" t="inlineStr">
        <is>
          <t>6492525</t>
        </is>
      </c>
      <c r="B6944" t="inlineStr">
        <is>
          <t>和歌山県西牟婁郡白浜町塩野</t>
        </is>
      </c>
      <c r="C6944" t="inlineStr">
        <is>
          <t>わかやまけんにしむろぐんしらはまちょうしおの</t>
        </is>
      </c>
    </row>
    <row r="6945">
      <c r="A6945" t="inlineStr">
        <is>
          <t>6492531</t>
        </is>
      </c>
      <c r="B6945" t="inlineStr">
        <is>
          <t>和歌山県西牟婁郡白浜町口ケ谷</t>
        </is>
      </c>
      <c r="C6945" t="inlineStr">
        <is>
          <t>わかやまけんにしむろぐんしらはまちょうくちがたに</t>
        </is>
      </c>
    </row>
    <row r="6946">
      <c r="A6946" t="inlineStr">
        <is>
          <t>6492532</t>
        </is>
      </c>
      <c r="B6946" t="inlineStr">
        <is>
          <t>和歌山県西牟婁郡白浜町安居</t>
        </is>
      </c>
      <c r="C6946" t="inlineStr">
        <is>
          <t>わかやまけんにしむろぐんしらはまちょうあご</t>
        </is>
      </c>
    </row>
    <row r="6947">
      <c r="A6947" t="inlineStr">
        <is>
          <t>6492533</t>
        </is>
      </c>
      <c r="B6947" t="inlineStr">
        <is>
          <t>和歌山県西牟婁郡白浜町中嶋</t>
        </is>
      </c>
      <c r="C6947" t="inlineStr">
        <is>
          <t>わかやまけんにしむろぐんしらはまちょうなかじま</t>
        </is>
      </c>
    </row>
    <row r="6948">
      <c r="A6948" t="inlineStr">
        <is>
          <t>6492534</t>
        </is>
      </c>
      <c r="B6948" t="inlineStr">
        <is>
          <t>和歌山県西牟婁郡白浜町寺山</t>
        </is>
      </c>
      <c r="C6948" t="inlineStr">
        <is>
          <t>わかやまけんにしむろぐんしらはまちょうてらやま</t>
        </is>
      </c>
    </row>
    <row r="6949">
      <c r="A6949" t="inlineStr">
        <is>
          <t>6492535</t>
        </is>
      </c>
      <c r="B6949" t="inlineStr">
        <is>
          <t>和歌山県西牟婁郡白浜町向平</t>
        </is>
      </c>
      <c r="C6949" t="inlineStr">
        <is>
          <t>わかやまけんにしむろぐんしらはまちょうむかいだいら</t>
        </is>
      </c>
    </row>
    <row r="6950">
      <c r="A6950" t="inlineStr">
        <is>
          <t>6492536</t>
        </is>
      </c>
      <c r="B6950" t="inlineStr">
        <is>
          <t>和歌山県西牟婁郡白浜町久木</t>
        </is>
      </c>
      <c r="C6950" t="inlineStr">
        <is>
          <t>わかやまけんにしむろぐんしらはまちょうひさぎ</t>
        </is>
      </c>
    </row>
    <row r="6951">
      <c r="A6951" t="inlineStr">
        <is>
          <t>6492537</t>
        </is>
      </c>
      <c r="B6951" t="inlineStr">
        <is>
          <t>和歌山県西牟婁郡白浜町宇津木</t>
        </is>
      </c>
      <c r="C6951" t="inlineStr">
        <is>
          <t>わかやまけんにしむろぐんしらはまちょううつぎ</t>
        </is>
      </c>
    </row>
    <row r="6952">
      <c r="A6952" t="inlineStr">
        <is>
          <t>6492538</t>
        </is>
      </c>
      <c r="B6952" t="inlineStr">
        <is>
          <t>和歌山県西牟婁郡白浜町小川</t>
        </is>
      </c>
      <c r="C6952" t="inlineStr">
        <is>
          <t>わかやまけんにしむろぐんしらはまちょうこがわ</t>
        </is>
      </c>
    </row>
    <row r="6953">
      <c r="A6953" t="inlineStr">
        <is>
          <t>6492539</t>
        </is>
      </c>
      <c r="B6953" t="inlineStr">
        <is>
          <t>和歌山県西牟婁郡白浜町城</t>
        </is>
      </c>
      <c r="C6953" t="inlineStr">
        <is>
          <t>わかやまけんにしむろぐんしらはまちょうじょう</t>
        </is>
      </c>
    </row>
    <row r="6954">
      <c r="A6954" t="inlineStr">
        <is>
          <t>6492600</t>
        </is>
      </c>
      <c r="B6954" t="inlineStr">
        <is>
          <t>和歌山県西牟婁郡すさみ町</t>
        </is>
      </c>
      <c r="C6954" t="inlineStr">
        <is>
          <t>わかやまけんにしむろぐんすさみちょう</t>
        </is>
      </c>
    </row>
    <row r="6955">
      <c r="A6955" t="inlineStr">
        <is>
          <t>6492601</t>
        </is>
      </c>
      <c r="B6955" t="inlineStr">
        <is>
          <t>和歌山県西牟婁郡すさみ町小附</t>
        </is>
      </c>
      <c r="C6955" t="inlineStr">
        <is>
          <t>わかやまけんにしむろぐんすさみちょうこつき</t>
        </is>
      </c>
    </row>
    <row r="6956">
      <c r="A6956" t="inlineStr">
        <is>
          <t>6492602</t>
        </is>
      </c>
      <c r="B6956" t="inlineStr">
        <is>
          <t>和歌山県西牟婁郡すさみ町大附</t>
        </is>
      </c>
      <c r="C6956" t="inlineStr">
        <is>
          <t>わかやまけんにしむろぐんすさみちょうおおつき</t>
        </is>
      </c>
    </row>
    <row r="6957">
      <c r="A6957" t="inlineStr">
        <is>
          <t>6492603</t>
        </is>
      </c>
      <c r="B6957" t="inlineStr">
        <is>
          <t>和歌山県西牟婁郡すさみ町小河内</t>
        </is>
      </c>
      <c r="C6957" t="inlineStr">
        <is>
          <t>わかやまけんにしむろぐんすさみちょうおかうち</t>
        </is>
      </c>
    </row>
    <row r="6958">
      <c r="A6958" t="inlineStr">
        <is>
          <t>6492604</t>
        </is>
      </c>
      <c r="B6958" t="inlineStr">
        <is>
          <t>和歌山県西牟婁郡すさみ町矢野口</t>
        </is>
      </c>
      <c r="C6958" t="inlineStr">
        <is>
          <t>わかやまけんにしむろぐんすさみちょうやのくち</t>
        </is>
      </c>
    </row>
    <row r="6959">
      <c r="A6959" t="inlineStr">
        <is>
          <t>6492611</t>
        </is>
      </c>
      <c r="B6959" t="inlineStr">
        <is>
          <t>和歌山県西牟婁郡すさみ町和深川</t>
        </is>
      </c>
      <c r="C6959" t="inlineStr">
        <is>
          <t>わかやまけんにしむろぐんすさみちょうわぶかがわ</t>
        </is>
      </c>
    </row>
    <row r="6960">
      <c r="A6960" t="inlineStr">
        <is>
          <t>6492612</t>
        </is>
      </c>
      <c r="B6960" t="inlineStr">
        <is>
          <t>和歌山県西牟婁郡すさみ町口和深</t>
        </is>
      </c>
      <c r="C6960" t="inlineStr">
        <is>
          <t>わかやまけんにしむろぐんすさみちょうくちわぶか</t>
        </is>
      </c>
    </row>
    <row r="6961">
      <c r="A6961" t="inlineStr">
        <is>
          <t>6492621</t>
        </is>
      </c>
      <c r="B6961" t="inlineStr">
        <is>
          <t>和歌山県西牟婁郡すさみ町周参見</t>
        </is>
      </c>
      <c r="C6961" t="inlineStr">
        <is>
          <t>わかやまけんにしむろぐんすさみちょうすさみ</t>
        </is>
      </c>
    </row>
    <row r="6962">
      <c r="A6962" t="inlineStr">
        <is>
          <t>6492631</t>
        </is>
      </c>
      <c r="B6962" t="inlineStr">
        <is>
          <t>和歌山県西牟婁郡すさみ町太間川</t>
        </is>
      </c>
      <c r="C6962" t="inlineStr">
        <is>
          <t>わかやまけんにしむろぐんすさみちょうたいまがわ</t>
        </is>
      </c>
    </row>
    <row r="6963">
      <c r="A6963" t="inlineStr">
        <is>
          <t>6493141</t>
        </is>
      </c>
      <c r="B6963" t="inlineStr">
        <is>
          <t>和歌山県西牟婁郡すさみ町見老津</t>
        </is>
      </c>
      <c r="C6963" t="inlineStr">
        <is>
          <t>わかやまけんにしむろぐんすさみちょうみろづ</t>
        </is>
      </c>
    </row>
    <row r="6964">
      <c r="A6964" t="inlineStr">
        <is>
          <t>6493142</t>
        </is>
      </c>
      <c r="B6964" t="inlineStr">
        <is>
          <t>和歌山県西牟婁郡すさみ町江住</t>
        </is>
      </c>
      <c r="C6964" t="inlineStr">
        <is>
          <t>わかやまけんにしむろぐんすさみちょうえすみ</t>
        </is>
      </c>
    </row>
    <row r="6965">
      <c r="A6965" t="inlineStr">
        <is>
          <t>6493143</t>
        </is>
      </c>
      <c r="B6965" t="inlineStr">
        <is>
          <t>和歌山県西牟婁郡すさみ町里野</t>
        </is>
      </c>
      <c r="C6965" t="inlineStr">
        <is>
          <t>わかやまけんにしむろぐんすさみちょうさとの</t>
        </is>
      </c>
    </row>
    <row r="6966">
      <c r="A6966" t="inlineStr">
        <is>
          <t>6493151</t>
        </is>
      </c>
      <c r="B6966" t="inlineStr">
        <is>
          <t>和歌山県西牟婁郡すさみ町大鎌</t>
        </is>
      </c>
      <c r="C6966" t="inlineStr">
        <is>
          <t>わかやまけんにしむろぐんすさみちょうおおがま</t>
        </is>
      </c>
    </row>
    <row r="6967">
      <c r="A6967" t="inlineStr">
        <is>
          <t>6493152</t>
        </is>
      </c>
      <c r="B6967" t="inlineStr">
        <is>
          <t>和歌山県西牟婁郡すさみ町防己</t>
        </is>
      </c>
      <c r="C6967" t="inlineStr">
        <is>
          <t>わかやまけんにしむろぐんすさみちょうつづら</t>
        </is>
      </c>
    </row>
    <row r="6968">
      <c r="A6968" t="inlineStr">
        <is>
          <t>6493153</t>
        </is>
      </c>
      <c r="B6968" t="inlineStr">
        <is>
          <t>和歌山県西牟婁郡すさみ町大谷</t>
        </is>
      </c>
      <c r="C6968" t="inlineStr">
        <is>
          <t>わかやまけんにしむろぐんすさみちょうおおたに</t>
        </is>
      </c>
    </row>
    <row r="6969">
      <c r="A6969" t="inlineStr">
        <is>
          <t>6493161</t>
        </is>
      </c>
      <c r="B6969" t="inlineStr">
        <is>
          <t>和歌山県西牟婁郡すさみ町佐本中</t>
        </is>
      </c>
      <c r="C6969" t="inlineStr">
        <is>
          <t>わかやまけんにしむろぐんすさみちょうさもとなか</t>
        </is>
      </c>
    </row>
    <row r="6970">
      <c r="A6970" t="inlineStr">
        <is>
          <t>6493162</t>
        </is>
      </c>
      <c r="B6970" t="inlineStr">
        <is>
          <t>和歌山県西牟婁郡すさみ町佐本追川</t>
        </is>
      </c>
      <c r="C6970" t="inlineStr">
        <is>
          <t>わかやまけんにしむろぐんすさみちょうさもとおいがわ</t>
        </is>
      </c>
    </row>
    <row r="6971">
      <c r="A6971" t="inlineStr">
        <is>
          <t>6493163</t>
        </is>
      </c>
      <c r="B6971" t="inlineStr">
        <is>
          <t>和歌山県西牟婁郡すさみ町佐本西栗垣内</t>
        </is>
      </c>
      <c r="C6971" t="inlineStr">
        <is>
          <t>わかやまけんにしむろぐんすさみちょうさもとにしくりがいと</t>
        </is>
      </c>
    </row>
    <row r="6972">
      <c r="A6972" t="inlineStr">
        <is>
          <t>6493164</t>
        </is>
      </c>
      <c r="B6972" t="inlineStr">
        <is>
          <t>和歌山県西牟婁郡すさみ町佐本東栗垣内</t>
        </is>
      </c>
      <c r="C6972" t="inlineStr">
        <is>
          <t>わかやまけんにしむろぐんすさみちょうさもとひがしくりがいと</t>
        </is>
      </c>
    </row>
    <row r="6973">
      <c r="A6973" t="inlineStr">
        <is>
          <t>6493165</t>
        </is>
      </c>
      <c r="B6973" t="inlineStr">
        <is>
          <t>和歌山県西牟婁郡すさみ町佐本中野</t>
        </is>
      </c>
      <c r="C6973" t="inlineStr">
        <is>
          <t>わかやまけんにしむろぐんすさみちょうさもとなかの</t>
        </is>
      </c>
    </row>
    <row r="6974">
      <c r="A6974" t="inlineStr">
        <is>
          <t>6493166</t>
        </is>
      </c>
      <c r="B6974" t="inlineStr">
        <is>
          <t>和歌山県西牟婁郡すさみ町佐本西野川</t>
        </is>
      </c>
      <c r="C6974" t="inlineStr">
        <is>
          <t>わかやまけんにしむろぐんすさみちょうさもとにしのかわ</t>
        </is>
      </c>
    </row>
    <row r="6975">
      <c r="A6975" t="inlineStr">
        <is>
          <t>6493167</t>
        </is>
      </c>
      <c r="B6975" t="inlineStr">
        <is>
          <t>和歌山県西牟婁郡すさみ町佐本平野</t>
        </is>
      </c>
      <c r="C6975" t="inlineStr">
        <is>
          <t>わかやまけんにしむろぐんすさみちょうさもとひらの</t>
        </is>
      </c>
    </row>
    <row r="6976">
      <c r="A6976" t="inlineStr">
        <is>
          <t>6493168</t>
        </is>
      </c>
      <c r="B6976" t="inlineStr">
        <is>
          <t>和歌山県西牟婁郡すさみ町佐本根倉</t>
        </is>
      </c>
      <c r="C6976" t="inlineStr">
        <is>
          <t>わかやまけんにしむろぐんすさみちょうさもとねくら</t>
        </is>
      </c>
    </row>
    <row r="6977">
      <c r="A6977" t="inlineStr">
        <is>
          <t>6493169</t>
        </is>
      </c>
      <c r="B6977" t="inlineStr">
        <is>
          <t>和歌山県西牟婁郡すさみ町佐本深谷</t>
        </is>
      </c>
      <c r="C6977" t="inlineStr">
        <is>
          <t>わかやまけんにしむろぐんすさみちょうさもとふかたに</t>
        </is>
      </c>
    </row>
    <row r="6978">
      <c r="A6978" t="inlineStr">
        <is>
          <t>6493500</t>
        </is>
      </c>
      <c r="B6978" t="inlineStr">
        <is>
          <t>和歌山県東牟婁郡串本町</t>
        </is>
      </c>
      <c r="C6978" t="inlineStr">
        <is>
          <t>わかやまけんひがしむろぐんくしもとちょう</t>
        </is>
      </c>
    </row>
    <row r="6979">
      <c r="A6979" t="inlineStr">
        <is>
          <t>6493501</t>
        </is>
      </c>
      <c r="B6979" t="inlineStr">
        <is>
          <t>和歌山県東牟婁郡串本町出雲</t>
        </is>
      </c>
      <c r="C6979" t="inlineStr">
        <is>
          <t>わかやまけんひがしむろぐんくしもとちょういつも</t>
        </is>
      </c>
    </row>
    <row r="6980">
      <c r="A6980" t="inlineStr">
        <is>
          <t>6493502</t>
        </is>
      </c>
      <c r="B6980" t="inlineStr">
        <is>
          <t>和歌山県東牟婁郡串本町潮岬</t>
        </is>
      </c>
      <c r="C6980" t="inlineStr">
        <is>
          <t>わかやまけんひがしむろぐんくしもとちょうしおのみさき</t>
        </is>
      </c>
    </row>
    <row r="6981">
      <c r="A6981" t="inlineStr">
        <is>
          <t>6493503</t>
        </is>
      </c>
      <c r="B6981" t="inlineStr">
        <is>
          <t>和歌山県東牟婁郡串本町串本</t>
        </is>
      </c>
      <c r="C6981" t="inlineStr">
        <is>
          <t>わかやまけんひがしむろぐんくしもとちょうくしもと</t>
        </is>
      </c>
    </row>
    <row r="6982">
      <c r="A6982" t="inlineStr">
        <is>
          <t>6493510</t>
        </is>
      </c>
      <c r="B6982" t="inlineStr">
        <is>
          <t>和歌山県東牟婁郡串本町サンゴ台</t>
        </is>
      </c>
      <c r="C6982" t="inlineStr">
        <is>
          <t>わかやまけんひがしむろぐんくしもとちょうさんごだい</t>
        </is>
      </c>
    </row>
    <row r="6983">
      <c r="A6983" t="inlineStr">
        <is>
          <t>6493511</t>
        </is>
      </c>
      <c r="B6983" t="inlineStr">
        <is>
          <t>和歌山県東牟婁郡串本町鬮野川</t>
        </is>
      </c>
      <c r="C6983" t="inlineStr">
        <is>
          <t>わかやまけんひがしむろぐんくしもとちょうくじのかわ</t>
        </is>
      </c>
    </row>
    <row r="6984">
      <c r="A6984" t="inlineStr">
        <is>
          <t>6493512</t>
        </is>
      </c>
      <c r="B6984" t="inlineStr">
        <is>
          <t>和歌山県東牟婁郡串本町二色</t>
        </is>
      </c>
      <c r="C6984" t="inlineStr">
        <is>
          <t>わかやまけんひがしむろぐんくしもとちょうにしき</t>
        </is>
      </c>
    </row>
    <row r="6985">
      <c r="A6985" t="inlineStr">
        <is>
          <t>6493513</t>
        </is>
      </c>
      <c r="B6985" t="inlineStr">
        <is>
          <t>和歌山県東牟婁郡串本町高富</t>
        </is>
      </c>
      <c r="C6985" t="inlineStr">
        <is>
          <t>わかやまけんひがしむろぐんくしもとちょうたかとみ</t>
        </is>
      </c>
    </row>
    <row r="6986">
      <c r="A6986" t="inlineStr">
        <is>
          <t>6493514</t>
        </is>
      </c>
      <c r="B6986" t="inlineStr">
        <is>
          <t>和歌山県東牟婁郡串本町有田</t>
        </is>
      </c>
      <c r="C6986" t="inlineStr">
        <is>
          <t>わかやまけんひがしむろぐんくしもとちょうありだ</t>
        </is>
      </c>
    </row>
    <row r="6987">
      <c r="A6987" t="inlineStr">
        <is>
          <t>6493515</t>
        </is>
      </c>
      <c r="B6987" t="inlineStr">
        <is>
          <t>和歌山県東牟婁郡串本町田並</t>
        </is>
      </c>
      <c r="C6987" t="inlineStr">
        <is>
          <t>わかやまけんひがしむろぐんくしもとちょうたなみ</t>
        </is>
      </c>
    </row>
    <row r="6988">
      <c r="A6988" t="inlineStr">
        <is>
          <t>6493516</t>
        </is>
      </c>
      <c r="B6988" t="inlineStr">
        <is>
          <t>和歌山県東牟婁郡串本町田並上</t>
        </is>
      </c>
      <c r="C6988" t="inlineStr">
        <is>
          <t>わかやまけんひがしむろぐんくしもとちょうたなみかみ</t>
        </is>
      </c>
    </row>
    <row r="6989">
      <c r="A6989" t="inlineStr">
        <is>
          <t>6493517</t>
        </is>
      </c>
      <c r="B6989" t="inlineStr">
        <is>
          <t>和歌山県東牟婁郡串本町吐生</t>
        </is>
      </c>
      <c r="C6989" t="inlineStr">
        <is>
          <t>わかやまけんひがしむろぐんくしもとちょうはぶ</t>
        </is>
      </c>
    </row>
    <row r="6990">
      <c r="A6990" t="inlineStr">
        <is>
          <t>6493518</t>
        </is>
      </c>
      <c r="B6990" t="inlineStr">
        <is>
          <t>和歌山県東牟婁郡串本町有田上</t>
        </is>
      </c>
      <c r="C6990" t="inlineStr">
        <is>
          <t>わかやまけんひがしむろぐんくしもとちょうありだかみ</t>
        </is>
      </c>
    </row>
    <row r="6991">
      <c r="A6991" t="inlineStr">
        <is>
          <t>6493521</t>
        </is>
      </c>
      <c r="B6991" t="inlineStr">
        <is>
          <t>和歌山県東牟婁郡串本町江田</t>
        </is>
      </c>
      <c r="C6991" t="inlineStr">
        <is>
          <t>わかやまけんひがしむろぐんくしもとちょうえだ</t>
        </is>
      </c>
    </row>
    <row r="6992">
      <c r="A6992" t="inlineStr">
        <is>
          <t>6493522</t>
        </is>
      </c>
      <c r="B6992" t="inlineStr">
        <is>
          <t>和歌山県東牟婁郡串本町田子</t>
        </is>
      </c>
      <c r="C6992" t="inlineStr">
        <is>
          <t>わかやまけんひがしむろぐんくしもとちょうたこ</t>
        </is>
      </c>
    </row>
    <row r="6993">
      <c r="A6993" t="inlineStr">
        <is>
          <t>6493523</t>
        </is>
      </c>
      <c r="B6993" t="inlineStr">
        <is>
          <t>和歌山県東牟婁郡串本町和深</t>
        </is>
      </c>
      <c r="C6993" t="inlineStr">
        <is>
          <t>わかやまけんひがしむろぐんくしもとちょうわぶか</t>
        </is>
      </c>
    </row>
    <row r="6994">
      <c r="A6994" t="inlineStr">
        <is>
          <t>6493524</t>
        </is>
      </c>
      <c r="B6994" t="inlineStr">
        <is>
          <t>和歌山県東牟婁郡串本町里川</t>
        </is>
      </c>
      <c r="C6994" t="inlineStr">
        <is>
          <t>わかやまけんひがしむろぐんくしもとちょうさとがわ</t>
        </is>
      </c>
    </row>
    <row r="6995">
      <c r="A6995" t="inlineStr">
        <is>
          <t>6493631</t>
        </is>
      </c>
      <c r="B6995" t="inlineStr">
        <is>
          <t>和歌山県東牟婁郡串本町樫野</t>
        </is>
      </c>
      <c r="C6995" t="inlineStr">
        <is>
          <t>わかやまけんひがしむろぐんくしもとちょうかしの</t>
        </is>
      </c>
    </row>
    <row r="6996">
      <c r="A6996" t="inlineStr">
        <is>
          <t>6493632</t>
        </is>
      </c>
      <c r="B6996" t="inlineStr">
        <is>
          <t>和歌山県東牟婁郡串本町須江</t>
        </is>
      </c>
      <c r="C6996" t="inlineStr">
        <is>
          <t>わかやまけんひがしむろぐんくしもとちょうすえ</t>
        </is>
      </c>
    </row>
    <row r="6997">
      <c r="A6997" t="inlineStr">
        <is>
          <t>6493633</t>
        </is>
      </c>
      <c r="B6997" t="inlineStr">
        <is>
          <t>和歌山県東牟婁郡串本町大島</t>
        </is>
      </c>
      <c r="C6997" t="inlineStr">
        <is>
          <t>わかやまけんひがしむろぐんくしもとちょうおおしま</t>
        </is>
      </c>
    </row>
    <row r="6998">
      <c r="A6998" t="inlineStr">
        <is>
          <t>6494100</t>
        </is>
      </c>
      <c r="B6998" t="inlineStr">
        <is>
          <t>和歌山県東牟婁郡古座川町</t>
        </is>
      </c>
      <c r="C6998" t="inlineStr">
        <is>
          <t>わかやまけんひがしむろぐんこざがわちょう</t>
        </is>
      </c>
    </row>
    <row r="6999">
      <c r="A6999" t="inlineStr">
        <is>
          <t>6494101</t>
        </is>
      </c>
      <c r="B6999" t="inlineStr">
        <is>
          <t>和歌山県東牟婁郡古座川町樫山</t>
        </is>
      </c>
      <c r="C6999" t="inlineStr">
        <is>
          <t>わかやまけんひがしむろぐんこざがわちょうかしやま</t>
        </is>
      </c>
    </row>
    <row r="7000">
      <c r="A7000" t="inlineStr">
        <is>
          <t>6494102</t>
        </is>
      </c>
      <c r="B7000" t="inlineStr">
        <is>
          <t>和歌山県東牟婁郡古座川町楠</t>
        </is>
      </c>
      <c r="C7000" t="inlineStr">
        <is>
          <t>わかやまけんひがしむろぐんこざがわちょうくす</t>
        </is>
      </c>
    </row>
    <row r="7001">
      <c r="A7001" t="inlineStr">
        <is>
          <t>6494103</t>
        </is>
      </c>
      <c r="B7001" t="inlineStr">
        <is>
          <t>和歌山県東牟婁郡古座川町池野山</t>
        </is>
      </c>
      <c r="C7001" t="inlineStr">
        <is>
          <t>わかやまけんひがしむろぐんこざがわちょういけのやま</t>
        </is>
      </c>
    </row>
    <row r="7002">
      <c r="A7002" t="inlineStr">
        <is>
          <t>6494104</t>
        </is>
      </c>
      <c r="B7002" t="inlineStr">
        <is>
          <t>和歌山県東牟婁郡古座川町高池</t>
        </is>
      </c>
      <c r="C7002" t="inlineStr">
        <is>
          <t>わかやまけんひがしむろぐんこざがわちょうたかいけ</t>
        </is>
      </c>
    </row>
    <row r="7003">
      <c r="A7003" t="inlineStr">
        <is>
          <t>6494105</t>
        </is>
      </c>
      <c r="B7003" t="inlineStr">
        <is>
          <t>和歌山県東牟婁郡古座川町宇津木</t>
        </is>
      </c>
      <c r="C7003" t="inlineStr">
        <is>
          <t>わかやまけんひがしむろぐんこざがわちょううつぎ</t>
        </is>
      </c>
    </row>
    <row r="7004">
      <c r="A7004" t="inlineStr">
        <is>
          <t>6494106</t>
        </is>
      </c>
      <c r="B7004" t="inlineStr">
        <is>
          <t>和歌山県東牟婁郡古座川町月野瀬</t>
        </is>
      </c>
      <c r="C7004" t="inlineStr">
        <is>
          <t>わかやまけんひがしむろぐんこざがわちょうつきのせ</t>
        </is>
      </c>
    </row>
    <row r="7005">
      <c r="A7005" t="inlineStr">
        <is>
          <t>6494111</t>
        </is>
      </c>
      <c r="B7005" t="inlineStr">
        <is>
          <t>和歌山県東牟婁郡串本町上田原</t>
        </is>
      </c>
      <c r="C7005" t="inlineStr">
        <is>
          <t>わかやまけんひがしむろぐんくしもとちょうかみたわら</t>
        </is>
      </c>
    </row>
    <row r="7006">
      <c r="A7006" t="inlineStr">
        <is>
          <t>6494112</t>
        </is>
      </c>
      <c r="B7006" t="inlineStr">
        <is>
          <t>和歌山県東牟婁郡串本町田原</t>
        </is>
      </c>
      <c r="C7006" t="inlineStr">
        <is>
          <t>わかやまけんひがしむろぐんくしもとちょうたわら</t>
        </is>
      </c>
    </row>
    <row r="7007">
      <c r="A7007" t="inlineStr">
        <is>
          <t>6494113</t>
        </is>
      </c>
      <c r="B7007" t="inlineStr">
        <is>
          <t>和歌山県東牟婁郡串本町津荷</t>
        </is>
      </c>
      <c r="C7007" t="inlineStr">
        <is>
          <t>わかやまけんひがしむろぐんくしもとちょうつが</t>
        </is>
      </c>
    </row>
    <row r="7008">
      <c r="A7008" t="inlineStr">
        <is>
          <t>6494114</t>
        </is>
      </c>
      <c r="B7008" t="inlineStr">
        <is>
          <t>和歌山県東牟婁郡串本町上野山</t>
        </is>
      </c>
      <c r="C7008" t="inlineStr">
        <is>
          <t>わかやまけんひがしむろぐんくしもとちょううえのやま</t>
        </is>
      </c>
    </row>
    <row r="7009">
      <c r="A7009" t="inlineStr">
        <is>
          <t>6494115</t>
        </is>
      </c>
      <c r="B7009" t="inlineStr">
        <is>
          <t>和歌山県東牟婁郡串本町古座</t>
        </is>
      </c>
      <c r="C7009" t="inlineStr">
        <is>
          <t>わかやまけんひがしむろぐんくしもとちょうこざ</t>
        </is>
      </c>
    </row>
    <row r="7010">
      <c r="A7010" t="inlineStr">
        <is>
          <t>6494116</t>
        </is>
      </c>
      <c r="B7010" t="inlineStr">
        <is>
          <t>和歌山県東牟婁郡串本町中湊</t>
        </is>
      </c>
      <c r="C7010" t="inlineStr">
        <is>
          <t>わかやまけんひがしむろぐんくしもとちょうなかみなと</t>
        </is>
      </c>
    </row>
    <row r="7011">
      <c r="A7011" t="inlineStr">
        <is>
          <t>6494117</t>
        </is>
      </c>
      <c r="B7011" t="inlineStr">
        <is>
          <t>和歌山県東牟婁郡串本町佐部</t>
        </is>
      </c>
      <c r="C7011" t="inlineStr">
        <is>
          <t>わかやまけんひがしむろぐんくしもとちょうさべ</t>
        </is>
      </c>
    </row>
    <row r="7012">
      <c r="A7012" t="inlineStr">
        <is>
          <t>6494121</t>
        </is>
      </c>
      <c r="B7012" t="inlineStr">
        <is>
          <t>和歌山県東牟婁郡串本町古田</t>
        </is>
      </c>
      <c r="C7012" t="inlineStr">
        <is>
          <t>わかやまけんひがしむろぐんくしもとちょうふるた</t>
        </is>
      </c>
    </row>
    <row r="7013">
      <c r="A7013" t="inlineStr">
        <is>
          <t>6494122</t>
        </is>
      </c>
      <c r="B7013" t="inlineStr">
        <is>
          <t>和歌山県東牟婁郡串本町西向</t>
        </is>
      </c>
      <c r="C7013" t="inlineStr">
        <is>
          <t>わかやまけんひがしむろぐんくしもとちょうにしむかい</t>
        </is>
      </c>
    </row>
    <row r="7014">
      <c r="A7014" t="inlineStr">
        <is>
          <t>6494123</t>
        </is>
      </c>
      <c r="B7014" t="inlineStr">
        <is>
          <t>和歌山県東牟婁郡串本町神野川</t>
        </is>
      </c>
      <c r="C7014" t="inlineStr">
        <is>
          <t>わかやまけんひがしむろぐんくしもとちょうこのがわ</t>
        </is>
      </c>
    </row>
    <row r="7015">
      <c r="A7015" t="inlineStr">
        <is>
          <t>6494124</t>
        </is>
      </c>
      <c r="B7015" t="inlineStr">
        <is>
          <t>和歌山県東牟婁郡串本町伊串</t>
        </is>
      </c>
      <c r="C7015" t="inlineStr">
        <is>
          <t>わかやまけんひがしむろぐんくしもとちょういくし</t>
        </is>
      </c>
    </row>
    <row r="7016">
      <c r="A7016" t="inlineStr">
        <is>
          <t>6494125</t>
        </is>
      </c>
      <c r="B7016" t="inlineStr">
        <is>
          <t>和歌山県東牟婁郡串本町姫</t>
        </is>
      </c>
      <c r="C7016" t="inlineStr">
        <is>
          <t>わかやまけんひがしむろぐんくしもとちょうひめ</t>
        </is>
      </c>
    </row>
    <row r="7017">
      <c r="A7017" t="inlineStr">
        <is>
          <t>6494126</t>
        </is>
      </c>
      <c r="B7017" t="inlineStr">
        <is>
          <t>和歌山県東牟婁郡串本町姫川</t>
        </is>
      </c>
      <c r="C7017" t="inlineStr">
        <is>
          <t>わかやまけんひがしむろぐんくしもとちょうひめがわ</t>
        </is>
      </c>
    </row>
    <row r="7018">
      <c r="A7018" t="inlineStr">
        <is>
          <t>6494211</t>
        </is>
      </c>
      <c r="B7018" t="inlineStr">
        <is>
          <t>和歌山県東牟婁郡古座川町小森川</t>
        </is>
      </c>
      <c r="C7018" t="inlineStr">
        <is>
          <t>わかやまけんひがしむろぐんこざがわちょうこもりがわ</t>
        </is>
      </c>
    </row>
    <row r="7019">
      <c r="A7019" t="inlineStr">
        <is>
          <t>6494212</t>
        </is>
      </c>
      <c r="B7019" t="inlineStr">
        <is>
          <t>和歌山県東牟婁郡古座川町田川</t>
        </is>
      </c>
      <c r="C7019" t="inlineStr">
        <is>
          <t>わかやまけんひがしむろぐんこざがわちょうたがわ</t>
        </is>
      </c>
    </row>
    <row r="7020">
      <c r="A7020" t="inlineStr">
        <is>
          <t>6494213</t>
        </is>
      </c>
      <c r="B7020" t="inlineStr">
        <is>
          <t>和歌山県東牟婁郡古座川町西赤木</t>
        </is>
      </c>
      <c r="C7020" t="inlineStr">
        <is>
          <t>わかやまけんひがしむろぐんこざがわちょうにしあかぎ</t>
        </is>
      </c>
    </row>
    <row r="7021">
      <c r="A7021" t="inlineStr">
        <is>
          <t>6494214</t>
        </is>
      </c>
      <c r="B7021" t="inlineStr">
        <is>
          <t>和歌山県東牟婁郡古座川町宇筒井</t>
        </is>
      </c>
      <c r="C7021" t="inlineStr">
        <is>
          <t>わかやまけんひがしむろぐんこざがわちょううづつい</t>
        </is>
      </c>
    </row>
    <row r="7022">
      <c r="A7022" t="inlineStr">
        <is>
          <t>6494215</t>
        </is>
      </c>
      <c r="B7022" t="inlineStr">
        <is>
          <t>和歌山県東牟婁郡古座川町大桑</t>
        </is>
      </c>
      <c r="C7022" t="inlineStr">
        <is>
          <t>わかやまけんひがしむろぐんこざがわちょうおおぐわ</t>
        </is>
      </c>
    </row>
    <row r="7023">
      <c r="A7023" t="inlineStr">
        <is>
          <t>6494216</t>
        </is>
      </c>
      <c r="B7023" t="inlineStr">
        <is>
          <t>和歌山県東牟婁郡古座川町小川</t>
        </is>
      </c>
      <c r="C7023" t="inlineStr">
        <is>
          <t>わかやまけんひがしむろぐんこざがわちょうこがわ</t>
        </is>
      </c>
    </row>
    <row r="7024">
      <c r="A7024" t="inlineStr">
        <is>
          <t>6494217</t>
        </is>
      </c>
      <c r="B7024" t="inlineStr">
        <is>
          <t>和歌山県東牟婁郡古座川町山手</t>
        </is>
      </c>
      <c r="C7024" t="inlineStr">
        <is>
          <t>わかやまけんひがしむろぐんこざがわちょうやまて</t>
        </is>
      </c>
    </row>
    <row r="7025">
      <c r="A7025" t="inlineStr">
        <is>
          <t>6494221</t>
        </is>
      </c>
      <c r="B7025" t="inlineStr">
        <is>
          <t>和歌山県東牟婁郡古座川町中崎</t>
        </is>
      </c>
      <c r="C7025" t="inlineStr">
        <is>
          <t>わかやまけんひがしむろぐんこざがわちょうなかざき</t>
        </is>
      </c>
    </row>
    <row r="7026">
      <c r="A7026" t="inlineStr">
        <is>
          <t>6494222</t>
        </is>
      </c>
      <c r="B7026" t="inlineStr">
        <is>
          <t>和歌山県東牟婁郡古座川町直見</t>
        </is>
      </c>
      <c r="C7026" t="inlineStr">
        <is>
          <t>わかやまけんひがしむろぐんこざがわちょうぬくみ</t>
        </is>
      </c>
    </row>
    <row r="7027">
      <c r="A7027" t="inlineStr">
        <is>
          <t>6494223</t>
        </is>
      </c>
      <c r="B7027" t="inlineStr">
        <is>
          <t>和歌山県東牟婁郡古座川町川口</t>
        </is>
      </c>
      <c r="C7027" t="inlineStr">
        <is>
          <t>わかやまけんひがしむろぐんこざがわちょうかわぐち</t>
        </is>
      </c>
    </row>
    <row r="7028">
      <c r="A7028" t="inlineStr">
        <is>
          <t>6494224</t>
        </is>
      </c>
      <c r="B7028" t="inlineStr">
        <is>
          <t>和歌山県東牟婁郡古座川町高瀬</t>
        </is>
      </c>
      <c r="C7028" t="inlineStr">
        <is>
          <t>わかやまけんひがしむろぐんこざがわちょうたかせ</t>
        </is>
      </c>
    </row>
    <row r="7029">
      <c r="A7029" t="inlineStr">
        <is>
          <t>6494225</t>
        </is>
      </c>
      <c r="B7029" t="inlineStr">
        <is>
          <t>和歌山県東牟婁郡古座川町潤野</t>
        </is>
      </c>
      <c r="C7029" t="inlineStr">
        <is>
          <t>わかやまけんひがしむろぐんこざがわちょううるの</t>
        </is>
      </c>
    </row>
    <row r="7030">
      <c r="A7030" t="inlineStr">
        <is>
          <t>6494226</t>
        </is>
      </c>
      <c r="B7030" t="inlineStr">
        <is>
          <t>和歌山県東牟婁郡古座川町明神</t>
        </is>
      </c>
      <c r="C7030" t="inlineStr">
        <is>
          <t>わかやまけんひがしむろぐんこざがわちょうみょうじん</t>
        </is>
      </c>
    </row>
    <row r="7031">
      <c r="A7031" t="inlineStr">
        <is>
          <t>6494227</t>
        </is>
      </c>
      <c r="B7031" t="inlineStr">
        <is>
          <t>和歌山県東牟婁郡古座川町大柳</t>
        </is>
      </c>
      <c r="C7031" t="inlineStr">
        <is>
          <t>わかやまけんひがしむろぐんこざがわちょうおおやなぎ</t>
        </is>
      </c>
    </row>
    <row r="7032">
      <c r="A7032" t="inlineStr">
        <is>
          <t>6494231</t>
        </is>
      </c>
      <c r="B7032" t="inlineStr">
        <is>
          <t>和歌山県東牟婁郡古座川町鶴川</t>
        </is>
      </c>
      <c r="C7032" t="inlineStr">
        <is>
          <t>わかやまけんひがしむろぐんこざがわちょうつるがわ</t>
        </is>
      </c>
    </row>
    <row r="7033">
      <c r="A7033" t="inlineStr">
        <is>
          <t>6494232</t>
        </is>
      </c>
      <c r="B7033" t="inlineStr">
        <is>
          <t>和歌山県東牟婁郡古座川町一雨</t>
        </is>
      </c>
      <c r="C7033" t="inlineStr">
        <is>
          <t>わかやまけんひがしむろぐんこざがわちょういちぶり</t>
        </is>
      </c>
    </row>
    <row r="7034">
      <c r="A7034" t="inlineStr">
        <is>
          <t>6494233</t>
        </is>
      </c>
      <c r="B7034" t="inlineStr">
        <is>
          <t>和歌山県東牟婁郡古座川町立合</t>
        </is>
      </c>
      <c r="C7034" t="inlineStr">
        <is>
          <t>わかやまけんひがしむろぐんこざがわちょうたちあい</t>
        </is>
      </c>
    </row>
    <row r="7035">
      <c r="A7035" t="inlineStr">
        <is>
          <t>6494234</t>
        </is>
      </c>
      <c r="B7035" t="inlineStr">
        <is>
          <t>和歌山県東牟婁郡古座川町峰</t>
        </is>
      </c>
      <c r="C7035" t="inlineStr">
        <is>
          <t>わかやまけんひがしむろぐんこざがわちょうみね</t>
        </is>
      </c>
    </row>
    <row r="7036">
      <c r="A7036" t="inlineStr">
        <is>
          <t>6494235</t>
        </is>
      </c>
      <c r="B7036" t="inlineStr">
        <is>
          <t>和歌山県東牟婁郡古座川町相瀬</t>
        </is>
      </c>
      <c r="C7036" t="inlineStr">
        <is>
          <t>わかやまけんひがしむろぐんこざがわちょうあいせ</t>
        </is>
      </c>
    </row>
    <row r="7037">
      <c r="A7037" t="inlineStr">
        <is>
          <t>6494236</t>
        </is>
      </c>
      <c r="B7037" t="inlineStr">
        <is>
          <t>和歌山県東牟婁郡古座川町立合川</t>
        </is>
      </c>
      <c r="C7037" t="inlineStr">
        <is>
          <t>わかやまけんひがしむろぐんこざがわちょうたちあいがわ</t>
        </is>
      </c>
    </row>
    <row r="7038">
      <c r="A7038" t="inlineStr">
        <is>
          <t>6494441</t>
        </is>
      </c>
      <c r="B7038" t="inlineStr">
        <is>
          <t>和歌山県東牟婁郡古座川町添野川</t>
        </is>
      </c>
      <c r="C7038" t="inlineStr">
        <is>
          <t>わかやまけんひがしむろぐんこざがわちょうそいのがわ</t>
        </is>
      </c>
    </row>
    <row r="7039">
      <c r="A7039" t="inlineStr">
        <is>
          <t>6494442</t>
        </is>
      </c>
      <c r="B7039" t="inlineStr">
        <is>
          <t>和歌山県東牟婁郡古座川町佐田</t>
        </is>
      </c>
      <c r="C7039" t="inlineStr">
        <is>
          <t>わかやまけんひがしむろぐんこざがわちょうさだ</t>
        </is>
      </c>
    </row>
    <row r="7040">
      <c r="A7040" t="inlineStr">
        <is>
          <t>6494443</t>
        </is>
      </c>
      <c r="B7040" t="inlineStr">
        <is>
          <t>和歌山県東牟婁郡古座川町真砂</t>
        </is>
      </c>
      <c r="C7040" t="inlineStr">
        <is>
          <t>わかやまけんひがしむろぐんこざがわちょうまなご</t>
        </is>
      </c>
    </row>
    <row r="7041">
      <c r="A7041" t="inlineStr">
        <is>
          <t>6494444</t>
        </is>
      </c>
      <c r="B7041" t="inlineStr">
        <is>
          <t>和歌山県東牟婁郡古座川町長追</t>
        </is>
      </c>
      <c r="C7041" t="inlineStr">
        <is>
          <t>わかやまけんひがしむろぐんこざがわちょうながおい</t>
        </is>
      </c>
    </row>
    <row r="7042">
      <c r="A7042" t="inlineStr">
        <is>
          <t>6494451</t>
        </is>
      </c>
      <c r="B7042" t="inlineStr">
        <is>
          <t>和歌山県東牟婁郡古座川町大川</t>
        </is>
      </c>
      <c r="C7042" t="inlineStr">
        <is>
          <t>わかやまけんひがしむろぐんこざがわちょうおおかわ</t>
        </is>
      </c>
    </row>
    <row r="7043">
      <c r="A7043" t="inlineStr">
        <is>
          <t>6494452</t>
        </is>
      </c>
      <c r="B7043" t="inlineStr">
        <is>
          <t>和歌山県東牟婁郡古座川町蔵土</t>
        </is>
      </c>
      <c r="C7043" t="inlineStr">
        <is>
          <t>わかやまけんひがしむろぐんこざがわちょうくろず</t>
        </is>
      </c>
    </row>
    <row r="7044">
      <c r="A7044" t="inlineStr">
        <is>
          <t>6494453</t>
        </is>
      </c>
      <c r="B7044" t="inlineStr">
        <is>
          <t>和歌山県東牟婁郡古座川町洞尾</t>
        </is>
      </c>
      <c r="C7044" t="inlineStr">
        <is>
          <t>わかやまけんひがしむろぐんこざがわちょううつお</t>
        </is>
      </c>
    </row>
    <row r="7045">
      <c r="A7045" t="inlineStr">
        <is>
          <t>6494454</t>
        </is>
      </c>
      <c r="B7045" t="inlineStr">
        <is>
          <t>和歌山県東牟婁郡古座川町南平</t>
        </is>
      </c>
      <c r="C7045" t="inlineStr">
        <is>
          <t>わかやまけんひがしむろぐんこざがわちょうなべら</t>
        </is>
      </c>
    </row>
    <row r="7046">
      <c r="A7046" t="inlineStr">
        <is>
          <t>6494455</t>
        </is>
      </c>
      <c r="B7046" t="inlineStr">
        <is>
          <t>和歌山県東牟婁郡古座川町三尾川</t>
        </is>
      </c>
      <c r="C7046" t="inlineStr">
        <is>
          <t>わかやまけんひがしむろぐんこざがわちょうみとがわ</t>
        </is>
      </c>
    </row>
    <row r="7047">
      <c r="A7047" t="inlineStr">
        <is>
          <t>6494561</t>
        </is>
      </c>
      <c r="B7047" t="inlineStr">
        <is>
          <t>和歌山県東牟婁郡古座川町西川</t>
        </is>
      </c>
      <c r="C7047" t="inlineStr">
        <is>
          <t>わかやまけんひがしむろぐんこざがわちょうにしかわ</t>
        </is>
      </c>
    </row>
    <row r="7048">
      <c r="A7048" t="inlineStr">
        <is>
          <t>6494562</t>
        </is>
      </c>
      <c r="B7048" t="inlineStr">
        <is>
          <t>和歌山県東牟婁郡古座川町下露</t>
        </is>
      </c>
      <c r="C7048" t="inlineStr">
        <is>
          <t>わかやまけんひがしむろぐんこざがわちょうしもつゆ</t>
        </is>
      </c>
    </row>
    <row r="7049">
      <c r="A7049" t="inlineStr">
        <is>
          <t>6494563</t>
        </is>
      </c>
      <c r="B7049" t="inlineStr">
        <is>
          <t>和歌山県東牟婁郡古座川町平井</t>
        </is>
      </c>
      <c r="C7049" t="inlineStr">
        <is>
          <t>わかやまけんひがしむろぐんこざがわちょうひらい</t>
        </is>
      </c>
    </row>
    <row r="7050">
      <c r="A7050" t="inlineStr">
        <is>
          <t>6494564</t>
        </is>
      </c>
      <c r="B7050" t="inlineStr">
        <is>
          <t>和歌山県東牟婁郡古座川町松根</t>
        </is>
      </c>
      <c r="C7050" t="inlineStr">
        <is>
          <t>わかやまけんひがしむろぐんこざがわちょうまつね</t>
        </is>
      </c>
    </row>
    <row r="7051">
      <c r="A7051" t="inlineStr">
        <is>
          <t>6494565</t>
        </is>
      </c>
      <c r="B7051" t="inlineStr">
        <is>
          <t>和歌山県東牟婁郡古座川町成川</t>
        </is>
      </c>
      <c r="C7051" t="inlineStr">
        <is>
          <t>わかやまけんひがしむろぐんこざがわちょうなるかわ</t>
        </is>
      </c>
    </row>
    <row r="7052">
      <c r="A7052" t="inlineStr">
        <is>
          <t>6495100</t>
        </is>
      </c>
      <c r="B7052" t="inlineStr">
        <is>
          <t>和歌山県東牟婁郡太地町</t>
        </is>
      </c>
      <c r="C7052" t="inlineStr">
        <is>
          <t>わかやまけんひがしむろぐんたいじちょう</t>
        </is>
      </c>
    </row>
    <row r="7053">
      <c r="A7053" t="inlineStr">
        <is>
          <t>6495131</t>
        </is>
      </c>
      <c r="B7053" t="inlineStr">
        <is>
          <t>和歌山県東牟婁郡那智勝浦町西中野川</t>
        </is>
      </c>
      <c r="C7053" t="inlineStr">
        <is>
          <t>わかやまけんひがしむろぐんなちかつうらちょうにしなかのかわ</t>
        </is>
      </c>
    </row>
    <row r="7054">
      <c r="A7054" t="inlineStr">
        <is>
          <t>6495132</t>
        </is>
      </c>
      <c r="B7054" t="inlineStr">
        <is>
          <t>和歌山県東牟婁郡那智勝浦町中ノ川</t>
        </is>
      </c>
      <c r="C7054" t="inlineStr">
        <is>
          <t>わかやまけんひがしむろぐんなちかつうらちょうなかのかわ</t>
        </is>
      </c>
    </row>
    <row r="7055">
      <c r="A7055" t="inlineStr">
        <is>
          <t>6495133</t>
        </is>
      </c>
      <c r="B7055" t="inlineStr">
        <is>
          <t>和歌山県東牟婁郡那智勝浦町井鹿</t>
        </is>
      </c>
      <c r="C7055" t="inlineStr">
        <is>
          <t>わかやまけんひがしむろぐんなちかつうらちょういじし</t>
        </is>
      </c>
    </row>
    <row r="7056">
      <c r="A7056" t="inlineStr">
        <is>
          <t>6495134</t>
        </is>
      </c>
      <c r="B7056" t="inlineStr">
        <is>
          <t>和歌山県東牟婁郡那智勝浦町南大居</t>
        </is>
      </c>
      <c r="C7056" t="inlineStr">
        <is>
          <t>わかやまけんひがしむろぐんなちかつうらちょうみなみおおい</t>
        </is>
      </c>
    </row>
    <row r="7057">
      <c r="A7057" t="inlineStr">
        <is>
          <t>6495135</t>
        </is>
      </c>
      <c r="B7057" t="inlineStr">
        <is>
          <t>和歌山県東牟婁郡那智勝浦町高遠井</t>
        </is>
      </c>
      <c r="C7057" t="inlineStr">
        <is>
          <t>わかやまけんひがしむろぐんなちかつうらちょうこうどおい</t>
        </is>
      </c>
    </row>
    <row r="7058">
      <c r="A7058" t="inlineStr">
        <is>
          <t>6495136</t>
        </is>
      </c>
      <c r="B7058" t="inlineStr">
        <is>
          <t>和歌山県東牟婁郡那智勝浦町長井</t>
        </is>
      </c>
      <c r="C7058" t="inlineStr">
        <is>
          <t>わかやまけんひがしむろぐんなちかつうらちょうながい</t>
        </is>
      </c>
    </row>
    <row r="7059">
      <c r="A7059" t="inlineStr">
        <is>
          <t>6495137</t>
        </is>
      </c>
      <c r="B7059" t="inlineStr">
        <is>
          <t>和歌山県東牟婁郡那智勝浦町小匠</t>
        </is>
      </c>
      <c r="C7059" t="inlineStr">
        <is>
          <t>わかやまけんひがしむろぐんなちかつうらちょうこだくみ</t>
        </is>
      </c>
    </row>
    <row r="7060">
      <c r="A7060" t="inlineStr">
        <is>
          <t>6495141</t>
        </is>
      </c>
      <c r="B7060" t="inlineStr">
        <is>
          <t>和歌山県東牟婁郡那智勝浦町市屋</t>
        </is>
      </c>
      <c r="C7060" t="inlineStr">
        <is>
          <t>わかやまけんひがしむろぐんなちかつうらちょういちや</t>
        </is>
      </c>
    </row>
    <row r="7061">
      <c r="A7061" t="inlineStr">
        <is>
          <t>6495142</t>
        </is>
      </c>
      <c r="B7061" t="inlineStr">
        <is>
          <t>和歌山県東牟婁郡那智勝浦町下里</t>
        </is>
      </c>
      <c r="C7061" t="inlineStr">
        <is>
          <t>わかやまけんひがしむろぐんなちかつうらちょうしもさと</t>
        </is>
      </c>
    </row>
    <row r="7062">
      <c r="A7062" t="inlineStr">
        <is>
          <t>6495143</t>
        </is>
      </c>
      <c r="B7062" t="inlineStr">
        <is>
          <t>和歌山県東牟婁郡那智勝浦町八尺鏡野</t>
        </is>
      </c>
      <c r="C7062" t="inlineStr">
        <is>
          <t>わかやまけんひがしむろぐんなちかつうらちょうやたがの</t>
        </is>
      </c>
    </row>
    <row r="7063">
      <c r="A7063" t="inlineStr">
        <is>
          <t>6495144</t>
        </is>
      </c>
      <c r="B7063" t="inlineStr">
        <is>
          <t>和歌山県東牟婁郡那智勝浦町粉白</t>
        </is>
      </c>
      <c r="C7063" t="inlineStr">
        <is>
          <t>わかやまけんひがしむろぐんなちかつうらちょうこのしろ</t>
        </is>
      </c>
    </row>
    <row r="7064">
      <c r="A7064" t="inlineStr">
        <is>
          <t>6495145</t>
        </is>
      </c>
      <c r="B7064" t="inlineStr">
        <is>
          <t>和歌山県東牟婁郡那智勝浦町浦神</t>
        </is>
      </c>
      <c r="C7064" t="inlineStr">
        <is>
          <t>わかやまけんひがしむろぐんなちかつうらちょううらがみ</t>
        </is>
      </c>
    </row>
    <row r="7065">
      <c r="A7065" t="inlineStr">
        <is>
          <t>6495146</t>
        </is>
      </c>
      <c r="B7065" t="inlineStr">
        <is>
          <t>和歌山県東牟婁郡那智勝浦町中里</t>
        </is>
      </c>
      <c r="C7065" t="inlineStr">
        <is>
          <t>わかやまけんひがしむろぐんなちかつうらちょうなかさと</t>
        </is>
      </c>
    </row>
    <row r="7066">
      <c r="A7066" t="inlineStr">
        <is>
          <t>6495147</t>
        </is>
      </c>
      <c r="B7066" t="inlineStr">
        <is>
          <t>和歌山県東牟婁郡那智勝浦町庄</t>
        </is>
      </c>
      <c r="C7066" t="inlineStr">
        <is>
          <t>わかやまけんひがしむろぐんなちかつうらちょうしょう</t>
        </is>
      </c>
    </row>
    <row r="7067">
      <c r="A7067" t="inlineStr">
        <is>
          <t>6495148</t>
        </is>
      </c>
      <c r="B7067" t="inlineStr">
        <is>
          <t>和歌山県東牟婁郡那智勝浦町下和田</t>
        </is>
      </c>
      <c r="C7067" t="inlineStr">
        <is>
          <t>わかやまけんひがしむろぐんなちかつうらちょうしもわだ</t>
        </is>
      </c>
    </row>
    <row r="7068">
      <c r="A7068" t="inlineStr">
        <is>
          <t>6495171</t>
        </is>
      </c>
      <c r="B7068" t="inlineStr">
        <is>
          <t>和歌山県東牟婁郡太地町太地</t>
        </is>
      </c>
      <c r="C7068" t="inlineStr">
        <is>
          <t>わかやまけんひがしむろぐんたいじちょうたいじ</t>
        </is>
      </c>
    </row>
    <row r="7069">
      <c r="A7069" t="inlineStr">
        <is>
          <t>6495172</t>
        </is>
      </c>
      <c r="B7069" t="inlineStr">
        <is>
          <t>和歌山県東牟婁郡太地町森浦</t>
        </is>
      </c>
      <c r="C7069" t="inlineStr">
        <is>
          <t>わかやまけんひがしむろぐんたいじちょうもりうら</t>
        </is>
      </c>
    </row>
    <row r="7070">
      <c r="A7070" t="inlineStr">
        <is>
          <t>6495300</t>
        </is>
      </c>
      <c r="B7070" t="inlineStr">
        <is>
          <t>和歌山県東牟婁郡那智勝浦町</t>
        </is>
      </c>
      <c r="C7070" t="inlineStr">
        <is>
          <t>わかやまけんひがしむろぐんなちかつうらちょう</t>
        </is>
      </c>
    </row>
    <row r="7071">
      <c r="A7071" t="inlineStr">
        <is>
          <t>6495301</t>
        </is>
      </c>
      <c r="B7071" t="inlineStr">
        <is>
          <t>和歌山県東牟婁郡那智勝浦町那智山</t>
        </is>
      </c>
      <c r="C7071" t="inlineStr">
        <is>
          <t>わかやまけんひがしむろぐんなちかつうらちょうなちさん</t>
        </is>
      </c>
    </row>
    <row r="7072">
      <c r="A7072" t="inlineStr">
        <is>
          <t>6495302</t>
        </is>
      </c>
      <c r="B7072" t="inlineStr">
        <is>
          <t>和歌山県東牟婁郡那智勝浦町市野々</t>
        </is>
      </c>
      <c r="C7072" t="inlineStr">
        <is>
          <t>わかやまけんひがしむろぐんなちかつうらちょういちのの</t>
        </is>
      </c>
    </row>
    <row r="7073">
      <c r="A7073" t="inlineStr">
        <is>
          <t>6495303</t>
        </is>
      </c>
      <c r="B7073" t="inlineStr">
        <is>
          <t>和歌山県東牟婁郡那智勝浦町井関</t>
        </is>
      </c>
      <c r="C7073" t="inlineStr">
        <is>
          <t>わかやまけんひがしむろぐんなちかつうらちょういせき</t>
        </is>
      </c>
    </row>
    <row r="7074">
      <c r="A7074" t="inlineStr">
        <is>
          <t>6495304</t>
        </is>
      </c>
      <c r="B7074" t="inlineStr">
        <is>
          <t>和歌山県東牟婁郡那智勝浦町川関</t>
        </is>
      </c>
      <c r="C7074" t="inlineStr">
        <is>
          <t>わかやまけんひがしむろぐんなちかつうらちょうかわせき</t>
        </is>
      </c>
    </row>
    <row r="7075">
      <c r="A7075" t="inlineStr">
        <is>
          <t>6495311</t>
        </is>
      </c>
      <c r="B7075" t="inlineStr">
        <is>
          <t>和歌山県東牟婁郡那智勝浦町高津気</t>
        </is>
      </c>
      <c r="C7075" t="inlineStr">
        <is>
          <t>わかやまけんひがしむろぐんなちかつうらちょうこうづけ</t>
        </is>
      </c>
    </row>
    <row r="7076">
      <c r="A7076" t="inlineStr">
        <is>
          <t>6495312</t>
        </is>
      </c>
      <c r="B7076" t="inlineStr">
        <is>
          <t>和歌山県東牟婁郡那智勝浦町宇久井</t>
        </is>
      </c>
      <c r="C7076" t="inlineStr">
        <is>
          <t>わかやまけんひがしむろぐんなちかつうらちょううぐい</t>
        </is>
      </c>
    </row>
    <row r="7077">
      <c r="A7077" t="inlineStr">
        <is>
          <t>6495313</t>
        </is>
      </c>
      <c r="B7077" t="inlineStr">
        <is>
          <t>和歌山県東牟婁郡那智勝浦町狗子ノ川</t>
        </is>
      </c>
      <c r="C7077" t="inlineStr">
        <is>
          <t>わかやまけんひがしむろぐんなちかつうらちょうくじのかわ</t>
        </is>
      </c>
    </row>
    <row r="7078">
      <c r="A7078" t="inlineStr">
        <is>
          <t>6495314</t>
        </is>
      </c>
      <c r="B7078" t="inlineStr">
        <is>
          <t>和歌山県東牟婁郡那智勝浦町浜ノ宮</t>
        </is>
      </c>
      <c r="C7078" t="inlineStr">
        <is>
          <t>わかやまけんひがしむろぐんなちかつうらちょうはまのみや</t>
        </is>
      </c>
    </row>
    <row r="7079">
      <c r="A7079" t="inlineStr">
        <is>
          <t>6495331</t>
        </is>
      </c>
      <c r="B7079" t="inlineStr">
        <is>
          <t>和歌山県東牟婁郡那智勝浦町天満</t>
        </is>
      </c>
      <c r="C7079" t="inlineStr">
        <is>
          <t>わかやまけんひがしむろぐんなちかつうらちょうてんま</t>
        </is>
      </c>
    </row>
    <row r="7080">
      <c r="A7080" t="inlineStr">
        <is>
          <t>6495332</t>
        </is>
      </c>
      <c r="B7080" t="inlineStr">
        <is>
          <t>和歌山県東牟婁郡那智勝浦町朝日</t>
        </is>
      </c>
      <c r="C7080" t="inlineStr">
        <is>
          <t>わかやまけんひがしむろぐんなちかつうらちょうあさひ</t>
        </is>
      </c>
    </row>
    <row r="7081">
      <c r="A7081" t="inlineStr">
        <is>
          <t>6495333</t>
        </is>
      </c>
      <c r="B7081" t="inlineStr">
        <is>
          <t>和歌山県東牟婁郡那智勝浦町北浜</t>
        </is>
      </c>
      <c r="C7081" t="inlineStr">
        <is>
          <t>わかやまけんひがしむろぐんなちかつうらちょうきたはま</t>
        </is>
      </c>
    </row>
    <row r="7082">
      <c r="A7082" t="inlineStr">
        <is>
          <t>6495334</t>
        </is>
      </c>
      <c r="B7082" t="inlineStr">
        <is>
          <t>和歌山県東牟婁郡那智勝浦町勝浦</t>
        </is>
      </c>
      <c r="C7082" t="inlineStr">
        <is>
          <t>わかやまけんひがしむろぐんなちかつうらちょうかつうら</t>
        </is>
      </c>
    </row>
    <row r="7083">
      <c r="A7083" t="inlineStr">
        <is>
          <t>6495335</t>
        </is>
      </c>
      <c r="B7083" t="inlineStr">
        <is>
          <t>和歌山県東牟婁郡那智勝浦町築地</t>
        </is>
      </c>
      <c r="C7083" t="inlineStr">
        <is>
          <t>わかやまけんひがしむろぐんなちかつうらちょうつきじ</t>
        </is>
      </c>
    </row>
    <row r="7084">
      <c r="A7084" t="inlineStr">
        <is>
          <t>6495336</t>
        </is>
      </c>
      <c r="B7084" t="inlineStr">
        <is>
          <t>和歌山県東牟婁郡那智勝浦町湯川</t>
        </is>
      </c>
      <c r="C7084" t="inlineStr">
        <is>
          <t>わかやまけんひがしむろぐんなちかつうらちょうゆかわ</t>
        </is>
      </c>
    </row>
    <row r="7085">
      <c r="A7085" t="inlineStr">
        <is>
          <t>6495337</t>
        </is>
      </c>
      <c r="B7085" t="inlineStr">
        <is>
          <t>和歌山県東牟婁郡那智勝浦町橋ノ川</t>
        </is>
      </c>
      <c r="C7085" t="inlineStr">
        <is>
          <t>わかやまけんひがしむろぐんなちかつうらちょうはしのかわ</t>
        </is>
      </c>
    </row>
    <row r="7086">
      <c r="A7086" t="inlineStr">
        <is>
          <t>6495338</t>
        </is>
      </c>
      <c r="B7086" t="inlineStr">
        <is>
          <t>和歌山県東牟婁郡那智勝浦町二河</t>
        </is>
      </c>
      <c r="C7086" t="inlineStr">
        <is>
          <t>わかやまけんひがしむろぐんなちかつうらちょうにこう</t>
        </is>
      </c>
    </row>
    <row r="7087">
      <c r="A7087" t="inlineStr">
        <is>
          <t>6495339</t>
        </is>
      </c>
      <c r="B7087" t="inlineStr">
        <is>
          <t>和歌山県東牟婁郡那智勝浦町市屋</t>
        </is>
      </c>
      <c r="C7087" t="inlineStr">
        <is>
          <t>わかやまけんひがしむろぐんなちかつうらちょういちや</t>
        </is>
      </c>
    </row>
    <row r="7088">
      <c r="A7088" t="inlineStr">
        <is>
          <t>6495371</t>
        </is>
      </c>
      <c r="B7088" t="inlineStr">
        <is>
          <t>和歌山県東牟婁郡太地町太地</t>
        </is>
      </c>
      <c r="C7088" t="inlineStr">
        <is>
          <t>わかやまけんひがしむろぐんたいじちょうたいじ</t>
        </is>
      </c>
    </row>
    <row r="7089">
      <c r="A7089" t="inlineStr">
        <is>
          <t>6495451</t>
        </is>
      </c>
      <c r="B7089" t="inlineStr">
        <is>
          <t>和歌山県東牟婁郡那智勝浦町口色川</t>
        </is>
      </c>
      <c r="C7089" t="inlineStr">
        <is>
          <t>わかやまけんひがしむろぐんなちかつうらちょうくちいろかわ</t>
        </is>
      </c>
    </row>
    <row r="7090">
      <c r="A7090" t="inlineStr">
        <is>
          <t>6495452</t>
        </is>
      </c>
      <c r="B7090" t="inlineStr">
        <is>
          <t>和歌山県東牟婁郡那智勝浦町小阪</t>
        </is>
      </c>
      <c r="C7090" t="inlineStr">
        <is>
          <t>わかやまけんひがしむろぐんなちかつうらちょうこさか</t>
        </is>
      </c>
    </row>
    <row r="7091">
      <c r="A7091" t="inlineStr">
        <is>
          <t>6495453</t>
        </is>
      </c>
      <c r="B7091" t="inlineStr">
        <is>
          <t>和歌山県東牟婁郡那智勝浦町南平野</t>
        </is>
      </c>
      <c r="C7091" t="inlineStr">
        <is>
          <t>わかやまけんひがしむろぐんなちかつうらちょうみなみひらの</t>
        </is>
      </c>
    </row>
    <row r="7092">
      <c r="A7092" t="inlineStr">
        <is>
          <t>6495454</t>
        </is>
      </c>
      <c r="B7092" t="inlineStr">
        <is>
          <t>和歌山県東牟婁郡那智勝浦町熊瀬川</t>
        </is>
      </c>
      <c r="C7092" t="inlineStr">
        <is>
          <t>わかやまけんひがしむろぐんなちかつうらちょうくませがわ</t>
        </is>
      </c>
    </row>
    <row r="7093">
      <c r="A7093" t="inlineStr">
        <is>
          <t>6495461</t>
        </is>
      </c>
      <c r="B7093" t="inlineStr">
        <is>
          <t>和歌山県東牟婁郡那智勝浦町大野</t>
        </is>
      </c>
      <c r="C7093" t="inlineStr">
        <is>
          <t>わかやまけんひがしむろぐんなちかつうらちょうおおの</t>
        </is>
      </c>
    </row>
    <row r="7094">
      <c r="A7094" t="inlineStr">
        <is>
          <t>6495462</t>
        </is>
      </c>
      <c r="B7094" t="inlineStr">
        <is>
          <t>和歌山県東牟婁郡那智勝浦町田垣内</t>
        </is>
      </c>
      <c r="C7094" t="inlineStr">
        <is>
          <t>わかやまけんひがしむろぐんなちかつうらちょうたがいと</t>
        </is>
      </c>
    </row>
    <row r="7095">
      <c r="A7095" t="inlineStr">
        <is>
          <t>6495463</t>
        </is>
      </c>
      <c r="B7095" t="inlineStr">
        <is>
          <t>和歌山県東牟婁郡那智勝浦町高野</t>
        </is>
      </c>
      <c r="C7095" t="inlineStr">
        <is>
          <t>わかやまけんひがしむろぐんなちかつうらちょうたかの</t>
        </is>
      </c>
    </row>
    <row r="7096">
      <c r="A7096" t="inlineStr">
        <is>
          <t>6495464</t>
        </is>
      </c>
      <c r="B7096" t="inlineStr">
        <is>
          <t>和歌山県東牟婁郡那智勝浦町直柱</t>
        </is>
      </c>
      <c r="C7096" t="inlineStr">
        <is>
          <t>わかやまけんひがしむろぐんなちかつうらちょうひたはしら</t>
        </is>
      </c>
    </row>
    <row r="7097">
      <c r="A7097" t="inlineStr">
        <is>
          <t>6495465</t>
        </is>
      </c>
      <c r="B7097" t="inlineStr">
        <is>
          <t>和歌山県東牟婁郡那智勝浦町坂足</t>
        </is>
      </c>
      <c r="C7097" t="inlineStr">
        <is>
          <t>わかやまけんひがしむろぐんなちかつうらちょうさかあし</t>
        </is>
      </c>
    </row>
    <row r="7098">
      <c r="A7098" t="inlineStr">
        <is>
          <t>6495466</t>
        </is>
      </c>
      <c r="B7098" t="inlineStr">
        <is>
          <t>和歌山県東牟婁郡那智勝浦町樫原</t>
        </is>
      </c>
      <c r="C7098" t="inlineStr">
        <is>
          <t>わかやまけんひがしむろぐんなちかつうらちょうかしわら</t>
        </is>
      </c>
    </row>
    <row r="7099">
      <c r="A7099" t="inlineStr">
        <is>
          <t>6496101</t>
        </is>
      </c>
      <c r="B7099" t="inlineStr">
        <is>
          <t>和歌山県紀の川市桃山町善田</t>
        </is>
      </c>
      <c r="C7099" t="inlineStr">
        <is>
          <t>わかやまけんきのかわしももやまちょうぜんだ</t>
        </is>
      </c>
    </row>
    <row r="7100">
      <c r="A7100" t="inlineStr">
        <is>
          <t>6496102</t>
        </is>
      </c>
      <c r="B7100" t="inlineStr">
        <is>
          <t>和歌山県紀の川市桃山町黒川</t>
        </is>
      </c>
      <c r="C7100" t="inlineStr">
        <is>
          <t>わかやまけんきのかわしももやまちょうくろかわ</t>
        </is>
      </c>
    </row>
    <row r="7101">
      <c r="A7101" t="inlineStr">
        <is>
          <t>6496103</t>
        </is>
      </c>
      <c r="B7101" t="inlineStr">
        <is>
          <t>和歌山県紀の川市桃山町野田原</t>
        </is>
      </c>
      <c r="C7101" t="inlineStr">
        <is>
          <t>わかやまけんきのかわしももやまちょうのたはら</t>
        </is>
      </c>
    </row>
    <row r="7102">
      <c r="A7102" t="inlineStr">
        <is>
          <t>6496104</t>
        </is>
      </c>
      <c r="B7102" t="inlineStr">
        <is>
          <t>和歌山県紀の川市桃山町脇谷</t>
        </is>
      </c>
      <c r="C7102" t="inlineStr">
        <is>
          <t>わかやまけんきのかわしももやまちょうわきだに</t>
        </is>
      </c>
    </row>
    <row r="7103">
      <c r="A7103" t="inlineStr">
        <is>
          <t>6496105</t>
        </is>
      </c>
      <c r="B7103" t="inlineStr">
        <is>
          <t>和歌山県紀の川市桃山町大原</t>
        </is>
      </c>
      <c r="C7103" t="inlineStr">
        <is>
          <t>わかやまけんきのかわしももやまちょうおおばら</t>
        </is>
      </c>
    </row>
    <row r="7104">
      <c r="A7104" t="inlineStr">
        <is>
          <t>6496111</t>
        </is>
      </c>
      <c r="B7104" t="inlineStr">
        <is>
          <t>和歌山県紀の川市桃山町最上</t>
        </is>
      </c>
      <c r="C7104" t="inlineStr">
        <is>
          <t>わかやまけんきのかわしももやまちょうもがみ</t>
        </is>
      </c>
    </row>
    <row r="7105">
      <c r="A7105" t="inlineStr">
        <is>
          <t>6496112</t>
        </is>
      </c>
      <c r="B7105" t="inlineStr">
        <is>
          <t>和歌山県紀の川市桃山町調月</t>
        </is>
      </c>
      <c r="C7105" t="inlineStr">
        <is>
          <t>わかやまけんきのかわしももやまちょうつかつき</t>
        </is>
      </c>
    </row>
    <row r="7106">
      <c r="A7106" t="inlineStr">
        <is>
          <t>6496121</t>
        </is>
      </c>
      <c r="B7106" t="inlineStr">
        <is>
          <t>和歌山県紀の川市桃山町段新田</t>
        </is>
      </c>
      <c r="C7106" t="inlineStr">
        <is>
          <t>わかやまけんきのかわしももやまちょうだんしんでん</t>
        </is>
      </c>
    </row>
    <row r="7107">
      <c r="A7107" t="inlineStr">
        <is>
          <t>6496122</t>
        </is>
      </c>
      <c r="B7107" t="inlineStr">
        <is>
          <t>和歌山県紀の川市桃山町元</t>
        </is>
      </c>
      <c r="C7107" t="inlineStr">
        <is>
          <t>わかやまけんきのかわしももやまちょうもと</t>
        </is>
      </c>
    </row>
    <row r="7108">
      <c r="A7108" t="inlineStr">
        <is>
          <t>6496123</t>
        </is>
      </c>
      <c r="B7108" t="inlineStr">
        <is>
          <t>和歌山県紀の川市桃山町神田</t>
        </is>
      </c>
      <c r="C7108" t="inlineStr">
        <is>
          <t>わかやまけんきのかわしももやまちょうこうだ</t>
        </is>
      </c>
    </row>
    <row r="7109">
      <c r="A7109" t="inlineStr">
        <is>
          <t>6496124</t>
        </is>
      </c>
      <c r="B7109" t="inlineStr">
        <is>
          <t>和歌山県紀の川市桃山町市場</t>
        </is>
      </c>
      <c r="C7109" t="inlineStr">
        <is>
          <t>わかやまけんきのかわしももやまちょういちば</t>
        </is>
      </c>
    </row>
    <row r="7110">
      <c r="A7110" t="inlineStr">
        <is>
          <t>6496125</t>
        </is>
      </c>
      <c r="B7110" t="inlineStr">
        <is>
          <t>和歌山県紀の川市桃山町段</t>
        </is>
      </c>
      <c r="C7110" t="inlineStr">
        <is>
          <t>わかやまけんきのかわしももやまちょうだん</t>
        </is>
      </c>
    </row>
    <row r="7111">
      <c r="A7111" t="inlineStr">
        <is>
          <t>6496161</t>
        </is>
      </c>
      <c r="B7111" t="inlineStr">
        <is>
          <t>和歌山県紀の川市高野</t>
        </is>
      </c>
      <c r="C7111" t="inlineStr">
        <is>
          <t>わかやまけんきのかわしたかの</t>
        </is>
      </c>
    </row>
    <row r="7112">
      <c r="A7112" t="inlineStr">
        <is>
          <t>6496162</t>
        </is>
      </c>
      <c r="B7112" t="inlineStr">
        <is>
          <t>和歌山県紀の川市竹房</t>
        </is>
      </c>
      <c r="C7112" t="inlineStr">
        <is>
          <t>わかやまけんきのかわしたけぶさ</t>
        </is>
      </c>
    </row>
    <row r="7113">
      <c r="A7113" t="inlineStr">
        <is>
          <t>6496200</t>
        </is>
      </c>
      <c r="B7113" t="inlineStr">
        <is>
          <t>和歌山県岩出市</t>
        </is>
      </c>
      <c r="C7113" t="inlineStr">
        <is>
          <t>わかやまけんいわでし</t>
        </is>
      </c>
    </row>
    <row r="7114">
      <c r="A7114" t="inlineStr">
        <is>
          <t>6496201</t>
        </is>
      </c>
      <c r="B7114" t="inlineStr">
        <is>
          <t>和歌山県岩出市押川</t>
        </is>
      </c>
      <c r="C7114" t="inlineStr">
        <is>
          <t>わかやまけんいわでしおしがわ</t>
        </is>
      </c>
    </row>
    <row r="7115">
      <c r="A7115" t="inlineStr">
        <is>
          <t>6496202</t>
        </is>
      </c>
      <c r="B7115" t="inlineStr">
        <is>
          <t>和歌山県岩出市根来</t>
        </is>
      </c>
      <c r="C7115" t="inlineStr">
        <is>
          <t>わかやまけんいわでしねごろ</t>
        </is>
      </c>
    </row>
    <row r="7116">
      <c r="A7116" t="inlineStr">
        <is>
          <t>6496203</t>
        </is>
      </c>
      <c r="B7116" t="inlineStr">
        <is>
          <t>和歌山県岩出市桜台</t>
        </is>
      </c>
      <c r="C7116" t="inlineStr">
        <is>
          <t>わかやまけんいわでしさくらだい</t>
        </is>
      </c>
    </row>
    <row r="7117">
      <c r="A7117" t="inlineStr">
        <is>
          <t>6496204</t>
        </is>
      </c>
      <c r="B7117" t="inlineStr">
        <is>
          <t>和歌山県岩出市今中</t>
        </is>
      </c>
      <c r="C7117" t="inlineStr">
        <is>
          <t>わかやまけんいわでしいまなか</t>
        </is>
      </c>
    </row>
    <row r="7118">
      <c r="A7118" t="inlineStr">
        <is>
          <t>6496205</t>
        </is>
      </c>
      <c r="B7118" t="inlineStr">
        <is>
          <t>和歌山県岩出市森</t>
        </is>
      </c>
      <c r="C7118" t="inlineStr">
        <is>
          <t>わかやまけんいわでしもり</t>
        </is>
      </c>
    </row>
    <row r="7119">
      <c r="A7119" t="inlineStr">
        <is>
          <t>6496206</t>
        </is>
      </c>
      <c r="B7119" t="inlineStr">
        <is>
          <t>和歌山県岩出市堀口</t>
        </is>
      </c>
      <c r="C7119" t="inlineStr">
        <is>
          <t>わかやまけんいわでしほりぐち</t>
        </is>
      </c>
    </row>
    <row r="7120">
      <c r="A7120" t="inlineStr">
        <is>
          <t>6496207</t>
        </is>
      </c>
      <c r="B7120" t="inlineStr">
        <is>
          <t>和歌山県岩出市尼ケ辻</t>
        </is>
      </c>
      <c r="C7120" t="inlineStr">
        <is>
          <t>わかやまけんいわでしあまがつじ</t>
        </is>
      </c>
    </row>
    <row r="7121">
      <c r="A7121" t="inlineStr">
        <is>
          <t>6496208</t>
        </is>
      </c>
      <c r="B7121" t="inlineStr">
        <is>
          <t>和歌山県岩出市今畑</t>
        </is>
      </c>
      <c r="C7121" t="inlineStr">
        <is>
          <t>わかやまけんいわでしいまはた</t>
        </is>
      </c>
    </row>
    <row r="7122">
      <c r="A7122" t="inlineStr">
        <is>
          <t>6496211</t>
        </is>
      </c>
      <c r="B7122" t="inlineStr">
        <is>
          <t>和歌山県岩出市東坂本</t>
        </is>
      </c>
      <c r="C7122" t="inlineStr">
        <is>
          <t>わかやまけんいわでしひがしさかもと</t>
        </is>
      </c>
    </row>
    <row r="7123">
      <c r="A7123" t="inlineStr">
        <is>
          <t>6496212</t>
        </is>
      </c>
      <c r="B7123" t="inlineStr">
        <is>
          <t>和歌山県岩出市新田広芝</t>
        </is>
      </c>
      <c r="C7123" t="inlineStr">
        <is>
          <t>わかやまけんいわでししんでんひろしば</t>
        </is>
      </c>
    </row>
    <row r="7124">
      <c r="A7124" t="inlineStr">
        <is>
          <t>6496213</t>
        </is>
      </c>
      <c r="B7124" t="inlineStr">
        <is>
          <t>和歌山県岩出市西国分</t>
        </is>
      </c>
      <c r="C7124" t="inlineStr">
        <is>
          <t>わかやまけんいわでしにしこくぶ</t>
        </is>
      </c>
    </row>
    <row r="7125">
      <c r="A7125" t="inlineStr">
        <is>
          <t>6496214</t>
        </is>
      </c>
      <c r="B7125" t="inlineStr">
        <is>
          <t>和歌山県岩出市水栖</t>
        </is>
      </c>
      <c r="C7125" t="inlineStr">
        <is>
          <t>わかやまけんいわでしみずす</t>
        </is>
      </c>
    </row>
    <row r="7126">
      <c r="A7126" t="inlineStr">
        <is>
          <t>6496215</t>
        </is>
      </c>
      <c r="B7126" t="inlineStr">
        <is>
          <t>和歌山県岩出市中迫</t>
        </is>
      </c>
      <c r="C7126" t="inlineStr">
        <is>
          <t>わかやまけんいわでしなかぶさ</t>
        </is>
      </c>
    </row>
    <row r="7127">
      <c r="A7127" t="inlineStr">
        <is>
          <t>6496216</t>
        </is>
      </c>
      <c r="B7127" t="inlineStr">
        <is>
          <t>和歌山県岩出市野上野</t>
        </is>
      </c>
      <c r="C7127" t="inlineStr">
        <is>
          <t>わかやまけんいわでしのじょの</t>
        </is>
      </c>
    </row>
    <row r="7128">
      <c r="A7128" t="inlineStr">
        <is>
          <t>6496217</t>
        </is>
      </c>
      <c r="B7128" t="inlineStr">
        <is>
          <t>和歌山県岩出市山田</t>
        </is>
      </c>
      <c r="C7128" t="inlineStr">
        <is>
          <t>わかやまけんいわでしやまだ</t>
        </is>
      </c>
    </row>
    <row r="7129">
      <c r="A7129" t="inlineStr">
        <is>
          <t>6496218</t>
        </is>
      </c>
      <c r="B7129" t="inlineStr">
        <is>
          <t>和歌山県岩出市南大池</t>
        </is>
      </c>
      <c r="C7129" t="inlineStr">
        <is>
          <t>わかやまけんいわでしみなみおいけ</t>
        </is>
      </c>
    </row>
    <row r="7130">
      <c r="A7130" t="inlineStr">
        <is>
          <t>6496219</t>
        </is>
      </c>
      <c r="B7130" t="inlineStr">
        <is>
          <t>和歌山県岩出市北大池</t>
        </is>
      </c>
      <c r="C7130" t="inlineStr">
        <is>
          <t>わかやまけんいわでしきたおいけ</t>
        </is>
      </c>
    </row>
    <row r="7131">
      <c r="A7131" t="inlineStr">
        <is>
          <t>6496221</t>
        </is>
      </c>
      <c r="B7131" t="inlineStr">
        <is>
          <t>和歌山県岩出市溝川</t>
        </is>
      </c>
      <c r="C7131" t="inlineStr">
        <is>
          <t>わかやまけんいわでしみぞかわ</t>
        </is>
      </c>
    </row>
    <row r="7132">
      <c r="A7132" t="inlineStr">
        <is>
          <t>6496222</t>
        </is>
      </c>
      <c r="B7132" t="inlineStr">
        <is>
          <t>和歌山県岩出市岡田</t>
        </is>
      </c>
      <c r="C7132" t="inlineStr">
        <is>
          <t>わかやまけんいわでしおかだ</t>
        </is>
      </c>
    </row>
    <row r="7133">
      <c r="A7133" t="inlineStr">
        <is>
          <t>6496223</t>
        </is>
      </c>
      <c r="B7133" t="inlineStr">
        <is>
          <t>和歌山県岩出市高塚</t>
        </is>
      </c>
      <c r="C7133" t="inlineStr">
        <is>
          <t>わかやまけんいわでしたかつか</t>
        </is>
      </c>
    </row>
    <row r="7134">
      <c r="A7134" t="inlineStr">
        <is>
          <t>6496224</t>
        </is>
      </c>
      <c r="B7134" t="inlineStr">
        <is>
          <t>和歌山県岩出市山崎</t>
        </is>
      </c>
      <c r="C7134" t="inlineStr">
        <is>
          <t>わかやまけんいわでしやまさき</t>
        </is>
      </c>
    </row>
    <row r="7135">
      <c r="A7135" t="inlineStr">
        <is>
          <t>6496225</t>
        </is>
      </c>
      <c r="B7135" t="inlineStr">
        <is>
          <t>和歌山県岩出市船戸</t>
        </is>
      </c>
      <c r="C7135" t="inlineStr">
        <is>
          <t>わかやまけんいわでしふなと</t>
        </is>
      </c>
    </row>
    <row r="7136">
      <c r="A7136" t="inlineStr">
        <is>
          <t>6496226</t>
        </is>
      </c>
      <c r="B7136" t="inlineStr">
        <is>
          <t>和歌山県岩出市宮</t>
        </is>
      </c>
      <c r="C7136" t="inlineStr">
        <is>
          <t>わかやまけんいわでしみや</t>
        </is>
      </c>
    </row>
    <row r="7137">
      <c r="A7137" t="inlineStr">
        <is>
          <t>6496227</t>
        </is>
      </c>
      <c r="B7137" t="inlineStr">
        <is>
          <t>和歌山県岩出市清水</t>
        </is>
      </c>
      <c r="C7137" t="inlineStr">
        <is>
          <t>わかやまけんいわでししみず</t>
        </is>
      </c>
    </row>
    <row r="7138">
      <c r="A7138" t="inlineStr">
        <is>
          <t>6496228</t>
        </is>
      </c>
      <c r="B7138" t="inlineStr">
        <is>
          <t>和歌山県岩出市大町</t>
        </is>
      </c>
      <c r="C7138" t="inlineStr">
        <is>
          <t>わかやまけんいわでしおおまち</t>
        </is>
      </c>
    </row>
    <row r="7139">
      <c r="A7139" t="inlineStr">
        <is>
          <t>6496231</t>
        </is>
      </c>
      <c r="B7139" t="inlineStr">
        <is>
          <t>和歌山県岩出市川尻</t>
        </is>
      </c>
      <c r="C7139" t="inlineStr">
        <is>
          <t>わかやまけんいわでしかわしり</t>
        </is>
      </c>
    </row>
    <row r="7140">
      <c r="A7140" t="inlineStr">
        <is>
          <t>6496232</t>
        </is>
      </c>
      <c r="B7140" t="inlineStr">
        <is>
          <t>和歌山県岩出市荊本</t>
        </is>
      </c>
      <c r="C7140" t="inlineStr">
        <is>
          <t>わかやまけんいわでしいばらもと</t>
        </is>
      </c>
    </row>
    <row r="7141">
      <c r="A7141" t="inlineStr">
        <is>
          <t>6496233</t>
        </is>
      </c>
      <c r="B7141" t="inlineStr">
        <is>
          <t>和歌山県岩出市備前</t>
        </is>
      </c>
      <c r="C7141" t="inlineStr">
        <is>
          <t>わかやまけんいわでしびぜん</t>
        </is>
      </c>
    </row>
    <row r="7142">
      <c r="A7142" t="inlineStr">
        <is>
          <t>6496234</t>
        </is>
      </c>
      <c r="B7142" t="inlineStr">
        <is>
          <t>和歌山県岩出市高瀬</t>
        </is>
      </c>
      <c r="C7142" t="inlineStr">
        <is>
          <t>わかやまけんいわでしたかせ</t>
        </is>
      </c>
    </row>
    <row r="7143">
      <c r="A7143" t="inlineStr">
        <is>
          <t>6496235</t>
        </is>
      </c>
      <c r="B7143" t="inlineStr">
        <is>
          <t>和歌山県岩出市西野</t>
        </is>
      </c>
      <c r="C7143" t="inlineStr">
        <is>
          <t>わかやまけんいわでしにしの</t>
        </is>
      </c>
    </row>
    <row r="7144">
      <c r="A7144" t="inlineStr">
        <is>
          <t>6496236</t>
        </is>
      </c>
      <c r="B7144" t="inlineStr">
        <is>
          <t>和歌山県岩出市曽屋</t>
        </is>
      </c>
      <c r="C7144" t="inlineStr">
        <is>
          <t>わかやまけんいわでしそうや</t>
        </is>
      </c>
    </row>
    <row r="7145">
      <c r="A7145" t="inlineStr">
        <is>
          <t>6496241</t>
        </is>
      </c>
      <c r="B7145" t="inlineStr">
        <is>
          <t>和歌山県岩出市波分</t>
        </is>
      </c>
      <c r="C7145" t="inlineStr">
        <is>
          <t>わかやまけんいわでしはぶ</t>
        </is>
      </c>
    </row>
    <row r="7146">
      <c r="A7146" t="inlineStr">
        <is>
          <t>6496242</t>
        </is>
      </c>
      <c r="B7146" t="inlineStr">
        <is>
          <t>和歌山県岩出市赤垣内</t>
        </is>
      </c>
      <c r="C7146" t="inlineStr">
        <is>
          <t>わかやまけんいわでしあかがいと</t>
        </is>
      </c>
    </row>
    <row r="7147">
      <c r="A7147" t="inlineStr">
        <is>
          <t>6496243</t>
        </is>
      </c>
      <c r="B7147" t="inlineStr">
        <is>
          <t>和歌山県岩出市金屋</t>
        </is>
      </c>
      <c r="C7147" t="inlineStr">
        <is>
          <t>わかやまけんいわでしかなや</t>
        </is>
      </c>
    </row>
    <row r="7148">
      <c r="A7148" t="inlineStr">
        <is>
          <t>6496244</t>
        </is>
      </c>
      <c r="B7148" t="inlineStr">
        <is>
          <t>和歌山県岩出市畑毛</t>
        </is>
      </c>
      <c r="C7148" t="inlineStr">
        <is>
          <t>わかやまけんいわでしはたけ</t>
        </is>
      </c>
    </row>
    <row r="7149">
      <c r="A7149" t="inlineStr">
        <is>
          <t>6496245</t>
        </is>
      </c>
      <c r="B7149" t="inlineStr">
        <is>
          <t>和歌山県岩出市中島</t>
        </is>
      </c>
      <c r="C7149" t="inlineStr">
        <is>
          <t>わかやまけんいわでしなかじま</t>
        </is>
      </c>
    </row>
    <row r="7150">
      <c r="A7150" t="inlineStr">
        <is>
          <t>6496246</t>
        </is>
      </c>
      <c r="B7150" t="inlineStr">
        <is>
          <t>和歌山県岩出市吉田</t>
        </is>
      </c>
      <c r="C7150" t="inlineStr">
        <is>
          <t>わかやまけんいわでしよしだ</t>
        </is>
      </c>
    </row>
    <row r="7151">
      <c r="A7151" t="inlineStr">
        <is>
          <t>6496248</t>
        </is>
      </c>
      <c r="B7151" t="inlineStr">
        <is>
          <t>和歌山県岩出市中黒</t>
        </is>
      </c>
      <c r="C7151" t="inlineStr">
        <is>
          <t>わかやまけんいわでしなかくろ</t>
        </is>
      </c>
    </row>
    <row r="7152">
      <c r="A7152" t="inlineStr">
        <is>
          <t>6496251</t>
        </is>
      </c>
      <c r="B7152" t="inlineStr">
        <is>
          <t>和歌山県岩出市境谷</t>
        </is>
      </c>
      <c r="C7152" t="inlineStr">
        <is>
          <t>わかやまけんいわでしさかいだに</t>
        </is>
      </c>
    </row>
    <row r="7153">
      <c r="A7153" t="inlineStr">
        <is>
          <t>6496252</t>
        </is>
      </c>
      <c r="B7153" t="inlineStr">
        <is>
          <t>和歌山県岩出市安上</t>
        </is>
      </c>
      <c r="C7153" t="inlineStr">
        <is>
          <t>わかやまけんいわでしあんじょう</t>
        </is>
      </c>
    </row>
    <row r="7154">
      <c r="A7154" t="inlineStr">
        <is>
          <t>6496253</t>
        </is>
      </c>
      <c r="B7154" t="inlineStr">
        <is>
          <t>和歌山県岩出市紀泉台</t>
        </is>
      </c>
      <c r="C7154" t="inlineStr">
        <is>
          <t>わかやまけんいわでしきせんだい</t>
        </is>
      </c>
    </row>
    <row r="7155">
      <c r="A7155" t="inlineStr">
        <is>
          <t>6496254</t>
        </is>
      </c>
      <c r="B7155" t="inlineStr">
        <is>
          <t>和歌山県岩出市原</t>
        </is>
      </c>
      <c r="C7155" t="inlineStr">
        <is>
          <t>わかやまけんいわでしはら</t>
        </is>
      </c>
    </row>
    <row r="7156">
      <c r="A7156" t="inlineStr">
        <is>
          <t>6496255</t>
        </is>
      </c>
      <c r="B7156" t="inlineStr">
        <is>
          <t>和歌山県岩出市西安上</t>
        </is>
      </c>
      <c r="C7156" t="inlineStr">
        <is>
          <t>わかやまけんいわでしにしあんじょう</t>
        </is>
      </c>
    </row>
    <row r="7157">
      <c r="A7157" t="inlineStr">
        <is>
          <t>6496256</t>
        </is>
      </c>
      <c r="B7157" t="inlineStr">
        <is>
          <t>和歌山県岩出市金池</t>
        </is>
      </c>
      <c r="C7157" t="inlineStr">
        <is>
          <t>わかやまけんいわでしかないけ</t>
        </is>
      </c>
    </row>
    <row r="7158">
      <c r="A7158" t="inlineStr">
        <is>
          <t>6496257</t>
        </is>
      </c>
      <c r="B7158" t="inlineStr">
        <is>
          <t>和歌山県岩出市相谷</t>
        </is>
      </c>
      <c r="C7158" t="inlineStr">
        <is>
          <t>わかやまけんいわでしあいだに</t>
        </is>
      </c>
    </row>
    <row r="7159">
      <c r="A7159" t="inlineStr">
        <is>
          <t>6496258</t>
        </is>
      </c>
      <c r="B7159" t="inlineStr">
        <is>
          <t>和歌山県岩出市山</t>
        </is>
      </c>
      <c r="C7159" t="inlineStr">
        <is>
          <t>わかやまけんいわでしやま</t>
        </is>
      </c>
    </row>
    <row r="7160">
      <c r="A7160" t="inlineStr">
        <is>
          <t>6496261</t>
        </is>
      </c>
      <c r="B7160" t="inlineStr">
        <is>
          <t>和歌山県和歌山市小倉</t>
        </is>
      </c>
      <c r="C7160" t="inlineStr">
        <is>
          <t>わかやまけんわかやましおぐら</t>
        </is>
      </c>
    </row>
    <row r="7161">
      <c r="A7161" t="inlineStr">
        <is>
          <t>6496262</t>
        </is>
      </c>
      <c r="B7161" t="inlineStr">
        <is>
          <t>和歌山県和歌山市上三毛</t>
        </is>
      </c>
      <c r="C7161" t="inlineStr">
        <is>
          <t>わかやまけんわかやましかみみけ</t>
        </is>
      </c>
    </row>
    <row r="7162">
      <c r="A7162" t="inlineStr">
        <is>
          <t>6496263</t>
        </is>
      </c>
      <c r="B7162" t="inlineStr">
        <is>
          <t>和歌山県和歌山市下三毛</t>
        </is>
      </c>
      <c r="C7162" t="inlineStr">
        <is>
          <t>わかやまけんわかやまししもみけ</t>
        </is>
      </c>
    </row>
    <row r="7163">
      <c r="A7163" t="inlineStr">
        <is>
          <t>6496264</t>
        </is>
      </c>
      <c r="B7163" t="inlineStr">
        <is>
          <t>和歌山県和歌山市新庄</t>
        </is>
      </c>
      <c r="C7163" t="inlineStr">
        <is>
          <t>わかやまけんわかやまししんじょう</t>
        </is>
      </c>
    </row>
    <row r="7164">
      <c r="A7164" t="inlineStr">
        <is>
          <t>6496271</t>
        </is>
      </c>
      <c r="B7164" t="inlineStr">
        <is>
          <t>和歌山県和歌山市満屋</t>
        </is>
      </c>
      <c r="C7164" t="inlineStr">
        <is>
          <t>わかやまけんわかやましみつや</t>
        </is>
      </c>
    </row>
    <row r="7165">
      <c r="A7165" t="inlineStr">
        <is>
          <t>6496272</t>
        </is>
      </c>
      <c r="B7165" t="inlineStr">
        <is>
          <t>和歌山県和歌山市大垣内</t>
        </is>
      </c>
      <c r="C7165" t="inlineStr">
        <is>
          <t>わかやまけんわかやましおおがいと</t>
        </is>
      </c>
    </row>
    <row r="7166">
      <c r="A7166" t="inlineStr">
        <is>
          <t>6496273</t>
        </is>
      </c>
      <c r="B7166" t="inlineStr">
        <is>
          <t>和歌山県和歌山市東田中</t>
        </is>
      </c>
      <c r="C7166" t="inlineStr">
        <is>
          <t>わかやまけんわかやましひがしたなか</t>
        </is>
      </c>
    </row>
    <row r="7167">
      <c r="A7167" t="inlineStr">
        <is>
          <t>6496274</t>
        </is>
      </c>
      <c r="B7167" t="inlineStr">
        <is>
          <t>和歌山県和歌山市金谷</t>
        </is>
      </c>
      <c r="C7167" t="inlineStr">
        <is>
          <t>わかやまけんわかやましかなや</t>
        </is>
      </c>
    </row>
    <row r="7168">
      <c r="A7168" t="inlineStr">
        <is>
          <t>6496275</t>
        </is>
      </c>
      <c r="B7168" t="inlineStr">
        <is>
          <t>和歌山県和歌山市吐前</t>
        </is>
      </c>
      <c r="C7168" t="inlineStr">
        <is>
          <t>わかやまけんわかやましはんざき</t>
        </is>
      </c>
    </row>
    <row r="7169">
      <c r="A7169" t="inlineStr">
        <is>
          <t>6496301</t>
        </is>
      </c>
      <c r="B7169" t="inlineStr">
        <is>
          <t>和歌山県和歌山市滝畑</t>
        </is>
      </c>
      <c r="C7169" t="inlineStr">
        <is>
          <t>わかやまけんわかやましたきはた</t>
        </is>
      </c>
    </row>
    <row r="7170">
      <c r="A7170" t="inlineStr">
        <is>
          <t>6496302</t>
        </is>
      </c>
      <c r="B7170" t="inlineStr">
        <is>
          <t>和歌山県和歌山市湯屋谷</t>
        </is>
      </c>
      <c r="C7170" t="inlineStr">
        <is>
          <t>わかやまけんわかやましゆやだに</t>
        </is>
      </c>
    </row>
    <row r="7171">
      <c r="A7171" t="inlineStr">
        <is>
          <t>6496303</t>
        </is>
      </c>
      <c r="B7171" t="inlineStr">
        <is>
          <t>和歌山県和歌山市平岡</t>
        </is>
      </c>
      <c r="C7171" t="inlineStr">
        <is>
          <t>わかやまけんわかやましひらおか</t>
        </is>
      </c>
    </row>
    <row r="7172">
      <c r="A7172" t="inlineStr">
        <is>
          <t>6496304</t>
        </is>
      </c>
      <c r="B7172" t="inlineStr">
        <is>
          <t>和歌山県和歌山市中筋日延</t>
        </is>
      </c>
      <c r="C7172" t="inlineStr">
        <is>
          <t>わかやまけんわかやましなかすじひのべ</t>
        </is>
      </c>
    </row>
    <row r="7173">
      <c r="A7173" t="inlineStr">
        <is>
          <t>6496305</t>
        </is>
      </c>
      <c r="B7173" t="inlineStr">
        <is>
          <t>和歌山県和歌山市谷</t>
        </is>
      </c>
      <c r="C7173" t="inlineStr">
        <is>
          <t>わかやまけんわかやましたに</t>
        </is>
      </c>
    </row>
    <row r="7174">
      <c r="A7174" t="inlineStr">
        <is>
          <t>6496306</t>
        </is>
      </c>
      <c r="B7174" t="inlineStr">
        <is>
          <t>和歌山県和歌山市上黒谷</t>
        </is>
      </c>
      <c r="C7174" t="inlineStr">
        <is>
          <t>わかやまけんわかやましかみくろだに</t>
        </is>
      </c>
    </row>
    <row r="7175">
      <c r="A7175" t="inlineStr">
        <is>
          <t>6496307</t>
        </is>
      </c>
      <c r="B7175" t="inlineStr">
        <is>
          <t>和歌山県和歌山市北別所</t>
        </is>
      </c>
      <c r="C7175" t="inlineStr">
        <is>
          <t>わかやまけんわかやましきたべっしよ</t>
        </is>
      </c>
    </row>
    <row r="7176">
      <c r="A7176" t="inlineStr">
        <is>
          <t>6496308</t>
        </is>
      </c>
      <c r="B7176" t="inlineStr">
        <is>
          <t>和歌山県和歌山市落合</t>
        </is>
      </c>
      <c r="C7176" t="inlineStr">
        <is>
          <t>わかやまけんわかやましおちあい</t>
        </is>
      </c>
    </row>
    <row r="7177">
      <c r="A7177" t="inlineStr">
        <is>
          <t>6496311</t>
        </is>
      </c>
      <c r="B7177" t="inlineStr">
        <is>
          <t>和歌山県和歌山市里</t>
        </is>
      </c>
      <c r="C7177" t="inlineStr">
        <is>
          <t>わかやまけんわかやましさと</t>
        </is>
      </c>
    </row>
    <row r="7178">
      <c r="A7178" t="inlineStr">
        <is>
          <t>6496312</t>
        </is>
      </c>
      <c r="B7178" t="inlineStr">
        <is>
          <t>和歌山県和歌山市川辺</t>
        </is>
      </c>
      <c r="C7178" t="inlineStr">
        <is>
          <t>わかやまけんわかやましかわなべ</t>
        </is>
      </c>
    </row>
    <row r="7179">
      <c r="A7179" t="inlineStr">
        <is>
          <t>6496313</t>
        </is>
      </c>
      <c r="B7179" t="inlineStr">
        <is>
          <t>和歌山県和歌山市楠本</t>
        </is>
      </c>
      <c r="C7179" t="inlineStr">
        <is>
          <t>わかやまけんわかやましくすもと</t>
        </is>
      </c>
    </row>
    <row r="7180">
      <c r="A7180" t="inlineStr">
        <is>
          <t>6496314</t>
        </is>
      </c>
      <c r="B7180" t="inlineStr">
        <is>
          <t>和歌山県和歌山市島</t>
        </is>
      </c>
      <c r="C7180" t="inlineStr">
        <is>
          <t>わかやまけんわかやまししま</t>
        </is>
      </c>
    </row>
    <row r="7181">
      <c r="A7181" t="inlineStr">
        <is>
          <t>6496315</t>
        </is>
      </c>
      <c r="B7181" t="inlineStr">
        <is>
          <t>和歌山県和歌山市神波</t>
        </is>
      </c>
      <c r="C7181" t="inlineStr">
        <is>
          <t>わかやまけんわかやましこうなみ</t>
        </is>
      </c>
    </row>
    <row r="7182">
      <c r="A7182" t="inlineStr">
        <is>
          <t>6496316</t>
        </is>
      </c>
      <c r="B7182" t="inlineStr">
        <is>
          <t>和歌山県和歌山市上野</t>
        </is>
      </c>
      <c r="C7182" t="inlineStr">
        <is>
          <t>わかやまけんわかやましうえの</t>
        </is>
      </c>
    </row>
    <row r="7183">
      <c r="A7183" t="inlineStr">
        <is>
          <t>6496317</t>
        </is>
      </c>
      <c r="B7183" t="inlineStr">
        <is>
          <t>和歌山県和歌山市山口西</t>
        </is>
      </c>
      <c r="C7183" t="inlineStr">
        <is>
          <t>わかやまけんわかやましやまぐちにし</t>
        </is>
      </c>
    </row>
    <row r="7184">
      <c r="A7184" t="inlineStr">
        <is>
          <t>6496318</t>
        </is>
      </c>
      <c r="B7184" t="inlineStr">
        <is>
          <t>和歌山県和歌山市藤田</t>
        </is>
      </c>
      <c r="C7184" t="inlineStr">
        <is>
          <t>わかやまけんわかやましふじた</t>
        </is>
      </c>
    </row>
    <row r="7185">
      <c r="A7185" t="inlineStr">
        <is>
          <t>6496321</t>
        </is>
      </c>
      <c r="B7185" t="inlineStr">
        <is>
          <t>和歌山県和歌山市布施屋</t>
        </is>
      </c>
      <c r="C7185" t="inlineStr">
        <is>
          <t>わかやまけんわかやましほしや</t>
        </is>
      </c>
    </row>
    <row r="7186">
      <c r="A7186" t="inlineStr">
        <is>
          <t>6496322</t>
        </is>
      </c>
      <c r="B7186" t="inlineStr">
        <is>
          <t>和歌山県和歌山市和佐関戸</t>
        </is>
      </c>
      <c r="C7186" t="inlineStr">
        <is>
          <t>わかやまけんわかやましわさせきど</t>
        </is>
      </c>
    </row>
    <row r="7187">
      <c r="A7187" t="inlineStr">
        <is>
          <t>6496323</t>
        </is>
      </c>
      <c r="B7187" t="inlineStr">
        <is>
          <t>和歌山県和歌山市井ノ口</t>
        </is>
      </c>
      <c r="C7187" t="inlineStr">
        <is>
          <t>わかやまけんわかやましいのくち</t>
        </is>
      </c>
    </row>
    <row r="7188">
      <c r="A7188" t="inlineStr">
        <is>
          <t>6496324</t>
        </is>
      </c>
      <c r="B7188" t="inlineStr">
        <is>
          <t>和歌山県和歌山市祢宜</t>
        </is>
      </c>
      <c r="C7188" t="inlineStr">
        <is>
          <t>わかやまけんわかやましねぎ</t>
        </is>
      </c>
    </row>
    <row r="7189">
      <c r="A7189" t="inlineStr">
        <is>
          <t>6496325</t>
        </is>
      </c>
      <c r="B7189" t="inlineStr">
        <is>
          <t>和歌山県和歌山市下和佐</t>
        </is>
      </c>
      <c r="C7189" t="inlineStr">
        <is>
          <t>わかやまけんわかやまししもわさ</t>
        </is>
      </c>
    </row>
    <row r="7190">
      <c r="A7190" t="inlineStr">
        <is>
          <t>6496326</t>
        </is>
      </c>
      <c r="B7190" t="inlineStr">
        <is>
          <t>和歌山県和歌山市和佐中</t>
        </is>
      </c>
      <c r="C7190" t="inlineStr">
        <is>
          <t>わかやまけんわかやましわさなか</t>
        </is>
      </c>
    </row>
    <row r="7191">
      <c r="A7191" t="inlineStr">
        <is>
          <t>6496331</t>
        </is>
      </c>
      <c r="B7191" t="inlineStr">
        <is>
          <t>和歌山県和歌山市北野</t>
        </is>
      </c>
      <c r="C7191" t="inlineStr">
        <is>
          <t>わかやまけんわかやましきたの</t>
        </is>
      </c>
    </row>
    <row r="7192">
      <c r="A7192" t="inlineStr">
        <is>
          <t>6496332</t>
        </is>
      </c>
      <c r="B7192" t="inlineStr">
        <is>
          <t>和歌山県和歌山市宇田森</t>
        </is>
      </c>
      <c r="C7192" t="inlineStr">
        <is>
          <t>わかやまけんわかやましうだもり</t>
        </is>
      </c>
    </row>
    <row r="7193">
      <c r="A7193" t="inlineStr">
        <is>
          <t>6496333</t>
        </is>
      </c>
      <c r="B7193" t="inlineStr">
        <is>
          <t>和歌山県和歌山市永穂</t>
        </is>
      </c>
      <c r="C7193" t="inlineStr">
        <is>
          <t>わかやまけんわかやましなんご</t>
        </is>
      </c>
    </row>
    <row r="7194">
      <c r="A7194" t="inlineStr">
        <is>
          <t>6496334</t>
        </is>
      </c>
      <c r="B7194" t="inlineStr">
        <is>
          <t>和歌山県和歌山市北</t>
        </is>
      </c>
      <c r="C7194" t="inlineStr">
        <is>
          <t>わかやまけんわかやましきた</t>
        </is>
      </c>
    </row>
    <row r="7195">
      <c r="A7195" t="inlineStr">
        <is>
          <t>6496335</t>
        </is>
      </c>
      <c r="B7195" t="inlineStr">
        <is>
          <t>和歌山県和歌山市西田井</t>
        </is>
      </c>
      <c r="C7195" t="inlineStr">
        <is>
          <t>わかやまけんわかやましにしたい</t>
        </is>
      </c>
    </row>
    <row r="7196">
      <c r="A7196" t="inlineStr">
        <is>
          <t>6496336</t>
        </is>
      </c>
      <c r="B7196" t="inlineStr">
        <is>
          <t>和歌山県和歌山市小豆島</t>
        </is>
      </c>
      <c r="C7196" t="inlineStr">
        <is>
          <t>わかやまけんわかやましあずしま</t>
        </is>
      </c>
    </row>
    <row r="7197">
      <c r="A7197" t="inlineStr">
        <is>
          <t>6496337</t>
        </is>
      </c>
      <c r="B7197" t="inlineStr">
        <is>
          <t>和歌山県和歌山市田屋</t>
        </is>
      </c>
      <c r="C7197" t="inlineStr">
        <is>
          <t>わかやまけんわかやましたや</t>
        </is>
      </c>
    </row>
    <row r="7198">
      <c r="A7198" t="inlineStr">
        <is>
          <t>6496338</t>
        </is>
      </c>
      <c r="B7198" t="inlineStr">
        <is>
          <t>和歌山県和歌山市府中</t>
        </is>
      </c>
      <c r="C7198" t="inlineStr">
        <is>
          <t>わかやまけんわかやましふちゅう</t>
        </is>
      </c>
    </row>
    <row r="7199">
      <c r="A7199" t="inlineStr">
        <is>
          <t>6496339</t>
        </is>
      </c>
      <c r="B7199" t="inlineStr">
        <is>
          <t>和歌山県和歌山市弘西</t>
        </is>
      </c>
      <c r="C7199" t="inlineStr">
        <is>
          <t>わかやまけんわかやましひろにし</t>
        </is>
      </c>
    </row>
    <row r="7200">
      <c r="A7200" t="inlineStr">
        <is>
          <t>6496400</t>
        </is>
      </c>
      <c r="B7200" t="inlineStr">
        <is>
          <t>和歌山県紀の川市</t>
        </is>
      </c>
      <c r="C7200" t="inlineStr">
        <is>
          <t>わかやまけんきのかわし</t>
        </is>
      </c>
    </row>
    <row r="7201">
      <c r="A7201" t="inlineStr">
        <is>
          <t>6496401</t>
        </is>
      </c>
      <c r="B7201" t="inlineStr">
        <is>
          <t>和歌山県紀の川市重行</t>
        </is>
      </c>
      <c r="C7201" t="inlineStr">
        <is>
          <t>わかやまけんきのかわししげき</t>
        </is>
      </c>
    </row>
    <row r="7202">
      <c r="A7202" t="inlineStr">
        <is>
          <t>6496402</t>
        </is>
      </c>
      <c r="B7202" t="inlineStr">
        <is>
          <t>和歌山県紀の川市北勢田</t>
        </is>
      </c>
      <c r="C7202" t="inlineStr">
        <is>
          <t>わかやまけんきのかわしきたせいだ</t>
        </is>
      </c>
    </row>
    <row r="7203">
      <c r="A7203" t="inlineStr">
        <is>
          <t>6496403</t>
        </is>
      </c>
      <c r="B7203" t="inlineStr">
        <is>
          <t>和歌山県紀の川市南勢田</t>
        </is>
      </c>
      <c r="C7203" t="inlineStr">
        <is>
          <t>わかやまけんきのかわしみなみせいだ</t>
        </is>
      </c>
    </row>
    <row r="7204">
      <c r="A7204" t="inlineStr">
        <is>
          <t>6496404</t>
        </is>
      </c>
      <c r="B7204" t="inlineStr">
        <is>
          <t>和歌山県紀の川市赤尾</t>
        </is>
      </c>
      <c r="C7204" t="inlineStr">
        <is>
          <t>わかやまけんきのかわしあかお</t>
        </is>
      </c>
    </row>
    <row r="7205">
      <c r="A7205" t="inlineStr">
        <is>
          <t>6496405</t>
        </is>
      </c>
      <c r="B7205" t="inlineStr">
        <is>
          <t>和歌山県紀の川市東大井</t>
        </is>
      </c>
      <c r="C7205" t="inlineStr">
        <is>
          <t>わかやまけんきのかわしひがしおおい</t>
        </is>
      </c>
    </row>
    <row r="7206">
      <c r="A7206" t="inlineStr">
        <is>
          <t>6496406</t>
        </is>
      </c>
      <c r="B7206" t="inlineStr">
        <is>
          <t>和歌山県紀の川市北大井</t>
        </is>
      </c>
      <c r="C7206" t="inlineStr">
        <is>
          <t>わかやまけんきのかわしきたおおい</t>
        </is>
      </c>
    </row>
    <row r="7207">
      <c r="A7207" t="inlineStr">
        <is>
          <t>6496407</t>
        </is>
      </c>
      <c r="B7207" t="inlineStr">
        <is>
          <t>和歌山県紀の川市池田新</t>
        </is>
      </c>
      <c r="C7207" t="inlineStr">
        <is>
          <t>わかやまけんきのかわしいけだしん</t>
        </is>
      </c>
    </row>
    <row r="7208">
      <c r="A7208" t="inlineStr">
        <is>
          <t>6496411</t>
        </is>
      </c>
      <c r="B7208" t="inlineStr">
        <is>
          <t>和歌山県紀の川市広野</t>
        </is>
      </c>
      <c r="C7208" t="inlineStr">
        <is>
          <t>わかやまけんきのかわしひろの</t>
        </is>
      </c>
    </row>
    <row r="7209">
      <c r="A7209" t="inlineStr">
        <is>
          <t>6496412</t>
        </is>
      </c>
      <c r="B7209" t="inlineStr">
        <is>
          <t>和歌山県紀の川市黒土</t>
        </is>
      </c>
      <c r="C7209" t="inlineStr">
        <is>
          <t>わかやまけんきのかわしくろつち</t>
        </is>
      </c>
    </row>
    <row r="7210">
      <c r="A7210" t="inlineStr">
        <is>
          <t>6496413</t>
        </is>
      </c>
      <c r="B7210" t="inlineStr">
        <is>
          <t>和歌山県紀の川市竹房</t>
        </is>
      </c>
      <c r="C7210" t="inlineStr">
        <is>
          <t>わかやまけんきのかわしたけぶさ</t>
        </is>
      </c>
    </row>
    <row r="7211">
      <c r="A7211" t="inlineStr">
        <is>
          <t>6496414</t>
        </is>
      </c>
      <c r="B7211" t="inlineStr">
        <is>
          <t>和歌山県紀の川市打田</t>
        </is>
      </c>
      <c r="C7211" t="inlineStr">
        <is>
          <t>わかやまけんきのかわしうちた</t>
        </is>
      </c>
    </row>
    <row r="7212">
      <c r="A7212" t="inlineStr">
        <is>
          <t>6496415</t>
        </is>
      </c>
      <c r="B7212" t="inlineStr">
        <is>
          <t>和歌山県紀の川市窪</t>
        </is>
      </c>
      <c r="C7212" t="inlineStr">
        <is>
          <t>わかやまけんきのかわしくぼ</t>
        </is>
      </c>
    </row>
    <row r="7213">
      <c r="A7213" t="inlineStr">
        <is>
          <t>6496416</t>
        </is>
      </c>
      <c r="B7213" t="inlineStr">
        <is>
          <t>和歌山県紀の川市上野</t>
        </is>
      </c>
      <c r="C7213" t="inlineStr">
        <is>
          <t>わかやまけんきのかわしうえの</t>
        </is>
      </c>
    </row>
    <row r="7214">
      <c r="A7214" t="inlineStr">
        <is>
          <t>6496417</t>
        </is>
      </c>
      <c r="B7214" t="inlineStr">
        <is>
          <t>和歌山県紀の川市西大井</t>
        </is>
      </c>
      <c r="C7214" t="inlineStr">
        <is>
          <t>わかやまけんきのかわしにしおおい</t>
        </is>
      </c>
    </row>
    <row r="7215">
      <c r="A7215" t="inlineStr">
        <is>
          <t>6496418</t>
        </is>
      </c>
      <c r="B7215" t="inlineStr">
        <is>
          <t>和歌山県紀の川市久留壁</t>
        </is>
      </c>
      <c r="C7215" t="inlineStr">
        <is>
          <t>わかやまけんきのかわしくるべき</t>
        </is>
      </c>
    </row>
    <row r="7216">
      <c r="A7216" t="inlineStr">
        <is>
          <t>6496421</t>
        </is>
      </c>
      <c r="B7216" t="inlineStr">
        <is>
          <t>和歌山県紀の川市田中馬場</t>
        </is>
      </c>
      <c r="C7216" t="inlineStr">
        <is>
          <t>わかやまけんきのかわしたなかばば</t>
        </is>
      </c>
    </row>
    <row r="7217">
      <c r="A7217" t="inlineStr">
        <is>
          <t>6496422</t>
        </is>
      </c>
      <c r="B7217" t="inlineStr">
        <is>
          <t>和歌山県紀の川市花野</t>
        </is>
      </c>
      <c r="C7217" t="inlineStr">
        <is>
          <t>わかやまけんきのかわしけや</t>
        </is>
      </c>
    </row>
    <row r="7218">
      <c r="A7218" t="inlineStr">
        <is>
          <t>6496423</t>
        </is>
      </c>
      <c r="B7218" t="inlineStr">
        <is>
          <t>和歌山県紀の川市尾崎</t>
        </is>
      </c>
      <c r="C7218" t="inlineStr">
        <is>
          <t>わかやまけんきのかわしおざき</t>
        </is>
      </c>
    </row>
    <row r="7219">
      <c r="A7219" t="inlineStr">
        <is>
          <t>6496424</t>
        </is>
      </c>
      <c r="B7219" t="inlineStr">
        <is>
          <t>和歌山県紀の川市畑野上</t>
        </is>
      </c>
      <c r="C7219" t="inlineStr">
        <is>
          <t>わかやまけんきのかわしはたのうえ</t>
        </is>
      </c>
    </row>
    <row r="7220">
      <c r="A7220" t="inlineStr">
        <is>
          <t>6496425</t>
        </is>
      </c>
      <c r="B7220" t="inlineStr">
        <is>
          <t>和歌山県紀の川市中井阪</t>
        </is>
      </c>
      <c r="C7220" t="inlineStr">
        <is>
          <t>わかやまけんきのかわしなかいさか</t>
        </is>
      </c>
    </row>
    <row r="7221">
      <c r="A7221" t="inlineStr">
        <is>
          <t>6496426</t>
        </is>
      </c>
      <c r="B7221" t="inlineStr">
        <is>
          <t>和歌山県紀の川市下井阪</t>
        </is>
      </c>
      <c r="C7221" t="inlineStr">
        <is>
          <t>わかやまけんきのかわししもいさか</t>
        </is>
      </c>
    </row>
    <row r="7222">
      <c r="A7222" t="inlineStr">
        <is>
          <t>6496427</t>
        </is>
      </c>
      <c r="B7222" t="inlineStr">
        <is>
          <t>和歌山県紀の川市西井阪</t>
        </is>
      </c>
      <c r="C7222" t="inlineStr">
        <is>
          <t>わかやまけんきのかわしにしいさか</t>
        </is>
      </c>
    </row>
    <row r="7223">
      <c r="A7223" t="inlineStr">
        <is>
          <t>6496428</t>
        </is>
      </c>
      <c r="B7223" t="inlineStr">
        <is>
          <t>和歌山県紀の川市東国分</t>
        </is>
      </c>
      <c r="C7223" t="inlineStr">
        <is>
          <t>わかやまけんきのかわしひがしこくぶ</t>
        </is>
      </c>
    </row>
    <row r="7224">
      <c r="A7224" t="inlineStr">
        <is>
          <t>6496431</t>
        </is>
      </c>
      <c r="B7224" t="inlineStr">
        <is>
          <t>和歌山県紀の川市南中</t>
        </is>
      </c>
      <c r="C7224" t="inlineStr">
        <is>
          <t>わかやまけんきのかわしみなみなか</t>
        </is>
      </c>
    </row>
    <row r="7225">
      <c r="A7225" t="inlineStr">
        <is>
          <t>6496432</t>
        </is>
      </c>
      <c r="B7225" t="inlineStr">
        <is>
          <t>和歌山県紀の川市古和田</t>
        </is>
      </c>
      <c r="C7225" t="inlineStr">
        <is>
          <t>わかやまけんきのかわしふるわだ</t>
        </is>
      </c>
    </row>
    <row r="7226">
      <c r="A7226" t="inlineStr">
        <is>
          <t>6496433</t>
        </is>
      </c>
      <c r="B7226" t="inlineStr">
        <is>
          <t>和歌山県紀の川市西三谷</t>
        </is>
      </c>
      <c r="C7226" t="inlineStr">
        <is>
          <t>わかやまけんきのかわしにしみたに</t>
        </is>
      </c>
    </row>
    <row r="7227">
      <c r="A7227" t="inlineStr">
        <is>
          <t>6496434</t>
        </is>
      </c>
      <c r="B7227" t="inlineStr">
        <is>
          <t>和歌山県紀の川市中三谷</t>
        </is>
      </c>
      <c r="C7227" t="inlineStr">
        <is>
          <t>わかやまけんきのかわしなかみたに</t>
        </is>
      </c>
    </row>
    <row r="7228">
      <c r="A7228" t="inlineStr">
        <is>
          <t>6496435</t>
        </is>
      </c>
      <c r="B7228" t="inlineStr">
        <is>
          <t>和歌山県紀の川市東三谷</t>
        </is>
      </c>
      <c r="C7228" t="inlineStr">
        <is>
          <t>わかやまけんきのかわしひがしみたに</t>
        </is>
      </c>
    </row>
    <row r="7229">
      <c r="A7229" t="inlineStr">
        <is>
          <t>6496441</t>
        </is>
      </c>
      <c r="B7229" t="inlineStr">
        <is>
          <t>和歌山県紀の川市東山田</t>
        </is>
      </c>
      <c r="C7229" t="inlineStr">
        <is>
          <t>わかやまけんきのかわしひがしやまだ</t>
        </is>
      </c>
    </row>
    <row r="7230">
      <c r="A7230" t="inlineStr">
        <is>
          <t>6496442</t>
        </is>
      </c>
      <c r="B7230" t="inlineStr">
        <is>
          <t>和歌山県紀の川市神領</t>
        </is>
      </c>
      <c r="C7230" t="inlineStr">
        <is>
          <t>わかやまけんきのかわしじんりょう</t>
        </is>
      </c>
    </row>
    <row r="7231">
      <c r="A7231" t="inlineStr">
        <is>
          <t>6496443</t>
        </is>
      </c>
      <c r="B7231" t="inlineStr">
        <is>
          <t>和歌山県紀の川市北中</t>
        </is>
      </c>
      <c r="C7231" t="inlineStr">
        <is>
          <t>わかやまけんきのかわしきたなか</t>
        </is>
      </c>
    </row>
    <row r="7232">
      <c r="A7232" t="inlineStr">
        <is>
          <t>6496444</t>
        </is>
      </c>
      <c r="B7232" t="inlineStr">
        <is>
          <t>和歌山県紀の川市登尾</t>
        </is>
      </c>
      <c r="C7232" t="inlineStr">
        <is>
          <t>わかやまけんきのかわしのぼりお</t>
        </is>
      </c>
    </row>
    <row r="7233">
      <c r="A7233" t="inlineStr">
        <is>
          <t>6496445</t>
        </is>
      </c>
      <c r="B7233" t="inlineStr">
        <is>
          <t>和歌山県紀の川市豊田</t>
        </is>
      </c>
      <c r="C7233" t="inlineStr">
        <is>
          <t>わかやまけんきのかわしとよだ</t>
        </is>
      </c>
    </row>
    <row r="7234">
      <c r="A7234" t="inlineStr">
        <is>
          <t>6496446</t>
        </is>
      </c>
      <c r="B7234" t="inlineStr">
        <is>
          <t>和歌山県紀の川市枇杷谷</t>
        </is>
      </c>
      <c r="C7234" t="inlineStr">
        <is>
          <t>わかやまけんきのかわしびわだに</t>
        </is>
      </c>
    </row>
    <row r="7235">
      <c r="A7235" t="inlineStr">
        <is>
          <t>6496447</t>
        </is>
      </c>
      <c r="B7235" t="inlineStr">
        <is>
          <t>和歌山県紀の川市西山田</t>
        </is>
      </c>
      <c r="C7235" t="inlineStr">
        <is>
          <t>わかやまけんきのかわしにしやまだ</t>
        </is>
      </c>
    </row>
    <row r="7236">
      <c r="A7236" t="inlineStr">
        <is>
          <t>6496451</t>
        </is>
      </c>
      <c r="B7236" t="inlineStr">
        <is>
          <t>和歌山県紀の川市神通</t>
        </is>
      </c>
      <c r="C7236" t="inlineStr">
        <is>
          <t>わかやまけんきのかわしじんづう</t>
        </is>
      </c>
    </row>
    <row r="7237">
      <c r="A7237" t="inlineStr">
        <is>
          <t>6496452</t>
        </is>
      </c>
      <c r="B7237" t="inlineStr">
        <is>
          <t>和歌山県紀の川市中畑</t>
        </is>
      </c>
      <c r="C7237" t="inlineStr">
        <is>
          <t>わかやまけんきのかわしなかはた</t>
        </is>
      </c>
    </row>
    <row r="7238">
      <c r="A7238" t="inlineStr">
        <is>
          <t>6496501</t>
        </is>
      </c>
      <c r="B7238" t="inlineStr">
        <is>
          <t>和歌山県紀の川市北志野</t>
        </is>
      </c>
      <c r="C7238" t="inlineStr">
        <is>
          <t>わかやまけんきのかわしきたしの</t>
        </is>
      </c>
    </row>
    <row r="7239">
      <c r="A7239" t="inlineStr">
        <is>
          <t>6496502</t>
        </is>
      </c>
      <c r="B7239" t="inlineStr">
        <is>
          <t>和歌山県紀の川市北長田</t>
        </is>
      </c>
      <c r="C7239" t="inlineStr">
        <is>
          <t>わかやまけんきのかわしきたながた</t>
        </is>
      </c>
    </row>
    <row r="7240">
      <c r="A7240" t="inlineStr">
        <is>
          <t>6496503</t>
        </is>
      </c>
      <c r="B7240" t="inlineStr">
        <is>
          <t>和歌山県紀の川市長田中</t>
        </is>
      </c>
      <c r="C7240" t="inlineStr">
        <is>
          <t>わかやまけんきのかわしながたなか</t>
        </is>
      </c>
    </row>
    <row r="7241">
      <c r="A7241" t="inlineStr">
        <is>
          <t>6496504</t>
        </is>
      </c>
      <c r="B7241" t="inlineStr">
        <is>
          <t>和歌山県紀の川市南志野</t>
        </is>
      </c>
      <c r="C7241" t="inlineStr">
        <is>
          <t>わかやまけんきのかわしみなみしの</t>
        </is>
      </c>
    </row>
    <row r="7242">
      <c r="A7242" t="inlineStr">
        <is>
          <t>6496511</t>
        </is>
      </c>
      <c r="B7242" t="inlineStr">
        <is>
          <t>和歌山県紀の川市猪垣</t>
        </is>
      </c>
      <c r="C7242" t="inlineStr">
        <is>
          <t>わかやまけんきのかわしいのかけ</t>
        </is>
      </c>
    </row>
    <row r="7243">
      <c r="A7243" t="inlineStr">
        <is>
          <t>6496512</t>
        </is>
      </c>
      <c r="B7243" t="inlineStr">
        <is>
          <t>和歌山県紀の川市東毛</t>
        </is>
      </c>
      <c r="C7243" t="inlineStr">
        <is>
          <t>わかやまけんきのかわしとうげ</t>
        </is>
      </c>
    </row>
    <row r="7244">
      <c r="A7244" t="inlineStr">
        <is>
          <t>6496513</t>
        </is>
      </c>
      <c r="B7244" t="inlineStr">
        <is>
          <t>和歌山県紀の川市中津川</t>
        </is>
      </c>
      <c r="C7244" t="inlineStr">
        <is>
          <t>わかやまけんきのかわしなかつがわ</t>
        </is>
      </c>
    </row>
    <row r="7245">
      <c r="A7245" t="inlineStr">
        <is>
          <t>6496514</t>
        </is>
      </c>
      <c r="B7245" t="inlineStr">
        <is>
          <t>和歌山県紀の川市藤井</t>
        </is>
      </c>
      <c r="C7245" t="inlineStr">
        <is>
          <t>わかやまけんきのかわしふじい</t>
        </is>
      </c>
    </row>
    <row r="7246">
      <c r="A7246" t="inlineStr">
        <is>
          <t>6496521</t>
        </is>
      </c>
      <c r="B7246" t="inlineStr">
        <is>
          <t>和歌山県紀の川市馬宿</t>
        </is>
      </c>
      <c r="C7246" t="inlineStr">
        <is>
          <t>わかやまけんきのかわしうまやど</t>
        </is>
      </c>
    </row>
    <row r="7247">
      <c r="A7247" t="inlineStr">
        <is>
          <t>6496522</t>
        </is>
      </c>
      <c r="B7247" t="inlineStr">
        <is>
          <t>和歌山県紀の川市上丹生谷</t>
        </is>
      </c>
      <c r="C7247" t="inlineStr">
        <is>
          <t>わかやまけんきのかわしかみにゅうや</t>
        </is>
      </c>
    </row>
    <row r="7248">
      <c r="A7248" t="inlineStr">
        <is>
          <t>6496523</t>
        </is>
      </c>
      <c r="B7248" t="inlineStr">
        <is>
          <t>和歌山県紀の川市下丹生谷</t>
        </is>
      </c>
      <c r="C7248" t="inlineStr">
        <is>
          <t>わかやまけんきのかわししもにゅうや</t>
        </is>
      </c>
    </row>
    <row r="7249">
      <c r="A7249" t="inlineStr">
        <is>
          <t>6496524</t>
        </is>
      </c>
      <c r="B7249" t="inlineStr">
        <is>
          <t>和歌山県紀の川市西川原</t>
        </is>
      </c>
      <c r="C7249" t="inlineStr">
        <is>
          <t>わかやまけんきのかわしにしかわはら</t>
        </is>
      </c>
    </row>
    <row r="7250">
      <c r="A7250" t="inlineStr">
        <is>
          <t>6496525</t>
        </is>
      </c>
      <c r="B7250" t="inlineStr">
        <is>
          <t>和歌山県紀の川市野上</t>
        </is>
      </c>
      <c r="C7250" t="inlineStr">
        <is>
          <t>わかやまけんきのかわしのがみ</t>
        </is>
      </c>
    </row>
    <row r="7251">
      <c r="A7251" t="inlineStr">
        <is>
          <t>6496526</t>
        </is>
      </c>
      <c r="B7251" t="inlineStr">
        <is>
          <t>和歌山県紀の川市東川原</t>
        </is>
      </c>
      <c r="C7251" t="inlineStr">
        <is>
          <t>わかやまけんきのかわしひがしかわはら</t>
        </is>
      </c>
    </row>
    <row r="7252">
      <c r="A7252" t="inlineStr">
        <is>
          <t>6496531</t>
        </is>
      </c>
      <c r="B7252" t="inlineStr">
        <is>
          <t>和歌山県紀の川市粉河</t>
        </is>
      </c>
      <c r="C7252" t="inlineStr">
        <is>
          <t>わかやまけんきのかわしこかわ</t>
        </is>
      </c>
    </row>
    <row r="7253">
      <c r="A7253" t="inlineStr">
        <is>
          <t>6496532</t>
        </is>
      </c>
      <c r="B7253" t="inlineStr">
        <is>
          <t>和歌山県紀の川市中山</t>
        </is>
      </c>
      <c r="C7253" t="inlineStr">
        <is>
          <t>わかやまけんきのかわしなかやま</t>
        </is>
      </c>
    </row>
    <row r="7254">
      <c r="A7254" t="inlineStr">
        <is>
          <t>6496541</t>
        </is>
      </c>
      <c r="B7254" t="inlineStr">
        <is>
          <t>和歌山県紀の川市井田</t>
        </is>
      </c>
      <c r="C7254" t="inlineStr">
        <is>
          <t>わかやまけんきのかわしいだ</t>
        </is>
      </c>
    </row>
    <row r="7255">
      <c r="A7255" t="inlineStr">
        <is>
          <t>6496542</t>
        </is>
      </c>
      <c r="B7255" t="inlineStr">
        <is>
          <t>和歌山県紀の川市東野</t>
        </is>
      </c>
      <c r="C7255" t="inlineStr">
        <is>
          <t>わかやまけんきのかわしひがしの</t>
        </is>
      </c>
    </row>
    <row r="7256">
      <c r="A7256" t="inlineStr">
        <is>
          <t>6496551</t>
        </is>
      </c>
      <c r="B7256" t="inlineStr">
        <is>
          <t>和歌山県紀の川市上田井</t>
        </is>
      </c>
      <c r="C7256" t="inlineStr">
        <is>
          <t>わかやまけんきのかわしこうだい</t>
        </is>
      </c>
    </row>
    <row r="7257">
      <c r="A7257" t="inlineStr">
        <is>
          <t>6496552</t>
        </is>
      </c>
      <c r="B7257" t="inlineStr">
        <is>
          <t>和歌山県紀の川市嶋</t>
        </is>
      </c>
      <c r="C7257" t="inlineStr">
        <is>
          <t>わかやまけんきのかわししま</t>
        </is>
      </c>
    </row>
    <row r="7258">
      <c r="A7258" t="inlineStr">
        <is>
          <t>6496553</t>
        </is>
      </c>
      <c r="B7258" t="inlineStr">
        <is>
          <t>和歌山県紀の川市深田</t>
        </is>
      </c>
      <c r="C7258" t="inlineStr">
        <is>
          <t>わかやまけんきのかわしふけだ</t>
        </is>
      </c>
    </row>
    <row r="7259">
      <c r="A7259" t="inlineStr">
        <is>
          <t>6496554</t>
        </is>
      </c>
      <c r="B7259" t="inlineStr">
        <is>
          <t>和歌山県紀の川市別所</t>
        </is>
      </c>
      <c r="C7259" t="inlineStr">
        <is>
          <t>わかやまけんきのかわしべっしよ</t>
        </is>
      </c>
    </row>
    <row r="7260">
      <c r="A7260" t="inlineStr">
        <is>
          <t>6496555</t>
        </is>
      </c>
      <c r="B7260" t="inlineStr">
        <is>
          <t>和歌山県紀の川市松井</t>
        </is>
      </c>
      <c r="C7260" t="inlineStr">
        <is>
          <t>わかやまけんきのかわしまつい</t>
        </is>
      </c>
    </row>
    <row r="7261">
      <c r="A7261" t="inlineStr">
        <is>
          <t>6496561</t>
        </is>
      </c>
      <c r="B7261" t="inlineStr">
        <is>
          <t>和歌山県紀の川市荒見</t>
        </is>
      </c>
      <c r="C7261" t="inlineStr">
        <is>
          <t>わかやまけんきのかわしあらみ</t>
        </is>
      </c>
    </row>
    <row r="7262">
      <c r="A7262" t="inlineStr">
        <is>
          <t>6496562</t>
        </is>
      </c>
      <c r="B7262" t="inlineStr">
        <is>
          <t>和歌山県紀の川市遠方</t>
        </is>
      </c>
      <c r="C7262" t="inlineStr">
        <is>
          <t>わかやまけんきのかわしおちかた</t>
        </is>
      </c>
    </row>
    <row r="7263">
      <c r="A7263" t="inlineStr">
        <is>
          <t>6496563</t>
        </is>
      </c>
      <c r="B7263" t="inlineStr">
        <is>
          <t>和歌山県紀の川市風市</t>
        </is>
      </c>
      <c r="C7263" t="inlineStr">
        <is>
          <t>わかやまけんきのかわしかざし</t>
        </is>
      </c>
    </row>
    <row r="7264">
      <c r="A7264" t="inlineStr">
        <is>
          <t>6496564</t>
        </is>
      </c>
      <c r="B7264" t="inlineStr">
        <is>
          <t>和歌山県紀の川市勝神</t>
        </is>
      </c>
      <c r="C7264" t="inlineStr">
        <is>
          <t>わかやまけんきのかわしかすかみ</t>
        </is>
      </c>
    </row>
    <row r="7265">
      <c r="A7265" t="inlineStr">
        <is>
          <t>6496565</t>
        </is>
      </c>
      <c r="B7265" t="inlineStr">
        <is>
          <t>和歌山県紀の川市杉原</t>
        </is>
      </c>
      <c r="C7265" t="inlineStr">
        <is>
          <t>わかやまけんきのかわしすいばら</t>
        </is>
      </c>
    </row>
    <row r="7266">
      <c r="A7266" t="inlineStr">
        <is>
          <t>6496571</t>
        </is>
      </c>
      <c r="B7266" t="inlineStr">
        <is>
          <t>和歌山県紀の川市上鞆渕</t>
        </is>
      </c>
      <c r="C7266" t="inlineStr">
        <is>
          <t>わかやまけんきのかわしかみともぶち</t>
        </is>
      </c>
    </row>
    <row r="7267">
      <c r="A7267" t="inlineStr">
        <is>
          <t>6496572</t>
        </is>
      </c>
      <c r="B7267" t="inlineStr">
        <is>
          <t>和歌山県紀の川市下鞆渕</t>
        </is>
      </c>
      <c r="C7267" t="inlineStr">
        <is>
          <t>わかやまけんきのかわししもともぶち</t>
        </is>
      </c>
    </row>
    <row r="7268">
      <c r="A7268" t="inlineStr">
        <is>
          <t>6496573</t>
        </is>
      </c>
      <c r="B7268" t="inlineStr">
        <is>
          <t>和歌山県紀の川市中鞆渕</t>
        </is>
      </c>
      <c r="C7268" t="inlineStr">
        <is>
          <t>わかやまけんきのかわしなかともぶち</t>
        </is>
      </c>
    </row>
    <row r="7269">
      <c r="A7269" t="inlineStr">
        <is>
          <t>6496601</t>
        </is>
      </c>
      <c r="B7269" t="inlineStr">
        <is>
          <t>和歌山県紀の川市名手上</t>
        </is>
      </c>
      <c r="C7269" t="inlineStr">
        <is>
          <t>わかやまけんきのかわしなてかみ</t>
        </is>
      </c>
    </row>
    <row r="7270">
      <c r="A7270" t="inlineStr">
        <is>
          <t>6496602</t>
        </is>
      </c>
      <c r="B7270" t="inlineStr">
        <is>
          <t>和歌山県紀の川市平野</t>
        </is>
      </c>
      <c r="C7270" t="inlineStr">
        <is>
          <t>わかやまけんきのかわしひらの</t>
        </is>
      </c>
    </row>
    <row r="7271">
      <c r="A7271" t="inlineStr">
        <is>
          <t>6496603</t>
        </is>
      </c>
      <c r="B7271" t="inlineStr">
        <is>
          <t>和歌山県紀の川市名手下</t>
        </is>
      </c>
      <c r="C7271" t="inlineStr">
        <is>
          <t>わかやまけんきのかわしなてしも</t>
        </is>
      </c>
    </row>
    <row r="7272">
      <c r="A7272" t="inlineStr">
        <is>
          <t>6496604</t>
        </is>
      </c>
      <c r="B7272" t="inlineStr">
        <is>
          <t>和歌山県紀の川市西野山</t>
        </is>
      </c>
      <c r="C7272" t="inlineStr">
        <is>
          <t>わかやまけんきのかわしにしのやま</t>
        </is>
      </c>
    </row>
    <row r="7273">
      <c r="A7273" t="inlineStr">
        <is>
          <t>6496605</t>
        </is>
      </c>
      <c r="B7273" t="inlineStr">
        <is>
          <t>和歌山県紀の川市江川中</t>
        </is>
      </c>
      <c r="C7273" t="inlineStr">
        <is>
          <t>わかやまけんきのかわしえかわなか</t>
        </is>
      </c>
    </row>
    <row r="7274">
      <c r="A7274" t="inlineStr">
        <is>
          <t>6496606</t>
        </is>
      </c>
      <c r="B7274" t="inlineStr">
        <is>
          <t>和歌山県紀の川市切畑</t>
        </is>
      </c>
      <c r="C7274" t="inlineStr">
        <is>
          <t>わかやまけんきのかわしきりはた</t>
        </is>
      </c>
    </row>
    <row r="7275">
      <c r="A7275" t="inlineStr">
        <is>
          <t>6496611</t>
        </is>
      </c>
      <c r="B7275" t="inlineStr">
        <is>
          <t>和歌山県紀の川市穴伏</t>
        </is>
      </c>
      <c r="C7275" t="inlineStr">
        <is>
          <t>わかやまけんきのかわしあなぶし</t>
        </is>
      </c>
    </row>
    <row r="7276">
      <c r="A7276" t="inlineStr">
        <is>
          <t>6496612</t>
        </is>
      </c>
      <c r="B7276" t="inlineStr">
        <is>
          <t>和歌山県紀の川市北涌</t>
        </is>
      </c>
      <c r="C7276" t="inlineStr">
        <is>
          <t>わかやまけんきのかわしきたわき</t>
        </is>
      </c>
    </row>
    <row r="7277">
      <c r="A7277" t="inlineStr">
        <is>
          <t>6496613</t>
        </is>
      </c>
      <c r="B7277" t="inlineStr">
        <is>
          <t>和歌山県紀の川市横谷</t>
        </is>
      </c>
      <c r="C7277" t="inlineStr">
        <is>
          <t>わかやまけんきのかわしよこだに</t>
        </is>
      </c>
    </row>
    <row r="7278">
      <c r="A7278" t="inlineStr">
        <is>
          <t>6496614</t>
        </is>
      </c>
      <c r="B7278" t="inlineStr">
        <is>
          <t>和歌山県紀の川市赤沼田</t>
        </is>
      </c>
      <c r="C7278" t="inlineStr">
        <is>
          <t>わかやまけんきのかわしあかんた</t>
        </is>
      </c>
    </row>
    <row r="7279">
      <c r="A7279" t="inlineStr">
        <is>
          <t>6496615</t>
        </is>
      </c>
      <c r="B7279" t="inlineStr">
        <is>
          <t>和歌山県紀の川市麻生津中</t>
        </is>
      </c>
      <c r="C7279" t="inlineStr">
        <is>
          <t>わかやまけんきのかわしおうづなか</t>
        </is>
      </c>
    </row>
    <row r="7280">
      <c r="A7280" t="inlineStr">
        <is>
          <t>6496616</t>
        </is>
      </c>
      <c r="B7280" t="inlineStr">
        <is>
          <t>和歌山県紀の川市西脇</t>
        </is>
      </c>
      <c r="C7280" t="inlineStr">
        <is>
          <t>わかやまけんきのかわしにしわき</t>
        </is>
      </c>
    </row>
    <row r="7281">
      <c r="A7281" t="inlineStr">
        <is>
          <t>6496621</t>
        </is>
      </c>
      <c r="B7281" t="inlineStr">
        <is>
          <t>和歌山県紀の川市名手西野</t>
        </is>
      </c>
      <c r="C7281" t="inlineStr">
        <is>
          <t>わかやまけんきのかわしなてにしの</t>
        </is>
      </c>
    </row>
    <row r="7282">
      <c r="A7282" t="inlineStr">
        <is>
          <t>6496622</t>
        </is>
      </c>
      <c r="B7282" t="inlineStr">
        <is>
          <t>和歌山県紀の川市後田</t>
        </is>
      </c>
      <c r="C7282" t="inlineStr">
        <is>
          <t>わかやまけんきのかわししれだ</t>
        </is>
      </c>
    </row>
    <row r="7283">
      <c r="A7283" t="inlineStr">
        <is>
          <t>6496623</t>
        </is>
      </c>
      <c r="B7283" t="inlineStr">
        <is>
          <t>和歌山県紀の川市藤崎</t>
        </is>
      </c>
      <c r="C7283" t="inlineStr">
        <is>
          <t>わかやまけんきのかわしふじさき</t>
        </is>
      </c>
    </row>
    <row r="7284">
      <c r="A7284" t="inlineStr">
        <is>
          <t>6496624</t>
        </is>
      </c>
      <c r="B7284" t="inlineStr">
        <is>
          <t>和歌山県紀の川市王子</t>
        </is>
      </c>
      <c r="C7284" t="inlineStr">
        <is>
          <t>わかやまけんきのかわしおうじ</t>
        </is>
      </c>
    </row>
    <row r="7285">
      <c r="A7285" t="inlineStr">
        <is>
          <t>6496631</t>
        </is>
      </c>
      <c r="B7285" t="inlineStr">
        <is>
          <t>和歌山県紀の川市名手市場</t>
        </is>
      </c>
      <c r="C7285" t="inlineStr">
        <is>
          <t>わかやまけんきのかわしなていちば</t>
        </is>
      </c>
    </row>
    <row r="7286">
      <c r="A7286" t="inlineStr">
        <is>
          <t>6497100</t>
        </is>
      </c>
      <c r="B7286" t="inlineStr">
        <is>
          <t>和歌山県伊都郡かつらぎ町</t>
        </is>
      </c>
      <c r="C7286" t="inlineStr">
        <is>
          <t>わかやまけんいとぐんかつらぎちょう</t>
        </is>
      </c>
    </row>
    <row r="7287">
      <c r="A7287" t="inlineStr">
        <is>
          <t>6497101</t>
        </is>
      </c>
      <c r="B7287" t="inlineStr">
        <is>
          <t>和歌山県伊都郡かつらぎ町東谷</t>
        </is>
      </c>
      <c r="C7287" t="inlineStr">
        <is>
          <t>わかやまけんいとぐんかつらぎちょうひがしたに</t>
        </is>
      </c>
    </row>
    <row r="7288">
      <c r="A7288" t="inlineStr">
        <is>
          <t>6497102</t>
        </is>
      </c>
      <c r="B7288" t="inlineStr">
        <is>
          <t>和歌山県伊都郡かつらぎ町滝</t>
        </is>
      </c>
      <c r="C7288" t="inlineStr">
        <is>
          <t>わかやまけんいとぐんかつらぎちょうたき</t>
        </is>
      </c>
    </row>
    <row r="7289">
      <c r="A7289" t="inlineStr">
        <is>
          <t>6497103</t>
        </is>
      </c>
      <c r="B7289" t="inlineStr">
        <is>
          <t>和歌山県伊都郡かつらぎ町広口</t>
        </is>
      </c>
      <c r="C7289" t="inlineStr">
        <is>
          <t>わかやまけんいとぐんかつらぎちょうひろくち</t>
        </is>
      </c>
    </row>
    <row r="7290">
      <c r="A7290" t="inlineStr">
        <is>
          <t>6497104</t>
        </is>
      </c>
      <c r="B7290" t="inlineStr">
        <is>
          <t>和歌山県伊都郡かつらぎ町平</t>
        </is>
      </c>
      <c r="C7290" t="inlineStr">
        <is>
          <t>わかやまけんいとぐんかつらぎちょうたいら</t>
        </is>
      </c>
    </row>
    <row r="7291">
      <c r="A7291" t="inlineStr">
        <is>
          <t>6497111</t>
        </is>
      </c>
      <c r="B7291" t="inlineStr">
        <is>
          <t>和歌山県伊都郡かつらぎ町大畑</t>
        </is>
      </c>
      <c r="C7291" t="inlineStr">
        <is>
          <t>わかやまけんいとぐんかつらぎちょうおおはた</t>
        </is>
      </c>
    </row>
    <row r="7292">
      <c r="A7292" t="inlineStr">
        <is>
          <t>6497112</t>
        </is>
      </c>
      <c r="B7292" t="inlineStr">
        <is>
          <t>和歌山県伊都郡かつらぎ町中飯降</t>
        </is>
      </c>
      <c r="C7292" t="inlineStr">
        <is>
          <t>わかやまけんいとぐんかつらぎちょうなかいぶり</t>
        </is>
      </c>
    </row>
    <row r="7293">
      <c r="A7293" t="inlineStr">
        <is>
          <t>6497113</t>
        </is>
      </c>
      <c r="B7293" t="inlineStr">
        <is>
          <t>和歌山県伊都郡かつらぎ町妙寺</t>
        </is>
      </c>
      <c r="C7293" t="inlineStr">
        <is>
          <t>わかやまけんいとぐんかつらぎちょうみょうじ</t>
        </is>
      </c>
    </row>
    <row r="7294">
      <c r="A7294" t="inlineStr">
        <is>
          <t>6497114</t>
        </is>
      </c>
      <c r="B7294" t="inlineStr">
        <is>
          <t>和歌山県伊都郡かつらぎ町西飯降</t>
        </is>
      </c>
      <c r="C7294" t="inlineStr">
        <is>
          <t>わかやまけんいとぐんかつらぎちょうにしいぶり</t>
        </is>
      </c>
    </row>
    <row r="7295">
      <c r="A7295" t="inlineStr">
        <is>
          <t>6497115</t>
        </is>
      </c>
      <c r="B7295" t="inlineStr">
        <is>
          <t>和歌山県伊都郡かつらぎ町短野</t>
        </is>
      </c>
      <c r="C7295" t="inlineStr">
        <is>
          <t>わかやまけんいとぐんかつらぎちょうみじかの</t>
        </is>
      </c>
    </row>
    <row r="7296">
      <c r="A7296" t="inlineStr">
        <is>
          <t>6497121</t>
        </is>
      </c>
      <c r="B7296" t="inlineStr">
        <is>
          <t>和歌山県伊都郡かつらぎ町丁ノ町</t>
        </is>
      </c>
      <c r="C7296" t="inlineStr">
        <is>
          <t>わかやまけんいとぐんかつらぎちょうちょうのまち</t>
        </is>
      </c>
    </row>
    <row r="7297">
      <c r="A7297" t="inlineStr">
        <is>
          <t>6497122</t>
        </is>
      </c>
      <c r="B7297" t="inlineStr">
        <is>
          <t>和歌山県伊都郡かつらぎ町新田</t>
        </is>
      </c>
      <c r="C7297" t="inlineStr">
        <is>
          <t>わかやまけんいとぐんかつらぎちょうしんでん</t>
        </is>
      </c>
    </row>
    <row r="7298">
      <c r="A7298" t="inlineStr">
        <is>
          <t>6497123</t>
        </is>
      </c>
      <c r="B7298" t="inlineStr">
        <is>
          <t>和歌山県伊都郡かつらぎ町柏木</t>
        </is>
      </c>
      <c r="C7298" t="inlineStr">
        <is>
          <t>わかやまけんいとぐんかつらぎちょうかしわぎ</t>
        </is>
      </c>
    </row>
    <row r="7299">
      <c r="A7299" t="inlineStr">
        <is>
          <t>6497131</t>
        </is>
      </c>
      <c r="B7299" t="inlineStr">
        <is>
          <t>和歌山県伊都郡かつらぎ町山崎</t>
        </is>
      </c>
      <c r="C7299" t="inlineStr">
        <is>
          <t>わかやまけんいとぐんかつらぎちょうやまさき</t>
        </is>
      </c>
    </row>
    <row r="7300">
      <c r="A7300" t="inlineStr">
        <is>
          <t>6497132</t>
        </is>
      </c>
      <c r="B7300" t="inlineStr">
        <is>
          <t>和歌山県伊都郡かつらぎ町教良寺</t>
        </is>
      </c>
      <c r="C7300" t="inlineStr">
        <is>
          <t>わかやまけんいとぐんかつらぎちょうきょうらじ</t>
        </is>
      </c>
    </row>
    <row r="7301">
      <c r="A7301" t="inlineStr">
        <is>
          <t>6497133</t>
        </is>
      </c>
      <c r="B7301" t="inlineStr">
        <is>
          <t>和歌山県伊都郡かつらぎ町三谷</t>
        </is>
      </c>
      <c r="C7301" t="inlineStr">
        <is>
          <t>わかやまけんいとぐんかつらぎちょうみたに</t>
        </is>
      </c>
    </row>
    <row r="7302">
      <c r="A7302" t="inlineStr">
        <is>
          <t>6497134</t>
        </is>
      </c>
      <c r="B7302" t="inlineStr">
        <is>
          <t>和歌山県伊都郡かつらぎ町宮本</t>
        </is>
      </c>
      <c r="C7302" t="inlineStr">
        <is>
          <t>わかやまけんいとぐんかつらぎちょうみやもと</t>
        </is>
      </c>
    </row>
    <row r="7303">
      <c r="A7303" t="inlineStr">
        <is>
          <t>6497135</t>
        </is>
      </c>
      <c r="B7303" t="inlineStr">
        <is>
          <t>和歌山県伊都郡かつらぎ町平沼田</t>
        </is>
      </c>
      <c r="C7303" t="inlineStr">
        <is>
          <t>わかやまけんいとぐんかつらぎちょうひらんた</t>
        </is>
      </c>
    </row>
    <row r="7304">
      <c r="A7304" t="inlineStr">
        <is>
          <t>6497136</t>
        </is>
      </c>
      <c r="B7304" t="inlineStr">
        <is>
          <t>和歌山県伊都郡かつらぎ町寺尾</t>
        </is>
      </c>
      <c r="C7304" t="inlineStr">
        <is>
          <t>わかやまけんいとぐんかつらぎちょうてらお</t>
        </is>
      </c>
    </row>
    <row r="7305">
      <c r="A7305" t="inlineStr">
        <is>
          <t>6497137</t>
        </is>
      </c>
      <c r="B7305" t="inlineStr">
        <is>
          <t>和歌山県伊都郡かつらぎ町兄井</t>
        </is>
      </c>
      <c r="C7305" t="inlineStr">
        <is>
          <t>わかやまけんいとぐんかつらぎちょうあにい</t>
        </is>
      </c>
    </row>
    <row r="7306">
      <c r="A7306" t="inlineStr">
        <is>
          <t>6497141</t>
        </is>
      </c>
      <c r="B7306" t="inlineStr">
        <is>
          <t>和歌山県伊都郡かつらぎ町上天野</t>
        </is>
      </c>
      <c r="C7306" t="inlineStr">
        <is>
          <t>わかやまけんいとぐんかつらぎちょうかみあまの</t>
        </is>
      </c>
    </row>
    <row r="7307">
      <c r="A7307" t="inlineStr">
        <is>
          <t>6497142</t>
        </is>
      </c>
      <c r="B7307" t="inlineStr">
        <is>
          <t>和歌山県伊都郡かつらぎ町下天野</t>
        </is>
      </c>
      <c r="C7307" t="inlineStr">
        <is>
          <t>わかやまけんいとぐんかつらぎちょうしもあまの</t>
        </is>
      </c>
    </row>
    <row r="7308">
      <c r="A7308" t="inlineStr">
        <is>
          <t>6497143</t>
        </is>
      </c>
      <c r="B7308" t="inlineStr">
        <is>
          <t>和歌山県伊都郡かつらぎ町神田</t>
        </is>
      </c>
      <c r="C7308" t="inlineStr">
        <is>
          <t>わかやまけんいとぐんかつらぎちょうこうだ</t>
        </is>
      </c>
    </row>
    <row r="7309">
      <c r="A7309" t="inlineStr">
        <is>
          <t>6497144</t>
        </is>
      </c>
      <c r="B7309" t="inlineStr">
        <is>
          <t>和歌山県伊都郡かつらぎ町志賀</t>
        </is>
      </c>
      <c r="C7309" t="inlineStr">
        <is>
          <t>わかやまけんいとぐんかつらぎちょうしが</t>
        </is>
      </c>
    </row>
    <row r="7310">
      <c r="A7310" t="inlineStr">
        <is>
          <t>6497145</t>
        </is>
      </c>
      <c r="B7310" t="inlineStr">
        <is>
          <t>和歌山県伊都郡かつらぎ町日高</t>
        </is>
      </c>
      <c r="C7310" t="inlineStr">
        <is>
          <t>わかやまけんいとぐんかつらぎちょうひだか</t>
        </is>
      </c>
    </row>
    <row r="7311">
      <c r="A7311" t="inlineStr">
        <is>
          <t>6497146</t>
        </is>
      </c>
      <c r="B7311" t="inlineStr">
        <is>
          <t>和歌山県伊都郡かつらぎ町星山</t>
        </is>
      </c>
      <c r="C7311" t="inlineStr">
        <is>
          <t>わかやまけんいとぐんかつらぎちょうほしやま</t>
        </is>
      </c>
    </row>
    <row r="7312">
      <c r="A7312" t="inlineStr">
        <is>
          <t>6497151</t>
        </is>
      </c>
      <c r="B7312" t="inlineStr">
        <is>
          <t>和歌山県伊都郡かつらぎ町東渋田</t>
        </is>
      </c>
      <c r="C7312" t="inlineStr">
        <is>
          <t>わかやまけんいとぐんかつらぎちょうひがししぶた</t>
        </is>
      </c>
    </row>
    <row r="7313">
      <c r="A7313" t="inlineStr">
        <is>
          <t>6497152</t>
        </is>
      </c>
      <c r="B7313" t="inlineStr">
        <is>
          <t>和歌山県伊都郡かつらぎ町星川</t>
        </is>
      </c>
      <c r="C7313" t="inlineStr">
        <is>
          <t>わかやまけんいとぐんかつらぎちょうほしかわ</t>
        </is>
      </c>
    </row>
    <row r="7314">
      <c r="A7314" t="inlineStr">
        <is>
          <t>6497153</t>
        </is>
      </c>
      <c r="B7314" t="inlineStr">
        <is>
          <t>和歌山県伊都郡かつらぎ町御所</t>
        </is>
      </c>
      <c r="C7314" t="inlineStr">
        <is>
          <t>わかやまけんいとぐんかつらぎちょうごせ</t>
        </is>
      </c>
    </row>
    <row r="7315">
      <c r="A7315" t="inlineStr">
        <is>
          <t>6497154</t>
        </is>
      </c>
      <c r="B7315" t="inlineStr">
        <is>
          <t>和歌山県伊都郡かつらぎ町西渋田</t>
        </is>
      </c>
      <c r="C7315" t="inlineStr">
        <is>
          <t>わかやまけんいとぐんかつらぎちょうにししぶた</t>
        </is>
      </c>
    </row>
    <row r="7316">
      <c r="A7316" t="inlineStr">
        <is>
          <t>6497155</t>
        </is>
      </c>
      <c r="B7316" t="inlineStr">
        <is>
          <t>和歌山県伊都郡かつらぎ町島</t>
        </is>
      </c>
      <c r="C7316" t="inlineStr">
        <is>
          <t>わかやまけんいとぐんかつらぎちょうしま</t>
        </is>
      </c>
    </row>
    <row r="7317">
      <c r="A7317" t="inlineStr">
        <is>
          <t>6497161</t>
        </is>
      </c>
      <c r="B7317" t="inlineStr">
        <is>
          <t>和歌山県伊都郡かつらぎ町笠田東</t>
        </is>
      </c>
      <c r="C7317" t="inlineStr">
        <is>
          <t>わかやまけんいとぐんかつらぎちょうかせだひがし</t>
        </is>
      </c>
    </row>
    <row r="7318">
      <c r="A7318" t="inlineStr">
        <is>
          <t>6497162</t>
        </is>
      </c>
      <c r="B7318" t="inlineStr">
        <is>
          <t>和歌山県伊都郡かつらぎ町笠田中</t>
        </is>
      </c>
      <c r="C7318" t="inlineStr">
        <is>
          <t>わかやまけんいとぐんかつらぎちょうかせだなか</t>
        </is>
      </c>
    </row>
    <row r="7319">
      <c r="A7319" t="inlineStr">
        <is>
          <t>6497163</t>
        </is>
      </c>
      <c r="B7319" t="inlineStr">
        <is>
          <t>和歌山県伊都郡かつらぎ町萩原</t>
        </is>
      </c>
      <c r="C7319" t="inlineStr">
        <is>
          <t>わかやまけんいとぐんかつらぎちょうはぎはら</t>
        </is>
      </c>
    </row>
    <row r="7320">
      <c r="A7320" t="inlineStr">
        <is>
          <t>6497164</t>
        </is>
      </c>
      <c r="B7320" t="inlineStr">
        <is>
          <t>和歌山県伊都郡かつらぎ町窪</t>
        </is>
      </c>
      <c r="C7320" t="inlineStr">
        <is>
          <t>わかやまけんいとぐんかつらぎちょうくぼ</t>
        </is>
      </c>
    </row>
    <row r="7321">
      <c r="A7321" t="inlineStr">
        <is>
          <t>6497165</t>
        </is>
      </c>
      <c r="B7321" t="inlineStr">
        <is>
          <t>和歌山県伊都郡かつらぎ町背ノ山</t>
        </is>
      </c>
      <c r="C7321" t="inlineStr">
        <is>
          <t>わかやまけんいとぐんかつらぎちょうせのやま</t>
        </is>
      </c>
    </row>
    <row r="7322">
      <c r="A7322" t="inlineStr">
        <is>
          <t>6497166</t>
        </is>
      </c>
      <c r="B7322" t="inlineStr">
        <is>
          <t>和歌山県伊都郡かつらぎ町高田</t>
        </is>
      </c>
      <c r="C7322" t="inlineStr">
        <is>
          <t>わかやまけんいとぐんかつらぎちょうたかだ</t>
        </is>
      </c>
    </row>
    <row r="7323">
      <c r="A7323" t="inlineStr">
        <is>
          <t>6497167</t>
        </is>
      </c>
      <c r="B7323" t="inlineStr">
        <is>
          <t>和歌山県伊都郡かつらぎ町移</t>
        </is>
      </c>
      <c r="C7323" t="inlineStr">
        <is>
          <t>わかやまけんいとぐんかつらぎちょううつり</t>
        </is>
      </c>
    </row>
    <row r="7324">
      <c r="A7324" t="inlineStr">
        <is>
          <t>6497171</t>
        </is>
      </c>
      <c r="B7324" t="inlineStr">
        <is>
          <t>和歌山県伊都郡かつらぎ町大薮</t>
        </is>
      </c>
      <c r="C7324" t="inlineStr">
        <is>
          <t>わかやまけんいとぐんかつらぎちょうおおやぶ</t>
        </is>
      </c>
    </row>
    <row r="7325">
      <c r="A7325" t="inlineStr">
        <is>
          <t>6497172</t>
        </is>
      </c>
      <c r="B7325" t="inlineStr">
        <is>
          <t>和歌山県伊都郡かつらぎ町蛭子</t>
        </is>
      </c>
      <c r="C7325" t="inlineStr">
        <is>
          <t>わかやまけんいとぐんかつらぎちょうえびす</t>
        </is>
      </c>
    </row>
    <row r="7326">
      <c r="A7326" t="inlineStr">
        <is>
          <t>6497173</t>
        </is>
      </c>
      <c r="B7326" t="inlineStr">
        <is>
          <t>和歌山県伊都郡かつらぎ町大谷</t>
        </is>
      </c>
      <c r="C7326" t="inlineStr">
        <is>
          <t>わかやまけんいとぐんかつらぎちょうおおたに</t>
        </is>
      </c>
    </row>
    <row r="7327">
      <c r="A7327" t="inlineStr">
        <is>
          <t>6497174</t>
        </is>
      </c>
      <c r="B7327" t="inlineStr">
        <is>
          <t>和歌山県伊都郡かつらぎ町佐野</t>
        </is>
      </c>
      <c r="C7327" t="inlineStr">
        <is>
          <t>わかやまけんいとぐんかつらぎちょうさや</t>
        </is>
      </c>
    </row>
    <row r="7328">
      <c r="A7328" t="inlineStr">
        <is>
          <t>6497175</t>
        </is>
      </c>
      <c r="B7328" t="inlineStr">
        <is>
          <t>和歌山県伊都郡かつらぎ町広浦</t>
        </is>
      </c>
      <c r="C7328" t="inlineStr">
        <is>
          <t>わかやまけんいとぐんかつらぎちょうひろうら</t>
        </is>
      </c>
    </row>
    <row r="7329">
      <c r="A7329" t="inlineStr">
        <is>
          <t>6497201</t>
        </is>
      </c>
      <c r="B7329" t="inlineStr">
        <is>
          <t>和歌山県橋本市高野口町応其</t>
        </is>
      </c>
      <c r="C7329" t="inlineStr">
        <is>
          <t>わかやまけんはしもとしこうやぐちちょうおうご</t>
        </is>
      </c>
    </row>
    <row r="7330">
      <c r="A7330" t="inlineStr">
        <is>
          <t>6497202</t>
        </is>
      </c>
      <c r="B7330" t="inlineStr">
        <is>
          <t>和歌山県橋本市高野口町伏原</t>
        </is>
      </c>
      <c r="C7330" t="inlineStr">
        <is>
          <t>わかやまけんはしもとしこうやぐちちょうふしはら</t>
        </is>
      </c>
    </row>
    <row r="7331">
      <c r="A7331" t="inlineStr">
        <is>
          <t>6497203</t>
        </is>
      </c>
      <c r="B7331" t="inlineStr">
        <is>
          <t>和歌山県橋本市高野口町名古曽</t>
        </is>
      </c>
      <c r="C7331" t="inlineStr">
        <is>
          <t>わかやまけんはしもとしこうやぐちちょうなごそ</t>
        </is>
      </c>
    </row>
    <row r="7332">
      <c r="A7332" t="inlineStr">
        <is>
          <t>6497204</t>
        </is>
      </c>
      <c r="B7332" t="inlineStr">
        <is>
          <t>和歌山県橋本市高野口町小田</t>
        </is>
      </c>
      <c r="C7332" t="inlineStr">
        <is>
          <t>わかやまけんはしもとしこうやぐちちょうおだ</t>
        </is>
      </c>
    </row>
    <row r="7333">
      <c r="A7333" t="inlineStr">
        <is>
          <t>6497205</t>
        </is>
      </c>
      <c r="B7333" t="inlineStr">
        <is>
          <t>和歌山県橋本市高野口町名倉</t>
        </is>
      </c>
      <c r="C7333" t="inlineStr">
        <is>
          <t>わかやまけんはしもとしこうやぐちちょうなぐら</t>
        </is>
      </c>
    </row>
    <row r="7334">
      <c r="A7334" t="inlineStr">
        <is>
          <t>6497206</t>
        </is>
      </c>
      <c r="B7334" t="inlineStr">
        <is>
          <t>和歌山県橋本市高野口町向島</t>
        </is>
      </c>
      <c r="C7334" t="inlineStr">
        <is>
          <t>わかやまけんはしもとしこうやぐちちょうむこうじま</t>
        </is>
      </c>
    </row>
    <row r="7335">
      <c r="A7335" t="inlineStr">
        <is>
          <t>6497207</t>
        </is>
      </c>
      <c r="B7335" t="inlineStr">
        <is>
          <t>和歌山県橋本市高野口町大野</t>
        </is>
      </c>
      <c r="C7335" t="inlineStr">
        <is>
          <t>わかやまけんはしもとしこうやぐちちょうおおの</t>
        </is>
      </c>
    </row>
    <row r="7336">
      <c r="A7336" t="inlineStr">
        <is>
          <t>6497211</t>
        </is>
      </c>
      <c r="B7336" t="inlineStr">
        <is>
          <t>和歌山県橋本市高野口町下中</t>
        </is>
      </c>
      <c r="C7336" t="inlineStr">
        <is>
          <t>わかやまけんはしもとしこうやぐちちょうしもなか</t>
        </is>
      </c>
    </row>
    <row r="7337">
      <c r="A7337" t="inlineStr">
        <is>
          <t>6497212</t>
        </is>
      </c>
      <c r="B7337" t="inlineStr">
        <is>
          <t>和歌山県橋本市高野口町上中</t>
        </is>
      </c>
      <c r="C7337" t="inlineStr">
        <is>
          <t>わかやまけんはしもとしこうやぐちちょうかみなか</t>
        </is>
      </c>
    </row>
    <row r="7338">
      <c r="A7338" t="inlineStr">
        <is>
          <t>6497213</t>
        </is>
      </c>
      <c r="B7338" t="inlineStr">
        <is>
          <t>和歌山県橋本市高野口町嵯峨谷</t>
        </is>
      </c>
      <c r="C7338" t="inlineStr">
        <is>
          <t>わかやまけんはしもとしこうやぐちちょうさがたに</t>
        </is>
      </c>
    </row>
    <row r="7339">
      <c r="A7339" t="inlineStr">
        <is>
          <t>6497214</t>
        </is>
      </c>
      <c r="B7339" t="inlineStr">
        <is>
          <t>和歌山県橋本市高野口町竹尾</t>
        </is>
      </c>
      <c r="C7339" t="inlineStr">
        <is>
          <t>わかやまけんはしもとしこうやぐちちょうたけお</t>
        </is>
      </c>
    </row>
    <row r="7340">
      <c r="A7340" t="inlineStr">
        <is>
          <t>6497215</t>
        </is>
      </c>
      <c r="B7340" t="inlineStr">
        <is>
          <t>和歌山県橋本市高野口町九重</t>
        </is>
      </c>
      <c r="C7340" t="inlineStr">
        <is>
          <t>わかやまけんはしもとしこうやぐちちょうくじゅう</t>
        </is>
      </c>
    </row>
    <row r="7341">
      <c r="A7341" t="inlineStr">
        <is>
          <t>6497216</t>
        </is>
      </c>
      <c r="B7341" t="inlineStr">
        <is>
          <t>和歌山県橋本市高野口町田原</t>
        </is>
      </c>
      <c r="C7341" t="inlineStr">
        <is>
          <t>わかやまけんはしもとしこうやぐちちょうたはら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2026-08-03T07:27:51Z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